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firstSheet="11" activeTab="20"/>
  </bookViews>
  <sheets>
    <sheet name="jan.21" sheetId="1" r:id="rId1"/>
    <sheet name="fev.21" sheetId="2" r:id="rId2"/>
    <sheet name="mar.21" sheetId="3" r:id="rId3"/>
    <sheet name="abr.21" sheetId="4" r:id="rId4"/>
    <sheet name="mai.21" sheetId="5" r:id="rId5"/>
    <sheet name="jun.21" sheetId="6" r:id="rId6"/>
    <sheet name="jul.21" sheetId="7" r:id="rId7"/>
    <sheet name="ago.21" sheetId="8" r:id="rId8"/>
    <sheet name="set.21" sheetId="9" r:id="rId9"/>
    <sheet name="out.21" sheetId="10" r:id="rId10"/>
    <sheet name="nov.21" sheetId="11" r:id="rId11"/>
    <sheet name="dez.21" sheetId="12" r:id="rId12"/>
    <sheet name="jan.22" sheetId="13" r:id="rId13"/>
    <sheet name="fev.22" sheetId="14" r:id="rId14"/>
    <sheet name="mar.22" sheetId="15" r:id="rId15"/>
    <sheet name="abr.22" sheetId="16" r:id="rId16"/>
    <sheet name="mai.22" sheetId="17" r:id="rId17"/>
    <sheet name="jun.22" sheetId="18" r:id="rId18"/>
    <sheet name="jul.22" sheetId="19" r:id="rId19"/>
    <sheet name="ago.22" sheetId="20" r:id="rId20"/>
    <sheet name="set22" sheetId="21" r:id="rId2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1" l="1"/>
  <c r="K34" i="21"/>
  <c r="M79" i="21"/>
  <c r="M80" i="21"/>
  <c r="K79" i="21"/>
  <c r="K80" i="21"/>
  <c r="G79" i="21"/>
  <c r="G80" i="21"/>
  <c r="E79" i="21"/>
  <c r="E80" i="21"/>
  <c r="C79" i="21"/>
  <c r="C80" i="21"/>
  <c r="G66" i="21"/>
  <c r="C35" i="21"/>
  <c r="E35" i="21"/>
  <c r="G35" i="21"/>
  <c r="I35" i="21"/>
  <c r="K35" i="21"/>
  <c r="M35" i="21"/>
  <c r="M76" i="21"/>
  <c r="M75" i="21"/>
  <c r="M74" i="21"/>
  <c r="M73" i="21"/>
  <c r="K73" i="21"/>
  <c r="K74" i="21"/>
  <c r="K75" i="21"/>
  <c r="K76" i="21"/>
  <c r="G73" i="21"/>
  <c r="G74" i="21"/>
  <c r="G75" i="21"/>
  <c r="G76" i="21"/>
  <c r="E73" i="21"/>
  <c r="E74" i="21"/>
  <c r="E75" i="21"/>
  <c r="E76" i="21"/>
  <c r="E77" i="21"/>
  <c r="C73" i="21"/>
  <c r="C74" i="21"/>
  <c r="C75" i="21"/>
  <c r="C76" i="21"/>
  <c r="C77" i="21"/>
  <c r="B113" i="21"/>
  <c r="C99" i="21"/>
  <c r="B99" i="21"/>
  <c r="L87" i="21"/>
  <c r="J87" i="21"/>
  <c r="H87" i="21"/>
  <c r="F87" i="21"/>
  <c r="D87" i="21"/>
  <c r="B87" i="21"/>
  <c r="M85" i="21"/>
  <c r="K85" i="21"/>
  <c r="I85" i="21"/>
  <c r="G85" i="21"/>
  <c r="E85" i="21"/>
  <c r="C85" i="21"/>
  <c r="M84" i="21"/>
  <c r="K84" i="21"/>
  <c r="I84" i="21"/>
  <c r="G84" i="21"/>
  <c r="E84" i="21"/>
  <c r="C84" i="21"/>
  <c r="M83" i="21"/>
  <c r="K83" i="21"/>
  <c r="I83" i="21"/>
  <c r="G83" i="21"/>
  <c r="E83" i="21"/>
  <c r="C83" i="21"/>
  <c r="M82" i="21"/>
  <c r="K82" i="21"/>
  <c r="G82" i="21"/>
  <c r="E82" i="21"/>
  <c r="C82" i="21"/>
  <c r="M81" i="21"/>
  <c r="K81" i="21"/>
  <c r="G81" i="21"/>
  <c r="E81" i="21"/>
  <c r="C81" i="21"/>
  <c r="M78" i="21"/>
  <c r="K78" i="21"/>
  <c r="G78" i="21"/>
  <c r="E78" i="21"/>
  <c r="C78" i="21"/>
  <c r="M77" i="21"/>
  <c r="K77" i="21"/>
  <c r="G77" i="21"/>
  <c r="M29" i="21"/>
  <c r="K29" i="21"/>
  <c r="G29" i="21"/>
  <c r="E29" i="21"/>
  <c r="C29" i="21"/>
  <c r="M20" i="21"/>
  <c r="K20" i="21"/>
  <c r="G20" i="21"/>
  <c r="E20" i="21"/>
  <c r="C20" i="21"/>
  <c r="M71" i="21"/>
  <c r="K71" i="21"/>
  <c r="G71" i="21"/>
  <c r="E71" i="21"/>
  <c r="C71" i="21"/>
  <c r="M9" i="21"/>
  <c r="K9" i="21"/>
  <c r="G9" i="21"/>
  <c r="E9" i="21"/>
  <c r="C9" i="21"/>
  <c r="M59" i="21"/>
  <c r="K59" i="21"/>
  <c r="G59" i="21"/>
  <c r="E59" i="21"/>
  <c r="C59" i="21"/>
  <c r="M41" i="21"/>
  <c r="K41" i="21"/>
  <c r="G41" i="21"/>
  <c r="E41" i="21"/>
  <c r="C41" i="21"/>
  <c r="M58" i="21"/>
  <c r="K58" i="21"/>
  <c r="G58" i="21"/>
  <c r="E58" i="21"/>
  <c r="C58" i="21"/>
  <c r="M34" i="21"/>
  <c r="G34" i="21"/>
  <c r="E34" i="21"/>
  <c r="C34" i="21"/>
  <c r="M51" i="21"/>
  <c r="K51" i="21"/>
  <c r="G51" i="21"/>
  <c r="E51" i="21"/>
  <c r="C51" i="21"/>
  <c r="M62" i="21"/>
  <c r="K62" i="21"/>
  <c r="G62" i="21"/>
  <c r="E62" i="21"/>
  <c r="C62" i="21"/>
  <c r="M32" i="21"/>
  <c r="K32" i="21"/>
  <c r="G32" i="21"/>
  <c r="E32" i="21"/>
  <c r="C32" i="21"/>
  <c r="M38" i="21"/>
  <c r="K38" i="21"/>
  <c r="G38" i="21"/>
  <c r="E38" i="21"/>
  <c r="C38" i="21"/>
  <c r="M52" i="21"/>
  <c r="K52" i="21"/>
  <c r="G52" i="21"/>
  <c r="E52" i="21"/>
  <c r="C52" i="21"/>
  <c r="M49" i="21"/>
  <c r="K49" i="21"/>
  <c r="G49" i="21"/>
  <c r="E49" i="21"/>
  <c r="C49" i="21"/>
  <c r="M39" i="21"/>
  <c r="K39" i="21"/>
  <c r="G39" i="21"/>
  <c r="E39" i="21"/>
  <c r="C39" i="21"/>
  <c r="M72" i="21"/>
  <c r="K72" i="21"/>
  <c r="I72" i="21"/>
  <c r="G72" i="21"/>
  <c r="E72" i="21"/>
  <c r="C72" i="21"/>
  <c r="M70" i="21"/>
  <c r="K70" i="21"/>
  <c r="G70" i="21"/>
  <c r="E70" i="21"/>
  <c r="C70" i="21"/>
  <c r="M69" i="21"/>
  <c r="K69" i="21"/>
  <c r="G69" i="21"/>
  <c r="E69" i="21"/>
  <c r="C69" i="21"/>
  <c r="M68" i="21"/>
  <c r="K68" i="21"/>
  <c r="G68" i="21"/>
  <c r="E68" i="21"/>
  <c r="C68" i="21"/>
  <c r="M67" i="21"/>
  <c r="K67" i="21"/>
  <c r="I67" i="21"/>
  <c r="G67" i="21"/>
  <c r="E67" i="21"/>
  <c r="C67" i="21"/>
  <c r="M66" i="21"/>
  <c r="K66" i="21"/>
  <c r="I66" i="21"/>
  <c r="E66" i="21"/>
  <c r="C66" i="21"/>
  <c r="M65" i="21"/>
  <c r="K65" i="21"/>
  <c r="G65" i="21"/>
  <c r="E65" i="21"/>
  <c r="C65" i="21"/>
  <c r="M64" i="21"/>
  <c r="K64" i="21"/>
  <c r="I64" i="21"/>
  <c r="G64" i="21"/>
  <c r="E64" i="21"/>
  <c r="C64" i="21"/>
  <c r="M63" i="21"/>
  <c r="K63" i="21"/>
  <c r="G63" i="21"/>
  <c r="E63" i="21"/>
  <c r="C63" i="21"/>
  <c r="M61" i="21"/>
  <c r="K61" i="21"/>
  <c r="I61" i="21"/>
  <c r="G61" i="21"/>
  <c r="E61" i="21"/>
  <c r="C61" i="21"/>
  <c r="M60" i="21"/>
  <c r="K60" i="21"/>
  <c r="G60" i="21"/>
  <c r="E60" i="21"/>
  <c r="C60" i="21"/>
  <c r="M57" i="21"/>
  <c r="K57" i="21"/>
  <c r="G57" i="21"/>
  <c r="E57" i="21"/>
  <c r="C57" i="21"/>
  <c r="M56" i="21"/>
  <c r="K56" i="21"/>
  <c r="G56" i="21"/>
  <c r="E56" i="21"/>
  <c r="C56" i="21"/>
  <c r="M55" i="21"/>
  <c r="K55" i="21"/>
  <c r="I55" i="21"/>
  <c r="G55" i="21"/>
  <c r="E55" i="21"/>
  <c r="C55" i="21"/>
  <c r="M54" i="21"/>
  <c r="K54" i="21"/>
  <c r="I54" i="21"/>
  <c r="G54" i="21"/>
  <c r="E54" i="21"/>
  <c r="C54" i="21"/>
  <c r="M53" i="21"/>
  <c r="K53" i="21"/>
  <c r="G53" i="21"/>
  <c r="E53" i="21"/>
  <c r="C53" i="21"/>
  <c r="M50" i="21"/>
  <c r="K50" i="21"/>
  <c r="I50" i="21"/>
  <c r="G50" i="21"/>
  <c r="E50" i="21"/>
  <c r="C50" i="21"/>
  <c r="M48" i="21"/>
  <c r="K48" i="21"/>
  <c r="I48" i="21"/>
  <c r="G48" i="21"/>
  <c r="E48" i="21"/>
  <c r="C48" i="21"/>
  <c r="M47" i="21"/>
  <c r="K47" i="21"/>
  <c r="I47" i="21"/>
  <c r="G47" i="21"/>
  <c r="E47" i="21"/>
  <c r="C47" i="21"/>
  <c r="M46" i="21"/>
  <c r="K46" i="21"/>
  <c r="I46" i="21"/>
  <c r="G46" i="21"/>
  <c r="E46" i="21"/>
  <c r="C46" i="21"/>
  <c r="M45" i="21"/>
  <c r="K45" i="21"/>
  <c r="I45" i="21"/>
  <c r="G45" i="21"/>
  <c r="E45" i="21"/>
  <c r="C45" i="21"/>
  <c r="M44" i="21"/>
  <c r="K44" i="21"/>
  <c r="G44" i="21"/>
  <c r="E44" i="21"/>
  <c r="C44" i="21"/>
  <c r="M43" i="21"/>
  <c r="K43" i="21"/>
  <c r="G43" i="21"/>
  <c r="E43" i="21"/>
  <c r="C43" i="21"/>
  <c r="M42" i="21"/>
  <c r="K42" i="21"/>
  <c r="I42" i="21"/>
  <c r="G42" i="21"/>
  <c r="E42" i="21"/>
  <c r="C42" i="21"/>
  <c r="M40" i="21"/>
  <c r="K40" i="21"/>
  <c r="G40" i="21"/>
  <c r="E40" i="21"/>
  <c r="C40" i="21"/>
  <c r="M37" i="21"/>
  <c r="K37" i="21"/>
  <c r="I37" i="21"/>
  <c r="G37" i="21"/>
  <c r="E37" i="21"/>
  <c r="C37" i="21"/>
  <c r="M36" i="21"/>
  <c r="K36" i="21"/>
  <c r="G36" i="21"/>
  <c r="E36" i="21"/>
  <c r="C36" i="21"/>
  <c r="M33" i="21"/>
  <c r="K33" i="21"/>
  <c r="G33" i="21"/>
  <c r="E33" i="21"/>
  <c r="C33" i="21"/>
  <c r="M31" i="21"/>
  <c r="K31" i="21"/>
  <c r="G31" i="21"/>
  <c r="E31" i="21"/>
  <c r="C31" i="21"/>
  <c r="M30" i="21"/>
  <c r="K30" i="21"/>
  <c r="I30" i="21"/>
  <c r="G30" i="21"/>
  <c r="E30" i="21"/>
  <c r="C30" i="21"/>
  <c r="M28" i="21"/>
  <c r="K28" i="21"/>
  <c r="G28" i="21"/>
  <c r="E28" i="21"/>
  <c r="C28" i="21"/>
  <c r="M27" i="21"/>
  <c r="K27" i="21"/>
  <c r="G27" i="21"/>
  <c r="E27" i="21"/>
  <c r="C27" i="21"/>
  <c r="M26" i="21"/>
  <c r="K26" i="21"/>
  <c r="G26" i="21"/>
  <c r="E26" i="21"/>
  <c r="C26" i="21"/>
  <c r="M25" i="21"/>
  <c r="K25" i="21"/>
  <c r="I25" i="21"/>
  <c r="G25" i="21"/>
  <c r="E25" i="21"/>
  <c r="C25" i="21"/>
  <c r="M24" i="21"/>
  <c r="K24" i="21"/>
  <c r="G24" i="21"/>
  <c r="E24" i="21"/>
  <c r="C24" i="21"/>
  <c r="M23" i="21"/>
  <c r="K23" i="21"/>
  <c r="G23" i="21"/>
  <c r="E23" i="21"/>
  <c r="C23" i="21"/>
  <c r="M22" i="21"/>
  <c r="K22" i="21"/>
  <c r="G22" i="21"/>
  <c r="E22" i="21"/>
  <c r="C22" i="21"/>
  <c r="M21" i="21"/>
  <c r="K21" i="21"/>
  <c r="I21" i="21"/>
  <c r="G21" i="21"/>
  <c r="E21" i="21"/>
  <c r="C21" i="21"/>
  <c r="M19" i="21"/>
  <c r="K19" i="21"/>
  <c r="I19" i="21"/>
  <c r="G19" i="21"/>
  <c r="E19" i="21"/>
  <c r="C19" i="21"/>
  <c r="M18" i="21"/>
  <c r="K18" i="21"/>
  <c r="G18" i="21"/>
  <c r="E18" i="21"/>
  <c r="C18" i="21"/>
  <c r="M17" i="21"/>
  <c r="K17" i="21"/>
  <c r="I17" i="21"/>
  <c r="G17" i="21"/>
  <c r="E17" i="21"/>
  <c r="C17" i="21"/>
  <c r="M16" i="21"/>
  <c r="K16" i="21"/>
  <c r="I16" i="21"/>
  <c r="G16" i="21"/>
  <c r="E16" i="21"/>
  <c r="C16" i="21"/>
  <c r="M15" i="21"/>
  <c r="K15" i="21"/>
  <c r="G15" i="21"/>
  <c r="E15" i="21"/>
  <c r="C15" i="21"/>
  <c r="M14" i="21"/>
  <c r="K14" i="21"/>
  <c r="G14" i="21"/>
  <c r="E14" i="21"/>
  <c r="C14" i="21"/>
  <c r="M13" i="21"/>
  <c r="K13" i="21"/>
  <c r="I13" i="21"/>
  <c r="E13" i="21"/>
  <c r="C13" i="21"/>
  <c r="M12" i="21"/>
  <c r="K12" i="21"/>
  <c r="G12" i="21"/>
  <c r="E12" i="21"/>
  <c r="C12" i="21"/>
  <c r="M11" i="21"/>
  <c r="K11" i="21"/>
  <c r="I11" i="21"/>
  <c r="G11" i="21"/>
  <c r="E11" i="21"/>
  <c r="C11" i="21"/>
  <c r="M10" i="21"/>
  <c r="K10" i="21"/>
  <c r="G10" i="21"/>
  <c r="E10" i="21"/>
  <c r="C10" i="21"/>
  <c r="M8" i="21"/>
  <c r="K8" i="21"/>
  <c r="G8" i="21"/>
  <c r="E8" i="21"/>
  <c r="C8" i="21"/>
  <c r="M7" i="21"/>
  <c r="K7" i="21"/>
  <c r="I7" i="21"/>
  <c r="G7" i="21"/>
  <c r="E7" i="21"/>
  <c r="C7" i="21"/>
  <c r="M6" i="21"/>
  <c r="K6" i="21"/>
  <c r="G6" i="21"/>
  <c r="E6" i="21"/>
  <c r="C6" i="21"/>
  <c r="M5" i="21"/>
  <c r="K5" i="21"/>
  <c r="I5" i="21"/>
  <c r="G5" i="21"/>
  <c r="E5" i="21"/>
  <c r="C5" i="21"/>
  <c r="M4" i="21"/>
  <c r="K4" i="21"/>
  <c r="I4" i="21"/>
  <c r="G4" i="21"/>
  <c r="E4" i="21"/>
  <c r="C4" i="21"/>
  <c r="M3" i="21"/>
  <c r="K3" i="21"/>
  <c r="G3" i="21"/>
  <c r="E3" i="21"/>
  <c r="C3" i="21"/>
  <c r="M2" i="21"/>
  <c r="K2" i="21"/>
  <c r="G2" i="21"/>
  <c r="E2" i="21"/>
  <c r="C2" i="21"/>
  <c r="C5" i="20"/>
  <c r="E100" i="20"/>
  <c r="B94" i="20"/>
  <c r="B100" i="20" s="1"/>
  <c r="C32" i="20"/>
  <c r="E32" i="20"/>
  <c r="G32" i="20"/>
  <c r="K32" i="20"/>
  <c r="M32" i="20"/>
  <c r="C82" i="20"/>
  <c r="E28" i="20"/>
  <c r="M79" i="20"/>
  <c r="M80" i="20"/>
  <c r="M81" i="20"/>
  <c r="K79" i="20"/>
  <c r="K80" i="20"/>
  <c r="K81" i="20"/>
  <c r="G79" i="20"/>
  <c r="G80" i="20"/>
  <c r="G81" i="20"/>
  <c r="E79" i="20"/>
  <c r="E80" i="20"/>
  <c r="E81" i="20"/>
  <c r="C79" i="20"/>
  <c r="C80" i="20"/>
  <c r="C81" i="20"/>
  <c r="C78" i="20"/>
  <c r="M78" i="20"/>
  <c r="M82" i="20"/>
  <c r="K78" i="20"/>
  <c r="K82" i="20"/>
  <c r="G78" i="20"/>
  <c r="G82" i="20"/>
  <c r="E78" i="20"/>
  <c r="E82" i="20"/>
  <c r="C77" i="20"/>
  <c r="C76" i="20"/>
  <c r="C75" i="20"/>
  <c r="M72" i="20"/>
  <c r="M73" i="20"/>
  <c r="M74" i="20"/>
  <c r="M75" i="20"/>
  <c r="K72" i="20"/>
  <c r="K73" i="20"/>
  <c r="K74" i="20"/>
  <c r="K75" i="20"/>
  <c r="K76" i="20"/>
  <c r="G72" i="20"/>
  <c r="G73" i="20"/>
  <c r="G74" i="20"/>
  <c r="G75" i="20"/>
  <c r="G76" i="20"/>
  <c r="G77" i="20"/>
  <c r="E72" i="20"/>
  <c r="E73" i="20"/>
  <c r="E74" i="20"/>
  <c r="E75" i="20"/>
  <c r="E76" i="20"/>
  <c r="E77" i="20"/>
  <c r="E83" i="20"/>
  <c r="C72" i="20"/>
  <c r="C73" i="20"/>
  <c r="C74" i="20"/>
  <c r="M64" i="20"/>
  <c r="M65" i="20"/>
  <c r="M66" i="20"/>
  <c r="M67" i="20"/>
  <c r="M68" i="20"/>
  <c r="M69" i="20"/>
  <c r="M70" i="20"/>
  <c r="M71" i="20"/>
  <c r="M76" i="20"/>
  <c r="M77" i="20"/>
  <c r="K64" i="20"/>
  <c r="K65" i="20"/>
  <c r="K66" i="20"/>
  <c r="K67" i="20"/>
  <c r="K68" i="20"/>
  <c r="K69" i="20"/>
  <c r="K70" i="20"/>
  <c r="K71" i="20"/>
  <c r="K77" i="20"/>
  <c r="G64" i="20"/>
  <c r="G65" i="20"/>
  <c r="G66" i="20"/>
  <c r="G67" i="20"/>
  <c r="G68" i="20"/>
  <c r="G69" i="20"/>
  <c r="G70" i="20"/>
  <c r="G71" i="20"/>
  <c r="E64" i="20"/>
  <c r="E65" i="20"/>
  <c r="E66" i="20"/>
  <c r="E67" i="20"/>
  <c r="E68" i="20"/>
  <c r="E69" i="20"/>
  <c r="E70" i="20"/>
  <c r="E71" i="20"/>
  <c r="C64" i="20"/>
  <c r="C65" i="20"/>
  <c r="C66" i="20"/>
  <c r="C67" i="20"/>
  <c r="C68" i="20"/>
  <c r="C69" i="20"/>
  <c r="C70" i="20"/>
  <c r="C71" i="20"/>
  <c r="I5" i="20"/>
  <c r="I6" i="20"/>
  <c r="I8" i="20"/>
  <c r="I11" i="20"/>
  <c r="I14" i="20"/>
  <c r="I17" i="20"/>
  <c r="I18" i="20"/>
  <c r="I21" i="20"/>
  <c r="I22" i="20"/>
  <c r="I26" i="20"/>
  <c r="I30" i="20"/>
  <c r="I35" i="20"/>
  <c r="I37" i="20"/>
  <c r="I41" i="20"/>
  <c r="I42" i="20"/>
  <c r="I43" i="20"/>
  <c r="I44" i="20"/>
  <c r="I45" i="20"/>
  <c r="I47" i="20"/>
  <c r="I48" i="20"/>
  <c r="I52" i="20"/>
  <c r="I54" i="20"/>
  <c r="I56" i="20"/>
  <c r="I58" i="20"/>
  <c r="I62" i="20"/>
  <c r="I85" i="20"/>
  <c r="I86" i="20"/>
  <c r="I87" i="20"/>
  <c r="H88" i="20"/>
  <c r="B110" i="19"/>
  <c r="C96" i="19"/>
  <c r="B96" i="19"/>
  <c r="L83" i="19"/>
  <c r="J83" i="19"/>
  <c r="H83" i="19"/>
  <c r="F83" i="19"/>
  <c r="D83" i="19"/>
  <c r="B83" i="19"/>
  <c r="Q84" i="19" s="1"/>
  <c r="M82" i="19"/>
  <c r="K82" i="19"/>
  <c r="I82" i="19"/>
  <c r="G82" i="19"/>
  <c r="E82" i="19"/>
  <c r="C82" i="19"/>
  <c r="Q82" i="19" s="1"/>
  <c r="M81" i="19"/>
  <c r="K81" i="19"/>
  <c r="I81" i="19"/>
  <c r="G81" i="19"/>
  <c r="Q81" i="19" s="1"/>
  <c r="E81" i="19"/>
  <c r="C81" i="19"/>
  <c r="Q80" i="19"/>
  <c r="M80" i="19"/>
  <c r="K80" i="19"/>
  <c r="I80" i="19"/>
  <c r="G80" i="19"/>
  <c r="E80" i="19"/>
  <c r="C80" i="19"/>
  <c r="M79" i="19"/>
  <c r="K79" i="19"/>
  <c r="G79" i="19"/>
  <c r="E79" i="19"/>
  <c r="C79" i="19"/>
  <c r="Q79" i="19" s="1"/>
  <c r="M78" i="19"/>
  <c r="K78" i="19"/>
  <c r="G78" i="19"/>
  <c r="E78" i="19"/>
  <c r="Q78" i="19" s="1"/>
  <c r="C78" i="19"/>
  <c r="M77" i="19"/>
  <c r="K77" i="19"/>
  <c r="G77" i="19"/>
  <c r="E77" i="19"/>
  <c r="C77" i="19"/>
  <c r="Q77" i="19" s="1"/>
  <c r="M76" i="19"/>
  <c r="K76" i="19"/>
  <c r="G76" i="19"/>
  <c r="E76" i="19"/>
  <c r="Q76" i="19" s="1"/>
  <c r="C76" i="19"/>
  <c r="M75" i="19"/>
  <c r="K75" i="19"/>
  <c r="G75" i="19"/>
  <c r="E75" i="19"/>
  <c r="C75" i="19"/>
  <c r="Q75" i="19" s="1"/>
  <c r="M74" i="19"/>
  <c r="K74" i="19"/>
  <c r="G74" i="19"/>
  <c r="E74" i="19"/>
  <c r="Q74" i="19" s="1"/>
  <c r="C74" i="19"/>
  <c r="M73" i="19"/>
  <c r="K73" i="19"/>
  <c r="G73" i="19"/>
  <c r="E73" i="19"/>
  <c r="C73" i="19"/>
  <c r="Q73" i="19" s="1"/>
  <c r="M72" i="19"/>
  <c r="K72" i="19"/>
  <c r="G72" i="19"/>
  <c r="E72" i="19"/>
  <c r="Q72" i="19" s="1"/>
  <c r="C72" i="19"/>
  <c r="M71" i="19"/>
  <c r="K71" i="19"/>
  <c r="G71" i="19"/>
  <c r="E71" i="19"/>
  <c r="C71" i="19"/>
  <c r="Q71" i="19" s="1"/>
  <c r="M70" i="19"/>
  <c r="K70" i="19"/>
  <c r="G70" i="19"/>
  <c r="E70" i="19"/>
  <c r="Q70" i="19" s="1"/>
  <c r="C70" i="19"/>
  <c r="M69" i="19"/>
  <c r="K69" i="19"/>
  <c r="G69" i="19"/>
  <c r="E69" i="19"/>
  <c r="C69" i="19"/>
  <c r="Q69" i="19" s="1"/>
  <c r="M68" i="19"/>
  <c r="K68" i="19"/>
  <c r="G68" i="19"/>
  <c r="E68" i="19"/>
  <c r="Q68" i="19" s="1"/>
  <c r="C68" i="19"/>
  <c r="M67" i="19"/>
  <c r="K67" i="19"/>
  <c r="G67" i="19"/>
  <c r="E67" i="19"/>
  <c r="C67" i="19"/>
  <c r="Q67" i="19" s="1"/>
  <c r="M66" i="19"/>
  <c r="K66" i="19"/>
  <c r="G66" i="19"/>
  <c r="E66" i="19"/>
  <c r="Q66" i="19" s="1"/>
  <c r="C66" i="19"/>
  <c r="M65" i="19"/>
  <c r="K65" i="19"/>
  <c r="G65" i="19"/>
  <c r="E65" i="19"/>
  <c r="C65" i="19"/>
  <c r="Q65" i="19" s="1"/>
  <c r="M64" i="19"/>
  <c r="K64" i="19"/>
  <c r="G64" i="19"/>
  <c r="E64" i="19"/>
  <c r="Q64" i="19" s="1"/>
  <c r="C64" i="19"/>
  <c r="M63" i="19"/>
  <c r="K63" i="19"/>
  <c r="I63" i="19"/>
  <c r="G63" i="19"/>
  <c r="E63" i="19"/>
  <c r="C63" i="19"/>
  <c r="Q63" i="19" s="1"/>
  <c r="M62" i="19"/>
  <c r="K62" i="19"/>
  <c r="G62" i="19"/>
  <c r="E62" i="19"/>
  <c r="C62" i="19"/>
  <c r="Q62" i="19" s="1"/>
  <c r="Q61" i="19"/>
  <c r="M61" i="19"/>
  <c r="K61" i="19"/>
  <c r="G61" i="19"/>
  <c r="E61" i="19"/>
  <c r="C61" i="19"/>
  <c r="M60" i="19"/>
  <c r="K60" i="19"/>
  <c r="I60" i="19"/>
  <c r="G60" i="19"/>
  <c r="E60" i="19"/>
  <c r="C60" i="19"/>
  <c r="Q60" i="19" s="1"/>
  <c r="M59" i="19"/>
  <c r="K59" i="19"/>
  <c r="G59" i="19"/>
  <c r="E59" i="19"/>
  <c r="Q59" i="19" s="1"/>
  <c r="C59" i="19"/>
  <c r="M58" i="19"/>
  <c r="K58" i="19"/>
  <c r="I58" i="19"/>
  <c r="G58" i="19"/>
  <c r="E58" i="19"/>
  <c r="C58" i="19"/>
  <c r="Q58" i="19" s="1"/>
  <c r="M57" i="19"/>
  <c r="K57" i="19"/>
  <c r="G57" i="19"/>
  <c r="E57" i="19"/>
  <c r="C57" i="19"/>
  <c r="Q57" i="19" s="1"/>
  <c r="Q56" i="19"/>
  <c r="M56" i="19"/>
  <c r="K56" i="19"/>
  <c r="I56" i="19"/>
  <c r="G56" i="19"/>
  <c r="E56" i="19"/>
  <c r="C56" i="19"/>
  <c r="M55" i="19"/>
  <c r="K55" i="19"/>
  <c r="I55" i="19"/>
  <c r="G55" i="19"/>
  <c r="E55" i="19"/>
  <c r="C55" i="19"/>
  <c r="Q55" i="19" s="1"/>
  <c r="M54" i="19"/>
  <c r="K54" i="19"/>
  <c r="G54" i="19"/>
  <c r="E54" i="19"/>
  <c r="C54" i="19"/>
  <c r="Q54" i="19" s="1"/>
  <c r="Q53" i="19"/>
  <c r="M53" i="19"/>
  <c r="K53" i="19"/>
  <c r="I53" i="19"/>
  <c r="G53" i="19"/>
  <c r="E53" i="19"/>
  <c r="C53" i="19"/>
  <c r="M52" i="19"/>
  <c r="K52" i="19"/>
  <c r="G52" i="19"/>
  <c r="E52" i="19"/>
  <c r="C52" i="19"/>
  <c r="Q52" i="19" s="1"/>
  <c r="M51" i="19"/>
  <c r="K51" i="19"/>
  <c r="G51" i="19"/>
  <c r="E51" i="19"/>
  <c r="Q51" i="19" s="1"/>
  <c r="C51" i="19"/>
  <c r="M50" i="19"/>
  <c r="K50" i="19"/>
  <c r="G50" i="19"/>
  <c r="E50" i="19"/>
  <c r="C50" i="19"/>
  <c r="Q50" i="19" s="1"/>
  <c r="M49" i="19"/>
  <c r="K49" i="19"/>
  <c r="G49" i="19"/>
  <c r="E49" i="19"/>
  <c r="Q49" i="19" s="1"/>
  <c r="C49" i="19"/>
  <c r="M48" i="19"/>
  <c r="K48" i="19"/>
  <c r="I48" i="19"/>
  <c r="G48" i="19"/>
  <c r="E48" i="19"/>
  <c r="C48" i="19"/>
  <c r="Q48" i="19" s="1"/>
  <c r="M47" i="19"/>
  <c r="K47" i="19"/>
  <c r="I47" i="19"/>
  <c r="G47" i="19"/>
  <c r="E47" i="19"/>
  <c r="C47" i="19"/>
  <c r="Q47" i="19" s="1"/>
  <c r="M46" i="19"/>
  <c r="K46" i="19"/>
  <c r="G46" i="19"/>
  <c r="E46" i="19"/>
  <c r="Q46" i="19" s="1"/>
  <c r="C46" i="19"/>
  <c r="M45" i="19"/>
  <c r="K45" i="19"/>
  <c r="G45" i="19"/>
  <c r="E45" i="19"/>
  <c r="C45" i="19"/>
  <c r="Q45" i="19" s="1"/>
  <c r="M44" i="19"/>
  <c r="K44" i="19"/>
  <c r="I44" i="19"/>
  <c r="G44" i="19"/>
  <c r="Q44" i="19" s="1"/>
  <c r="E44" i="19"/>
  <c r="C44" i="19"/>
  <c r="M43" i="19"/>
  <c r="K43" i="19"/>
  <c r="I43" i="19"/>
  <c r="G43" i="19"/>
  <c r="Q43" i="19" s="1"/>
  <c r="E43" i="19"/>
  <c r="C43" i="19"/>
  <c r="M42" i="19"/>
  <c r="K42" i="19"/>
  <c r="I42" i="19"/>
  <c r="G42" i="19"/>
  <c r="E42" i="19"/>
  <c r="C42" i="19"/>
  <c r="Q42" i="19" s="1"/>
  <c r="M41" i="19"/>
  <c r="K41" i="19"/>
  <c r="I41" i="19"/>
  <c r="G41" i="19"/>
  <c r="E41" i="19"/>
  <c r="C41" i="19"/>
  <c r="Q41" i="19" s="1"/>
  <c r="M40" i="19"/>
  <c r="K40" i="19"/>
  <c r="I40" i="19"/>
  <c r="G40" i="19"/>
  <c r="Q40" i="19" s="1"/>
  <c r="E40" i="19"/>
  <c r="C40" i="19"/>
  <c r="Q39" i="19"/>
  <c r="M39" i="19"/>
  <c r="K39" i="19"/>
  <c r="G39" i="19"/>
  <c r="E39" i="19"/>
  <c r="C39" i="19"/>
  <c r="M38" i="19"/>
  <c r="K38" i="19"/>
  <c r="I38" i="19"/>
  <c r="G38" i="19"/>
  <c r="E38" i="19"/>
  <c r="C38" i="19"/>
  <c r="Q38" i="19" s="1"/>
  <c r="M37" i="19"/>
  <c r="K37" i="19"/>
  <c r="I37" i="19"/>
  <c r="G37" i="19"/>
  <c r="Q37" i="19" s="1"/>
  <c r="E37" i="19"/>
  <c r="C37" i="19"/>
  <c r="M36" i="19"/>
  <c r="K36" i="19"/>
  <c r="G36" i="19"/>
  <c r="E36" i="19"/>
  <c r="Q36" i="19" s="1"/>
  <c r="C36" i="19"/>
  <c r="M35" i="19"/>
  <c r="K35" i="19"/>
  <c r="I35" i="19"/>
  <c r="G35" i="19"/>
  <c r="E35" i="19"/>
  <c r="C35" i="19"/>
  <c r="Q35" i="19" s="1"/>
  <c r="M34" i="19"/>
  <c r="K34" i="19"/>
  <c r="I34" i="19"/>
  <c r="G34" i="19"/>
  <c r="Q34" i="19" s="1"/>
  <c r="E34" i="19"/>
  <c r="C34" i="19"/>
  <c r="Q33" i="19"/>
  <c r="M33" i="19"/>
  <c r="K33" i="19"/>
  <c r="G33" i="19"/>
  <c r="E33" i="19"/>
  <c r="C33" i="19"/>
  <c r="M32" i="19"/>
  <c r="K32" i="19"/>
  <c r="G32" i="19"/>
  <c r="E32" i="19"/>
  <c r="C32" i="19"/>
  <c r="Q32" i="19" s="1"/>
  <c r="Q31" i="19"/>
  <c r="M31" i="19"/>
  <c r="K31" i="19"/>
  <c r="G31" i="19"/>
  <c r="E31" i="19"/>
  <c r="C31" i="19"/>
  <c r="M30" i="19"/>
  <c r="K30" i="19"/>
  <c r="G30" i="19"/>
  <c r="E30" i="19"/>
  <c r="C30" i="19"/>
  <c r="Q30" i="19" s="1"/>
  <c r="M29" i="19"/>
  <c r="K29" i="19"/>
  <c r="G29" i="19"/>
  <c r="E29" i="19"/>
  <c r="Q29" i="19" s="1"/>
  <c r="C29" i="19"/>
  <c r="M28" i="19"/>
  <c r="K28" i="19"/>
  <c r="I28" i="19"/>
  <c r="G28" i="19"/>
  <c r="E28" i="19"/>
  <c r="C28" i="19"/>
  <c r="Q28" i="19" s="1"/>
  <c r="M27" i="19"/>
  <c r="K27" i="19"/>
  <c r="G27" i="19"/>
  <c r="E27" i="19"/>
  <c r="Q27" i="19" s="1"/>
  <c r="C27" i="19"/>
  <c r="M26" i="19"/>
  <c r="K26" i="19"/>
  <c r="G26" i="19"/>
  <c r="E26" i="19"/>
  <c r="C26" i="19"/>
  <c r="Q26" i="19" s="1"/>
  <c r="M25" i="19"/>
  <c r="K25" i="19"/>
  <c r="I25" i="19"/>
  <c r="G25" i="19"/>
  <c r="Q25" i="19" s="1"/>
  <c r="E25" i="19"/>
  <c r="C25" i="19"/>
  <c r="Q24" i="19"/>
  <c r="M24" i="19"/>
  <c r="K24" i="19"/>
  <c r="G24" i="19"/>
  <c r="E24" i="19"/>
  <c r="C24" i="19"/>
  <c r="M23" i="19"/>
  <c r="K23" i="19"/>
  <c r="G23" i="19"/>
  <c r="E23" i="19"/>
  <c r="C23" i="19"/>
  <c r="Q23" i="19" s="1"/>
  <c r="Q22" i="19"/>
  <c r="M22" i="19"/>
  <c r="K22" i="19"/>
  <c r="I22" i="19"/>
  <c r="G22" i="19"/>
  <c r="E22" i="19"/>
  <c r="C22" i="19"/>
  <c r="M21" i="19"/>
  <c r="K21" i="19"/>
  <c r="I21" i="19"/>
  <c r="G21" i="19"/>
  <c r="E21" i="19"/>
  <c r="C21" i="19"/>
  <c r="Q21" i="19" s="1"/>
  <c r="M20" i="19"/>
  <c r="K20" i="19"/>
  <c r="G20" i="19"/>
  <c r="E20" i="19"/>
  <c r="C20" i="19"/>
  <c r="Q20" i="19" s="1"/>
  <c r="M19" i="19"/>
  <c r="K19" i="19"/>
  <c r="G19" i="19"/>
  <c r="E19" i="19"/>
  <c r="Q19" i="19" s="1"/>
  <c r="C19" i="19"/>
  <c r="M18" i="19"/>
  <c r="K18" i="19"/>
  <c r="I18" i="19"/>
  <c r="G18" i="19"/>
  <c r="E18" i="19"/>
  <c r="C18" i="19"/>
  <c r="Q18" i="19" s="1"/>
  <c r="M17" i="19"/>
  <c r="K17" i="19"/>
  <c r="I17" i="19"/>
  <c r="G17" i="19"/>
  <c r="E17" i="19"/>
  <c r="C17" i="19"/>
  <c r="Q17" i="19" s="1"/>
  <c r="Q16" i="19"/>
  <c r="M16" i="19"/>
  <c r="K16" i="19"/>
  <c r="G16" i="19"/>
  <c r="E16" i="19"/>
  <c r="C16" i="19"/>
  <c r="M15" i="19"/>
  <c r="K15" i="19"/>
  <c r="G15" i="19"/>
  <c r="E15" i="19"/>
  <c r="C15" i="19"/>
  <c r="Q15" i="19" s="1"/>
  <c r="M14" i="19"/>
  <c r="K14" i="19"/>
  <c r="I14" i="19"/>
  <c r="G14" i="19"/>
  <c r="Q14" i="19" s="1"/>
  <c r="E14" i="19"/>
  <c r="C14" i="19"/>
  <c r="M13" i="19"/>
  <c r="K13" i="19"/>
  <c r="G13" i="19"/>
  <c r="E13" i="19"/>
  <c r="C13" i="19"/>
  <c r="Q13" i="19" s="1"/>
  <c r="M12" i="19"/>
  <c r="K12" i="19"/>
  <c r="G12" i="19"/>
  <c r="E12" i="19"/>
  <c r="C12" i="19"/>
  <c r="Q12" i="19" s="1"/>
  <c r="M11" i="19"/>
  <c r="K11" i="19"/>
  <c r="I11" i="19"/>
  <c r="G11" i="19"/>
  <c r="Q11" i="19" s="1"/>
  <c r="E11" i="19"/>
  <c r="C11" i="19"/>
  <c r="M10" i="19"/>
  <c r="K10" i="19"/>
  <c r="G10" i="19"/>
  <c r="E10" i="19"/>
  <c r="C10" i="19"/>
  <c r="Q10" i="19" s="1"/>
  <c r="M9" i="19"/>
  <c r="K9" i="19"/>
  <c r="G9" i="19"/>
  <c r="G83" i="19" s="1"/>
  <c r="E9" i="19"/>
  <c r="Q9" i="19" s="1"/>
  <c r="C9" i="19"/>
  <c r="M8" i="19"/>
  <c r="K8" i="19"/>
  <c r="I8" i="19"/>
  <c r="G8" i="19"/>
  <c r="E8" i="19"/>
  <c r="Q8" i="19" s="1"/>
  <c r="C8" i="19"/>
  <c r="M7" i="19"/>
  <c r="K7" i="19"/>
  <c r="I7" i="19"/>
  <c r="G7" i="19"/>
  <c r="E7" i="19"/>
  <c r="C7" i="19"/>
  <c r="Q7" i="19" s="1"/>
  <c r="M6" i="19"/>
  <c r="K6" i="19"/>
  <c r="I6" i="19"/>
  <c r="I83" i="19" s="1"/>
  <c r="G6" i="19"/>
  <c r="E6" i="19"/>
  <c r="C6" i="19"/>
  <c r="Q6" i="19" s="1"/>
  <c r="M5" i="19"/>
  <c r="K5" i="19"/>
  <c r="G5" i="19"/>
  <c r="E5" i="19"/>
  <c r="Q5" i="19" s="1"/>
  <c r="C5" i="19"/>
  <c r="M4" i="19"/>
  <c r="K4" i="19"/>
  <c r="K83" i="19" s="1"/>
  <c r="G4" i="19"/>
  <c r="E4" i="19"/>
  <c r="C4" i="19"/>
  <c r="Q4" i="19" s="1"/>
  <c r="Q3" i="19"/>
  <c r="M3" i="19"/>
  <c r="M83" i="19" s="1"/>
  <c r="M84" i="19" s="1"/>
  <c r="K3" i="19"/>
  <c r="G3" i="19"/>
  <c r="E3" i="19"/>
  <c r="E83" i="19" s="1"/>
  <c r="C3" i="19"/>
  <c r="B114" i="20"/>
  <c r="C100" i="20"/>
  <c r="L88" i="20"/>
  <c r="J88" i="20"/>
  <c r="F88" i="20"/>
  <c r="D88" i="20"/>
  <c r="B88" i="20"/>
  <c r="M87" i="20"/>
  <c r="K87" i="20"/>
  <c r="G87" i="20"/>
  <c r="E87" i="20"/>
  <c r="C87" i="20"/>
  <c r="M86" i="20"/>
  <c r="K86" i="20"/>
  <c r="G86" i="20"/>
  <c r="E86" i="20"/>
  <c r="C86" i="20"/>
  <c r="M85" i="20"/>
  <c r="K85" i="20"/>
  <c r="G85" i="20"/>
  <c r="E85" i="20"/>
  <c r="C85" i="20"/>
  <c r="M84" i="20"/>
  <c r="K84" i="20"/>
  <c r="G84" i="20"/>
  <c r="E84" i="20"/>
  <c r="C84" i="20"/>
  <c r="M83" i="20"/>
  <c r="K83" i="20"/>
  <c r="G83" i="20"/>
  <c r="C83" i="20"/>
  <c r="M63" i="20"/>
  <c r="K63" i="20"/>
  <c r="G63" i="20"/>
  <c r="E63" i="20"/>
  <c r="C63" i="20"/>
  <c r="M36" i="20"/>
  <c r="K36" i="20"/>
  <c r="G36" i="20"/>
  <c r="E36" i="20"/>
  <c r="C36" i="20"/>
  <c r="M9" i="20"/>
  <c r="K9" i="20"/>
  <c r="G9" i="20"/>
  <c r="E9" i="20"/>
  <c r="C9" i="20"/>
  <c r="M24" i="20"/>
  <c r="K24" i="20"/>
  <c r="G24" i="20"/>
  <c r="E24" i="20"/>
  <c r="C24" i="20"/>
  <c r="M40" i="20"/>
  <c r="K40" i="20"/>
  <c r="G40" i="20"/>
  <c r="E40" i="20"/>
  <c r="C40" i="20"/>
  <c r="M7" i="20"/>
  <c r="K7" i="20"/>
  <c r="G7" i="20"/>
  <c r="E7" i="20"/>
  <c r="C7" i="20"/>
  <c r="M59" i="20"/>
  <c r="K59" i="20"/>
  <c r="G59" i="20"/>
  <c r="E59" i="20"/>
  <c r="C59" i="20"/>
  <c r="M61" i="20"/>
  <c r="K61" i="20"/>
  <c r="G61" i="20"/>
  <c r="E61" i="20"/>
  <c r="C61" i="20"/>
  <c r="M55" i="20"/>
  <c r="K55" i="20"/>
  <c r="G55" i="20"/>
  <c r="E55" i="20"/>
  <c r="C55" i="20"/>
  <c r="M27" i="20"/>
  <c r="K27" i="20"/>
  <c r="G27" i="20"/>
  <c r="E27" i="20"/>
  <c r="C27" i="20"/>
  <c r="M3" i="20"/>
  <c r="K3" i="20"/>
  <c r="G3" i="20"/>
  <c r="E3" i="20"/>
  <c r="C3" i="20"/>
  <c r="M19" i="20"/>
  <c r="K19" i="20"/>
  <c r="G19" i="20"/>
  <c r="E19" i="20"/>
  <c r="C19" i="20"/>
  <c r="M62" i="20"/>
  <c r="K62" i="20"/>
  <c r="G62" i="20"/>
  <c r="E62" i="20"/>
  <c r="C62" i="20"/>
  <c r="M60" i="20"/>
  <c r="K60" i="20"/>
  <c r="G60" i="20"/>
  <c r="E60" i="20"/>
  <c r="C60" i="20"/>
  <c r="M58" i="20"/>
  <c r="K58" i="20"/>
  <c r="G58" i="20"/>
  <c r="E58" i="20"/>
  <c r="C58" i="20"/>
  <c r="M57" i="20"/>
  <c r="K57" i="20"/>
  <c r="G57" i="20"/>
  <c r="E57" i="20"/>
  <c r="C57" i="20"/>
  <c r="M56" i="20"/>
  <c r="K56" i="20"/>
  <c r="G56" i="20"/>
  <c r="E56" i="20"/>
  <c r="C56" i="20"/>
  <c r="M54" i="20"/>
  <c r="K54" i="20"/>
  <c r="G54" i="20"/>
  <c r="E54" i="20"/>
  <c r="C54" i="20"/>
  <c r="M53" i="20"/>
  <c r="K53" i="20"/>
  <c r="G53" i="20"/>
  <c r="E53" i="20"/>
  <c r="C53" i="20"/>
  <c r="M52" i="20"/>
  <c r="K52" i="20"/>
  <c r="G52" i="20"/>
  <c r="E52" i="20"/>
  <c r="C52" i="20"/>
  <c r="M51" i="20"/>
  <c r="K51" i="20"/>
  <c r="G51" i="20"/>
  <c r="E51" i="20"/>
  <c r="C51" i="20"/>
  <c r="M50" i="20"/>
  <c r="K50" i="20"/>
  <c r="G50" i="20"/>
  <c r="E50" i="20"/>
  <c r="C50" i="20"/>
  <c r="M49" i="20"/>
  <c r="K49" i="20"/>
  <c r="G49" i="20"/>
  <c r="E49" i="20"/>
  <c r="C49" i="20"/>
  <c r="M48" i="20"/>
  <c r="K48" i="20"/>
  <c r="G48" i="20"/>
  <c r="E48" i="20"/>
  <c r="C48" i="20"/>
  <c r="M47" i="20"/>
  <c r="K47" i="20"/>
  <c r="G47" i="20"/>
  <c r="E47" i="20"/>
  <c r="C47" i="20"/>
  <c r="M46" i="20"/>
  <c r="K46" i="20"/>
  <c r="G46" i="20"/>
  <c r="E46" i="20"/>
  <c r="C46" i="20"/>
  <c r="M45" i="20"/>
  <c r="K45" i="20"/>
  <c r="G45" i="20"/>
  <c r="E45" i="20"/>
  <c r="C45" i="20"/>
  <c r="M44" i="20"/>
  <c r="K44" i="20"/>
  <c r="G44" i="20"/>
  <c r="E44" i="20"/>
  <c r="C44" i="20"/>
  <c r="M43" i="20"/>
  <c r="K43" i="20"/>
  <c r="G43" i="20"/>
  <c r="E43" i="20"/>
  <c r="C43" i="20"/>
  <c r="M42" i="20"/>
  <c r="K42" i="20"/>
  <c r="G42" i="20"/>
  <c r="E42" i="20"/>
  <c r="C42" i="20"/>
  <c r="M41" i="20"/>
  <c r="K41" i="20"/>
  <c r="G41" i="20"/>
  <c r="E41" i="20"/>
  <c r="C41" i="20"/>
  <c r="M39" i="20"/>
  <c r="K39" i="20"/>
  <c r="G39" i="20"/>
  <c r="E39" i="20"/>
  <c r="C39" i="20"/>
  <c r="M38" i="20"/>
  <c r="K38" i="20"/>
  <c r="G38" i="20"/>
  <c r="E38" i="20"/>
  <c r="C38" i="20"/>
  <c r="M37" i="20"/>
  <c r="K37" i="20"/>
  <c r="G37" i="20"/>
  <c r="E37" i="20"/>
  <c r="C37" i="20"/>
  <c r="M35" i="20"/>
  <c r="K35" i="20"/>
  <c r="G35" i="20"/>
  <c r="E35" i="20"/>
  <c r="C35" i="20"/>
  <c r="M34" i="20"/>
  <c r="K34" i="20"/>
  <c r="G34" i="20"/>
  <c r="E34" i="20"/>
  <c r="C34" i="20"/>
  <c r="M33" i="20"/>
  <c r="K33" i="20"/>
  <c r="G33" i="20"/>
  <c r="E33" i="20"/>
  <c r="C33" i="20"/>
  <c r="M31" i="20"/>
  <c r="K31" i="20"/>
  <c r="G31" i="20"/>
  <c r="E31" i="20"/>
  <c r="C31" i="20"/>
  <c r="M30" i="20"/>
  <c r="K30" i="20"/>
  <c r="G30" i="20"/>
  <c r="E30" i="20"/>
  <c r="C30" i="20"/>
  <c r="M29" i="20"/>
  <c r="K29" i="20"/>
  <c r="G29" i="20"/>
  <c r="E29" i="20"/>
  <c r="C29" i="20"/>
  <c r="M28" i="20"/>
  <c r="K28" i="20"/>
  <c r="G28" i="20"/>
  <c r="C28" i="20"/>
  <c r="M26" i="20"/>
  <c r="K26" i="20"/>
  <c r="G26" i="20"/>
  <c r="E26" i="20"/>
  <c r="C26" i="20"/>
  <c r="M25" i="20"/>
  <c r="K25" i="20"/>
  <c r="G25" i="20"/>
  <c r="E25" i="20"/>
  <c r="C25" i="20"/>
  <c r="M23" i="20"/>
  <c r="K23" i="20"/>
  <c r="G23" i="20"/>
  <c r="E23" i="20"/>
  <c r="C23" i="20"/>
  <c r="M22" i="20"/>
  <c r="K22" i="20"/>
  <c r="G22" i="20"/>
  <c r="E22" i="20"/>
  <c r="C22" i="20"/>
  <c r="M21" i="20"/>
  <c r="K21" i="20"/>
  <c r="G21" i="20"/>
  <c r="E21" i="20"/>
  <c r="C21" i="20"/>
  <c r="M20" i="20"/>
  <c r="K20" i="20"/>
  <c r="G20" i="20"/>
  <c r="E20" i="20"/>
  <c r="C20" i="20"/>
  <c r="M18" i="20"/>
  <c r="K18" i="20"/>
  <c r="G18" i="20"/>
  <c r="E18" i="20"/>
  <c r="C18" i="20"/>
  <c r="M17" i="20"/>
  <c r="K17" i="20"/>
  <c r="G17" i="20"/>
  <c r="E17" i="20"/>
  <c r="C17" i="20"/>
  <c r="M16" i="20"/>
  <c r="K16" i="20"/>
  <c r="G16" i="20"/>
  <c r="E16" i="20"/>
  <c r="C16" i="20"/>
  <c r="M15" i="20"/>
  <c r="K15" i="20"/>
  <c r="G15" i="20"/>
  <c r="E15" i="20"/>
  <c r="C15" i="20"/>
  <c r="M14" i="20"/>
  <c r="K14" i="20"/>
  <c r="G14" i="20"/>
  <c r="E14" i="20"/>
  <c r="C14" i="20"/>
  <c r="M13" i="20"/>
  <c r="K13" i="20"/>
  <c r="G13" i="20"/>
  <c r="E13" i="20"/>
  <c r="C13" i="20"/>
  <c r="M12" i="20"/>
  <c r="K12" i="20"/>
  <c r="G12" i="20"/>
  <c r="E12" i="20"/>
  <c r="C12" i="20"/>
  <c r="M11" i="20"/>
  <c r="K11" i="20"/>
  <c r="G11" i="20"/>
  <c r="E11" i="20"/>
  <c r="C11" i="20"/>
  <c r="M10" i="20"/>
  <c r="K10" i="20"/>
  <c r="G10" i="20"/>
  <c r="E10" i="20"/>
  <c r="C10" i="20"/>
  <c r="M8" i="20"/>
  <c r="K8" i="20"/>
  <c r="G8" i="20"/>
  <c r="E8" i="20"/>
  <c r="C8" i="20"/>
  <c r="M6" i="20"/>
  <c r="K6" i="20"/>
  <c r="G6" i="20"/>
  <c r="E6" i="20"/>
  <c r="C6" i="20"/>
  <c r="M5" i="20"/>
  <c r="K5" i="20"/>
  <c r="G5" i="20"/>
  <c r="E5" i="20"/>
  <c r="M4" i="20"/>
  <c r="K4" i="20"/>
  <c r="G4" i="20"/>
  <c r="E4" i="20"/>
  <c r="C4" i="20"/>
  <c r="G9" i="18"/>
  <c r="K65" i="18"/>
  <c r="K57" i="18"/>
  <c r="K50" i="18"/>
  <c r="E53" i="18"/>
  <c r="C46" i="18"/>
  <c r="K42" i="18"/>
  <c r="G12" i="18"/>
  <c r="E12" i="18"/>
  <c r="M67" i="18"/>
  <c r="M68" i="18"/>
  <c r="M69" i="18"/>
  <c r="M70" i="18"/>
  <c r="M71" i="18"/>
  <c r="M72" i="18"/>
  <c r="K67" i="18"/>
  <c r="K68" i="18"/>
  <c r="K69" i="18"/>
  <c r="K70" i="18"/>
  <c r="K71" i="18"/>
  <c r="K72" i="18"/>
  <c r="G67" i="18"/>
  <c r="G68" i="18"/>
  <c r="G69" i="18"/>
  <c r="G70" i="18"/>
  <c r="G71" i="18"/>
  <c r="G72" i="18"/>
  <c r="C67" i="18"/>
  <c r="C68" i="18"/>
  <c r="C69" i="18"/>
  <c r="C70" i="18"/>
  <c r="C71" i="18"/>
  <c r="Q71" i="18" s="1"/>
  <c r="C72" i="18"/>
  <c r="E67" i="18"/>
  <c r="E68" i="18"/>
  <c r="E69" i="18"/>
  <c r="E70" i="18"/>
  <c r="E71" i="18"/>
  <c r="E72" i="18"/>
  <c r="E73" i="18"/>
  <c r="M64" i="18"/>
  <c r="M65" i="18"/>
  <c r="K64" i="18"/>
  <c r="G64" i="18"/>
  <c r="G65" i="18"/>
  <c r="E64" i="18"/>
  <c r="E65" i="18"/>
  <c r="C64" i="18"/>
  <c r="C65" i="18"/>
  <c r="G13" i="18"/>
  <c r="G14" i="18"/>
  <c r="C58" i="18"/>
  <c r="G8" i="18"/>
  <c r="K58" i="18"/>
  <c r="K59" i="18"/>
  <c r="K60" i="18"/>
  <c r="K61" i="18"/>
  <c r="K62" i="18"/>
  <c r="K63" i="18"/>
  <c r="K66" i="18"/>
  <c r="K73" i="18"/>
  <c r="M58" i="18"/>
  <c r="M59" i="18"/>
  <c r="M60" i="18"/>
  <c r="M61" i="18"/>
  <c r="M62" i="18"/>
  <c r="M63" i="18"/>
  <c r="G58" i="18"/>
  <c r="G59" i="18"/>
  <c r="G60" i="18"/>
  <c r="G61" i="18"/>
  <c r="G62" i="18"/>
  <c r="G63" i="18"/>
  <c r="E58" i="18"/>
  <c r="E59" i="18"/>
  <c r="E60" i="18"/>
  <c r="E61" i="18"/>
  <c r="E62" i="18"/>
  <c r="E63" i="18"/>
  <c r="C59" i="18"/>
  <c r="C60" i="18"/>
  <c r="C61" i="18"/>
  <c r="C62" i="18"/>
  <c r="C63" i="18"/>
  <c r="C66" i="18"/>
  <c r="B104" i="18"/>
  <c r="C90" i="18"/>
  <c r="L77" i="18"/>
  <c r="J77" i="18"/>
  <c r="H77" i="18"/>
  <c r="F77" i="18"/>
  <c r="D77" i="18"/>
  <c r="B77" i="18"/>
  <c r="M76" i="18"/>
  <c r="K76" i="18"/>
  <c r="I76" i="18"/>
  <c r="G76" i="18"/>
  <c r="E76" i="18"/>
  <c r="C76" i="18"/>
  <c r="M75" i="18"/>
  <c r="K75" i="18"/>
  <c r="I75" i="18"/>
  <c r="G75" i="18"/>
  <c r="E75" i="18"/>
  <c r="C75" i="18"/>
  <c r="M74" i="18"/>
  <c r="K74" i="18"/>
  <c r="I74" i="18"/>
  <c r="G74" i="18"/>
  <c r="E74" i="18"/>
  <c r="C74" i="18"/>
  <c r="M73" i="18"/>
  <c r="G73" i="18"/>
  <c r="C73" i="18"/>
  <c r="M66" i="18"/>
  <c r="G66" i="18"/>
  <c r="E66" i="18"/>
  <c r="M57" i="18"/>
  <c r="G57" i="18"/>
  <c r="E57" i="18"/>
  <c r="C57" i="18"/>
  <c r="M56" i="18"/>
  <c r="K56" i="18"/>
  <c r="G56" i="18"/>
  <c r="E56" i="18"/>
  <c r="C56" i="18"/>
  <c r="M55" i="18"/>
  <c r="K55" i="18"/>
  <c r="G55" i="18"/>
  <c r="E55" i="18"/>
  <c r="C55" i="18"/>
  <c r="M54" i="18"/>
  <c r="K54" i="18"/>
  <c r="G54" i="18"/>
  <c r="E54" i="18"/>
  <c r="C54" i="18"/>
  <c r="M53" i="18"/>
  <c r="K53" i="18"/>
  <c r="I53" i="18"/>
  <c r="G53" i="18"/>
  <c r="C53" i="18"/>
  <c r="M52" i="18"/>
  <c r="K52" i="18"/>
  <c r="G52" i="18"/>
  <c r="E52" i="18"/>
  <c r="C52" i="18"/>
  <c r="M51" i="18"/>
  <c r="K51" i="18"/>
  <c r="G51" i="18"/>
  <c r="E51" i="18"/>
  <c r="C51" i="18"/>
  <c r="M50" i="18"/>
  <c r="I50" i="18"/>
  <c r="G50" i="18"/>
  <c r="E50" i="18"/>
  <c r="C50" i="18"/>
  <c r="M49" i="18"/>
  <c r="K49" i="18"/>
  <c r="I49" i="18"/>
  <c r="G49" i="18"/>
  <c r="E49" i="18"/>
  <c r="C49" i="18"/>
  <c r="M48" i="18"/>
  <c r="K48" i="18"/>
  <c r="I48" i="18"/>
  <c r="G48" i="18"/>
  <c r="E48" i="18"/>
  <c r="C48" i="18"/>
  <c r="M47" i="18"/>
  <c r="K47" i="18"/>
  <c r="I47" i="18"/>
  <c r="G47" i="18"/>
  <c r="E47" i="18"/>
  <c r="C47" i="18"/>
  <c r="M46" i="18"/>
  <c r="K46" i="18"/>
  <c r="G46" i="18"/>
  <c r="E46" i="18"/>
  <c r="M45" i="18"/>
  <c r="K45" i="18"/>
  <c r="I45" i="18"/>
  <c r="G45" i="18"/>
  <c r="E45" i="18"/>
  <c r="C45" i="18"/>
  <c r="M44" i="18"/>
  <c r="K44" i="18"/>
  <c r="G44" i="18"/>
  <c r="E44" i="18"/>
  <c r="C44" i="18"/>
  <c r="M43" i="18"/>
  <c r="K43" i="18"/>
  <c r="G43" i="18"/>
  <c r="E43" i="18"/>
  <c r="C43" i="18"/>
  <c r="M42" i="18"/>
  <c r="G42" i="18"/>
  <c r="E42" i="18"/>
  <c r="C42" i="18"/>
  <c r="M41" i="18"/>
  <c r="K41" i="18"/>
  <c r="I41" i="18"/>
  <c r="G41" i="18"/>
  <c r="E41" i="18"/>
  <c r="C41" i="18"/>
  <c r="M40" i="18"/>
  <c r="K40" i="18"/>
  <c r="I40" i="18"/>
  <c r="G40" i="18"/>
  <c r="E40" i="18"/>
  <c r="C40" i="18"/>
  <c r="M39" i="18"/>
  <c r="K39" i="18"/>
  <c r="G39" i="18"/>
  <c r="E39" i="18"/>
  <c r="C39" i="18"/>
  <c r="M38" i="18"/>
  <c r="K38" i="18"/>
  <c r="I38" i="18"/>
  <c r="G38" i="18"/>
  <c r="E38" i="18"/>
  <c r="C38" i="18"/>
  <c r="M37" i="18"/>
  <c r="K37" i="18"/>
  <c r="I37" i="18"/>
  <c r="G37" i="18"/>
  <c r="E37" i="18"/>
  <c r="C37" i="18"/>
  <c r="M36" i="18"/>
  <c r="K36" i="18"/>
  <c r="I36" i="18"/>
  <c r="G36" i="18"/>
  <c r="E36" i="18"/>
  <c r="C36" i="18"/>
  <c r="M35" i="18"/>
  <c r="K35" i="18"/>
  <c r="I35" i="18"/>
  <c r="G35" i="18"/>
  <c r="E35" i="18"/>
  <c r="C35" i="18"/>
  <c r="M34" i="18"/>
  <c r="K34" i="18"/>
  <c r="I34" i="18"/>
  <c r="G34" i="18"/>
  <c r="E34" i="18"/>
  <c r="C34" i="18"/>
  <c r="M33" i="18"/>
  <c r="K33" i="18"/>
  <c r="G33" i="18"/>
  <c r="E33" i="18"/>
  <c r="C33" i="18"/>
  <c r="M32" i="18"/>
  <c r="K32" i="18"/>
  <c r="I32" i="18"/>
  <c r="G32" i="18"/>
  <c r="E32" i="18"/>
  <c r="C32" i="18"/>
  <c r="M31" i="18"/>
  <c r="K31" i="18"/>
  <c r="I31" i="18"/>
  <c r="G31" i="18"/>
  <c r="E31" i="18"/>
  <c r="C31" i="18"/>
  <c r="M30" i="18"/>
  <c r="K30" i="18"/>
  <c r="G30" i="18"/>
  <c r="E30" i="18"/>
  <c r="C30" i="18"/>
  <c r="M29" i="18"/>
  <c r="K29" i="18"/>
  <c r="I29" i="18"/>
  <c r="G29" i="18"/>
  <c r="E29" i="18"/>
  <c r="C29" i="18"/>
  <c r="M28" i="18"/>
  <c r="K28" i="18"/>
  <c r="I28" i="18"/>
  <c r="G28" i="18"/>
  <c r="E28" i="18"/>
  <c r="C28" i="18"/>
  <c r="M27" i="18"/>
  <c r="K27" i="18"/>
  <c r="G27" i="18"/>
  <c r="E27" i="18"/>
  <c r="C27" i="18"/>
  <c r="M26" i="18"/>
  <c r="K26" i="18"/>
  <c r="G26" i="18"/>
  <c r="E26" i="18"/>
  <c r="C26" i="18"/>
  <c r="M25" i="18"/>
  <c r="K25" i="18"/>
  <c r="G25" i="18"/>
  <c r="E25" i="18"/>
  <c r="C25" i="18"/>
  <c r="M24" i="18"/>
  <c r="K24" i="18"/>
  <c r="I24" i="18"/>
  <c r="G24" i="18"/>
  <c r="E24" i="18"/>
  <c r="C24" i="18"/>
  <c r="M23" i="18"/>
  <c r="K23" i="18"/>
  <c r="G23" i="18"/>
  <c r="E23" i="18"/>
  <c r="C23" i="18"/>
  <c r="M22" i="18"/>
  <c r="K22" i="18"/>
  <c r="G22" i="18"/>
  <c r="E22" i="18"/>
  <c r="C22" i="18"/>
  <c r="M21" i="18"/>
  <c r="K21" i="18"/>
  <c r="I21" i="18"/>
  <c r="G21" i="18"/>
  <c r="E21" i="18"/>
  <c r="C21" i="18"/>
  <c r="M20" i="18"/>
  <c r="K20" i="18"/>
  <c r="I20" i="18"/>
  <c r="G20" i="18"/>
  <c r="E20" i="18"/>
  <c r="C20" i="18"/>
  <c r="M19" i="18"/>
  <c r="K19" i="18"/>
  <c r="I19" i="18"/>
  <c r="G19" i="18"/>
  <c r="E19" i="18"/>
  <c r="C19" i="18"/>
  <c r="M18" i="18"/>
  <c r="K18" i="18"/>
  <c r="G18" i="18"/>
  <c r="E18" i="18"/>
  <c r="C18" i="18"/>
  <c r="M17" i="18"/>
  <c r="K17" i="18"/>
  <c r="G17" i="18"/>
  <c r="E17" i="18"/>
  <c r="C17" i="18"/>
  <c r="M16" i="18"/>
  <c r="K16" i="18"/>
  <c r="I16" i="18"/>
  <c r="G16" i="18"/>
  <c r="E16" i="18"/>
  <c r="C16" i="18"/>
  <c r="M15" i="18"/>
  <c r="K15" i="18"/>
  <c r="I15" i="18"/>
  <c r="G15" i="18"/>
  <c r="E15" i="18"/>
  <c r="C15" i="18"/>
  <c r="M14" i="18"/>
  <c r="K14" i="18"/>
  <c r="E14" i="18"/>
  <c r="C14" i="18"/>
  <c r="M13" i="18"/>
  <c r="K13" i="18"/>
  <c r="E13" i="18"/>
  <c r="C13" i="18"/>
  <c r="M12" i="18"/>
  <c r="K12" i="18"/>
  <c r="I12" i="18"/>
  <c r="C12" i="18"/>
  <c r="M11" i="18"/>
  <c r="K11" i="18"/>
  <c r="I11" i="18"/>
  <c r="G11" i="18"/>
  <c r="E11" i="18"/>
  <c r="C11" i="18"/>
  <c r="M10" i="18"/>
  <c r="K10" i="18"/>
  <c r="G10" i="18"/>
  <c r="E10" i="18"/>
  <c r="C10" i="18"/>
  <c r="M9" i="18"/>
  <c r="K9" i="18"/>
  <c r="E9" i="18"/>
  <c r="C9" i="18"/>
  <c r="M8" i="18"/>
  <c r="K8" i="18"/>
  <c r="I8" i="18"/>
  <c r="E8" i="18"/>
  <c r="C8" i="18"/>
  <c r="M7" i="18"/>
  <c r="K7" i="18"/>
  <c r="I7" i="18"/>
  <c r="G7" i="18"/>
  <c r="E7" i="18"/>
  <c r="C7" i="18"/>
  <c r="M6" i="18"/>
  <c r="K6" i="18"/>
  <c r="I6" i="18"/>
  <c r="G6" i="18"/>
  <c r="E6" i="18"/>
  <c r="C6" i="18"/>
  <c r="M5" i="18"/>
  <c r="K5" i="18"/>
  <c r="G5" i="18"/>
  <c r="E5" i="18"/>
  <c r="C5" i="18"/>
  <c r="M4" i="18"/>
  <c r="K4" i="18"/>
  <c r="G4" i="18"/>
  <c r="E4" i="18"/>
  <c r="C4" i="18"/>
  <c r="M3" i="18"/>
  <c r="K3" i="18"/>
  <c r="G3" i="18"/>
  <c r="E3" i="18"/>
  <c r="C3" i="18"/>
  <c r="B85" i="17"/>
  <c r="B81" i="17"/>
  <c r="B82" i="17"/>
  <c r="Q80" i="21" l="1"/>
  <c r="Q79" i="21"/>
  <c r="Q35" i="21"/>
  <c r="Q75" i="21"/>
  <c r="Q74" i="21"/>
  <c r="Q73" i="21"/>
  <c r="Q76" i="21"/>
  <c r="Q70" i="21"/>
  <c r="Q49" i="21"/>
  <c r="Q51" i="21"/>
  <c r="Q34" i="21"/>
  <c r="Q59" i="21"/>
  <c r="Q9" i="21"/>
  <c r="Q29" i="21"/>
  <c r="Q77" i="21"/>
  <c r="Q82" i="21"/>
  <c r="Q83" i="21"/>
  <c r="Q85" i="21"/>
  <c r="E87" i="21"/>
  <c r="Q17" i="21"/>
  <c r="Q19" i="21"/>
  <c r="Q22" i="21"/>
  <c r="Q30" i="21"/>
  <c r="Q40" i="21"/>
  <c r="Q63" i="21"/>
  <c r="Q66" i="21"/>
  <c r="G87" i="21"/>
  <c r="Q10" i="21"/>
  <c r="Q15" i="21"/>
  <c r="I87" i="21"/>
  <c r="Q84" i="21"/>
  <c r="Q21" i="21"/>
  <c r="Q46" i="21"/>
  <c r="Q3" i="21"/>
  <c r="Q4" i="21"/>
  <c r="Q8" i="21"/>
  <c r="Q12" i="21"/>
  <c r="Q55" i="21"/>
  <c r="Q88" i="21"/>
  <c r="M87" i="21"/>
  <c r="M88" i="21" s="1"/>
  <c r="Q25" i="21"/>
  <c r="K87" i="21"/>
  <c r="Q18" i="21"/>
  <c r="Q23" i="21"/>
  <c r="Q24" i="21"/>
  <c r="Q27" i="21"/>
  <c r="Q31" i="21"/>
  <c r="Q43" i="21"/>
  <c r="Q60" i="21"/>
  <c r="Q69" i="21"/>
  <c r="Q39" i="21"/>
  <c r="Q38" i="21"/>
  <c r="Q62" i="21"/>
  <c r="Q41" i="21"/>
  <c r="Q78" i="21"/>
  <c r="Q81" i="21"/>
  <c r="Q14" i="21"/>
  <c r="Q16" i="21"/>
  <c r="Q20" i="21"/>
  <c r="Q64" i="21"/>
  <c r="Q7" i="21"/>
  <c r="Q11" i="21"/>
  <c r="Q13" i="21"/>
  <c r="Q5" i="21"/>
  <c r="Q33" i="21"/>
  <c r="Q37" i="21"/>
  <c r="Q45" i="21"/>
  <c r="Q47" i="21"/>
  <c r="Q50" i="21"/>
  <c r="Q65" i="21"/>
  <c r="Q67" i="21"/>
  <c r="Q6" i="21"/>
  <c r="Q26" i="21"/>
  <c r="Q36" i="21"/>
  <c r="Q44" i="21"/>
  <c r="Q53" i="21"/>
  <c r="C87" i="21"/>
  <c r="Q48" i="21"/>
  <c r="Q56" i="21"/>
  <c r="Q68" i="21"/>
  <c r="Q72" i="21"/>
  <c r="Q52" i="21"/>
  <c r="Q32" i="21"/>
  <c r="Q58" i="21"/>
  <c r="Q71" i="21"/>
  <c r="Q28" i="21"/>
  <c r="Q42" i="21"/>
  <c r="Q54" i="21"/>
  <c r="Q57" i="21"/>
  <c r="Q61" i="21"/>
  <c r="Q2" i="21"/>
  <c r="Q32" i="20"/>
  <c r="Q81" i="20"/>
  <c r="Q79" i="20"/>
  <c r="Q80" i="20"/>
  <c r="Q82" i="20"/>
  <c r="Q74" i="20"/>
  <c r="Q72" i="20"/>
  <c r="Q78" i="20"/>
  <c r="Q70" i="20"/>
  <c r="Q75" i="20"/>
  <c r="Q69" i="20"/>
  <c r="Q65" i="20"/>
  <c r="Q73" i="20"/>
  <c r="Q77" i="20"/>
  <c r="Q76" i="20"/>
  <c r="Q68" i="20"/>
  <c r="Q64" i="20"/>
  <c r="Q71" i="20"/>
  <c r="Q67" i="20"/>
  <c r="Q66" i="20"/>
  <c r="I88" i="20"/>
  <c r="Q6" i="20"/>
  <c r="Q36" i="20"/>
  <c r="Q87" i="20"/>
  <c r="K88" i="20"/>
  <c r="M88" i="20"/>
  <c r="M89" i="20" s="1"/>
  <c r="Q4" i="20"/>
  <c r="Q12" i="20"/>
  <c r="Q15" i="20"/>
  <c r="Q23" i="20"/>
  <c r="Q19" i="20"/>
  <c r="Q55" i="20"/>
  <c r="Q40" i="20"/>
  <c r="Q35" i="20"/>
  <c r="Q18" i="20"/>
  <c r="Q21" i="20"/>
  <c r="Q28" i="20"/>
  <c r="Q31" i="20"/>
  <c r="Q50" i="20"/>
  <c r="Q60" i="20"/>
  <c r="E88" i="20"/>
  <c r="Q13" i="20"/>
  <c r="Q16" i="20"/>
  <c r="Q25" i="20"/>
  <c r="Q38" i="20"/>
  <c r="Q42" i="20"/>
  <c r="Q48" i="20"/>
  <c r="Q3" i="20"/>
  <c r="Q61" i="20"/>
  <c r="Q24" i="20"/>
  <c r="Q63" i="20"/>
  <c r="G88" i="20"/>
  <c r="Q8" i="20"/>
  <c r="Q11" i="20"/>
  <c r="Q30" i="20"/>
  <c r="Q33" i="20"/>
  <c r="Q39" i="20"/>
  <c r="Q51" i="20"/>
  <c r="Q54" i="20"/>
  <c r="Q58" i="20"/>
  <c r="Q62" i="20"/>
  <c r="Q89" i="20"/>
  <c r="Q5" i="20"/>
  <c r="Q14" i="20"/>
  <c r="Q22" i="20"/>
  <c r="Q37" i="20"/>
  <c r="Q43" i="20"/>
  <c r="Q46" i="20"/>
  <c r="Q47" i="20"/>
  <c r="Q56" i="20"/>
  <c r="Q27" i="20"/>
  <c r="Q59" i="20"/>
  <c r="Q7" i="20"/>
  <c r="Q9" i="20"/>
  <c r="Q83" i="20"/>
  <c r="Q84" i="20"/>
  <c r="Q17" i="20"/>
  <c r="Q20" i="20"/>
  <c r="Q26" i="20"/>
  <c r="Q34" i="20"/>
  <c r="Q49" i="20"/>
  <c r="Q52" i="20"/>
  <c r="Q86" i="20"/>
  <c r="Q41" i="20"/>
  <c r="Q45" i="20"/>
  <c r="Q85" i="20"/>
  <c r="Q10" i="20"/>
  <c r="Q29" i="20"/>
  <c r="Q44" i="20"/>
  <c r="Q53" i="20"/>
  <c r="Q57" i="20"/>
  <c r="Q83" i="19"/>
  <c r="B98" i="19" s="1"/>
  <c r="B113" i="19" s="1"/>
  <c r="C83" i="19"/>
  <c r="C88" i="20"/>
  <c r="Q67" i="18"/>
  <c r="Q70" i="18"/>
  <c r="Q69" i="18"/>
  <c r="Q72" i="18"/>
  <c r="Q68" i="18"/>
  <c r="Q66" i="18"/>
  <c r="Q61" i="18"/>
  <c r="Q64" i="18"/>
  <c r="Q65" i="18"/>
  <c r="Q58" i="18"/>
  <c r="Q62" i="18"/>
  <c r="Q60" i="18"/>
  <c r="Q59" i="18"/>
  <c r="Q63" i="18"/>
  <c r="I77" i="18"/>
  <c r="Q26" i="18"/>
  <c r="Q29" i="18"/>
  <c r="Q52" i="18"/>
  <c r="Q53" i="18"/>
  <c r="Q57" i="18"/>
  <c r="E77" i="18"/>
  <c r="Q40" i="18"/>
  <c r="Q47" i="18"/>
  <c r="C77" i="18"/>
  <c r="Q75" i="18"/>
  <c r="G77" i="18"/>
  <c r="Q4" i="18"/>
  <c r="B90" i="18"/>
  <c r="Q76" i="18"/>
  <c r="K77" i="18"/>
  <c r="Q8" i="18"/>
  <c r="Q43" i="18"/>
  <c r="M77" i="18"/>
  <c r="M78" i="18" s="1"/>
  <c r="Q7" i="18"/>
  <c r="Q12" i="18"/>
  <c r="Q41" i="18"/>
  <c r="Q55" i="18"/>
  <c r="Q5" i="18"/>
  <c r="Q14" i="18"/>
  <c r="Q15" i="18"/>
  <c r="Q19" i="18"/>
  <c r="Q50" i="18"/>
  <c r="Q10" i="18"/>
  <c r="Q31" i="18"/>
  <c r="Q35" i="18"/>
  <c r="Q27" i="18"/>
  <c r="Q32" i="18"/>
  <c r="Q36" i="18"/>
  <c r="Q45" i="18"/>
  <c r="Q51" i="18"/>
  <c r="Q54" i="18"/>
  <c r="Q73" i="18"/>
  <c r="Q6" i="18"/>
  <c r="Q13" i="18"/>
  <c r="Q17" i="18"/>
  <c r="Q21" i="18"/>
  <c r="Q22" i="18"/>
  <c r="Q23" i="18"/>
  <c r="Q25" i="18"/>
  <c r="Q48" i="18"/>
  <c r="Q30" i="18"/>
  <c r="Q9" i="18"/>
  <c r="Q16" i="18"/>
  <c r="Q20" i="18"/>
  <c r="Q24" i="18"/>
  <c r="Q33" i="18"/>
  <c r="Q37" i="18"/>
  <c r="Q44" i="18"/>
  <c r="Q56" i="18"/>
  <c r="Q74" i="18"/>
  <c r="Q18" i="18"/>
  <c r="Q39" i="18"/>
  <c r="Q28" i="18"/>
  <c r="Q34" i="18"/>
  <c r="Q42" i="18"/>
  <c r="Q49" i="18"/>
  <c r="Q78" i="18"/>
  <c r="Q11" i="18"/>
  <c r="Q46" i="18"/>
  <c r="Q38" i="18"/>
  <c r="Q3" i="18"/>
  <c r="Q68" i="17"/>
  <c r="K70" i="17"/>
  <c r="K67" i="17"/>
  <c r="E63" i="17"/>
  <c r="K52" i="17"/>
  <c r="C31" i="17"/>
  <c r="K3" i="17"/>
  <c r="K51" i="17"/>
  <c r="C89" i="17"/>
  <c r="M42" i="17"/>
  <c r="K39" i="17"/>
  <c r="M39" i="17"/>
  <c r="C39" i="17"/>
  <c r="E39" i="17"/>
  <c r="G39" i="17"/>
  <c r="K66" i="17"/>
  <c r="K68" i="17"/>
  <c r="K65" i="17"/>
  <c r="K31" i="17"/>
  <c r="K16" i="17"/>
  <c r="C53" i="17"/>
  <c r="C63" i="17"/>
  <c r="M63" i="17"/>
  <c r="M53" i="17"/>
  <c r="M17" i="17"/>
  <c r="M4" i="17"/>
  <c r="M31" i="17"/>
  <c r="K63" i="17"/>
  <c r="K53" i="17"/>
  <c r="K17" i="17"/>
  <c r="K4" i="17"/>
  <c r="G63" i="17"/>
  <c r="G53" i="17"/>
  <c r="G17" i="17"/>
  <c r="G4" i="17"/>
  <c r="G31" i="17"/>
  <c r="E53" i="17"/>
  <c r="E17" i="17"/>
  <c r="E4" i="17"/>
  <c r="E31" i="17"/>
  <c r="C17" i="17"/>
  <c r="C4" i="17"/>
  <c r="K64" i="17"/>
  <c r="B103" i="17"/>
  <c r="B89" i="17"/>
  <c r="L76" i="17"/>
  <c r="J76" i="17"/>
  <c r="H76" i="17"/>
  <c r="F76" i="17"/>
  <c r="D76" i="17"/>
  <c r="B76" i="17"/>
  <c r="M75" i="17"/>
  <c r="K75" i="17"/>
  <c r="I75" i="17"/>
  <c r="G75" i="17"/>
  <c r="E75" i="17"/>
  <c r="C75" i="17"/>
  <c r="M74" i="17"/>
  <c r="K74" i="17"/>
  <c r="I74" i="17"/>
  <c r="G74" i="17"/>
  <c r="E74" i="17"/>
  <c r="C74" i="17"/>
  <c r="M73" i="17"/>
  <c r="K73" i="17"/>
  <c r="I73" i="17"/>
  <c r="G73" i="17"/>
  <c r="E73" i="17"/>
  <c r="C73" i="17"/>
  <c r="M72" i="17"/>
  <c r="K72" i="17"/>
  <c r="G72" i="17"/>
  <c r="E72" i="17"/>
  <c r="C72" i="17"/>
  <c r="M71" i="17"/>
  <c r="K71" i="17"/>
  <c r="G71" i="17"/>
  <c r="E71" i="17"/>
  <c r="C71" i="17"/>
  <c r="M55" i="17"/>
  <c r="K55" i="17"/>
  <c r="G55" i="17"/>
  <c r="E55" i="17"/>
  <c r="C55" i="17"/>
  <c r="M51" i="17"/>
  <c r="G51" i="17"/>
  <c r="E51" i="17"/>
  <c r="C51" i="17"/>
  <c r="M70" i="17"/>
  <c r="G70" i="17"/>
  <c r="E70" i="17"/>
  <c r="C70" i="17"/>
  <c r="M3" i="17"/>
  <c r="G3" i="17"/>
  <c r="E3" i="17"/>
  <c r="C3" i="17"/>
  <c r="M62" i="17"/>
  <c r="K62" i="17"/>
  <c r="G62" i="17"/>
  <c r="E62" i="17"/>
  <c r="C62" i="17"/>
  <c r="M52" i="17"/>
  <c r="G52" i="17"/>
  <c r="E52" i="17"/>
  <c r="C52" i="17"/>
  <c r="M22" i="17"/>
  <c r="K22" i="17"/>
  <c r="G22" i="17"/>
  <c r="E22" i="17"/>
  <c r="C22" i="17"/>
  <c r="M34" i="17"/>
  <c r="K34" i="17"/>
  <c r="G34" i="17"/>
  <c r="E34" i="17"/>
  <c r="C34" i="17"/>
  <c r="M35" i="17"/>
  <c r="K35" i="17"/>
  <c r="G35" i="17"/>
  <c r="E35" i="17"/>
  <c r="C35" i="17"/>
  <c r="M64" i="17"/>
  <c r="I64" i="17"/>
  <c r="G64" i="17"/>
  <c r="E64" i="17"/>
  <c r="C64" i="17"/>
  <c r="M61" i="17"/>
  <c r="K61" i="17"/>
  <c r="I61" i="17"/>
  <c r="G61" i="17"/>
  <c r="E61" i="17"/>
  <c r="C61" i="17"/>
  <c r="M60" i="17"/>
  <c r="K60" i="17"/>
  <c r="I60" i="17"/>
  <c r="G60" i="17"/>
  <c r="E60" i="17"/>
  <c r="C60" i="17"/>
  <c r="M59" i="17"/>
  <c r="K59" i="17"/>
  <c r="I59" i="17"/>
  <c r="G59" i="17"/>
  <c r="E59" i="17"/>
  <c r="C59" i="17"/>
  <c r="M58" i="17"/>
  <c r="K58" i="17"/>
  <c r="I58" i="17"/>
  <c r="G58" i="17"/>
  <c r="E58" i="17"/>
  <c r="C58" i="17"/>
  <c r="M57" i="17"/>
  <c r="K57" i="17"/>
  <c r="G57" i="17"/>
  <c r="E57" i="17"/>
  <c r="C57" i="17"/>
  <c r="M56" i="17"/>
  <c r="K56" i="17"/>
  <c r="I56" i="17"/>
  <c r="G56" i="17"/>
  <c r="E56" i="17"/>
  <c r="C56" i="17"/>
  <c r="M54" i="17"/>
  <c r="K54" i="17"/>
  <c r="G54" i="17"/>
  <c r="E54" i="17"/>
  <c r="C54" i="17"/>
  <c r="M50" i="17"/>
  <c r="K50" i="17"/>
  <c r="I50" i="17"/>
  <c r="G50" i="17"/>
  <c r="E50" i="17"/>
  <c r="C50" i="17"/>
  <c r="M49" i="17"/>
  <c r="K49" i="17"/>
  <c r="I49" i="17"/>
  <c r="G49" i="17"/>
  <c r="E49" i="17"/>
  <c r="C49" i="17"/>
  <c r="M48" i="17"/>
  <c r="K48" i="17"/>
  <c r="G48" i="17"/>
  <c r="E48" i="17"/>
  <c r="C48" i="17"/>
  <c r="M47" i="17"/>
  <c r="K47" i="17"/>
  <c r="I47" i="17"/>
  <c r="G47" i="17"/>
  <c r="E47" i="17"/>
  <c r="C47" i="17"/>
  <c r="M46" i="17"/>
  <c r="K46" i="17"/>
  <c r="I46" i="17"/>
  <c r="G46" i="17"/>
  <c r="E46" i="17"/>
  <c r="C46" i="17"/>
  <c r="M45" i="17"/>
  <c r="K45" i="17"/>
  <c r="I45" i="17"/>
  <c r="G45" i="17"/>
  <c r="E45" i="17"/>
  <c r="C45" i="17"/>
  <c r="M44" i="17"/>
  <c r="K44" i="17"/>
  <c r="I44" i="17"/>
  <c r="G44" i="17"/>
  <c r="E44" i="17"/>
  <c r="C44" i="17"/>
  <c r="M43" i="17"/>
  <c r="K43" i="17"/>
  <c r="I43" i="17"/>
  <c r="G43" i="17"/>
  <c r="E43" i="17"/>
  <c r="C43" i="17"/>
  <c r="K42" i="17"/>
  <c r="G42" i="17"/>
  <c r="E42" i="17"/>
  <c r="C42" i="17"/>
  <c r="M41" i="17"/>
  <c r="K41" i="17"/>
  <c r="I41" i="17"/>
  <c r="G41" i="17"/>
  <c r="E41" i="17"/>
  <c r="C41" i="17"/>
  <c r="M40" i="17"/>
  <c r="K40" i="17"/>
  <c r="I40" i="17"/>
  <c r="G40" i="17"/>
  <c r="E40" i="17"/>
  <c r="C40" i="17"/>
  <c r="M69" i="17"/>
  <c r="K69" i="17"/>
  <c r="G69" i="17"/>
  <c r="E69" i="17"/>
  <c r="C69" i="17"/>
  <c r="M38" i="17"/>
  <c r="K38" i="17"/>
  <c r="I38" i="17"/>
  <c r="G38" i="17"/>
  <c r="E38" i="17"/>
  <c r="C38" i="17"/>
  <c r="M68" i="17"/>
  <c r="G68" i="17"/>
  <c r="E68" i="17"/>
  <c r="C68" i="17"/>
  <c r="M37" i="17"/>
  <c r="K37" i="17"/>
  <c r="I37" i="17"/>
  <c r="G37" i="17"/>
  <c r="E37" i="17"/>
  <c r="C37" i="17"/>
  <c r="M36" i="17"/>
  <c r="K36" i="17"/>
  <c r="G36" i="17"/>
  <c r="E36" i="17"/>
  <c r="C36" i="17"/>
  <c r="M33" i="17"/>
  <c r="K33" i="17"/>
  <c r="G33" i="17"/>
  <c r="E33" i="17"/>
  <c r="C33" i="17"/>
  <c r="M32" i="17"/>
  <c r="K32" i="17"/>
  <c r="I32" i="17"/>
  <c r="G32" i="17"/>
  <c r="E32" i="17"/>
  <c r="C32" i="17"/>
  <c r="M30" i="17"/>
  <c r="K30" i="17"/>
  <c r="G30" i="17"/>
  <c r="E30" i="17"/>
  <c r="C30" i="17"/>
  <c r="M29" i="17"/>
  <c r="K29" i="17"/>
  <c r="G29" i="17"/>
  <c r="E29" i="17"/>
  <c r="C29" i="17"/>
  <c r="M28" i="17"/>
  <c r="K28" i="17"/>
  <c r="G28" i="17"/>
  <c r="E28" i="17"/>
  <c r="C28" i="17"/>
  <c r="M27" i="17"/>
  <c r="K27" i="17"/>
  <c r="I27" i="17"/>
  <c r="G27" i="17"/>
  <c r="E27" i="17"/>
  <c r="C27" i="17"/>
  <c r="M26" i="17"/>
  <c r="K26" i="17"/>
  <c r="I26" i="17"/>
  <c r="G26" i="17"/>
  <c r="E26" i="17"/>
  <c r="C26" i="17"/>
  <c r="M25" i="17"/>
  <c r="K25" i="17"/>
  <c r="I25" i="17"/>
  <c r="G25" i="17"/>
  <c r="E25" i="17"/>
  <c r="C25" i="17"/>
  <c r="M24" i="17"/>
  <c r="K24" i="17"/>
  <c r="I24" i="17"/>
  <c r="G24" i="17"/>
  <c r="E24" i="17"/>
  <c r="C24" i="17"/>
  <c r="M23" i="17"/>
  <c r="K23" i="17"/>
  <c r="G23" i="17"/>
  <c r="E23" i="17"/>
  <c r="C23" i="17"/>
  <c r="M21" i="17"/>
  <c r="K21" i="17"/>
  <c r="I21" i="17"/>
  <c r="G21" i="17"/>
  <c r="E21" i="17"/>
  <c r="C21" i="17"/>
  <c r="M20" i="17"/>
  <c r="K20" i="17"/>
  <c r="I20" i="17"/>
  <c r="G20" i="17"/>
  <c r="E20" i="17"/>
  <c r="C20" i="17"/>
  <c r="M19" i="17"/>
  <c r="K19" i="17"/>
  <c r="I19" i="17"/>
  <c r="G19" i="17"/>
  <c r="E19" i="17"/>
  <c r="C19" i="17"/>
  <c r="M18" i="17"/>
  <c r="K18" i="17"/>
  <c r="G18" i="17"/>
  <c r="E18" i="17"/>
  <c r="C18" i="17"/>
  <c r="M16" i="17"/>
  <c r="I16" i="17"/>
  <c r="G16" i="17"/>
  <c r="E16" i="17"/>
  <c r="C16" i="17"/>
  <c r="M67" i="17"/>
  <c r="G67" i="17"/>
  <c r="E67" i="17"/>
  <c r="C67" i="17"/>
  <c r="M15" i="17"/>
  <c r="K15" i="17"/>
  <c r="G15" i="17"/>
  <c r="E15" i="17"/>
  <c r="C15" i="17"/>
  <c r="M14" i="17"/>
  <c r="K14" i="17"/>
  <c r="I14" i="17"/>
  <c r="G14" i="17"/>
  <c r="E14" i="17"/>
  <c r="C14" i="17"/>
  <c r="M13" i="17"/>
  <c r="K13" i="17"/>
  <c r="G13" i="17"/>
  <c r="E13" i="17"/>
  <c r="C13" i="17"/>
  <c r="M12" i="17"/>
  <c r="K12" i="17"/>
  <c r="I12" i="17"/>
  <c r="G12" i="17"/>
  <c r="E12" i="17"/>
  <c r="C12" i="17"/>
  <c r="M11" i="17"/>
  <c r="K11" i="17"/>
  <c r="E11" i="17"/>
  <c r="C11" i="17"/>
  <c r="M10" i="17"/>
  <c r="K10" i="17"/>
  <c r="I10" i="17"/>
  <c r="G10" i="17"/>
  <c r="E10" i="17"/>
  <c r="C10" i="17"/>
  <c r="M9" i="17"/>
  <c r="K9" i="17"/>
  <c r="I9" i="17"/>
  <c r="G9" i="17"/>
  <c r="E9" i="17"/>
  <c r="C9" i="17"/>
  <c r="M8" i="17"/>
  <c r="K8" i="17"/>
  <c r="I8" i="17"/>
  <c r="G8" i="17"/>
  <c r="E8" i="17"/>
  <c r="C8" i="17"/>
  <c r="M66" i="17"/>
  <c r="I66" i="17"/>
  <c r="G66" i="17"/>
  <c r="E66" i="17"/>
  <c r="C66" i="17"/>
  <c r="M7" i="17"/>
  <c r="K7" i="17"/>
  <c r="I7" i="17"/>
  <c r="G7" i="17"/>
  <c r="E7" i="17"/>
  <c r="C7" i="17"/>
  <c r="M6" i="17"/>
  <c r="K6" i="17"/>
  <c r="G6" i="17"/>
  <c r="E6" i="17"/>
  <c r="C6" i="17"/>
  <c r="M5" i="17"/>
  <c r="K5" i="17"/>
  <c r="G5" i="17"/>
  <c r="E5" i="17"/>
  <c r="C5" i="17"/>
  <c r="M65" i="17"/>
  <c r="G65" i="17"/>
  <c r="E65" i="17"/>
  <c r="C65" i="17"/>
  <c r="U5" i="16"/>
  <c r="K65" i="16"/>
  <c r="E42" i="16"/>
  <c r="Q87" i="21" l="1"/>
  <c r="B101" i="21" s="1"/>
  <c r="B116" i="21" s="1"/>
  <c r="Q88" i="20"/>
  <c r="B102" i="20" s="1"/>
  <c r="B117" i="20" s="1"/>
  <c r="Q77" i="18"/>
  <c r="B92" i="18" s="1"/>
  <c r="B107" i="18" s="1"/>
  <c r="Q39" i="17"/>
  <c r="Q17" i="17"/>
  <c r="Q53" i="17"/>
  <c r="Q51" i="17"/>
  <c r="Q4" i="17"/>
  <c r="Q31" i="17"/>
  <c r="Q63" i="17"/>
  <c r="Q65" i="17"/>
  <c r="Q69" i="17"/>
  <c r="I76" i="17"/>
  <c r="Q5" i="17"/>
  <c r="M76" i="17"/>
  <c r="M77" i="17" s="1"/>
  <c r="Q9" i="17"/>
  <c r="Q11" i="17"/>
  <c r="Q12" i="17"/>
  <c r="Q20" i="17"/>
  <c r="Q23" i="17"/>
  <c r="Q36" i="17"/>
  <c r="Q37" i="17"/>
  <c r="Q72" i="17"/>
  <c r="Q45" i="17"/>
  <c r="Q47" i="17"/>
  <c r="Q49" i="17"/>
  <c r="Q60" i="17"/>
  <c r="Q75" i="17"/>
  <c r="Q41" i="17"/>
  <c r="Q56" i="17"/>
  <c r="Q14" i="17"/>
  <c r="Q16" i="17"/>
  <c r="K76" i="17"/>
  <c r="Q32" i="17"/>
  <c r="Q22" i="17"/>
  <c r="Q73" i="17"/>
  <c r="Q43" i="17"/>
  <c r="Q58" i="17"/>
  <c r="Q64" i="17"/>
  <c r="G76" i="17"/>
  <c r="Q6" i="17"/>
  <c r="Q15" i="17"/>
  <c r="Q24" i="17"/>
  <c r="Q40" i="17"/>
  <c r="Q42" i="17"/>
  <c r="Q50" i="17"/>
  <c r="Q55" i="17"/>
  <c r="Q7" i="17"/>
  <c r="Q10" i="17"/>
  <c r="Q13" i="17"/>
  <c r="Q67" i="17"/>
  <c r="Q19" i="17"/>
  <c r="Q38" i="17"/>
  <c r="Q48" i="17"/>
  <c r="Q57" i="17"/>
  <c r="Q59" i="17"/>
  <c r="Q35" i="17"/>
  <c r="Q62" i="17"/>
  <c r="Q70" i="17"/>
  <c r="Q71" i="17"/>
  <c r="Q44" i="17"/>
  <c r="Q28" i="17"/>
  <c r="Q29" i="17"/>
  <c r="Q27" i="17"/>
  <c r="Q30" i="17"/>
  <c r="Q33" i="17"/>
  <c r="Q77" i="17"/>
  <c r="Q18" i="17"/>
  <c r="Q8" i="17"/>
  <c r="Q61" i="17"/>
  <c r="Q3" i="17"/>
  <c r="Q52" i="17"/>
  <c r="Q21" i="17"/>
  <c r="Q26" i="17"/>
  <c r="Q66" i="17"/>
  <c r="Q25" i="17"/>
  <c r="Q46" i="17"/>
  <c r="Q54" i="17"/>
  <c r="Q34" i="17"/>
  <c r="Q74" i="17"/>
  <c r="E76" i="17"/>
  <c r="C76" i="17"/>
  <c r="C52" i="16"/>
  <c r="C43" i="16"/>
  <c r="Q76" i="17" l="1"/>
  <c r="B91" i="17" s="1"/>
  <c r="B106" i="17" s="1"/>
  <c r="K66" i="16"/>
  <c r="C64" i="16" l="1"/>
  <c r="Q67" i="16"/>
  <c r="M66" i="16"/>
  <c r="G65" i="16"/>
  <c r="G66" i="16"/>
  <c r="E65" i="16"/>
  <c r="E66" i="16"/>
  <c r="C65" i="16"/>
  <c r="C66" i="16"/>
  <c r="E28" i="16"/>
  <c r="B101" i="16"/>
  <c r="C87" i="16"/>
  <c r="B87" i="16"/>
  <c r="L75" i="16"/>
  <c r="J75" i="16"/>
  <c r="H75" i="16"/>
  <c r="F75" i="16"/>
  <c r="D75" i="16"/>
  <c r="B75" i="16"/>
  <c r="M74" i="16"/>
  <c r="K74" i="16"/>
  <c r="I74" i="16"/>
  <c r="G74" i="16"/>
  <c r="E74" i="16"/>
  <c r="C74" i="16"/>
  <c r="M73" i="16"/>
  <c r="K73" i="16"/>
  <c r="I73" i="16"/>
  <c r="G73" i="16"/>
  <c r="E73" i="16"/>
  <c r="C73" i="16"/>
  <c r="M72" i="16"/>
  <c r="K72" i="16"/>
  <c r="I72" i="16"/>
  <c r="G72" i="16"/>
  <c r="E72" i="16"/>
  <c r="C72" i="16"/>
  <c r="M71" i="16"/>
  <c r="K71" i="16"/>
  <c r="G71" i="16"/>
  <c r="E71" i="16"/>
  <c r="C71" i="16"/>
  <c r="M70" i="16"/>
  <c r="K70" i="16"/>
  <c r="G70" i="16"/>
  <c r="E70" i="16"/>
  <c r="C70" i="16"/>
  <c r="M69" i="16"/>
  <c r="K69" i="16"/>
  <c r="G69" i="16"/>
  <c r="E69" i="16"/>
  <c r="C69" i="16"/>
  <c r="M68" i="16"/>
  <c r="K68" i="16"/>
  <c r="G68" i="16"/>
  <c r="E68" i="16"/>
  <c r="C68" i="16"/>
  <c r="M65" i="16"/>
  <c r="M64" i="16"/>
  <c r="K64" i="16"/>
  <c r="G64" i="16"/>
  <c r="E64" i="16"/>
  <c r="M63" i="16"/>
  <c r="K63" i="16"/>
  <c r="G63" i="16"/>
  <c r="E63" i="16"/>
  <c r="C63" i="16"/>
  <c r="M62" i="16"/>
  <c r="K62" i="16"/>
  <c r="G62" i="16"/>
  <c r="E62" i="16"/>
  <c r="C62" i="16"/>
  <c r="M61" i="16"/>
  <c r="K61" i="16"/>
  <c r="G61" i="16"/>
  <c r="E61" i="16"/>
  <c r="C61" i="16"/>
  <c r="M60" i="16"/>
  <c r="K60" i="16"/>
  <c r="G60" i="16"/>
  <c r="E60" i="16"/>
  <c r="C60" i="16"/>
  <c r="M59" i="16"/>
  <c r="K59" i="16"/>
  <c r="G59" i="16"/>
  <c r="E59" i="16"/>
  <c r="C59" i="16"/>
  <c r="M58" i="16"/>
  <c r="K58" i="16"/>
  <c r="G58" i="16"/>
  <c r="E58" i="16"/>
  <c r="C58" i="16"/>
  <c r="M57" i="16"/>
  <c r="K57" i="16"/>
  <c r="I57" i="16"/>
  <c r="G57" i="16"/>
  <c r="E57" i="16"/>
  <c r="C57" i="16"/>
  <c r="M56" i="16"/>
  <c r="K56" i="16"/>
  <c r="I56" i="16"/>
  <c r="G56" i="16"/>
  <c r="E56" i="16"/>
  <c r="C56" i="16"/>
  <c r="M55" i="16"/>
  <c r="K55" i="16"/>
  <c r="I55" i="16"/>
  <c r="G55" i="16"/>
  <c r="E55" i="16"/>
  <c r="C55" i="16"/>
  <c r="M54" i="16"/>
  <c r="K54" i="16"/>
  <c r="I54" i="16"/>
  <c r="G54" i="16"/>
  <c r="E54" i="16"/>
  <c r="C54" i="16"/>
  <c r="M53" i="16"/>
  <c r="K53" i="16"/>
  <c r="I53" i="16"/>
  <c r="G53" i="16"/>
  <c r="E53" i="16"/>
  <c r="C53" i="16"/>
  <c r="M52" i="16"/>
  <c r="K52" i="16"/>
  <c r="G52" i="16"/>
  <c r="E52" i="16"/>
  <c r="M51" i="16"/>
  <c r="K51" i="16"/>
  <c r="I51" i="16"/>
  <c r="G51" i="16"/>
  <c r="E51" i="16"/>
  <c r="C51" i="16"/>
  <c r="M50" i="16"/>
  <c r="K50" i="16"/>
  <c r="G50" i="16"/>
  <c r="E50" i="16"/>
  <c r="C50" i="16"/>
  <c r="M49" i="16"/>
  <c r="K49" i="16"/>
  <c r="I49" i="16"/>
  <c r="G49" i="16"/>
  <c r="E49" i="16"/>
  <c r="C49" i="16"/>
  <c r="M48" i="16"/>
  <c r="K48" i="16"/>
  <c r="I48" i="16"/>
  <c r="G48" i="16"/>
  <c r="E48" i="16"/>
  <c r="C48" i="16"/>
  <c r="M47" i="16"/>
  <c r="K47" i="16"/>
  <c r="G47" i="16"/>
  <c r="E47" i="16"/>
  <c r="C47" i="16"/>
  <c r="M46" i="16"/>
  <c r="K46" i="16"/>
  <c r="G46" i="16"/>
  <c r="E46" i="16"/>
  <c r="C46" i="16"/>
  <c r="M45" i="16"/>
  <c r="K45" i="16"/>
  <c r="I45" i="16"/>
  <c r="G45" i="16"/>
  <c r="E45" i="16"/>
  <c r="C45" i="16"/>
  <c r="M44" i="16"/>
  <c r="K44" i="16"/>
  <c r="I44" i="16"/>
  <c r="G44" i="16"/>
  <c r="E44" i="16"/>
  <c r="C44" i="16"/>
  <c r="M43" i="16"/>
  <c r="K43" i="16"/>
  <c r="I43" i="16"/>
  <c r="G43" i="16"/>
  <c r="E43" i="16"/>
  <c r="M42" i="16"/>
  <c r="K42" i="16"/>
  <c r="I42" i="16"/>
  <c r="G42" i="16"/>
  <c r="C42" i="16"/>
  <c r="M41" i="16"/>
  <c r="K41" i="16"/>
  <c r="I41" i="16"/>
  <c r="G41" i="16"/>
  <c r="E41" i="16"/>
  <c r="C41" i="16"/>
  <c r="M40" i="16"/>
  <c r="K40" i="16"/>
  <c r="G40" i="16"/>
  <c r="E40" i="16"/>
  <c r="C40" i="16"/>
  <c r="M39" i="16"/>
  <c r="K39" i="16"/>
  <c r="I39" i="16"/>
  <c r="G39" i="16"/>
  <c r="E39" i="16"/>
  <c r="C39" i="16"/>
  <c r="M38" i="16"/>
  <c r="K38" i="16"/>
  <c r="I38" i="16"/>
  <c r="G38" i="16"/>
  <c r="E38" i="16"/>
  <c r="C38" i="16"/>
  <c r="M37" i="16"/>
  <c r="K37" i="16"/>
  <c r="G37" i="16"/>
  <c r="E37" i="16"/>
  <c r="C37" i="16"/>
  <c r="M36" i="16"/>
  <c r="K36" i="16"/>
  <c r="I36" i="16"/>
  <c r="G36" i="16"/>
  <c r="E36" i="16"/>
  <c r="C36" i="16"/>
  <c r="M35" i="16"/>
  <c r="K35" i="16"/>
  <c r="I35" i="16"/>
  <c r="G35" i="16"/>
  <c r="E35" i="16"/>
  <c r="C35" i="16"/>
  <c r="M34" i="16"/>
  <c r="K34" i="16"/>
  <c r="G34" i="16"/>
  <c r="E34" i="16"/>
  <c r="C34" i="16"/>
  <c r="M33" i="16"/>
  <c r="K33" i="16"/>
  <c r="I33" i="16"/>
  <c r="G33" i="16"/>
  <c r="E33" i="16"/>
  <c r="C33" i="16"/>
  <c r="M32" i="16"/>
  <c r="K32" i="16"/>
  <c r="G32" i="16"/>
  <c r="E32" i="16"/>
  <c r="C32" i="16"/>
  <c r="M31" i="16"/>
  <c r="K31" i="16"/>
  <c r="G31" i="16"/>
  <c r="E31" i="16"/>
  <c r="C31" i="16"/>
  <c r="M30" i="16"/>
  <c r="K30" i="16"/>
  <c r="I30" i="16"/>
  <c r="G30" i="16"/>
  <c r="E30" i="16"/>
  <c r="C30" i="16"/>
  <c r="M29" i="16"/>
  <c r="K29" i="16"/>
  <c r="G29" i="16"/>
  <c r="E29" i="16"/>
  <c r="C29" i="16"/>
  <c r="M28" i="16"/>
  <c r="K28" i="16"/>
  <c r="G28" i="16"/>
  <c r="C28" i="16"/>
  <c r="M27" i="16"/>
  <c r="K27" i="16"/>
  <c r="G27" i="16"/>
  <c r="E27" i="16"/>
  <c r="C27" i="16"/>
  <c r="M26" i="16"/>
  <c r="K26" i="16"/>
  <c r="I26" i="16"/>
  <c r="G26" i="16"/>
  <c r="E26" i="16"/>
  <c r="C26" i="16"/>
  <c r="M25" i="16"/>
  <c r="K25" i="16"/>
  <c r="I25" i="16"/>
  <c r="G25" i="16"/>
  <c r="E25" i="16"/>
  <c r="C25" i="16"/>
  <c r="M24" i="16"/>
  <c r="K24" i="16"/>
  <c r="I24" i="16"/>
  <c r="G24" i="16"/>
  <c r="E24" i="16"/>
  <c r="C24" i="16"/>
  <c r="M23" i="16"/>
  <c r="K23" i="16"/>
  <c r="I23" i="16"/>
  <c r="G23" i="16"/>
  <c r="E23" i="16"/>
  <c r="C23" i="16"/>
  <c r="M22" i="16"/>
  <c r="K22" i="16"/>
  <c r="G22" i="16"/>
  <c r="E22" i="16"/>
  <c r="C22" i="16"/>
  <c r="M21" i="16"/>
  <c r="K21" i="16"/>
  <c r="I21" i="16"/>
  <c r="G21" i="16"/>
  <c r="E21" i="16"/>
  <c r="C21" i="16"/>
  <c r="M20" i="16"/>
  <c r="K20" i="16"/>
  <c r="I20" i="16"/>
  <c r="G20" i="16"/>
  <c r="E20" i="16"/>
  <c r="C20" i="16"/>
  <c r="M19" i="16"/>
  <c r="K19" i="16"/>
  <c r="I19" i="16"/>
  <c r="G19" i="16"/>
  <c r="E19" i="16"/>
  <c r="C19" i="16"/>
  <c r="M18" i="16"/>
  <c r="K18" i="16"/>
  <c r="G18" i="16"/>
  <c r="E18" i="16"/>
  <c r="C18" i="16"/>
  <c r="M17" i="16"/>
  <c r="K17" i="16"/>
  <c r="I17" i="16"/>
  <c r="G17" i="16"/>
  <c r="E17" i="16"/>
  <c r="C17" i="16"/>
  <c r="M16" i="16"/>
  <c r="K16" i="16"/>
  <c r="G16" i="16"/>
  <c r="E16" i="16"/>
  <c r="C16" i="16"/>
  <c r="M15" i="16"/>
  <c r="K15" i="16"/>
  <c r="G15" i="16"/>
  <c r="E15" i="16"/>
  <c r="C15" i="16"/>
  <c r="M14" i="16"/>
  <c r="K14" i="16"/>
  <c r="I14" i="16"/>
  <c r="G14" i="16"/>
  <c r="E14" i="16"/>
  <c r="C14" i="16"/>
  <c r="M13" i="16"/>
  <c r="K13" i="16"/>
  <c r="G13" i="16"/>
  <c r="E13" i="16"/>
  <c r="C13" i="16"/>
  <c r="M12" i="16"/>
  <c r="K12" i="16"/>
  <c r="I12" i="16"/>
  <c r="G12" i="16"/>
  <c r="E12" i="16"/>
  <c r="C12" i="16"/>
  <c r="M11" i="16"/>
  <c r="K11" i="16"/>
  <c r="E11" i="16"/>
  <c r="C11" i="16"/>
  <c r="M10" i="16"/>
  <c r="K10" i="16"/>
  <c r="I10" i="16"/>
  <c r="G10" i="16"/>
  <c r="E10" i="16"/>
  <c r="C10" i="16"/>
  <c r="M9" i="16"/>
  <c r="K9" i="16"/>
  <c r="I9" i="16"/>
  <c r="G9" i="16"/>
  <c r="E9" i="16"/>
  <c r="C9" i="16"/>
  <c r="M8" i="16"/>
  <c r="K8" i="16"/>
  <c r="I8" i="16"/>
  <c r="G8" i="16"/>
  <c r="E8" i="16"/>
  <c r="C8" i="16"/>
  <c r="M7" i="16"/>
  <c r="K7" i="16"/>
  <c r="I7" i="16"/>
  <c r="G7" i="16"/>
  <c r="E7" i="16"/>
  <c r="C7" i="16"/>
  <c r="M6" i="16"/>
  <c r="K6" i="16"/>
  <c r="I6" i="16"/>
  <c r="G6" i="16"/>
  <c r="E6" i="16"/>
  <c r="C6" i="16"/>
  <c r="M5" i="16"/>
  <c r="K5" i="16"/>
  <c r="G5" i="16"/>
  <c r="E5" i="16"/>
  <c r="C5" i="16"/>
  <c r="M4" i="16"/>
  <c r="K4" i="16"/>
  <c r="G4" i="16"/>
  <c r="E4" i="16"/>
  <c r="C4" i="16"/>
  <c r="M3" i="16"/>
  <c r="K3" i="16"/>
  <c r="G3" i="16"/>
  <c r="E3" i="16"/>
  <c r="C3" i="16"/>
  <c r="M75" i="16" l="1"/>
  <c r="M76" i="16" s="1"/>
  <c r="Q11" i="16"/>
  <c r="Q66" i="16"/>
  <c r="E75" i="16"/>
  <c r="Q8" i="16"/>
  <c r="Q65" i="16"/>
  <c r="Q64" i="16"/>
  <c r="Q70" i="16"/>
  <c r="G75" i="16"/>
  <c r="I75" i="16"/>
  <c r="Q56" i="16"/>
  <c r="Q60" i="16"/>
  <c r="Q63" i="16"/>
  <c r="Q6" i="16"/>
  <c r="Q54" i="16"/>
  <c r="Q68" i="16"/>
  <c r="Q71" i="16"/>
  <c r="Q38" i="16"/>
  <c r="Q69" i="16"/>
  <c r="Q10" i="16"/>
  <c r="Q74" i="16"/>
  <c r="Q73" i="16"/>
  <c r="Q72" i="16"/>
  <c r="Q13" i="16"/>
  <c r="Q16" i="16"/>
  <c r="Q28" i="16"/>
  <c r="Q51" i="16"/>
  <c r="Q61" i="16"/>
  <c r="K75" i="16"/>
  <c r="Q34" i="16"/>
  <c r="Q40" i="16"/>
  <c r="Q44" i="16"/>
  <c r="Q46" i="16"/>
  <c r="Q25" i="16"/>
  <c r="Q35" i="16"/>
  <c r="Q37" i="16"/>
  <c r="Q41" i="16"/>
  <c r="Q43" i="16"/>
  <c r="Q45" i="16"/>
  <c r="Q48" i="16"/>
  <c r="Q23" i="16"/>
  <c r="Q7" i="16"/>
  <c r="Q9" i="16"/>
  <c r="Q12" i="16"/>
  <c r="Q19" i="16"/>
  <c r="Q27" i="16"/>
  <c r="Q30" i="16"/>
  <c r="Q33" i="16"/>
  <c r="Q39" i="16"/>
  <c r="Q14" i="16"/>
  <c r="Q17" i="16"/>
  <c r="Q22" i="16"/>
  <c r="Q29" i="16"/>
  <c r="Q36" i="16"/>
  <c r="Q42" i="16"/>
  <c r="Q53" i="16"/>
  <c r="Q58" i="16"/>
  <c r="Q59" i="16"/>
  <c r="Q62" i="16"/>
  <c r="Q76" i="16"/>
  <c r="Q4" i="16"/>
  <c r="Q32" i="16"/>
  <c r="Q55" i="16"/>
  <c r="Q5" i="16"/>
  <c r="Q18" i="16"/>
  <c r="Q20" i="16"/>
  <c r="Q26" i="16"/>
  <c r="Q31" i="16"/>
  <c r="Q47" i="16"/>
  <c r="Q49" i="16"/>
  <c r="C75" i="16"/>
  <c r="Q15" i="16"/>
  <c r="Q21" i="16"/>
  <c r="Q50" i="16"/>
  <c r="Q52" i="16"/>
  <c r="Q57" i="16"/>
  <c r="Q24" i="16"/>
  <c r="Q3" i="16"/>
  <c r="K69" i="15"/>
  <c r="C60" i="15"/>
  <c r="E47" i="15"/>
  <c r="E30" i="15"/>
  <c r="K73" i="15"/>
  <c r="K74" i="15"/>
  <c r="K75" i="15"/>
  <c r="C73" i="15"/>
  <c r="K72" i="15"/>
  <c r="K71" i="15"/>
  <c r="K70" i="15"/>
  <c r="K68" i="15"/>
  <c r="K67" i="15"/>
  <c r="Q75" i="16" l="1"/>
  <c r="B89" i="16" s="1"/>
  <c r="B104" i="16" s="1"/>
  <c r="M82" i="15"/>
  <c r="C69" i="15" l="1"/>
  <c r="C67" i="15"/>
  <c r="C68" i="15"/>
  <c r="C70" i="15"/>
  <c r="C71" i="15"/>
  <c r="C72" i="15"/>
  <c r="C74" i="15"/>
  <c r="E67" i="15"/>
  <c r="E68" i="15"/>
  <c r="E69" i="15"/>
  <c r="E70" i="15"/>
  <c r="E71" i="15"/>
  <c r="E72" i="15"/>
  <c r="E73" i="15"/>
  <c r="E74" i="15"/>
  <c r="G67" i="15"/>
  <c r="G68" i="15"/>
  <c r="G69" i="15"/>
  <c r="G70" i="15"/>
  <c r="G71" i="15"/>
  <c r="G72" i="15"/>
  <c r="G73" i="15"/>
  <c r="G74" i="15"/>
  <c r="M67" i="15"/>
  <c r="M68" i="15"/>
  <c r="M69" i="15"/>
  <c r="M70" i="15"/>
  <c r="M71" i="15"/>
  <c r="M72" i="15"/>
  <c r="M73" i="15"/>
  <c r="M74" i="15"/>
  <c r="M75" i="15"/>
  <c r="Q75" i="15" s="1"/>
  <c r="Q72" i="15"/>
  <c r="B111" i="15"/>
  <c r="C97" i="15"/>
  <c r="B97" i="15"/>
  <c r="L85" i="15"/>
  <c r="J85" i="15"/>
  <c r="H85" i="15"/>
  <c r="F85" i="15"/>
  <c r="D85" i="15"/>
  <c r="B85" i="15"/>
  <c r="M84" i="15"/>
  <c r="K84" i="15"/>
  <c r="I84" i="15"/>
  <c r="G84" i="15"/>
  <c r="E84" i="15"/>
  <c r="C84" i="15"/>
  <c r="M83" i="15"/>
  <c r="K83" i="15"/>
  <c r="I83" i="15"/>
  <c r="G83" i="15"/>
  <c r="E83" i="15"/>
  <c r="C83" i="15"/>
  <c r="K82" i="15"/>
  <c r="I82" i="15"/>
  <c r="G82" i="15"/>
  <c r="E82" i="15"/>
  <c r="C82" i="15"/>
  <c r="M81" i="15"/>
  <c r="K81" i="15"/>
  <c r="G81" i="15"/>
  <c r="E81" i="15"/>
  <c r="C81" i="15"/>
  <c r="M80" i="15"/>
  <c r="K80" i="15"/>
  <c r="G80" i="15"/>
  <c r="E80" i="15"/>
  <c r="C80" i="15"/>
  <c r="M79" i="15"/>
  <c r="K79" i="15"/>
  <c r="G79" i="15"/>
  <c r="E79" i="15"/>
  <c r="C79" i="15"/>
  <c r="M78" i="15"/>
  <c r="K78" i="15"/>
  <c r="G78" i="15"/>
  <c r="E78" i="15"/>
  <c r="C78" i="15"/>
  <c r="M66" i="15"/>
  <c r="K66" i="15"/>
  <c r="I66" i="15"/>
  <c r="G66" i="15"/>
  <c r="E66" i="15"/>
  <c r="C66" i="15"/>
  <c r="M65" i="15"/>
  <c r="K65" i="15"/>
  <c r="I65" i="15"/>
  <c r="G65" i="15"/>
  <c r="E65" i="15"/>
  <c r="C65" i="15"/>
  <c r="M64" i="15"/>
  <c r="K64" i="15"/>
  <c r="G64" i="15"/>
  <c r="E64" i="15"/>
  <c r="C64" i="15"/>
  <c r="M63" i="15"/>
  <c r="K63" i="15"/>
  <c r="I63" i="15"/>
  <c r="G63" i="15"/>
  <c r="E63" i="15"/>
  <c r="C63" i="15"/>
  <c r="M62" i="15"/>
  <c r="K62" i="15"/>
  <c r="I62" i="15"/>
  <c r="G62" i="15"/>
  <c r="E62" i="15"/>
  <c r="C62" i="15"/>
  <c r="M61" i="15"/>
  <c r="K61" i="15"/>
  <c r="I61" i="15"/>
  <c r="G61" i="15"/>
  <c r="E61" i="15"/>
  <c r="C61" i="15"/>
  <c r="M60" i="15"/>
  <c r="K60" i="15"/>
  <c r="G60" i="15"/>
  <c r="E60" i="15"/>
  <c r="M59" i="15"/>
  <c r="K59" i="15"/>
  <c r="I59" i="15"/>
  <c r="G59" i="15"/>
  <c r="E59" i="15"/>
  <c r="C59" i="15"/>
  <c r="M58" i="15"/>
  <c r="K58" i="15"/>
  <c r="G58" i="15"/>
  <c r="E58" i="15"/>
  <c r="C58" i="15"/>
  <c r="M57" i="15"/>
  <c r="K57" i="15"/>
  <c r="G57" i="15"/>
  <c r="E57" i="15"/>
  <c r="C57" i="15"/>
  <c r="M56" i="15"/>
  <c r="K56" i="15"/>
  <c r="I56" i="15"/>
  <c r="G56" i="15"/>
  <c r="E56" i="15"/>
  <c r="C56" i="15"/>
  <c r="M55" i="15"/>
  <c r="K55" i="15"/>
  <c r="G55" i="15"/>
  <c r="E55" i="15"/>
  <c r="C55" i="15"/>
  <c r="M54" i="15"/>
  <c r="K54" i="15"/>
  <c r="I54" i="15"/>
  <c r="G54" i="15"/>
  <c r="E54" i="15"/>
  <c r="C54" i="15"/>
  <c r="M53" i="15"/>
  <c r="K53" i="15"/>
  <c r="I53" i="15"/>
  <c r="G53" i="15"/>
  <c r="E53" i="15"/>
  <c r="C53" i="15"/>
  <c r="M52" i="15"/>
  <c r="K52" i="15"/>
  <c r="G52" i="15"/>
  <c r="E52" i="15"/>
  <c r="C52" i="15"/>
  <c r="M51" i="15"/>
  <c r="K51" i="15"/>
  <c r="G51" i="15"/>
  <c r="E51" i="15"/>
  <c r="C51" i="15"/>
  <c r="M50" i="15"/>
  <c r="K50" i="15"/>
  <c r="I50" i="15"/>
  <c r="G50" i="15"/>
  <c r="E50" i="15"/>
  <c r="C50" i="15"/>
  <c r="M49" i="15"/>
  <c r="K49" i="15"/>
  <c r="I49" i="15"/>
  <c r="G49" i="15"/>
  <c r="E49" i="15"/>
  <c r="C49" i="15"/>
  <c r="M48" i="15"/>
  <c r="K48" i="15"/>
  <c r="I48" i="15"/>
  <c r="G48" i="15"/>
  <c r="E48" i="15"/>
  <c r="C48" i="15"/>
  <c r="M47" i="15"/>
  <c r="K47" i="15"/>
  <c r="I47" i="15"/>
  <c r="G47" i="15"/>
  <c r="C47" i="15"/>
  <c r="M46" i="15"/>
  <c r="K46" i="15"/>
  <c r="I46" i="15"/>
  <c r="G46" i="15"/>
  <c r="E46" i="15"/>
  <c r="C46" i="15"/>
  <c r="M45" i="15"/>
  <c r="K45" i="15"/>
  <c r="G45" i="15"/>
  <c r="E45" i="15"/>
  <c r="C45" i="15"/>
  <c r="M44" i="15"/>
  <c r="K44" i="15"/>
  <c r="I44" i="15"/>
  <c r="G44" i="15"/>
  <c r="E44" i="15"/>
  <c r="C44" i="15"/>
  <c r="M43" i="15"/>
  <c r="K43" i="15"/>
  <c r="I43" i="15"/>
  <c r="G43" i="15"/>
  <c r="E43" i="15"/>
  <c r="C43" i="15"/>
  <c r="M42" i="15"/>
  <c r="K42" i="15"/>
  <c r="G42" i="15"/>
  <c r="E42" i="15"/>
  <c r="C42" i="15"/>
  <c r="M41" i="15"/>
  <c r="K41" i="15"/>
  <c r="G41" i="15"/>
  <c r="E41" i="15"/>
  <c r="C41" i="15"/>
  <c r="M40" i="15"/>
  <c r="K40" i="15"/>
  <c r="G40" i="15"/>
  <c r="E40" i="15"/>
  <c r="C40" i="15"/>
  <c r="M39" i="15"/>
  <c r="K39" i="15"/>
  <c r="I39" i="15"/>
  <c r="G39" i="15"/>
  <c r="E39" i="15"/>
  <c r="C39" i="15"/>
  <c r="M38" i="15"/>
  <c r="K38" i="15"/>
  <c r="I38" i="15"/>
  <c r="G38" i="15"/>
  <c r="E38" i="15"/>
  <c r="C38" i="15"/>
  <c r="M37" i="15"/>
  <c r="K37" i="15"/>
  <c r="G37" i="15"/>
  <c r="E37" i="15"/>
  <c r="C37" i="15"/>
  <c r="M36" i="15"/>
  <c r="K36" i="15"/>
  <c r="I36" i="15"/>
  <c r="G36" i="15"/>
  <c r="E36" i="15"/>
  <c r="C36" i="15"/>
  <c r="M35" i="15"/>
  <c r="K35" i="15"/>
  <c r="G35" i="15"/>
  <c r="E35" i="15"/>
  <c r="C35" i="15"/>
  <c r="M34" i="15"/>
  <c r="K34" i="15"/>
  <c r="G34" i="15"/>
  <c r="E34" i="15"/>
  <c r="C34" i="15"/>
  <c r="M33" i="15"/>
  <c r="K33" i="15"/>
  <c r="G33" i="15"/>
  <c r="E33" i="15"/>
  <c r="C33" i="15"/>
  <c r="M32" i="15"/>
  <c r="K32" i="15"/>
  <c r="I32" i="15"/>
  <c r="G32" i="15"/>
  <c r="E32" i="15"/>
  <c r="C32" i="15"/>
  <c r="M31" i="15"/>
  <c r="K31" i="15"/>
  <c r="G31" i="15"/>
  <c r="E31" i="15"/>
  <c r="C31" i="15"/>
  <c r="M30" i="15"/>
  <c r="K30" i="15"/>
  <c r="G30" i="15"/>
  <c r="C30" i="15"/>
  <c r="M29" i="15"/>
  <c r="K29" i="15"/>
  <c r="G29" i="15"/>
  <c r="E29" i="15"/>
  <c r="C29" i="15"/>
  <c r="M28" i="15"/>
  <c r="K28" i="15"/>
  <c r="I28" i="15"/>
  <c r="G28" i="15"/>
  <c r="E28" i="15"/>
  <c r="C28" i="15"/>
  <c r="M27" i="15"/>
  <c r="K27" i="15"/>
  <c r="G27" i="15"/>
  <c r="E27" i="15"/>
  <c r="C27" i="15"/>
  <c r="M26" i="15"/>
  <c r="K26" i="15"/>
  <c r="I26" i="15"/>
  <c r="G26" i="15"/>
  <c r="E26" i="15"/>
  <c r="C26" i="15"/>
  <c r="M25" i="15"/>
  <c r="K25" i="15"/>
  <c r="I25" i="15"/>
  <c r="G25" i="15"/>
  <c r="E25" i="15"/>
  <c r="C25" i="15"/>
  <c r="M24" i="15"/>
  <c r="K24" i="15"/>
  <c r="I24" i="15"/>
  <c r="G24" i="15"/>
  <c r="E24" i="15"/>
  <c r="C24" i="15"/>
  <c r="M23" i="15"/>
  <c r="K23" i="15"/>
  <c r="G23" i="15"/>
  <c r="E23" i="15"/>
  <c r="C23" i="15"/>
  <c r="M22" i="15"/>
  <c r="K22" i="15"/>
  <c r="I22" i="15"/>
  <c r="G22" i="15"/>
  <c r="E22" i="15"/>
  <c r="C22" i="15"/>
  <c r="M21" i="15"/>
  <c r="K21" i="15"/>
  <c r="I21" i="15"/>
  <c r="G21" i="15"/>
  <c r="E21" i="15"/>
  <c r="C21" i="15"/>
  <c r="M20" i="15"/>
  <c r="K20" i="15"/>
  <c r="I20" i="15"/>
  <c r="G20" i="15"/>
  <c r="E20" i="15"/>
  <c r="C20" i="15"/>
  <c r="M19" i="15"/>
  <c r="K19" i="15"/>
  <c r="G19" i="15"/>
  <c r="E19" i="15"/>
  <c r="C19" i="15"/>
  <c r="M18" i="15"/>
  <c r="K18" i="15"/>
  <c r="I18" i="15"/>
  <c r="G18" i="15"/>
  <c r="E18" i="15"/>
  <c r="C18" i="15"/>
  <c r="M17" i="15"/>
  <c r="K17" i="15"/>
  <c r="I17" i="15"/>
  <c r="G17" i="15"/>
  <c r="E17" i="15"/>
  <c r="C17" i="15"/>
  <c r="M16" i="15"/>
  <c r="K16" i="15"/>
  <c r="G16" i="15"/>
  <c r="E16" i="15"/>
  <c r="C16" i="15"/>
  <c r="M15" i="15"/>
  <c r="K15" i="15"/>
  <c r="G15" i="15"/>
  <c r="E15" i="15"/>
  <c r="C15" i="15"/>
  <c r="M14" i="15"/>
  <c r="K14" i="15"/>
  <c r="I14" i="15"/>
  <c r="G14" i="15"/>
  <c r="E14" i="15"/>
  <c r="C14" i="15"/>
  <c r="M13" i="15"/>
  <c r="K13" i="15"/>
  <c r="G13" i="15"/>
  <c r="E13" i="15"/>
  <c r="C13" i="15"/>
  <c r="M12" i="15"/>
  <c r="K12" i="15"/>
  <c r="I12" i="15"/>
  <c r="G12" i="15"/>
  <c r="E12" i="15"/>
  <c r="C12" i="15"/>
  <c r="M11" i="15"/>
  <c r="K11" i="15"/>
  <c r="E11" i="15"/>
  <c r="C11" i="15"/>
  <c r="M10" i="15"/>
  <c r="K10" i="15"/>
  <c r="I10" i="15"/>
  <c r="G10" i="15"/>
  <c r="E10" i="15"/>
  <c r="C10" i="15"/>
  <c r="M9" i="15"/>
  <c r="K9" i="15"/>
  <c r="I9" i="15"/>
  <c r="G9" i="15"/>
  <c r="E9" i="15"/>
  <c r="C9" i="15"/>
  <c r="M8" i="15"/>
  <c r="K8" i="15"/>
  <c r="I8" i="15"/>
  <c r="G8" i="15"/>
  <c r="E8" i="15"/>
  <c r="C8" i="15"/>
  <c r="M7" i="15"/>
  <c r="K7" i="15"/>
  <c r="I7" i="15"/>
  <c r="G7" i="15"/>
  <c r="E7" i="15"/>
  <c r="C7" i="15"/>
  <c r="M6" i="15"/>
  <c r="K6" i="15"/>
  <c r="I6" i="15"/>
  <c r="G6" i="15"/>
  <c r="E6" i="15"/>
  <c r="C6" i="15"/>
  <c r="M5" i="15"/>
  <c r="K5" i="15"/>
  <c r="G5" i="15"/>
  <c r="E5" i="15"/>
  <c r="C5" i="15"/>
  <c r="M4" i="15"/>
  <c r="K4" i="15"/>
  <c r="G4" i="15"/>
  <c r="E4" i="15"/>
  <c r="C4" i="15"/>
  <c r="M3" i="15"/>
  <c r="K3" i="15"/>
  <c r="G3" i="15"/>
  <c r="E3" i="15"/>
  <c r="C3" i="15"/>
  <c r="M85" i="15" l="1"/>
  <c r="Q73" i="15"/>
  <c r="Q80" i="15"/>
  <c r="Q81" i="15"/>
  <c r="Q68" i="15"/>
  <c r="Q78" i="15"/>
  <c r="Q61" i="15"/>
  <c r="Q18" i="15"/>
  <c r="Q33" i="15"/>
  <c r="Q42" i="15"/>
  <c r="Q44" i="15"/>
  <c r="Q60" i="15"/>
  <c r="Q63" i="15"/>
  <c r="Q70" i="15"/>
  <c r="Q74" i="15"/>
  <c r="Q59" i="15"/>
  <c r="Q66" i="15"/>
  <c r="Q79" i="15"/>
  <c r="Q84" i="15"/>
  <c r="I85" i="15"/>
  <c r="Q67" i="15"/>
  <c r="Q9" i="15"/>
  <c r="Q22" i="15"/>
  <c r="Q41" i="15"/>
  <c r="Q53" i="15"/>
  <c r="Q55" i="15"/>
  <c r="Q65" i="15"/>
  <c r="Q69" i="15"/>
  <c r="Q28" i="15"/>
  <c r="Q31" i="15"/>
  <c r="Q4" i="15"/>
  <c r="Q71" i="15"/>
  <c r="G85" i="15"/>
  <c r="Q23" i="15"/>
  <c r="K85" i="15"/>
  <c r="Q46" i="15"/>
  <c r="Q50" i="15"/>
  <c r="Q86" i="15"/>
  <c r="Q15" i="15"/>
  <c r="Q27" i="15"/>
  <c r="Q58" i="15"/>
  <c r="Q3" i="15"/>
  <c r="M86" i="15"/>
  <c r="Q24" i="15"/>
  <c r="Q26" i="15"/>
  <c r="Q32" i="15"/>
  <c r="Q38" i="15"/>
  <c r="Q48" i="15"/>
  <c r="Q19" i="15"/>
  <c r="Q39" i="15"/>
  <c r="Q45" i="15"/>
  <c r="Q11" i="15"/>
  <c r="Q34" i="15"/>
  <c r="Q35" i="15"/>
  <c r="Q40" i="15"/>
  <c r="Q54" i="15"/>
  <c r="Q56" i="15"/>
  <c r="Q7" i="15"/>
  <c r="Q21" i="15"/>
  <c r="Q52" i="15"/>
  <c r="Q8" i="15"/>
  <c r="Q12" i="15"/>
  <c r="Q30" i="15"/>
  <c r="Q64" i="15"/>
  <c r="Q17" i="15"/>
  <c r="E85" i="15"/>
  <c r="Q6" i="15"/>
  <c r="Q14" i="15"/>
  <c r="Q16" i="15"/>
  <c r="Q25" i="15"/>
  <c r="Q29" i="15"/>
  <c r="Q37" i="15"/>
  <c r="Q47" i="15"/>
  <c r="Q49" i="15"/>
  <c r="Q51" i="15"/>
  <c r="Q57" i="15"/>
  <c r="Q62" i="15"/>
  <c r="C85" i="15"/>
  <c r="Q5" i="15"/>
  <c r="Q10" i="15"/>
  <c r="Q43" i="15"/>
  <c r="Q83" i="15"/>
  <c r="Q13" i="15"/>
  <c r="Q20" i="15"/>
  <c r="Q36" i="15"/>
  <c r="Q82" i="15"/>
  <c r="Q85" i="15" l="1"/>
  <c r="B99" i="15" s="1"/>
  <c r="B114" i="15" s="1"/>
  <c r="C66" i="14"/>
  <c r="C48" i="14"/>
  <c r="K6" i="14"/>
  <c r="E74" i="14" l="1"/>
  <c r="C47" i="14"/>
  <c r="C65" i="14"/>
  <c r="E34" i="14"/>
  <c r="C44" i="14" l="1"/>
  <c r="M91" i="14"/>
  <c r="K91" i="14"/>
  <c r="G91" i="14"/>
  <c r="E91" i="14"/>
  <c r="C91" i="14"/>
  <c r="M45" i="14" l="1"/>
  <c r="M87" i="14"/>
  <c r="M88" i="14"/>
  <c r="K45" i="14"/>
  <c r="K87" i="14"/>
  <c r="K88" i="14"/>
  <c r="G45" i="14"/>
  <c r="G87" i="14"/>
  <c r="G88" i="14"/>
  <c r="E45" i="14"/>
  <c r="E87" i="14"/>
  <c r="E88" i="14"/>
  <c r="C87" i="14"/>
  <c r="C88" i="14"/>
  <c r="C45" i="14"/>
  <c r="C62" i="14"/>
  <c r="K34" i="14"/>
  <c r="K37" i="14"/>
  <c r="K36" i="14"/>
  <c r="K30" i="14"/>
  <c r="K3" i="14"/>
  <c r="K59" i="14"/>
  <c r="K48" i="14"/>
  <c r="K47" i="14"/>
  <c r="K66" i="14"/>
  <c r="K89" i="14"/>
  <c r="K90" i="14"/>
  <c r="K92" i="14"/>
  <c r="E3" i="14"/>
  <c r="M59" i="14"/>
  <c r="M48" i="14"/>
  <c r="M47" i="14"/>
  <c r="G59" i="14"/>
  <c r="G48" i="14"/>
  <c r="G47" i="14"/>
  <c r="E59" i="14"/>
  <c r="E48" i="14"/>
  <c r="E47" i="14"/>
  <c r="C59" i="14"/>
  <c r="M34" i="14"/>
  <c r="M37" i="14"/>
  <c r="M36" i="14"/>
  <c r="M30" i="14"/>
  <c r="M3" i="14"/>
  <c r="G37" i="14"/>
  <c r="G36" i="14"/>
  <c r="G30" i="14"/>
  <c r="G3" i="14"/>
  <c r="E37" i="14"/>
  <c r="E36" i="14"/>
  <c r="E30" i="14"/>
  <c r="C37" i="14"/>
  <c r="C36" i="14"/>
  <c r="C30" i="14"/>
  <c r="C3" i="14"/>
  <c r="B120" i="14"/>
  <c r="C106" i="14"/>
  <c r="B106" i="14"/>
  <c r="L94" i="14"/>
  <c r="J94" i="14"/>
  <c r="H94" i="14"/>
  <c r="F94" i="14"/>
  <c r="D94" i="14"/>
  <c r="B94" i="14"/>
  <c r="M93" i="14"/>
  <c r="K93" i="14"/>
  <c r="I93" i="14"/>
  <c r="G93" i="14"/>
  <c r="E93" i="14"/>
  <c r="C93" i="14"/>
  <c r="M92" i="14"/>
  <c r="I92" i="14"/>
  <c r="G92" i="14"/>
  <c r="E92" i="14"/>
  <c r="C92" i="14"/>
  <c r="I91" i="14"/>
  <c r="M90" i="14"/>
  <c r="G90" i="14"/>
  <c r="E90" i="14"/>
  <c r="C90" i="14"/>
  <c r="M89" i="14"/>
  <c r="G89" i="14"/>
  <c r="E89" i="14"/>
  <c r="C89" i="14"/>
  <c r="M66" i="14"/>
  <c r="G66" i="14"/>
  <c r="E66" i="14"/>
  <c r="G34" i="14"/>
  <c r="C34" i="14"/>
  <c r="M6" i="14"/>
  <c r="G6" i="14"/>
  <c r="E6" i="14"/>
  <c r="C6" i="14"/>
  <c r="M43" i="14"/>
  <c r="K43" i="14"/>
  <c r="G43" i="14"/>
  <c r="E43" i="14"/>
  <c r="C43" i="14"/>
  <c r="M58" i="14"/>
  <c r="K58" i="14"/>
  <c r="G58" i="14"/>
  <c r="E58" i="14"/>
  <c r="C58" i="14"/>
  <c r="M7" i="14"/>
  <c r="K7" i="14"/>
  <c r="G7" i="14"/>
  <c r="E7" i="14"/>
  <c r="C7" i="14"/>
  <c r="M32" i="14"/>
  <c r="K32" i="14"/>
  <c r="G32" i="14"/>
  <c r="E32" i="14"/>
  <c r="C32" i="14"/>
  <c r="M62" i="14"/>
  <c r="K62" i="14"/>
  <c r="G62" i="14"/>
  <c r="E62" i="14"/>
  <c r="M5" i="14"/>
  <c r="K5" i="14"/>
  <c r="G5" i="14"/>
  <c r="E5" i="14"/>
  <c r="C5" i="14"/>
  <c r="M65" i="14"/>
  <c r="K65" i="14"/>
  <c r="G65" i="14"/>
  <c r="E65" i="14"/>
  <c r="M68" i="14"/>
  <c r="K68" i="14"/>
  <c r="G68" i="14"/>
  <c r="E68" i="14"/>
  <c r="C68" i="14"/>
  <c r="M74" i="14"/>
  <c r="K74" i="14"/>
  <c r="I74" i="14"/>
  <c r="G74" i="14"/>
  <c r="C74" i="14"/>
  <c r="M73" i="14"/>
  <c r="K73" i="14"/>
  <c r="I73" i="14"/>
  <c r="G73" i="14"/>
  <c r="E73" i="14"/>
  <c r="C73" i="14"/>
  <c r="M72" i="14"/>
  <c r="K72" i="14"/>
  <c r="G72" i="14"/>
  <c r="E72" i="14"/>
  <c r="C72" i="14"/>
  <c r="M71" i="14"/>
  <c r="K71" i="14"/>
  <c r="I71" i="14"/>
  <c r="G71" i="14"/>
  <c r="E71" i="14"/>
  <c r="C71" i="14"/>
  <c r="M70" i="14"/>
  <c r="K70" i="14"/>
  <c r="I70" i="14"/>
  <c r="G70" i="14"/>
  <c r="E70" i="14"/>
  <c r="C70" i="14"/>
  <c r="M69" i="14"/>
  <c r="K69" i="14"/>
  <c r="I69" i="14"/>
  <c r="G69" i="14"/>
  <c r="E69" i="14"/>
  <c r="C69" i="14"/>
  <c r="M67" i="14"/>
  <c r="K67" i="14"/>
  <c r="I67" i="14"/>
  <c r="G67" i="14"/>
  <c r="E67" i="14"/>
  <c r="C67" i="14"/>
  <c r="M64" i="14"/>
  <c r="K64" i="14"/>
  <c r="I64" i="14"/>
  <c r="G64" i="14"/>
  <c r="E64" i="14"/>
  <c r="C64" i="14"/>
  <c r="M63" i="14"/>
  <c r="K63" i="14"/>
  <c r="G63" i="14"/>
  <c r="E63" i="14"/>
  <c r="C63" i="14"/>
  <c r="M61" i="14"/>
  <c r="K61" i="14"/>
  <c r="I61" i="14"/>
  <c r="G61" i="14"/>
  <c r="E61" i="14"/>
  <c r="C61" i="14"/>
  <c r="M60" i="14"/>
  <c r="K60" i="14"/>
  <c r="I60" i="14"/>
  <c r="G60" i="14"/>
  <c r="E60" i="14"/>
  <c r="C60" i="14"/>
  <c r="M57" i="14"/>
  <c r="K57" i="14"/>
  <c r="G57" i="14"/>
  <c r="E57" i="14"/>
  <c r="C57" i="14"/>
  <c r="M56" i="14"/>
  <c r="K56" i="14"/>
  <c r="I56" i="14"/>
  <c r="G56" i="14"/>
  <c r="E56" i="14"/>
  <c r="C56" i="14"/>
  <c r="M55" i="14"/>
  <c r="K55" i="14"/>
  <c r="I55" i="14"/>
  <c r="G55" i="14"/>
  <c r="E55" i="14"/>
  <c r="C55" i="14"/>
  <c r="M54" i="14"/>
  <c r="K54" i="14"/>
  <c r="I54" i="14"/>
  <c r="G54" i="14"/>
  <c r="E54" i="14"/>
  <c r="C54" i="14"/>
  <c r="M53" i="14"/>
  <c r="K53" i="14"/>
  <c r="I53" i="14"/>
  <c r="G53" i="14"/>
  <c r="E53" i="14"/>
  <c r="C53" i="14"/>
  <c r="M52" i="14"/>
  <c r="K52" i="14"/>
  <c r="I52" i="14"/>
  <c r="G52" i="14"/>
  <c r="E52" i="14"/>
  <c r="C52" i="14"/>
  <c r="M51" i="14"/>
  <c r="K51" i="14"/>
  <c r="G51" i="14"/>
  <c r="E51" i="14"/>
  <c r="C51" i="14"/>
  <c r="M50" i="14"/>
  <c r="K50" i="14"/>
  <c r="I50" i="14"/>
  <c r="G50" i="14"/>
  <c r="E50" i="14"/>
  <c r="C50" i="14"/>
  <c r="M49" i="14"/>
  <c r="K49" i="14"/>
  <c r="I49" i="14"/>
  <c r="G49" i="14"/>
  <c r="E49" i="14"/>
  <c r="C49" i="14"/>
  <c r="M46" i="14"/>
  <c r="K46" i="14"/>
  <c r="G46" i="14"/>
  <c r="E46" i="14"/>
  <c r="C46" i="14"/>
  <c r="M44" i="14"/>
  <c r="K44" i="14"/>
  <c r="I44" i="14"/>
  <c r="G44" i="14"/>
  <c r="E44" i="14"/>
  <c r="M42" i="14"/>
  <c r="K42" i="14"/>
  <c r="I42" i="14"/>
  <c r="G42" i="14"/>
  <c r="E42" i="14"/>
  <c r="C42" i="14"/>
  <c r="M41" i="14"/>
  <c r="K41" i="14"/>
  <c r="I41" i="14"/>
  <c r="G41" i="14"/>
  <c r="E41" i="14"/>
  <c r="C41" i="14"/>
  <c r="M40" i="14"/>
  <c r="K40" i="14"/>
  <c r="G40" i="14"/>
  <c r="E40" i="14"/>
  <c r="C40" i="14"/>
  <c r="M39" i="14"/>
  <c r="K39" i="14"/>
  <c r="I39" i="14"/>
  <c r="G39" i="14"/>
  <c r="E39" i="14"/>
  <c r="C39" i="14"/>
  <c r="M38" i="14"/>
  <c r="K38" i="14"/>
  <c r="G38" i="14"/>
  <c r="E38" i="14"/>
  <c r="C38" i="14"/>
  <c r="M35" i="14"/>
  <c r="K35" i="14"/>
  <c r="I35" i="14"/>
  <c r="G35" i="14"/>
  <c r="E35" i="14"/>
  <c r="C35" i="14"/>
  <c r="M9" i="14"/>
  <c r="K9" i="14"/>
  <c r="I9" i="14"/>
  <c r="G9" i="14"/>
  <c r="E9" i="14"/>
  <c r="C9" i="14"/>
  <c r="M33" i="14"/>
  <c r="K33" i="14"/>
  <c r="G33" i="14"/>
  <c r="E33" i="14"/>
  <c r="C33" i="14"/>
  <c r="M31" i="14"/>
  <c r="K31" i="14"/>
  <c r="I31" i="14"/>
  <c r="G31" i="14"/>
  <c r="E31" i="14"/>
  <c r="C31" i="14"/>
  <c r="M29" i="14"/>
  <c r="K29" i="14"/>
  <c r="I29" i="14"/>
  <c r="G29" i="14"/>
  <c r="E29" i="14"/>
  <c r="C29" i="14"/>
  <c r="M28" i="14"/>
  <c r="K28" i="14"/>
  <c r="I28" i="14"/>
  <c r="G28" i="14"/>
  <c r="E28" i="14"/>
  <c r="C28" i="14"/>
  <c r="M27" i="14"/>
  <c r="K27" i="14"/>
  <c r="I27" i="14"/>
  <c r="G27" i="14"/>
  <c r="E27" i="14"/>
  <c r="C27" i="14"/>
  <c r="M26" i="14"/>
  <c r="K26" i="14"/>
  <c r="G26" i="14"/>
  <c r="E26" i="14"/>
  <c r="C26" i="14"/>
  <c r="M25" i="14"/>
  <c r="K25" i="14"/>
  <c r="I25" i="14"/>
  <c r="G25" i="14"/>
  <c r="E25" i="14"/>
  <c r="C25" i="14"/>
  <c r="M24" i="14"/>
  <c r="K24" i="14"/>
  <c r="I24" i="14"/>
  <c r="G24" i="14"/>
  <c r="E24" i="14"/>
  <c r="C24" i="14"/>
  <c r="M23" i="14"/>
  <c r="K23" i="14"/>
  <c r="I23" i="14"/>
  <c r="G23" i="14"/>
  <c r="E23" i="14"/>
  <c r="C23" i="14"/>
  <c r="M22" i="14"/>
  <c r="K22" i="14"/>
  <c r="G22" i="14"/>
  <c r="E22" i="14"/>
  <c r="C22" i="14"/>
  <c r="M21" i="14"/>
  <c r="K21" i="14"/>
  <c r="I21" i="14"/>
  <c r="G21" i="14"/>
  <c r="E21" i="14"/>
  <c r="C21" i="14"/>
  <c r="M20" i="14"/>
  <c r="K20" i="14"/>
  <c r="I20" i="14"/>
  <c r="G20" i="14"/>
  <c r="E20" i="14"/>
  <c r="C20" i="14"/>
  <c r="M19" i="14"/>
  <c r="K19" i="14"/>
  <c r="G19" i="14"/>
  <c r="E19" i="14"/>
  <c r="C19" i="14"/>
  <c r="M18" i="14"/>
  <c r="K18" i="14"/>
  <c r="G18" i="14"/>
  <c r="E18" i="14"/>
  <c r="C18" i="14"/>
  <c r="M17" i="14"/>
  <c r="K17" i="14"/>
  <c r="I17" i="14"/>
  <c r="G17" i="14"/>
  <c r="E17" i="14"/>
  <c r="C17" i="14"/>
  <c r="M16" i="14"/>
  <c r="K16" i="14"/>
  <c r="G16" i="14"/>
  <c r="E16" i="14"/>
  <c r="C16" i="14"/>
  <c r="M15" i="14"/>
  <c r="K15" i="14"/>
  <c r="I15" i="14"/>
  <c r="G15" i="14"/>
  <c r="E15" i="14"/>
  <c r="C15" i="14"/>
  <c r="M14" i="14"/>
  <c r="K14" i="14"/>
  <c r="E14" i="14"/>
  <c r="C14" i="14"/>
  <c r="M13" i="14"/>
  <c r="K13" i="14"/>
  <c r="I13" i="14"/>
  <c r="G13" i="14"/>
  <c r="E13" i="14"/>
  <c r="C13" i="14"/>
  <c r="M12" i="14"/>
  <c r="K12" i="14"/>
  <c r="I12" i="14"/>
  <c r="G12" i="14"/>
  <c r="E12" i="14"/>
  <c r="C12" i="14"/>
  <c r="M11" i="14"/>
  <c r="K11" i="14"/>
  <c r="I11" i="14"/>
  <c r="G11" i="14"/>
  <c r="E11" i="14"/>
  <c r="C11" i="14"/>
  <c r="M10" i="14"/>
  <c r="K10" i="14"/>
  <c r="I10" i="14"/>
  <c r="G10" i="14"/>
  <c r="E10" i="14"/>
  <c r="C10" i="14"/>
  <c r="M8" i="14"/>
  <c r="K8" i="14"/>
  <c r="I8" i="14"/>
  <c r="G8" i="14"/>
  <c r="E8" i="14"/>
  <c r="C8" i="14"/>
  <c r="M4" i="14"/>
  <c r="K4" i="14"/>
  <c r="G4" i="14"/>
  <c r="E4" i="14"/>
  <c r="C4" i="14"/>
  <c r="Q87" i="14" l="1"/>
  <c r="Q45" i="14"/>
  <c r="I94" i="14"/>
  <c r="Q88" i="14"/>
  <c r="Q52" i="14"/>
  <c r="Q56" i="14"/>
  <c r="Q64" i="14"/>
  <c r="Q71" i="14"/>
  <c r="Q91" i="14"/>
  <c r="Q10" i="14"/>
  <c r="Q16" i="14"/>
  <c r="Q18" i="14"/>
  <c r="Q23" i="14"/>
  <c r="Q9" i="14"/>
  <c r="Q41" i="14"/>
  <c r="Q37" i="14"/>
  <c r="Q59" i="14"/>
  <c r="Q48" i="14"/>
  <c r="Q47" i="14"/>
  <c r="Q30" i="14"/>
  <c r="Q36" i="14"/>
  <c r="Q3" i="14"/>
  <c r="G94" i="14"/>
  <c r="Q93" i="14"/>
  <c r="M94" i="14"/>
  <c r="M95" i="14" s="1"/>
  <c r="K94" i="14"/>
  <c r="Q25" i="14"/>
  <c r="Q44" i="14"/>
  <c r="Q69" i="14"/>
  <c r="Q68" i="14"/>
  <c r="Q34" i="14"/>
  <c r="Q17" i="14"/>
  <c r="Q24" i="14"/>
  <c r="Q42" i="14"/>
  <c r="Q55" i="14"/>
  <c r="Q67" i="14"/>
  <c r="Q57" i="14"/>
  <c r="Q11" i="14"/>
  <c r="Q13" i="14"/>
  <c r="Q19" i="14"/>
  <c r="Q21" i="14"/>
  <c r="Q39" i="14"/>
  <c r="Q61" i="14"/>
  <c r="Q33" i="14"/>
  <c r="E94" i="14"/>
  <c r="Q12" i="14"/>
  <c r="Q14" i="14"/>
  <c r="Q15" i="14"/>
  <c r="Q20" i="14"/>
  <c r="Q22" i="14"/>
  <c r="Q27" i="14"/>
  <c r="Q28" i="14"/>
  <c r="Q31" i="14"/>
  <c r="Q40" i="14"/>
  <c r="Q49" i="14"/>
  <c r="Q50" i="14"/>
  <c r="Q60" i="14"/>
  <c r="Q63" i="14"/>
  <c r="Q95" i="14"/>
  <c r="Q26" i="14"/>
  <c r="C94" i="14"/>
  <c r="Q29" i="14"/>
  <c r="Q35" i="14"/>
  <c r="Q51" i="14"/>
  <c r="Q53" i="14"/>
  <c r="Q73" i="14"/>
  <c r="Q74" i="14"/>
  <c r="Q5" i="14"/>
  <c r="Q7" i="14"/>
  <c r="Q6" i="14"/>
  <c r="Q89" i="14"/>
  <c r="Q8" i="14"/>
  <c r="Q38" i="14"/>
  <c r="Q46" i="14"/>
  <c r="Q54" i="14"/>
  <c r="Q62" i="14"/>
  <c r="Q58" i="14"/>
  <c r="Q90" i="14"/>
  <c r="Q92" i="14"/>
  <c r="Q70" i="14"/>
  <c r="Q72" i="14"/>
  <c r="Q65" i="14"/>
  <c r="Q32" i="14"/>
  <c r="Q43" i="14"/>
  <c r="Q66" i="14"/>
  <c r="Q4" i="14"/>
  <c r="K67" i="13"/>
  <c r="K72" i="13"/>
  <c r="K71" i="13"/>
  <c r="K68" i="13"/>
  <c r="K69" i="13"/>
  <c r="K70" i="13"/>
  <c r="C65" i="13"/>
  <c r="C62" i="13"/>
  <c r="U11" i="14" l="1"/>
  <c r="Q94" i="14"/>
  <c r="B108" i="14" s="1"/>
  <c r="B123" i="14" s="1"/>
  <c r="C58" i="12"/>
  <c r="M42" i="13"/>
  <c r="M12" i="13"/>
  <c r="M56" i="13"/>
  <c r="M73" i="13"/>
  <c r="M74" i="13"/>
  <c r="M75" i="13"/>
  <c r="K73" i="13"/>
  <c r="K74" i="13"/>
  <c r="K75" i="13"/>
  <c r="G73" i="13"/>
  <c r="G74" i="13"/>
  <c r="G75" i="13"/>
  <c r="E73" i="13"/>
  <c r="E74" i="13"/>
  <c r="E75" i="13"/>
  <c r="C73" i="13"/>
  <c r="C74" i="13"/>
  <c r="C75" i="13"/>
  <c r="M61" i="13"/>
  <c r="M62" i="13"/>
  <c r="M63" i="13"/>
  <c r="M64" i="13"/>
  <c r="M65" i="13"/>
  <c r="K61" i="13"/>
  <c r="K62" i="13"/>
  <c r="K63" i="13"/>
  <c r="K64" i="13"/>
  <c r="K65" i="13"/>
  <c r="G61" i="13"/>
  <c r="G62" i="13"/>
  <c r="G63" i="13"/>
  <c r="G64" i="13"/>
  <c r="G65" i="13"/>
  <c r="E61" i="13"/>
  <c r="E62" i="13"/>
  <c r="E63" i="13"/>
  <c r="E64" i="13"/>
  <c r="E65" i="13"/>
  <c r="C61" i="13"/>
  <c r="C63" i="13"/>
  <c r="C64" i="13"/>
  <c r="M66" i="13"/>
  <c r="M67" i="13"/>
  <c r="M68" i="13"/>
  <c r="M69" i="13"/>
  <c r="K66" i="13"/>
  <c r="G66" i="13"/>
  <c r="G67" i="13"/>
  <c r="G68" i="13"/>
  <c r="G69" i="13"/>
  <c r="E66" i="13"/>
  <c r="E67" i="13"/>
  <c r="E68" i="13"/>
  <c r="E69" i="13"/>
  <c r="C66" i="13"/>
  <c r="C67" i="13"/>
  <c r="C68" i="13"/>
  <c r="C69" i="13"/>
  <c r="Q69" i="13" s="1"/>
  <c r="Q67" i="13" l="1"/>
  <c r="Q66" i="13"/>
  <c r="Q68" i="13"/>
  <c r="Q75" i="13"/>
  <c r="Q62" i="13"/>
  <c r="Q65" i="13"/>
  <c r="Q74" i="13"/>
  <c r="Q61" i="13"/>
  <c r="Q64" i="13"/>
  <c r="Q63" i="13"/>
  <c r="Q73" i="13"/>
  <c r="C93" i="13"/>
  <c r="M70" i="13" l="1"/>
  <c r="M71" i="13"/>
  <c r="M72" i="13"/>
  <c r="M76" i="13"/>
  <c r="M77" i="13"/>
  <c r="K42" i="13"/>
  <c r="K12" i="13"/>
  <c r="K76" i="13"/>
  <c r="K77" i="13"/>
  <c r="G42" i="13"/>
  <c r="G12" i="13"/>
  <c r="G70" i="13"/>
  <c r="G71" i="13"/>
  <c r="G72" i="13"/>
  <c r="G76" i="13"/>
  <c r="E42" i="13"/>
  <c r="E12" i="13"/>
  <c r="E70" i="13"/>
  <c r="E71" i="13"/>
  <c r="E72" i="13"/>
  <c r="E76" i="13"/>
  <c r="C42" i="13"/>
  <c r="C12" i="13"/>
  <c r="C70" i="13"/>
  <c r="C71" i="13"/>
  <c r="C72" i="13"/>
  <c r="C76" i="13"/>
  <c r="B107" i="13"/>
  <c r="B93" i="13"/>
  <c r="L81" i="13"/>
  <c r="J81" i="13"/>
  <c r="H81" i="13"/>
  <c r="F81" i="13"/>
  <c r="D81" i="13"/>
  <c r="B81" i="13"/>
  <c r="M80" i="13"/>
  <c r="K80" i="13"/>
  <c r="I80" i="13"/>
  <c r="G80" i="13"/>
  <c r="E80" i="13"/>
  <c r="C80" i="13"/>
  <c r="M79" i="13"/>
  <c r="K79" i="13"/>
  <c r="I79" i="13"/>
  <c r="G79" i="13"/>
  <c r="E79" i="13"/>
  <c r="C79" i="13"/>
  <c r="M78" i="13"/>
  <c r="K78" i="13"/>
  <c r="I78" i="13"/>
  <c r="G78" i="13"/>
  <c r="E78" i="13"/>
  <c r="C78" i="13"/>
  <c r="G77" i="13"/>
  <c r="E77" i="13"/>
  <c r="C77" i="13"/>
  <c r="M51" i="13"/>
  <c r="K51" i="13"/>
  <c r="G51" i="13"/>
  <c r="E51" i="13"/>
  <c r="C51" i="13"/>
  <c r="M48" i="13"/>
  <c r="K48" i="13"/>
  <c r="G48" i="13"/>
  <c r="E48" i="13"/>
  <c r="C48" i="13"/>
  <c r="M14" i="13"/>
  <c r="K14" i="13"/>
  <c r="G14" i="13"/>
  <c r="E14" i="13"/>
  <c r="C14" i="13"/>
  <c r="M23" i="13"/>
  <c r="K23" i="13"/>
  <c r="G23" i="13"/>
  <c r="E23" i="13"/>
  <c r="C23" i="13"/>
  <c r="M39" i="13"/>
  <c r="K39" i="13"/>
  <c r="G39" i="13"/>
  <c r="E39" i="13"/>
  <c r="C39" i="13"/>
  <c r="M35" i="13"/>
  <c r="K35" i="13"/>
  <c r="G35" i="13"/>
  <c r="E35" i="13"/>
  <c r="C35" i="13"/>
  <c r="M33" i="13"/>
  <c r="K33" i="13"/>
  <c r="G33" i="13"/>
  <c r="E33" i="13"/>
  <c r="C33" i="13"/>
  <c r="M19" i="13"/>
  <c r="K19" i="13"/>
  <c r="G19" i="13"/>
  <c r="E19" i="13"/>
  <c r="C19" i="13"/>
  <c r="M3" i="13"/>
  <c r="K3" i="13"/>
  <c r="G3" i="13"/>
  <c r="E3" i="13"/>
  <c r="C3" i="13"/>
  <c r="M30" i="13"/>
  <c r="K30" i="13"/>
  <c r="G30" i="13"/>
  <c r="E30" i="13"/>
  <c r="C30" i="13"/>
  <c r="M16" i="13"/>
  <c r="K16" i="13"/>
  <c r="G16" i="13"/>
  <c r="E16" i="13"/>
  <c r="C16" i="13"/>
  <c r="M15" i="13"/>
  <c r="K15" i="13"/>
  <c r="G15" i="13"/>
  <c r="E15" i="13"/>
  <c r="C15" i="13"/>
  <c r="M60" i="13"/>
  <c r="K60" i="13"/>
  <c r="I60" i="13"/>
  <c r="G60" i="13"/>
  <c r="E60" i="13"/>
  <c r="C60" i="13"/>
  <c r="M59" i="13"/>
  <c r="K59" i="13"/>
  <c r="G59" i="13"/>
  <c r="E59" i="13"/>
  <c r="C59" i="13"/>
  <c r="M58" i="13"/>
  <c r="K58" i="13"/>
  <c r="I58" i="13"/>
  <c r="G58" i="13"/>
  <c r="E58" i="13"/>
  <c r="C58" i="13"/>
  <c r="M57" i="13"/>
  <c r="K57" i="13"/>
  <c r="G57" i="13"/>
  <c r="E57" i="13"/>
  <c r="C57" i="13"/>
  <c r="K56" i="13"/>
  <c r="I56" i="13"/>
  <c r="G56" i="13"/>
  <c r="E56" i="13"/>
  <c r="C56" i="13"/>
  <c r="M55" i="13"/>
  <c r="K55" i="13"/>
  <c r="I55" i="13"/>
  <c r="G55" i="13"/>
  <c r="E55" i="13"/>
  <c r="C55" i="13"/>
  <c r="M54" i="13"/>
  <c r="K54" i="13"/>
  <c r="I54" i="13"/>
  <c r="G54" i="13"/>
  <c r="E54" i="13"/>
  <c r="C54" i="13"/>
  <c r="M53" i="13"/>
  <c r="K53" i="13"/>
  <c r="I53" i="13"/>
  <c r="G53" i="13"/>
  <c r="E53" i="13"/>
  <c r="C53" i="13"/>
  <c r="M52" i="13"/>
  <c r="K52" i="13"/>
  <c r="I52" i="13"/>
  <c r="G52" i="13"/>
  <c r="E52" i="13"/>
  <c r="C52" i="13"/>
  <c r="M50" i="13"/>
  <c r="K50" i="13"/>
  <c r="I50" i="13"/>
  <c r="G50" i="13"/>
  <c r="E50" i="13"/>
  <c r="C50" i="13"/>
  <c r="M49" i="13"/>
  <c r="K49" i="13"/>
  <c r="I49" i="13"/>
  <c r="G49" i="13"/>
  <c r="E49" i="13"/>
  <c r="C49" i="13"/>
  <c r="M47" i="13"/>
  <c r="K47" i="13"/>
  <c r="I47" i="13"/>
  <c r="G47" i="13"/>
  <c r="E47" i="13"/>
  <c r="C47" i="13"/>
  <c r="M46" i="13"/>
  <c r="K46" i="13"/>
  <c r="I46" i="13"/>
  <c r="G46" i="13"/>
  <c r="E46" i="13"/>
  <c r="C46" i="13"/>
  <c r="M45" i="13"/>
  <c r="K45" i="13"/>
  <c r="I45" i="13"/>
  <c r="G45" i="13"/>
  <c r="E45" i="13"/>
  <c r="C45" i="13"/>
  <c r="M44" i="13"/>
  <c r="K44" i="13"/>
  <c r="I44" i="13"/>
  <c r="G44" i="13"/>
  <c r="E44" i="13"/>
  <c r="C44" i="13"/>
  <c r="M43" i="13"/>
  <c r="K43" i="13"/>
  <c r="I43" i="13"/>
  <c r="G43" i="13"/>
  <c r="E43" i="13"/>
  <c r="C43" i="13"/>
  <c r="M41" i="13"/>
  <c r="K41" i="13"/>
  <c r="I41" i="13"/>
  <c r="G41" i="13"/>
  <c r="E41" i="13"/>
  <c r="C41" i="13"/>
  <c r="M40" i="13"/>
  <c r="K40" i="13"/>
  <c r="I40" i="13"/>
  <c r="G40" i="13"/>
  <c r="E40" i="13"/>
  <c r="C40" i="13"/>
  <c r="M38" i="13"/>
  <c r="K38" i="13"/>
  <c r="I38" i="13"/>
  <c r="G38" i="13"/>
  <c r="E38" i="13"/>
  <c r="C38" i="13"/>
  <c r="M37" i="13"/>
  <c r="K37" i="13"/>
  <c r="I37" i="13"/>
  <c r="G37" i="13"/>
  <c r="E37" i="13"/>
  <c r="C37" i="13"/>
  <c r="M36" i="13"/>
  <c r="K36" i="13"/>
  <c r="I36" i="13"/>
  <c r="G36" i="13"/>
  <c r="E36" i="13"/>
  <c r="C36" i="13"/>
  <c r="M34" i="13"/>
  <c r="K34" i="13"/>
  <c r="I34" i="13"/>
  <c r="G34" i="13"/>
  <c r="E34" i="13"/>
  <c r="C34" i="13"/>
  <c r="M32" i="13"/>
  <c r="K32" i="13"/>
  <c r="I32" i="13"/>
  <c r="G32" i="13"/>
  <c r="E32" i="13"/>
  <c r="C32" i="13"/>
  <c r="M31" i="13"/>
  <c r="K31" i="13"/>
  <c r="I31" i="13"/>
  <c r="G31" i="13"/>
  <c r="E31" i="13"/>
  <c r="C31" i="13"/>
  <c r="M29" i="13"/>
  <c r="K29" i="13"/>
  <c r="I29" i="13"/>
  <c r="G29" i="13"/>
  <c r="E29" i="13"/>
  <c r="C29" i="13"/>
  <c r="M28" i="13"/>
  <c r="K28" i="13"/>
  <c r="I28" i="13"/>
  <c r="G28" i="13"/>
  <c r="E28" i="13"/>
  <c r="C28" i="13"/>
  <c r="M27" i="13"/>
  <c r="K27" i="13"/>
  <c r="I27" i="13"/>
  <c r="G27" i="13"/>
  <c r="E27" i="13"/>
  <c r="C27" i="13"/>
  <c r="M26" i="13"/>
  <c r="K26" i="13"/>
  <c r="I26" i="13"/>
  <c r="G26" i="13"/>
  <c r="E26" i="13"/>
  <c r="C26" i="13"/>
  <c r="M25" i="13"/>
  <c r="K25" i="13"/>
  <c r="I25" i="13"/>
  <c r="G25" i="13"/>
  <c r="E25" i="13"/>
  <c r="C25" i="13"/>
  <c r="M24" i="13"/>
  <c r="K24" i="13"/>
  <c r="I24" i="13"/>
  <c r="G24" i="13"/>
  <c r="E24" i="13"/>
  <c r="C24" i="13"/>
  <c r="M22" i="13"/>
  <c r="K22" i="13"/>
  <c r="I22" i="13"/>
  <c r="G22" i="13"/>
  <c r="E22" i="13"/>
  <c r="C22" i="13"/>
  <c r="M21" i="13"/>
  <c r="K21" i="13"/>
  <c r="I21" i="13"/>
  <c r="G21" i="13"/>
  <c r="E21" i="13"/>
  <c r="C21" i="13"/>
  <c r="M20" i="13"/>
  <c r="K20" i="13"/>
  <c r="I20" i="13"/>
  <c r="G20" i="13"/>
  <c r="E20" i="13"/>
  <c r="C20" i="13"/>
  <c r="M18" i="13"/>
  <c r="K18" i="13"/>
  <c r="I18" i="13"/>
  <c r="G18" i="13"/>
  <c r="E18" i="13"/>
  <c r="C18" i="13"/>
  <c r="M17" i="13"/>
  <c r="K17" i="13"/>
  <c r="I17" i="13"/>
  <c r="G17" i="13"/>
  <c r="E17" i="13"/>
  <c r="C17" i="13"/>
  <c r="M13" i="13"/>
  <c r="K13" i="13"/>
  <c r="I13" i="13"/>
  <c r="G13" i="13"/>
  <c r="E13" i="13"/>
  <c r="C13" i="13"/>
  <c r="M11" i="13"/>
  <c r="K11" i="13"/>
  <c r="I11" i="13"/>
  <c r="G11" i="13"/>
  <c r="E11" i="13"/>
  <c r="C11" i="13"/>
  <c r="M10" i="13"/>
  <c r="K10" i="13"/>
  <c r="E10" i="13"/>
  <c r="C10" i="13"/>
  <c r="M9" i="13"/>
  <c r="K9" i="13"/>
  <c r="I9" i="13"/>
  <c r="G9" i="13"/>
  <c r="E9" i="13"/>
  <c r="C9" i="13"/>
  <c r="M8" i="13"/>
  <c r="K8" i="13"/>
  <c r="I8" i="13"/>
  <c r="G8" i="13"/>
  <c r="E8" i="13"/>
  <c r="C8" i="13"/>
  <c r="M7" i="13"/>
  <c r="K7" i="13"/>
  <c r="I7" i="13"/>
  <c r="G7" i="13"/>
  <c r="E7" i="13"/>
  <c r="C7" i="13"/>
  <c r="M6" i="13"/>
  <c r="K6" i="13"/>
  <c r="I6" i="13"/>
  <c r="G6" i="13"/>
  <c r="E6" i="13"/>
  <c r="C6" i="13"/>
  <c r="M5" i="13"/>
  <c r="K5" i="13"/>
  <c r="I5" i="13"/>
  <c r="G5" i="13"/>
  <c r="E5" i="13"/>
  <c r="C5" i="13"/>
  <c r="M4" i="13"/>
  <c r="K4" i="13"/>
  <c r="I4" i="13"/>
  <c r="G4" i="13"/>
  <c r="E4" i="13"/>
  <c r="C4" i="13"/>
  <c r="Q76" i="13" l="1"/>
  <c r="Q12" i="13"/>
  <c r="Q71" i="13"/>
  <c r="Q72" i="13"/>
  <c r="Q42" i="13"/>
  <c r="I81" i="13"/>
  <c r="Q50" i="13"/>
  <c r="Q55" i="13"/>
  <c r="Q23" i="13"/>
  <c r="Q77" i="13"/>
  <c r="Q70" i="13"/>
  <c r="Q11" i="13"/>
  <c r="Q20" i="13"/>
  <c r="Q82" i="13"/>
  <c r="Q79" i="13"/>
  <c r="Q59" i="13"/>
  <c r="Q30" i="13"/>
  <c r="Q39" i="13"/>
  <c r="Q51" i="13"/>
  <c r="Q80" i="13"/>
  <c r="Q54" i="13"/>
  <c r="Q6" i="13"/>
  <c r="M81" i="13"/>
  <c r="M82" i="13" s="1"/>
  <c r="Q10" i="13"/>
  <c r="Q24" i="13"/>
  <c r="Q26" i="13"/>
  <c r="Q28" i="13"/>
  <c r="Q34" i="13"/>
  <c r="Q37" i="13"/>
  <c r="Q40" i="13"/>
  <c r="Q43" i="13"/>
  <c r="K81" i="13"/>
  <c r="Q17" i="13"/>
  <c r="Q58" i="13"/>
  <c r="Q19" i="13"/>
  <c r="Q35" i="13"/>
  <c r="Q48" i="13"/>
  <c r="Q22" i="13"/>
  <c r="Q38" i="13"/>
  <c r="Q46" i="13"/>
  <c r="Q49" i="13"/>
  <c r="Q57" i="13"/>
  <c r="Q15" i="13"/>
  <c r="Q3" i="13"/>
  <c r="Q33" i="13"/>
  <c r="Q18" i="13"/>
  <c r="Q21" i="13"/>
  <c r="Q36" i="13"/>
  <c r="Q44" i="13"/>
  <c r="Q53" i="13"/>
  <c r="E81" i="13"/>
  <c r="Q4" i="13"/>
  <c r="Q5" i="13"/>
  <c r="Q8" i="13"/>
  <c r="Q9" i="13"/>
  <c r="Q13" i="13"/>
  <c r="Q25" i="13"/>
  <c r="Q27" i="13"/>
  <c r="Q29" i="13"/>
  <c r="Q31" i="13"/>
  <c r="Q32" i="13"/>
  <c r="Q47" i="13"/>
  <c r="Q56" i="13"/>
  <c r="Q16" i="13"/>
  <c r="Q14" i="13"/>
  <c r="Q78" i="13"/>
  <c r="Q52" i="13"/>
  <c r="Q41" i="13"/>
  <c r="Q60" i="13"/>
  <c r="C81" i="13"/>
  <c r="Q7" i="13"/>
  <c r="Q45" i="13"/>
  <c r="G81" i="13"/>
  <c r="E22" i="12"/>
  <c r="C62" i="12"/>
  <c r="C60" i="12"/>
  <c r="C59" i="12"/>
  <c r="C57" i="12"/>
  <c r="C40" i="12"/>
  <c r="C24" i="12"/>
  <c r="Q81" i="13" l="1"/>
  <c r="B95" i="13" s="1"/>
  <c r="B110" i="13" s="1"/>
  <c r="E5" i="12"/>
  <c r="E49" i="12"/>
  <c r="E46" i="12"/>
  <c r="M72" i="12"/>
  <c r="G72" i="12"/>
  <c r="E72" i="12"/>
  <c r="C72" i="12"/>
  <c r="K72" i="12"/>
  <c r="K75" i="12"/>
  <c r="C65" i="12"/>
  <c r="M68" i="12"/>
  <c r="M69" i="12"/>
  <c r="M70" i="12"/>
  <c r="M71" i="12"/>
  <c r="K68" i="12"/>
  <c r="K69" i="12"/>
  <c r="K70" i="12"/>
  <c r="K71" i="12"/>
  <c r="G68" i="12"/>
  <c r="G69" i="12"/>
  <c r="G70" i="12"/>
  <c r="G71" i="12"/>
  <c r="E68" i="12"/>
  <c r="E69" i="12"/>
  <c r="E70" i="12"/>
  <c r="E71" i="12"/>
  <c r="C68" i="12"/>
  <c r="Q68" i="12" s="1"/>
  <c r="C69" i="12"/>
  <c r="Q69" i="12" s="1"/>
  <c r="C70" i="12"/>
  <c r="Q70" i="12" s="1"/>
  <c r="C71" i="12"/>
  <c r="Q71" i="12" s="1"/>
  <c r="M67" i="12"/>
  <c r="K67" i="12"/>
  <c r="G67" i="12"/>
  <c r="E67" i="12"/>
  <c r="C67" i="12"/>
  <c r="Q67" i="12" l="1"/>
  <c r="Q72" i="12"/>
  <c r="C63" i="12"/>
  <c r="M65" i="12"/>
  <c r="M66" i="12"/>
  <c r="M73" i="12"/>
  <c r="K65" i="12"/>
  <c r="K66" i="12"/>
  <c r="K73" i="12"/>
  <c r="G65" i="12"/>
  <c r="G66" i="12"/>
  <c r="G73" i="12"/>
  <c r="E65" i="12"/>
  <c r="E66" i="12"/>
  <c r="E73" i="12"/>
  <c r="C66" i="12"/>
  <c r="C73" i="12"/>
  <c r="M62" i="12"/>
  <c r="M63" i="12"/>
  <c r="M64" i="12"/>
  <c r="K62" i="12"/>
  <c r="K63" i="12"/>
  <c r="K64" i="12"/>
  <c r="G62" i="12"/>
  <c r="G63" i="12"/>
  <c r="G64" i="12"/>
  <c r="E62" i="12"/>
  <c r="E63" i="12"/>
  <c r="E64" i="12"/>
  <c r="C64" i="12"/>
  <c r="M57" i="12"/>
  <c r="M58" i="12"/>
  <c r="M59" i="12"/>
  <c r="M60" i="12"/>
  <c r="M61" i="12"/>
  <c r="K57" i="12"/>
  <c r="K58" i="12"/>
  <c r="K59" i="12"/>
  <c r="K60" i="12"/>
  <c r="K61" i="12"/>
  <c r="G57" i="12"/>
  <c r="G58" i="12"/>
  <c r="G59" i="12"/>
  <c r="G60" i="12"/>
  <c r="G61" i="12"/>
  <c r="E57" i="12"/>
  <c r="E58" i="12"/>
  <c r="E59" i="12"/>
  <c r="E60" i="12"/>
  <c r="E61" i="12"/>
  <c r="C61" i="12"/>
  <c r="Q63" i="12" l="1"/>
  <c r="Q62" i="12"/>
  <c r="Q65" i="12"/>
  <c r="Q57" i="12"/>
  <c r="Q73" i="12"/>
  <c r="Q59" i="12"/>
  <c r="Q60" i="12"/>
  <c r="Q66" i="12"/>
  <c r="Q61" i="12"/>
  <c r="Q58" i="12"/>
  <c r="Q64" i="12"/>
  <c r="B103" i="12"/>
  <c r="C89" i="12"/>
  <c r="B89" i="12"/>
  <c r="L77" i="12"/>
  <c r="J77" i="12"/>
  <c r="H77" i="12"/>
  <c r="F77" i="12"/>
  <c r="D77" i="12"/>
  <c r="B77" i="12"/>
  <c r="M76" i="12"/>
  <c r="K76" i="12"/>
  <c r="I76" i="12"/>
  <c r="G76" i="12"/>
  <c r="E76" i="12"/>
  <c r="C76" i="12"/>
  <c r="M75" i="12"/>
  <c r="I75" i="12"/>
  <c r="G75" i="12"/>
  <c r="E75" i="12"/>
  <c r="C75" i="12"/>
  <c r="M74" i="12"/>
  <c r="K74" i="12"/>
  <c r="I74" i="12"/>
  <c r="G74" i="12"/>
  <c r="E74" i="12"/>
  <c r="C74" i="12"/>
  <c r="M52" i="12"/>
  <c r="K52" i="12"/>
  <c r="G52" i="12"/>
  <c r="E52" i="12"/>
  <c r="C52" i="12"/>
  <c r="M21" i="12"/>
  <c r="K21" i="12"/>
  <c r="I21" i="12"/>
  <c r="G21" i="12"/>
  <c r="E21" i="12"/>
  <c r="C21" i="12"/>
  <c r="M37" i="12"/>
  <c r="K37" i="12"/>
  <c r="I37" i="12"/>
  <c r="G37" i="12"/>
  <c r="E37" i="12"/>
  <c r="C37" i="12"/>
  <c r="M8" i="12"/>
  <c r="K8" i="12"/>
  <c r="I8" i="12"/>
  <c r="G8" i="12"/>
  <c r="E8" i="12"/>
  <c r="C8" i="12"/>
  <c r="M56" i="12"/>
  <c r="K56" i="12"/>
  <c r="I56" i="12"/>
  <c r="G56" i="12"/>
  <c r="E56" i="12"/>
  <c r="C56" i="12"/>
  <c r="M55" i="12"/>
  <c r="K55" i="12"/>
  <c r="I55" i="12"/>
  <c r="G55" i="12"/>
  <c r="E55" i="12"/>
  <c r="C55" i="12"/>
  <c r="M54" i="12"/>
  <c r="K54" i="12"/>
  <c r="I54" i="12"/>
  <c r="G54" i="12"/>
  <c r="E54" i="12"/>
  <c r="C54" i="12"/>
  <c r="M53" i="12"/>
  <c r="K53" i="12"/>
  <c r="I53" i="12"/>
  <c r="G53" i="12"/>
  <c r="E53" i="12"/>
  <c r="C53" i="12"/>
  <c r="M51" i="12"/>
  <c r="K51" i="12"/>
  <c r="I51" i="12"/>
  <c r="G51" i="12"/>
  <c r="E51" i="12"/>
  <c r="C51" i="12"/>
  <c r="M49" i="12"/>
  <c r="K49" i="12"/>
  <c r="I49" i="12"/>
  <c r="G49" i="12"/>
  <c r="C49" i="12"/>
  <c r="M48" i="12"/>
  <c r="K48" i="12"/>
  <c r="I48" i="12"/>
  <c r="G48" i="12"/>
  <c r="E48" i="12"/>
  <c r="C48" i="12"/>
  <c r="M47" i="12"/>
  <c r="K47" i="12"/>
  <c r="I47" i="12"/>
  <c r="G47" i="12"/>
  <c r="E47" i="12"/>
  <c r="C47" i="12"/>
  <c r="M46" i="12"/>
  <c r="K46" i="12"/>
  <c r="I46" i="12"/>
  <c r="G46" i="12"/>
  <c r="C46" i="12"/>
  <c r="M45" i="12"/>
  <c r="K45" i="12"/>
  <c r="I45" i="12"/>
  <c r="G45" i="12"/>
  <c r="E45" i="12"/>
  <c r="C45" i="12"/>
  <c r="M44" i="12"/>
  <c r="K44" i="12"/>
  <c r="I44" i="12"/>
  <c r="G44" i="12"/>
  <c r="E44" i="12"/>
  <c r="C44" i="12"/>
  <c r="M43" i="12"/>
  <c r="K43" i="12"/>
  <c r="I43" i="12"/>
  <c r="G43" i="12"/>
  <c r="E43" i="12"/>
  <c r="C43" i="12"/>
  <c r="K42" i="12"/>
  <c r="I42" i="12"/>
  <c r="G42" i="12"/>
  <c r="E42" i="12"/>
  <c r="C42" i="12"/>
  <c r="M41" i="12"/>
  <c r="K41" i="12"/>
  <c r="I41" i="12"/>
  <c r="G41" i="12"/>
  <c r="E41" i="12"/>
  <c r="C41" i="12"/>
  <c r="M40" i="12"/>
  <c r="K40" i="12"/>
  <c r="I40" i="12"/>
  <c r="G40" i="12"/>
  <c r="E40" i="12"/>
  <c r="M39" i="12"/>
  <c r="K39" i="12"/>
  <c r="I39" i="12"/>
  <c r="G39" i="12"/>
  <c r="E39" i="12"/>
  <c r="C39" i="12"/>
  <c r="M38" i="12"/>
  <c r="K38" i="12"/>
  <c r="I38" i="12"/>
  <c r="G38" i="12"/>
  <c r="E38" i="12"/>
  <c r="C38" i="12"/>
  <c r="M36" i="12"/>
  <c r="K36" i="12"/>
  <c r="I36" i="12"/>
  <c r="G36" i="12"/>
  <c r="E36" i="12"/>
  <c r="C36" i="12"/>
  <c r="M35" i="12"/>
  <c r="K35" i="12"/>
  <c r="I35" i="12"/>
  <c r="G35" i="12"/>
  <c r="E35" i="12"/>
  <c r="C35" i="12"/>
  <c r="M34" i="12"/>
  <c r="K34" i="12"/>
  <c r="I34" i="12"/>
  <c r="G34" i="12"/>
  <c r="E34" i="12"/>
  <c r="C34" i="12"/>
  <c r="M33" i="12"/>
  <c r="K33" i="12"/>
  <c r="I33" i="12"/>
  <c r="G33" i="12"/>
  <c r="E33" i="12"/>
  <c r="C33" i="12"/>
  <c r="M32" i="12"/>
  <c r="K32" i="12"/>
  <c r="I32" i="12"/>
  <c r="G32" i="12"/>
  <c r="E32" i="12"/>
  <c r="C32" i="12"/>
  <c r="M31" i="12"/>
  <c r="K31" i="12"/>
  <c r="I31" i="12"/>
  <c r="G31" i="12"/>
  <c r="E31" i="12"/>
  <c r="C31" i="12"/>
  <c r="M50" i="12"/>
  <c r="K50" i="12"/>
  <c r="G50" i="12"/>
  <c r="E50" i="12"/>
  <c r="C50" i="12"/>
  <c r="M30" i="12"/>
  <c r="K30" i="12"/>
  <c r="I30" i="12"/>
  <c r="G30" i="12"/>
  <c r="E30" i="12"/>
  <c r="C30" i="12"/>
  <c r="M29" i="12"/>
  <c r="K29" i="12"/>
  <c r="I29" i="12"/>
  <c r="G29" i="12"/>
  <c r="E29" i="12"/>
  <c r="C29" i="12"/>
  <c r="M28" i="12"/>
  <c r="K28" i="12"/>
  <c r="I28" i="12"/>
  <c r="G28" i="12"/>
  <c r="E28" i="12"/>
  <c r="C28" i="12"/>
  <c r="M27" i="12"/>
  <c r="K27" i="12"/>
  <c r="I27" i="12"/>
  <c r="G27" i="12"/>
  <c r="E27" i="12"/>
  <c r="C27" i="12"/>
  <c r="M26" i="12"/>
  <c r="K26" i="12"/>
  <c r="I26" i="12"/>
  <c r="G26" i="12"/>
  <c r="E26" i="12"/>
  <c r="C26" i="12"/>
  <c r="M25" i="12"/>
  <c r="K25" i="12"/>
  <c r="I25" i="12"/>
  <c r="G25" i="12"/>
  <c r="E25" i="12"/>
  <c r="C25" i="12"/>
  <c r="M23" i="12"/>
  <c r="K23" i="12"/>
  <c r="I23" i="12"/>
  <c r="G23" i="12"/>
  <c r="E23" i="12"/>
  <c r="C23" i="12"/>
  <c r="M22" i="12"/>
  <c r="K22" i="12"/>
  <c r="I22" i="12"/>
  <c r="G22" i="12"/>
  <c r="C22" i="12"/>
  <c r="M20" i="12"/>
  <c r="K20" i="12"/>
  <c r="I20" i="12"/>
  <c r="G20" i="12"/>
  <c r="E20" i="12"/>
  <c r="C20" i="12"/>
  <c r="M19" i="12"/>
  <c r="K19" i="12"/>
  <c r="I19" i="12"/>
  <c r="G19" i="12"/>
  <c r="E19" i="12"/>
  <c r="C19" i="12"/>
  <c r="M18" i="12"/>
  <c r="K18" i="12"/>
  <c r="I18" i="12"/>
  <c r="G18" i="12"/>
  <c r="E18" i="12"/>
  <c r="C18" i="12"/>
  <c r="M17" i="12"/>
  <c r="K17" i="12"/>
  <c r="I17" i="12"/>
  <c r="G17" i="12"/>
  <c r="E17" i="12"/>
  <c r="C17" i="12"/>
  <c r="M24" i="12"/>
  <c r="K24" i="12"/>
  <c r="I24" i="12"/>
  <c r="G24" i="12"/>
  <c r="E24" i="12"/>
  <c r="M16" i="12"/>
  <c r="K16" i="12"/>
  <c r="I16" i="12"/>
  <c r="G16" i="12"/>
  <c r="E16" i="12"/>
  <c r="C16" i="12"/>
  <c r="M15" i="12"/>
  <c r="K15" i="12"/>
  <c r="I15" i="12"/>
  <c r="G15" i="12"/>
  <c r="E15" i="12"/>
  <c r="C15" i="12"/>
  <c r="M14" i="12"/>
  <c r="K14" i="12"/>
  <c r="I14" i="12"/>
  <c r="G14" i="12"/>
  <c r="E14" i="12"/>
  <c r="C14" i="12"/>
  <c r="M13" i="12"/>
  <c r="K13" i="12"/>
  <c r="I13" i="12"/>
  <c r="G13" i="12"/>
  <c r="E13" i="12"/>
  <c r="C13" i="12"/>
  <c r="M12" i="12"/>
  <c r="K12" i="12"/>
  <c r="I12" i="12"/>
  <c r="G12" i="12"/>
  <c r="E12" i="12"/>
  <c r="C12" i="12"/>
  <c r="M11" i="12"/>
  <c r="K11" i="12"/>
  <c r="I11" i="12"/>
  <c r="G11" i="12"/>
  <c r="E11" i="12"/>
  <c r="C11" i="12"/>
  <c r="M10" i="12"/>
  <c r="K10" i="12"/>
  <c r="I10" i="12"/>
  <c r="G10" i="12"/>
  <c r="E10" i="12"/>
  <c r="C10" i="12"/>
  <c r="M9" i="12"/>
  <c r="K9" i="12"/>
  <c r="E9" i="12"/>
  <c r="C9" i="12"/>
  <c r="M7" i="12"/>
  <c r="K7" i="12"/>
  <c r="I7" i="12"/>
  <c r="G7" i="12"/>
  <c r="E7" i="12"/>
  <c r="C7" i="12"/>
  <c r="M6" i="12"/>
  <c r="K6" i="12"/>
  <c r="I6" i="12"/>
  <c r="G6" i="12"/>
  <c r="E6" i="12"/>
  <c r="C6" i="12"/>
  <c r="M5" i="12"/>
  <c r="K5" i="12"/>
  <c r="I5" i="12"/>
  <c r="G5" i="12"/>
  <c r="C5" i="12"/>
  <c r="M4" i="12"/>
  <c r="K4" i="12"/>
  <c r="I4" i="12"/>
  <c r="G4" i="12"/>
  <c r="E4" i="12"/>
  <c r="C4" i="12"/>
  <c r="M3" i="12"/>
  <c r="K3" i="12"/>
  <c r="I3" i="12"/>
  <c r="G3" i="12"/>
  <c r="E3" i="12"/>
  <c r="C3" i="12"/>
  <c r="C16" i="11"/>
  <c r="Q4" i="12" l="1"/>
  <c r="Q14" i="12"/>
  <c r="Q17" i="12"/>
  <c r="Q22" i="12"/>
  <c r="Q27" i="12"/>
  <c r="Q30" i="12"/>
  <c r="Q43" i="12"/>
  <c r="Q47" i="12"/>
  <c r="Q53" i="12"/>
  <c r="Q78" i="12"/>
  <c r="K77" i="12"/>
  <c r="Q11" i="12"/>
  <c r="Q15" i="12"/>
  <c r="Q18" i="12"/>
  <c r="Q23" i="12"/>
  <c r="Q50" i="12"/>
  <c r="Q46" i="12"/>
  <c r="Q51" i="12"/>
  <c r="Q56" i="12"/>
  <c r="Q21" i="12"/>
  <c r="Q10" i="12"/>
  <c r="C77" i="12"/>
  <c r="Q6" i="12"/>
  <c r="Q32" i="12"/>
  <c r="Q34" i="12"/>
  <c r="Q41" i="12"/>
  <c r="G77" i="12"/>
  <c r="Q12" i="12"/>
  <c r="Q13" i="12"/>
  <c r="Q16" i="12"/>
  <c r="Q24" i="12"/>
  <c r="Q19" i="12"/>
  <c r="Q20" i="12"/>
  <c r="Q25" i="12"/>
  <c r="Q26" i="12"/>
  <c r="Q28" i="12"/>
  <c r="Q29" i="12"/>
  <c r="Q44" i="12"/>
  <c r="Q45" i="12"/>
  <c r="Q48" i="12"/>
  <c r="Q49" i="12"/>
  <c r="Q54" i="12"/>
  <c r="Q55" i="12"/>
  <c r="Q8" i="12"/>
  <c r="Q37" i="12"/>
  <c r="Q5" i="12"/>
  <c r="Q9" i="12"/>
  <c r="Q31" i="12"/>
  <c r="Q35" i="12"/>
  <c r="Q39" i="12"/>
  <c r="Q42" i="12"/>
  <c r="Q74" i="12"/>
  <c r="I77" i="12"/>
  <c r="E77" i="12"/>
  <c r="M77" i="12"/>
  <c r="M78" i="12" s="1"/>
  <c r="Q7" i="12"/>
  <c r="Q33" i="12"/>
  <c r="Q36" i="12"/>
  <c r="Q38" i="12"/>
  <c r="Q40" i="12"/>
  <c r="Q52" i="12"/>
  <c r="Q75" i="12"/>
  <c r="Q76" i="12"/>
  <c r="Q3" i="12"/>
  <c r="M45" i="11"/>
  <c r="M37" i="11"/>
  <c r="M38" i="11"/>
  <c r="M39" i="11"/>
  <c r="V11" i="12" l="1"/>
  <c r="Q77" i="12"/>
  <c r="B91" i="12" s="1"/>
  <c r="B106" i="12" s="1"/>
  <c r="M65" i="11"/>
  <c r="M66" i="11"/>
  <c r="M67" i="11"/>
  <c r="K65" i="11"/>
  <c r="K66" i="11"/>
  <c r="K67" i="11"/>
  <c r="G65" i="11"/>
  <c r="G66" i="11"/>
  <c r="G67" i="11"/>
  <c r="E65" i="11"/>
  <c r="E66" i="11"/>
  <c r="E67" i="11"/>
  <c r="C65" i="11"/>
  <c r="C66" i="11"/>
  <c r="C67" i="11"/>
  <c r="B96" i="11"/>
  <c r="C83" i="11"/>
  <c r="B83" i="11"/>
  <c r="L71" i="11"/>
  <c r="J71" i="11"/>
  <c r="H71" i="11"/>
  <c r="F71" i="11"/>
  <c r="D71" i="11"/>
  <c r="B71" i="11"/>
  <c r="M70" i="11"/>
  <c r="K70" i="11"/>
  <c r="I70" i="11"/>
  <c r="G70" i="11"/>
  <c r="E70" i="11"/>
  <c r="C70" i="11"/>
  <c r="M69" i="11"/>
  <c r="K69" i="11"/>
  <c r="I69" i="11"/>
  <c r="G69" i="11"/>
  <c r="E69" i="11"/>
  <c r="C69" i="11"/>
  <c r="M68" i="11"/>
  <c r="K68" i="11"/>
  <c r="I68" i="11"/>
  <c r="G68" i="11"/>
  <c r="E68" i="11"/>
  <c r="C68" i="11"/>
  <c r="M64" i="11"/>
  <c r="K64" i="11"/>
  <c r="I64" i="11"/>
  <c r="G64" i="11"/>
  <c r="E64" i="11"/>
  <c r="C64" i="11"/>
  <c r="M63" i="11"/>
  <c r="K63" i="11"/>
  <c r="I63" i="11"/>
  <c r="G63" i="11"/>
  <c r="E63" i="11"/>
  <c r="C63" i="11"/>
  <c r="M62" i="11"/>
  <c r="K62" i="11"/>
  <c r="I62" i="11"/>
  <c r="G62" i="11"/>
  <c r="E62" i="11"/>
  <c r="C62" i="11"/>
  <c r="M61" i="11"/>
  <c r="K61" i="11"/>
  <c r="I61" i="11"/>
  <c r="G61" i="11"/>
  <c r="E61" i="11"/>
  <c r="C61" i="11"/>
  <c r="M60" i="11"/>
  <c r="K60" i="11"/>
  <c r="I60" i="11"/>
  <c r="G60" i="11"/>
  <c r="E60" i="11"/>
  <c r="C60" i="11"/>
  <c r="M59" i="11"/>
  <c r="K59" i="11"/>
  <c r="I59" i="11"/>
  <c r="G59" i="11"/>
  <c r="E59" i="11"/>
  <c r="C59" i="11"/>
  <c r="M58" i="11"/>
  <c r="K58" i="11"/>
  <c r="I58" i="11"/>
  <c r="G58" i="11"/>
  <c r="E58" i="11"/>
  <c r="C58" i="11"/>
  <c r="M57" i="11"/>
  <c r="K57" i="11"/>
  <c r="I57" i="11"/>
  <c r="G57" i="11"/>
  <c r="E57" i="11"/>
  <c r="C57" i="11"/>
  <c r="M56" i="11"/>
  <c r="K56" i="11"/>
  <c r="I56" i="11"/>
  <c r="G56" i="11"/>
  <c r="E56" i="11"/>
  <c r="C56" i="11"/>
  <c r="M55" i="11"/>
  <c r="K55" i="11"/>
  <c r="I55" i="11"/>
  <c r="G55" i="11"/>
  <c r="E55" i="11"/>
  <c r="C55" i="11"/>
  <c r="M54" i="11"/>
  <c r="K54" i="11"/>
  <c r="I54" i="11"/>
  <c r="G54" i="11"/>
  <c r="E54" i="11"/>
  <c r="C54" i="11"/>
  <c r="M53" i="11"/>
  <c r="K53" i="11"/>
  <c r="I53" i="11"/>
  <c r="G53" i="11"/>
  <c r="E53" i="11"/>
  <c r="C53" i="11"/>
  <c r="M52" i="11"/>
  <c r="K52" i="11"/>
  <c r="I52" i="11"/>
  <c r="G52" i="11"/>
  <c r="E52" i="11"/>
  <c r="C52" i="11"/>
  <c r="M51" i="11"/>
  <c r="K51" i="11"/>
  <c r="I51" i="11"/>
  <c r="G51" i="11"/>
  <c r="E51" i="11"/>
  <c r="C51" i="11"/>
  <c r="M50" i="11"/>
  <c r="K50" i="11"/>
  <c r="I50" i="11"/>
  <c r="G50" i="11"/>
  <c r="E50" i="11"/>
  <c r="C50" i="11"/>
  <c r="M49" i="11"/>
  <c r="K49" i="11"/>
  <c r="I49" i="11"/>
  <c r="G49" i="11"/>
  <c r="E49" i="11"/>
  <c r="C49" i="11"/>
  <c r="K48" i="11"/>
  <c r="I48" i="11"/>
  <c r="G48" i="11"/>
  <c r="E48" i="11"/>
  <c r="C48" i="11"/>
  <c r="M47" i="11"/>
  <c r="K47" i="11"/>
  <c r="I47" i="11"/>
  <c r="G47" i="11"/>
  <c r="E47" i="11"/>
  <c r="C47" i="11"/>
  <c r="M46" i="11"/>
  <c r="K46" i="11"/>
  <c r="I46" i="11"/>
  <c r="G46" i="11"/>
  <c r="E46" i="11"/>
  <c r="C46" i="11"/>
  <c r="K45" i="11"/>
  <c r="I45" i="11"/>
  <c r="G45" i="11"/>
  <c r="E45" i="11"/>
  <c r="C45" i="11"/>
  <c r="M44" i="11"/>
  <c r="K44" i="11"/>
  <c r="I44" i="11"/>
  <c r="G44" i="11"/>
  <c r="E44" i="11"/>
  <c r="C44" i="11"/>
  <c r="M43" i="11"/>
  <c r="K43" i="11"/>
  <c r="I43" i="11"/>
  <c r="G43" i="11"/>
  <c r="E43" i="11"/>
  <c r="C43" i="11"/>
  <c r="M42" i="11"/>
  <c r="K42" i="11"/>
  <c r="I42" i="11"/>
  <c r="G42" i="11"/>
  <c r="E42" i="11"/>
  <c r="C42" i="11"/>
  <c r="M41" i="11"/>
  <c r="K41" i="11"/>
  <c r="I41" i="11"/>
  <c r="G41" i="11"/>
  <c r="E41" i="11"/>
  <c r="C41" i="11"/>
  <c r="M40" i="11"/>
  <c r="K40" i="11"/>
  <c r="I40" i="11"/>
  <c r="G40" i="11"/>
  <c r="E40" i="11"/>
  <c r="C40" i="11"/>
  <c r="K39" i="11"/>
  <c r="I39" i="11"/>
  <c r="G39" i="11"/>
  <c r="E39" i="11"/>
  <c r="C39" i="11"/>
  <c r="K38" i="11"/>
  <c r="I38" i="11"/>
  <c r="G38" i="11"/>
  <c r="E38" i="11"/>
  <c r="C38" i="11"/>
  <c r="K37" i="11"/>
  <c r="I37" i="11"/>
  <c r="G37" i="11"/>
  <c r="E37" i="11"/>
  <c r="C37" i="11"/>
  <c r="M36" i="11"/>
  <c r="K36" i="11"/>
  <c r="I36" i="11"/>
  <c r="G36" i="11"/>
  <c r="E36" i="11"/>
  <c r="C36" i="11"/>
  <c r="M35" i="11"/>
  <c r="K35" i="11"/>
  <c r="I35" i="11"/>
  <c r="G35" i="11"/>
  <c r="E35" i="11"/>
  <c r="C35" i="11"/>
  <c r="M34" i="11"/>
  <c r="K34" i="11"/>
  <c r="I34" i="11"/>
  <c r="G34" i="11"/>
  <c r="E34" i="11"/>
  <c r="C34" i="11"/>
  <c r="M33" i="11"/>
  <c r="K33" i="11"/>
  <c r="G33" i="11"/>
  <c r="E33" i="11"/>
  <c r="C33" i="11"/>
  <c r="M32" i="11"/>
  <c r="K32" i="11"/>
  <c r="I32" i="11"/>
  <c r="G32" i="11"/>
  <c r="E32" i="11"/>
  <c r="C32" i="11"/>
  <c r="M31" i="11"/>
  <c r="K31" i="11"/>
  <c r="I31" i="11"/>
  <c r="G31" i="11"/>
  <c r="E31" i="11"/>
  <c r="C31" i="11"/>
  <c r="M30" i="11"/>
  <c r="K30" i="11"/>
  <c r="I30" i="11"/>
  <c r="G30" i="11"/>
  <c r="E30" i="11"/>
  <c r="C30" i="11"/>
  <c r="M29" i="11"/>
  <c r="K29" i="11"/>
  <c r="I29" i="11"/>
  <c r="G29" i="11"/>
  <c r="E29" i="11"/>
  <c r="C29" i="11"/>
  <c r="M28" i="11"/>
  <c r="K28" i="11"/>
  <c r="I28" i="11"/>
  <c r="G28" i="11"/>
  <c r="E28" i="11"/>
  <c r="C28" i="11"/>
  <c r="M27" i="11"/>
  <c r="K27" i="11"/>
  <c r="I27" i="11"/>
  <c r="G27" i="11"/>
  <c r="E27" i="11"/>
  <c r="C27" i="11"/>
  <c r="M26" i="11"/>
  <c r="K26" i="11"/>
  <c r="I26" i="11"/>
  <c r="G26" i="11"/>
  <c r="E26" i="11"/>
  <c r="C26" i="11"/>
  <c r="M25" i="11"/>
  <c r="K25" i="11"/>
  <c r="I25" i="11"/>
  <c r="G25" i="11"/>
  <c r="E25" i="11"/>
  <c r="C25" i="11"/>
  <c r="M24" i="11"/>
  <c r="K24" i="11"/>
  <c r="I24" i="11"/>
  <c r="G24" i="11"/>
  <c r="E24" i="11"/>
  <c r="C24" i="11"/>
  <c r="M23" i="11"/>
  <c r="K23" i="11"/>
  <c r="I23" i="11"/>
  <c r="G23" i="11"/>
  <c r="E23" i="11"/>
  <c r="C23" i="11"/>
  <c r="M22" i="11"/>
  <c r="K22" i="11"/>
  <c r="I22" i="11"/>
  <c r="G22" i="11"/>
  <c r="E22" i="11"/>
  <c r="C22" i="11"/>
  <c r="M21" i="11"/>
  <c r="K21" i="11"/>
  <c r="I21" i="11"/>
  <c r="G21" i="11"/>
  <c r="E21" i="11"/>
  <c r="C21" i="11"/>
  <c r="M20" i="11"/>
  <c r="K20" i="11"/>
  <c r="I20" i="11"/>
  <c r="G20" i="11"/>
  <c r="E20" i="11"/>
  <c r="C20" i="11"/>
  <c r="M19" i="11"/>
  <c r="K19" i="11"/>
  <c r="I19" i="11"/>
  <c r="G19" i="11"/>
  <c r="E19" i="11"/>
  <c r="C19" i="11"/>
  <c r="M18" i="11"/>
  <c r="K18" i="11"/>
  <c r="I18" i="11"/>
  <c r="G18" i="11"/>
  <c r="E18" i="11"/>
  <c r="C18" i="11"/>
  <c r="M17" i="11"/>
  <c r="K17" i="11"/>
  <c r="I17" i="11"/>
  <c r="G17" i="11"/>
  <c r="E17" i="11"/>
  <c r="C17" i="11"/>
  <c r="M16" i="11"/>
  <c r="K16" i="11"/>
  <c r="I16" i="11"/>
  <c r="G16" i="11"/>
  <c r="E16" i="11"/>
  <c r="M15" i="11"/>
  <c r="K15" i="11"/>
  <c r="I15" i="11"/>
  <c r="G15" i="11"/>
  <c r="E15" i="11"/>
  <c r="C15" i="11"/>
  <c r="M14" i="11"/>
  <c r="K14" i="11"/>
  <c r="I14" i="11"/>
  <c r="G14" i="11"/>
  <c r="E14" i="11"/>
  <c r="C14" i="11"/>
  <c r="M13" i="11"/>
  <c r="K13" i="11"/>
  <c r="I13" i="11"/>
  <c r="G13" i="11"/>
  <c r="E13" i="11"/>
  <c r="C13" i="11"/>
  <c r="M12" i="11"/>
  <c r="K12" i="11"/>
  <c r="I12" i="11"/>
  <c r="G12" i="11"/>
  <c r="E12" i="11"/>
  <c r="C12" i="11"/>
  <c r="M11" i="11"/>
  <c r="K11" i="11"/>
  <c r="I11" i="11"/>
  <c r="G11" i="11"/>
  <c r="E11" i="11"/>
  <c r="C11" i="11"/>
  <c r="M10" i="11"/>
  <c r="K10" i="11"/>
  <c r="I10" i="11"/>
  <c r="G10" i="11"/>
  <c r="E10" i="11"/>
  <c r="C10" i="11"/>
  <c r="M9" i="11"/>
  <c r="K9" i="11"/>
  <c r="E9" i="11"/>
  <c r="C9" i="11"/>
  <c r="M8" i="11"/>
  <c r="K8" i="11"/>
  <c r="I8" i="11"/>
  <c r="G8" i="11"/>
  <c r="E8" i="11"/>
  <c r="C8" i="11"/>
  <c r="M7" i="11"/>
  <c r="K7" i="11"/>
  <c r="I7" i="11"/>
  <c r="G7" i="11"/>
  <c r="E7" i="11"/>
  <c r="C7" i="11"/>
  <c r="M6" i="11"/>
  <c r="K6" i="11"/>
  <c r="I6" i="11"/>
  <c r="G6" i="11"/>
  <c r="E6" i="11"/>
  <c r="C6" i="11"/>
  <c r="M5" i="11"/>
  <c r="K5" i="11"/>
  <c r="I5" i="11"/>
  <c r="G5" i="11"/>
  <c r="E5" i="11"/>
  <c r="C5" i="11"/>
  <c r="M4" i="11"/>
  <c r="K4" i="11"/>
  <c r="I4" i="11"/>
  <c r="G4" i="11"/>
  <c r="E4" i="11"/>
  <c r="C4" i="11"/>
  <c r="M3" i="11"/>
  <c r="K3" i="11"/>
  <c r="I3" i="11"/>
  <c r="G3" i="11"/>
  <c r="E3" i="11"/>
  <c r="C3" i="11"/>
  <c r="Q65" i="11" l="1"/>
  <c r="Q40" i="11"/>
  <c r="Q49" i="11"/>
  <c r="Q38" i="11"/>
  <c r="Q51" i="11"/>
  <c r="Q59" i="11"/>
  <c r="Q66" i="11"/>
  <c r="Q37" i="11"/>
  <c r="Q42" i="11"/>
  <c r="Q67" i="11"/>
  <c r="Q34" i="11"/>
  <c r="Q36" i="11"/>
  <c r="Q48" i="11"/>
  <c r="Q30" i="11"/>
  <c r="Q54" i="11"/>
  <c r="Q58" i="11"/>
  <c r="Q60" i="11"/>
  <c r="Q61" i="11"/>
  <c r="Q62" i="11"/>
  <c r="Q31" i="11"/>
  <c r="Q55" i="11"/>
  <c r="E71" i="11"/>
  <c r="Q41" i="11"/>
  <c r="Q27" i="11"/>
  <c r="Q70" i="11"/>
  <c r="Q33" i="11"/>
  <c r="Q29" i="11"/>
  <c r="Q50" i="11"/>
  <c r="I71" i="11"/>
  <c r="Q5" i="11"/>
  <c r="Q9" i="11"/>
  <c r="Q10" i="11"/>
  <c r="Q12" i="11"/>
  <c r="Q14" i="11"/>
  <c r="Q16" i="11"/>
  <c r="Q18" i="11"/>
  <c r="Q22" i="11"/>
  <c r="Q25" i="11"/>
  <c r="Q44" i="11"/>
  <c r="Q46" i="11"/>
  <c r="Q68" i="11"/>
  <c r="M71" i="11"/>
  <c r="M72" i="11" s="1"/>
  <c r="Q4" i="11"/>
  <c r="Q8" i="11"/>
  <c r="Q11" i="11"/>
  <c r="Q15" i="11"/>
  <c r="Q19" i="11"/>
  <c r="Q23" i="11"/>
  <c r="Q26" i="11"/>
  <c r="Q32" i="11"/>
  <c r="Q45" i="11"/>
  <c r="Q64" i="11"/>
  <c r="Q69" i="11"/>
  <c r="Q52" i="11"/>
  <c r="K71" i="11"/>
  <c r="Q53" i="11"/>
  <c r="Q57" i="11"/>
  <c r="Q17" i="11"/>
  <c r="Q21" i="11"/>
  <c r="Q43" i="11"/>
  <c r="Q47" i="11"/>
  <c r="Q13" i="11"/>
  <c r="Q3" i="11"/>
  <c r="Q7" i="11"/>
  <c r="Q72" i="11"/>
  <c r="Q35" i="11"/>
  <c r="Q24" i="11"/>
  <c r="Q39" i="11"/>
  <c r="Q63" i="11"/>
  <c r="C71" i="11"/>
  <c r="Q6" i="11"/>
  <c r="Q20" i="11"/>
  <c r="Q28" i="11"/>
  <c r="Q56" i="11"/>
  <c r="G71" i="11"/>
  <c r="K34" i="10"/>
  <c r="C17" i="10"/>
  <c r="K7" i="10"/>
  <c r="M70" i="10"/>
  <c r="M71" i="10"/>
  <c r="K70" i="10"/>
  <c r="K71" i="10"/>
  <c r="I70" i="10"/>
  <c r="I71" i="10"/>
  <c r="G70" i="10"/>
  <c r="G71" i="10"/>
  <c r="E70" i="10"/>
  <c r="E71" i="10"/>
  <c r="C71" i="10"/>
  <c r="C70" i="10"/>
  <c r="M68" i="10"/>
  <c r="M69" i="10"/>
  <c r="M72" i="10"/>
  <c r="K68" i="10"/>
  <c r="K69" i="10"/>
  <c r="I67" i="10"/>
  <c r="I68" i="10"/>
  <c r="I69" i="10"/>
  <c r="G68" i="10"/>
  <c r="G69" i="10"/>
  <c r="E68" i="10"/>
  <c r="E69" i="10"/>
  <c r="E72" i="10"/>
  <c r="C68" i="10"/>
  <c r="C69" i="10"/>
  <c r="E25" i="10"/>
  <c r="E53" i="10"/>
  <c r="E19" i="10"/>
  <c r="C25" i="10"/>
  <c r="C53" i="10"/>
  <c r="C19" i="10"/>
  <c r="G25" i="10"/>
  <c r="G53" i="10"/>
  <c r="G19" i="10"/>
  <c r="I25" i="10"/>
  <c r="I53" i="10"/>
  <c r="I19" i="10"/>
  <c r="M25" i="10"/>
  <c r="M53" i="10"/>
  <c r="M19" i="10"/>
  <c r="K25" i="10"/>
  <c r="K53" i="10"/>
  <c r="K19" i="10"/>
  <c r="M46" i="10"/>
  <c r="M16" i="10"/>
  <c r="M56" i="10"/>
  <c r="K46" i="10"/>
  <c r="K16" i="10"/>
  <c r="K56" i="10"/>
  <c r="I46" i="10"/>
  <c r="I16" i="10"/>
  <c r="I56" i="10"/>
  <c r="G46" i="10"/>
  <c r="G16" i="10"/>
  <c r="G56" i="10"/>
  <c r="E46" i="10"/>
  <c r="E16" i="10"/>
  <c r="E56" i="10"/>
  <c r="C46" i="10"/>
  <c r="C16" i="10"/>
  <c r="C56" i="10"/>
  <c r="B102" i="10"/>
  <c r="C88" i="10"/>
  <c r="B88" i="10"/>
  <c r="L76" i="10"/>
  <c r="J76" i="10"/>
  <c r="H76" i="10"/>
  <c r="F76" i="10"/>
  <c r="D76" i="10"/>
  <c r="B76" i="10"/>
  <c r="M75" i="10"/>
  <c r="K75" i="10"/>
  <c r="I75" i="10"/>
  <c r="G75" i="10"/>
  <c r="E75" i="10"/>
  <c r="C75" i="10"/>
  <c r="M74" i="10"/>
  <c r="K74" i="10"/>
  <c r="I74" i="10"/>
  <c r="G74" i="10"/>
  <c r="E74" i="10"/>
  <c r="C74" i="10"/>
  <c r="M73" i="10"/>
  <c r="K73" i="10"/>
  <c r="I73" i="10"/>
  <c r="G73" i="10"/>
  <c r="E73" i="10"/>
  <c r="C73" i="10"/>
  <c r="K72" i="10"/>
  <c r="I72" i="10"/>
  <c r="G72" i="10"/>
  <c r="C72" i="10"/>
  <c r="M67" i="10"/>
  <c r="K67" i="10"/>
  <c r="G67" i="10"/>
  <c r="E67" i="10"/>
  <c r="C67" i="10"/>
  <c r="M40" i="10"/>
  <c r="K40" i="10"/>
  <c r="I40" i="10"/>
  <c r="G40" i="10"/>
  <c r="E40" i="10"/>
  <c r="C40" i="10"/>
  <c r="M33" i="10"/>
  <c r="K33" i="10"/>
  <c r="I33" i="10"/>
  <c r="G33" i="10"/>
  <c r="E33" i="10"/>
  <c r="C33" i="10"/>
  <c r="M7" i="10"/>
  <c r="I7" i="10"/>
  <c r="G7" i="10"/>
  <c r="E7" i="10"/>
  <c r="C7" i="10"/>
  <c r="M10" i="10"/>
  <c r="K10" i="10"/>
  <c r="I10" i="10"/>
  <c r="G10" i="10"/>
  <c r="E10" i="10"/>
  <c r="C10" i="10"/>
  <c r="M30" i="10"/>
  <c r="K30" i="10"/>
  <c r="I30" i="10"/>
  <c r="G30" i="10"/>
  <c r="E30" i="10"/>
  <c r="C30" i="10"/>
  <c r="M65" i="10"/>
  <c r="K65" i="10"/>
  <c r="I65" i="10"/>
  <c r="G65" i="10"/>
  <c r="E65" i="10"/>
  <c r="C65" i="10"/>
  <c r="M61" i="10"/>
  <c r="K61" i="10"/>
  <c r="I61" i="10"/>
  <c r="G61" i="10"/>
  <c r="E61" i="10"/>
  <c r="C61" i="10"/>
  <c r="M50" i="10"/>
  <c r="K50" i="10"/>
  <c r="I50" i="10"/>
  <c r="G50" i="10"/>
  <c r="E50" i="10"/>
  <c r="C50" i="10"/>
  <c r="M11" i="10"/>
  <c r="K11" i="10"/>
  <c r="I11" i="10"/>
  <c r="G11" i="10"/>
  <c r="E11" i="10"/>
  <c r="C11" i="10"/>
  <c r="M24" i="10"/>
  <c r="K24" i="10"/>
  <c r="I24" i="10"/>
  <c r="G24" i="10"/>
  <c r="E24" i="10"/>
  <c r="C24" i="10"/>
  <c r="M51" i="10"/>
  <c r="K51" i="10"/>
  <c r="I51" i="10"/>
  <c r="G51" i="10"/>
  <c r="E51" i="10"/>
  <c r="C51" i="10"/>
  <c r="M22" i="10"/>
  <c r="K22" i="10"/>
  <c r="I22" i="10"/>
  <c r="G22" i="10"/>
  <c r="E22" i="10"/>
  <c r="C22" i="10"/>
  <c r="M66" i="10"/>
  <c r="K66" i="10"/>
  <c r="I66" i="10"/>
  <c r="G66" i="10"/>
  <c r="E66" i="10"/>
  <c r="C66" i="10"/>
  <c r="M64" i="10"/>
  <c r="K64" i="10"/>
  <c r="I64" i="10"/>
  <c r="G64" i="10"/>
  <c r="E64" i="10"/>
  <c r="C64" i="10"/>
  <c r="M63" i="10"/>
  <c r="K63" i="10"/>
  <c r="I63" i="10"/>
  <c r="G63" i="10"/>
  <c r="E63" i="10"/>
  <c r="C63" i="10"/>
  <c r="M62" i="10"/>
  <c r="K62" i="10"/>
  <c r="I62" i="10"/>
  <c r="G62" i="10"/>
  <c r="E62" i="10"/>
  <c r="C62" i="10"/>
  <c r="M60" i="10"/>
  <c r="K60" i="10"/>
  <c r="I60" i="10"/>
  <c r="G60" i="10"/>
  <c r="E60" i="10"/>
  <c r="C60" i="10"/>
  <c r="M59" i="10"/>
  <c r="K59" i="10"/>
  <c r="I59" i="10"/>
  <c r="G59" i="10"/>
  <c r="E59" i="10"/>
  <c r="C59" i="10"/>
  <c r="M58" i="10"/>
  <c r="K58" i="10"/>
  <c r="I58" i="10"/>
  <c r="G58" i="10"/>
  <c r="E58" i="10"/>
  <c r="C58" i="10"/>
  <c r="M57" i="10"/>
  <c r="K57" i="10"/>
  <c r="I57" i="10"/>
  <c r="G57" i="10"/>
  <c r="E57" i="10"/>
  <c r="C57" i="10"/>
  <c r="M55" i="10"/>
  <c r="K55" i="10"/>
  <c r="I55" i="10"/>
  <c r="G55" i="10"/>
  <c r="E55" i="10"/>
  <c r="C55" i="10"/>
  <c r="M54" i="10"/>
  <c r="K54" i="10"/>
  <c r="I54" i="10"/>
  <c r="G54" i="10"/>
  <c r="E54" i="10"/>
  <c r="C54" i="10"/>
  <c r="M52" i="10"/>
  <c r="K52" i="10"/>
  <c r="I52" i="10"/>
  <c r="G52" i="10"/>
  <c r="E52" i="10"/>
  <c r="C52" i="10"/>
  <c r="K49" i="10"/>
  <c r="I49" i="10"/>
  <c r="G49" i="10"/>
  <c r="E49" i="10"/>
  <c r="C49" i="10"/>
  <c r="M48" i="10"/>
  <c r="K48" i="10"/>
  <c r="I48" i="10"/>
  <c r="G48" i="10"/>
  <c r="E48" i="10"/>
  <c r="C48" i="10"/>
  <c r="M47" i="10"/>
  <c r="K47" i="10"/>
  <c r="I47" i="10"/>
  <c r="G47" i="10"/>
  <c r="E47" i="10"/>
  <c r="C47" i="10"/>
  <c r="M45" i="10"/>
  <c r="K45" i="10"/>
  <c r="I45" i="10"/>
  <c r="G45" i="10"/>
  <c r="E45" i="10"/>
  <c r="C45" i="10"/>
  <c r="M44" i="10"/>
  <c r="K44" i="10"/>
  <c r="I44" i="10"/>
  <c r="G44" i="10"/>
  <c r="E44" i="10"/>
  <c r="C44" i="10"/>
  <c r="M43" i="10"/>
  <c r="K43" i="10"/>
  <c r="I43" i="10"/>
  <c r="G43" i="10"/>
  <c r="E43" i="10"/>
  <c r="C43" i="10"/>
  <c r="M42" i="10"/>
  <c r="K42" i="10"/>
  <c r="I42" i="10"/>
  <c r="G42" i="10"/>
  <c r="E42" i="10"/>
  <c r="C42" i="10"/>
  <c r="M41" i="10"/>
  <c r="K41" i="10"/>
  <c r="I41" i="10"/>
  <c r="G41" i="10"/>
  <c r="E41" i="10"/>
  <c r="C41" i="10"/>
  <c r="M39" i="10"/>
  <c r="K39" i="10"/>
  <c r="I39" i="10"/>
  <c r="G39" i="10"/>
  <c r="E39" i="10"/>
  <c r="C39" i="10"/>
  <c r="M38" i="10"/>
  <c r="K38" i="10"/>
  <c r="I38" i="10"/>
  <c r="G38" i="10"/>
  <c r="E38" i="10"/>
  <c r="C38" i="10"/>
  <c r="M37" i="10"/>
  <c r="K37" i="10"/>
  <c r="I37" i="10"/>
  <c r="G37" i="10"/>
  <c r="E37" i="10"/>
  <c r="C37" i="10"/>
  <c r="M36" i="10"/>
  <c r="K36" i="10"/>
  <c r="I36" i="10"/>
  <c r="G36" i="10"/>
  <c r="E36" i="10"/>
  <c r="C36" i="10"/>
  <c r="M35" i="10"/>
  <c r="K35" i="10"/>
  <c r="I35" i="10"/>
  <c r="G35" i="10"/>
  <c r="E35" i="10"/>
  <c r="C35" i="10"/>
  <c r="M34" i="10"/>
  <c r="G34" i="10"/>
  <c r="E34" i="10"/>
  <c r="C34" i="10"/>
  <c r="M32" i="10"/>
  <c r="K32" i="10"/>
  <c r="I32" i="10"/>
  <c r="G32" i="10"/>
  <c r="E32" i="10"/>
  <c r="C32" i="10"/>
  <c r="M31" i="10"/>
  <c r="K31" i="10"/>
  <c r="I31" i="10"/>
  <c r="G31" i="10"/>
  <c r="E31" i="10"/>
  <c r="C31" i="10"/>
  <c r="M29" i="10"/>
  <c r="K29" i="10"/>
  <c r="I29" i="10"/>
  <c r="G29" i="10"/>
  <c r="E29" i="10"/>
  <c r="C29" i="10"/>
  <c r="M9" i="10"/>
  <c r="K9" i="10"/>
  <c r="E9" i="10"/>
  <c r="C9" i="10"/>
  <c r="M28" i="10"/>
  <c r="K28" i="10"/>
  <c r="I28" i="10"/>
  <c r="G28" i="10"/>
  <c r="E28" i="10"/>
  <c r="C28" i="10"/>
  <c r="M27" i="10"/>
  <c r="K27" i="10"/>
  <c r="I27" i="10"/>
  <c r="G27" i="10"/>
  <c r="E27" i="10"/>
  <c r="C27" i="10"/>
  <c r="M26" i="10"/>
  <c r="K26" i="10"/>
  <c r="I26" i="10"/>
  <c r="G26" i="10"/>
  <c r="E26" i="10"/>
  <c r="C26" i="10"/>
  <c r="M23" i="10"/>
  <c r="K23" i="10"/>
  <c r="I23" i="10"/>
  <c r="G23" i="10"/>
  <c r="E23" i="10"/>
  <c r="C23" i="10"/>
  <c r="M21" i="10"/>
  <c r="K21" i="10"/>
  <c r="I21" i="10"/>
  <c r="G21" i="10"/>
  <c r="E21" i="10"/>
  <c r="C21" i="10"/>
  <c r="M20" i="10"/>
  <c r="K20" i="10"/>
  <c r="I20" i="10"/>
  <c r="G20" i="10"/>
  <c r="E20" i="10"/>
  <c r="C20" i="10"/>
  <c r="M17" i="10"/>
  <c r="K17" i="10"/>
  <c r="I17" i="10"/>
  <c r="G17" i="10"/>
  <c r="E17" i="10"/>
  <c r="M18" i="10"/>
  <c r="K18" i="10"/>
  <c r="I18" i="10"/>
  <c r="G18" i="10"/>
  <c r="E18" i="10"/>
  <c r="C18" i="10"/>
  <c r="M15" i="10"/>
  <c r="K15" i="10"/>
  <c r="I15" i="10"/>
  <c r="G15" i="10"/>
  <c r="E15" i="10"/>
  <c r="C15" i="10"/>
  <c r="M14" i="10"/>
  <c r="K14" i="10"/>
  <c r="I14" i="10"/>
  <c r="G14" i="10"/>
  <c r="E14" i="10"/>
  <c r="C14" i="10"/>
  <c r="M13" i="10"/>
  <c r="K13" i="10"/>
  <c r="I13" i="10"/>
  <c r="G13" i="10"/>
  <c r="E13" i="10"/>
  <c r="C13" i="10"/>
  <c r="M12" i="10"/>
  <c r="K12" i="10"/>
  <c r="I12" i="10"/>
  <c r="G12" i="10"/>
  <c r="E12" i="10"/>
  <c r="C12" i="10"/>
  <c r="M8" i="10"/>
  <c r="K8" i="10"/>
  <c r="I8" i="10"/>
  <c r="G8" i="10"/>
  <c r="E8" i="10"/>
  <c r="C8" i="10"/>
  <c r="M6" i="10"/>
  <c r="K6" i="10"/>
  <c r="I6" i="10"/>
  <c r="G6" i="10"/>
  <c r="E6" i="10"/>
  <c r="C6" i="10"/>
  <c r="M5" i="10"/>
  <c r="K5" i="10"/>
  <c r="I5" i="10"/>
  <c r="G5" i="10"/>
  <c r="E5" i="10"/>
  <c r="C5" i="10"/>
  <c r="M4" i="10"/>
  <c r="K4" i="10"/>
  <c r="I4" i="10"/>
  <c r="G4" i="10"/>
  <c r="E4" i="10"/>
  <c r="C4" i="10"/>
  <c r="M3" i="10"/>
  <c r="K3" i="10"/>
  <c r="I3" i="10"/>
  <c r="G3" i="10"/>
  <c r="E3" i="10"/>
  <c r="C3" i="10"/>
  <c r="Q67" i="10" l="1"/>
  <c r="V5" i="11"/>
  <c r="Q71" i="11"/>
  <c r="B85" i="11" s="1"/>
  <c r="B99" i="11" s="1"/>
  <c r="Q72" i="10"/>
  <c r="Q69" i="10"/>
  <c r="Q68" i="10"/>
  <c r="Q71" i="10"/>
  <c r="Q70" i="10"/>
  <c r="Q19" i="10"/>
  <c r="Q13" i="10"/>
  <c r="Q7" i="10"/>
  <c r="Q46" i="10"/>
  <c r="Q5" i="10"/>
  <c r="Q44" i="10"/>
  <c r="Q17" i="10"/>
  <c r="Q31" i="10"/>
  <c r="Q24" i="10"/>
  <c r="Q65" i="10"/>
  <c r="Q10" i="10"/>
  <c r="Q33" i="10"/>
  <c r="Q73" i="10"/>
  <c r="Q56" i="10"/>
  <c r="Q35" i="10"/>
  <c r="Q37" i="10"/>
  <c r="Q39" i="10"/>
  <c r="Q21" i="10"/>
  <c r="Q27" i="10"/>
  <c r="Q16" i="10"/>
  <c r="Q53" i="10"/>
  <c r="Q25" i="10"/>
  <c r="I76" i="10"/>
  <c r="Q75" i="10"/>
  <c r="Q29" i="10"/>
  <c r="Q42" i="10"/>
  <c r="Q47" i="10"/>
  <c r="M76" i="10"/>
  <c r="M77" i="10" s="1"/>
  <c r="Q52" i="10"/>
  <c r="Q58" i="10"/>
  <c r="Q63" i="10"/>
  <c r="Q77" i="10"/>
  <c r="K76" i="10"/>
  <c r="Q9" i="10"/>
  <c r="Q36" i="10"/>
  <c r="Q41" i="10"/>
  <c r="Q62" i="10"/>
  <c r="Q22" i="10"/>
  <c r="Q50" i="10"/>
  <c r="Q8" i="10"/>
  <c r="G76" i="10"/>
  <c r="Q4" i="10"/>
  <c r="Q38" i="10"/>
  <c r="Q48" i="10"/>
  <c r="Q55" i="10"/>
  <c r="Q60" i="10"/>
  <c r="Q66" i="10"/>
  <c r="Q51" i="10"/>
  <c r="Q18" i="10"/>
  <c r="Q23" i="10"/>
  <c r="Q28" i="10"/>
  <c r="Q32" i="10"/>
  <c r="Q34" i="10"/>
  <c r="Q43" i="10"/>
  <c r="Q54" i="10"/>
  <c r="Q57" i="10"/>
  <c r="Q59" i="10"/>
  <c r="Q64" i="10"/>
  <c r="Q61" i="10"/>
  <c r="Q12" i="10"/>
  <c r="Q26" i="10"/>
  <c r="Q40" i="10"/>
  <c r="Q74" i="10"/>
  <c r="Q6" i="10"/>
  <c r="Q15" i="10"/>
  <c r="Q45" i="10"/>
  <c r="Q11" i="10"/>
  <c r="C76" i="10"/>
  <c r="Q14" i="10"/>
  <c r="Q20" i="10"/>
  <c r="Q49" i="10"/>
  <c r="Q30" i="10"/>
  <c r="E76" i="10"/>
  <c r="Q3" i="10"/>
  <c r="B81" i="9"/>
  <c r="Q76" i="10" l="1"/>
  <c r="B90" i="10" s="1"/>
  <c r="B105" i="10" s="1"/>
  <c r="M31" i="9"/>
  <c r="C21" i="9"/>
  <c r="C13" i="9"/>
  <c r="M62" i="9"/>
  <c r="M63" i="9"/>
  <c r="M64" i="9"/>
  <c r="M65" i="9"/>
  <c r="K62" i="9"/>
  <c r="K63" i="9"/>
  <c r="K64" i="9"/>
  <c r="K65" i="9"/>
  <c r="I62" i="9"/>
  <c r="I63" i="9"/>
  <c r="I64" i="9"/>
  <c r="I65" i="9"/>
  <c r="G62" i="9"/>
  <c r="G63" i="9"/>
  <c r="G64" i="9"/>
  <c r="G65" i="9"/>
  <c r="E62" i="9"/>
  <c r="E63" i="9"/>
  <c r="E64" i="9"/>
  <c r="E65" i="9"/>
  <c r="C62" i="9"/>
  <c r="Q62" i="9" s="1"/>
  <c r="C63" i="9"/>
  <c r="Q63" i="9" s="1"/>
  <c r="C64" i="9"/>
  <c r="Q64" i="9" s="1"/>
  <c r="C65" i="9"/>
  <c r="Q65" i="9" s="1"/>
  <c r="M13" i="9" l="1"/>
  <c r="K13" i="9"/>
  <c r="I13" i="9"/>
  <c r="G13" i="9"/>
  <c r="Q13" i="9" s="1"/>
  <c r="E13" i="9"/>
  <c r="M58" i="9"/>
  <c r="M59" i="9"/>
  <c r="K58" i="9"/>
  <c r="K59" i="9"/>
  <c r="I58" i="9"/>
  <c r="I59" i="9"/>
  <c r="G58" i="9"/>
  <c r="G59" i="9"/>
  <c r="E58" i="9"/>
  <c r="E59" i="9"/>
  <c r="C58" i="9"/>
  <c r="C59" i="9"/>
  <c r="G3" i="9"/>
  <c r="Q59" i="9" l="1"/>
  <c r="Q58" i="9"/>
  <c r="M53" i="9"/>
  <c r="M54" i="9"/>
  <c r="M55" i="9"/>
  <c r="M56" i="9"/>
  <c r="M57" i="9"/>
  <c r="K53" i="9"/>
  <c r="K54" i="9"/>
  <c r="K55" i="9"/>
  <c r="K56" i="9"/>
  <c r="K57" i="9"/>
  <c r="I53" i="9"/>
  <c r="I54" i="9"/>
  <c r="I55" i="9"/>
  <c r="I56" i="9"/>
  <c r="I57" i="9"/>
  <c r="G53" i="9"/>
  <c r="G54" i="9"/>
  <c r="G55" i="9"/>
  <c r="G56" i="9"/>
  <c r="G57" i="9"/>
  <c r="E53" i="9"/>
  <c r="E54" i="9"/>
  <c r="E55" i="9"/>
  <c r="E56" i="9"/>
  <c r="E57" i="9"/>
  <c r="C53" i="9"/>
  <c r="C54" i="9"/>
  <c r="C55" i="9"/>
  <c r="C56" i="9"/>
  <c r="C57" i="9"/>
  <c r="Q53" i="9" l="1"/>
  <c r="Q57" i="9"/>
  <c r="Q54" i="9"/>
  <c r="Q56" i="9"/>
  <c r="Q55" i="9"/>
  <c r="G5" i="9"/>
  <c r="G10" i="9"/>
  <c r="B95" i="9"/>
  <c r="C81" i="9"/>
  <c r="L69" i="9"/>
  <c r="J69" i="9"/>
  <c r="H69" i="9"/>
  <c r="F69" i="9"/>
  <c r="D69" i="9"/>
  <c r="B69" i="9"/>
  <c r="M68" i="9"/>
  <c r="K68" i="9"/>
  <c r="I68" i="9"/>
  <c r="G68" i="9"/>
  <c r="E68" i="9"/>
  <c r="C68" i="9"/>
  <c r="M67" i="9"/>
  <c r="K67" i="9"/>
  <c r="I67" i="9"/>
  <c r="G67" i="9"/>
  <c r="E67" i="9"/>
  <c r="C67" i="9"/>
  <c r="M66" i="9"/>
  <c r="K66" i="9"/>
  <c r="I66" i="9"/>
  <c r="G66" i="9"/>
  <c r="E66" i="9"/>
  <c r="C66" i="9"/>
  <c r="M61" i="9"/>
  <c r="K61" i="9"/>
  <c r="I61" i="9"/>
  <c r="G61" i="9"/>
  <c r="E61" i="9"/>
  <c r="C61" i="9"/>
  <c r="M60" i="9"/>
  <c r="K60" i="9"/>
  <c r="I60" i="9"/>
  <c r="G60" i="9"/>
  <c r="E60" i="9"/>
  <c r="C60" i="9"/>
  <c r="M52" i="9"/>
  <c r="K52" i="9"/>
  <c r="I52" i="9"/>
  <c r="G52" i="9"/>
  <c r="E52" i="9"/>
  <c r="C52" i="9"/>
  <c r="M51" i="9"/>
  <c r="K51" i="9"/>
  <c r="I51" i="9"/>
  <c r="G51" i="9"/>
  <c r="E51" i="9"/>
  <c r="C51" i="9"/>
  <c r="M50" i="9"/>
  <c r="K50" i="9"/>
  <c r="I50" i="9"/>
  <c r="G50" i="9"/>
  <c r="E50" i="9"/>
  <c r="C50" i="9"/>
  <c r="M49" i="9"/>
  <c r="K49" i="9"/>
  <c r="I49" i="9"/>
  <c r="G49" i="9"/>
  <c r="E49" i="9"/>
  <c r="C49" i="9"/>
  <c r="M48" i="9"/>
  <c r="K48" i="9"/>
  <c r="I48" i="9"/>
  <c r="G48" i="9"/>
  <c r="E48" i="9"/>
  <c r="C48" i="9"/>
  <c r="M47" i="9"/>
  <c r="K47" i="9"/>
  <c r="I47" i="9"/>
  <c r="G47" i="9"/>
  <c r="E47" i="9"/>
  <c r="C47" i="9"/>
  <c r="M46" i="9"/>
  <c r="K46" i="9"/>
  <c r="I46" i="9"/>
  <c r="G46" i="9"/>
  <c r="E46" i="9"/>
  <c r="C46" i="9"/>
  <c r="M45" i="9"/>
  <c r="K45" i="9"/>
  <c r="I45" i="9"/>
  <c r="G45" i="9"/>
  <c r="E45" i="9"/>
  <c r="C45" i="9"/>
  <c r="M44" i="9"/>
  <c r="K44" i="9"/>
  <c r="I44" i="9"/>
  <c r="G44" i="9"/>
  <c r="E44" i="9"/>
  <c r="C44" i="9"/>
  <c r="M43" i="9"/>
  <c r="K43" i="9"/>
  <c r="I43" i="9"/>
  <c r="G43" i="9"/>
  <c r="E43" i="9"/>
  <c r="C43" i="9"/>
  <c r="M42" i="9"/>
  <c r="K42" i="9"/>
  <c r="I42" i="9"/>
  <c r="G42" i="9"/>
  <c r="E42" i="9"/>
  <c r="C42" i="9"/>
  <c r="M41" i="9"/>
  <c r="K41" i="9"/>
  <c r="I41" i="9"/>
  <c r="G41" i="9"/>
  <c r="E41" i="9"/>
  <c r="C41" i="9"/>
  <c r="K40" i="9"/>
  <c r="I40" i="9"/>
  <c r="G40" i="9"/>
  <c r="E40" i="9"/>
  <c r="C40" i="9"/>
  <c r="M39" i="9"/>
  <c r="K39" i="9"/>
  <c r="I39" i="9"/>
  <c r="G39" i="9"/>
  <c r="E39" i="9"/>
  <c r="C39" i="9"/>
  <c r="M38" i="9"/>
  <c r="K38" i="9"/>
  <c r="I38" i="9"/>
  <c r="G38" i="9"/>
  <c r="E38" i="9"/>
  <c r="C38" i="9"/>
  <c r="M37" i="9"/>
  <c r="K37" i="9"/>
  <c r="I37" i="9"/>
  <c r="G37" i="9"/>
  <c r="E37" i="9"/>
  <c r="C37" i="9"/>
  <c r="M36" i="9"/>
  <c r="K36" i="9"/>
  <c r="I36" i="9"/>
  <c r="G36" i="9"/>
  <c r="E36" i="9"/>
  <c r="C36" i="9"/>
  <c r="M35" i="9"/>
  <c r="K35" i="9"/>
  <c r="I35" i="9"/>
  <c r="G35" i="9"/>
  <c r="E35" i="9"/>
  <c r="C35" i="9"/>
  <c r="M34" i="9"/>
  <c r="K34" i="9"/>
  <c r="I34" i="9"/>
  <c r="G34" i="9"/>
  <c r="E34" i="9"/>
  <c r="C34" i="9"/>
  <c r="M33" i="9"/>
  <c r="K33" i="9"/>
  <c r="I33" i="9"/>
  <c r="G33" i="9"/>
  <c r="E33" i="9"/>
  <c r="C33" i="9"/>
  <c r="M32" i="9"/>
  <c r="K32" i="9"/>
  <c r="I32" i="9"/>
  <c r="G32" i="9"/>
  <c r="E32" i="9"/>
  <c r="C32" i="9"/>
  <c r="K31" i="9"/>
  <c r="I31" i="9"/>
  <c r="G31" i="9"/>
  <c r="E31" i="9"/>
  <c r="C31" i="9"/>
  <c r="M30" i="9"/>
  <c r="K30" i="9"/>
  <c r="I30" i="9"/>
  <c r="G30" i="9"/>
  <c r="E30" i="9"/>
  <c r="C30" i="9"/>
  <c r="M29" i="9"/>
  <c r="K29" i="9"/>
  <c r="I29" i="9"/>
  <c r="G29" i="9"/>
  <c r="E29" i="9"/>
  <c r="C29" i="9"/>
  <c r="M28" i="9"/>
  <c r="K28" i="9"/>
  <c r="I28" i="9"/>
  <c r="G28" i="9"/>
  <c r="E28" i="9"/>
  <c r="C28" i="9"/>
  <c r="M27" i="9"/>
  <c r="K27" i="9"/>
  <c r="I27" i="9"/>
  <c r="G27" i="9"/>
  <c r="E27" i="9"/>
  <c r="C27" i="9"/>
  <c r="M26" i="9"/>
  <c r="K26" i="9"/>
  <c r="G26" i="9"/>
  <c r="E26" i="9"/>
  <c r="C26" i="9"/>
  <c r="M25" i="9"/>
  <c r="K25" i="9"/>
  <c r="I25" i="9"/>
  <c r="G25" i="9"/>
  <c r="E25" i="9"/>
  <c r="C25" i="9"/>
  <c r="M24" i="9"/>
  <c r="K24" i="9"/>
  <c r="I24" i="9"/>
  <c r="G24" i="9"/>
  <c r="E24" i="9"/>
  <c r="C24" i="9"/>
  <c r="M23" i="9"/>
  <c r="K23" i="9"/>
  <c r="I23" i="9"/>
  <c r="G23" i="9"/>
  <c r="E23" i="9"/>
  <c r="C23" i="9"/>
  <c r="M22" i="9"/>
  <c r="K22" i="9"/>
  <c r="I22" i="9"/>
  <c r="G22" i="9"/>
  <c r="E22" i="9"/>
  <c r="C22" i="9"/>
  <c r="M21" i="9"/>
  <c r="K21" i="9"/>
  <c r="G21" i="9"/>
  <c r="E21" i="9"/>
  <c r="M20" i="9"/>
  <c r="K20" i="9"/>
  <c r="I20" i="9"/>
  <c r="G20" i="9"/>
  <c r="E20" i="9"/>
  <c r="C20" i="9"/>
  <c r="M19" i="9"/>
  <c r="K19" i="9"/>
  <c r="I19" i="9"/>
  <c r="G19" i="9"/>
  <c r="E19" i="9"/>
  <c r="C19" i="9"/>
  <c r="M18" i="9"/>
  <c r="K18" i="9"/>
  <c r="I18" i="9"/>
  <c r="G18" i="9"/>
  <c r="E18" i="9"/>
  <c r="C18" i="9"/>
  <c r="M17" i="9"/>
  <c r="K17" i="9"/>
  <c r="I17" i="9"/>
  <c r="G17" i="9"/>
  <c r="E17" i="9"/>
  <c r="C17" i="9"/>
  <c r="M16" i="9"/>
  <c r="K16" i="9"/>
  <c r="I16" i="9"/>
  <c r="G16" i="9"/>
  <c r="E16" i="9"/>
  <c r="C16" i="9"/>
  <c r="M15" i="9"/>
  <c r="K15" i="9"/>
  <c r="I15" i="9"/>
  <c r="G15" i="9"/>
  <c r="E15" i="9"/>
  <c r="C15" i="9"/>
  <c r="M14" i="9"/>
  <c r="K14" i="9"/>
  <c r="I14" i="9"/>
  <c r="G14" i="9"/>
  <c r="E14" i="9"/>
  <c r="C14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E5" i="9"/>
  <c r="C5" i="9"/>
  <c r="M4" i="9"/>
  <c r="K4" i="9"/>
  <c r="I4" i="9"/>
  <c r="G4" i="9"/>
  <c r="E4" i="9"/>
  <c r="C4" i="9"/>
  <c r="M3" i="9"/>
  <c r="K3" i="9"/>
  <c r="I3" i="9"/>
  <c r="E3" i="9"/>
  <c r="C3" i="9"/>
  <c r="Q10" i="9" l="1"/>
  <c r="Q28" i="9"/>
  <c r="Q31" i="9"/>
  <c r="Q40" i="9"/>
  <c r="I69" i="9"/>
  <c r="Q66" i="9"/>
  <c r="Q5" i="9"/>
  <c r="Q26" i="9"/>
  <c r="Q44" i="9"/>
  <c r="Q48" i="9"/>
  <c r="Q52" i="9"/>
  <c r="Q6" i="9"/>
  <c r="Q23" i="9"/>
  <c r="Q25" i="9"/>
  <c r="Q27" i="9"/>
  <c r="Q8" i="9"/>
  <c r="Q12" i="9"/>
  <c r="Q17" i="9"/>
  <c r="Q19" i="9"/>
  <c r="Q41" i="9"/>
  <c r="K69" i="9"/>
  <c r="Q46" i="9"/>
  <c r="Q36" i="9"/>
  <c r="Q15" i="9"/>
  <c r="Q3" i="9"/>
  <c r="Q32" i="9"/>
  <c r="M69" i="9"/>
  <c r="M70" i="9" s="1"/>
  <c r="Q42" i="9"/>
  <c r="Q68" i="9"/>
  <c r="G69" i="9"/>
  <c r="Q29" i="9"/>
  <c r="Q43" i="9"/>
  <c r="Q4" i="9"/>
  <c r="Q7" i="9"/>
  <c r="Q11" i="9"/>
  <c r="Q16" i="9"/>
  <c r="Q20" i="9"/>
  <c r="Q24" i="9"/>
  <c r="Q37" i="9"/>
  <c r="Q47" i="9"/>
  <c r="Q51" i="9"/>
  <c r="Q61" i="9"/>
  <c r="Q18" i="9"/>
  <c r="Q60" i="9"/>
  <c r="Q67" i="9"/>
  <c r="Q9" i="9"/>
  <c r="Q34" i="9"/>
  <c r="Q38" i="9"/>
  <c r="Q35" i="9"/>
  <c r="Q22" i="9"/>
  <c r="Q50" i="9"/>
  <c r="Q33" i="9"/>
  <c r="Q70" i="9"/>
  <c r="Q14" i="9"/>
  <c r="Q21" i="9"/>
  <c r="Q30" i="9"/>
  <c r="Q45" i="9"/>
  <c r="Q39" i="9"/>
  <c r="Q49" i="9"/>
  <c r="C69" i="9"/>
  <c r="E69" i="9"/>
  <c r="Q69" i="9" l="1"/>
  <c r="B83" i="9" s="1"/>
  <c r="B98" i="9" s="1"/>
  <c r="E44" i="8"/>
  <c r="C52" i="8"/>
  <c r="M3" i="8"/>
  <c r="M53" i="8" l="1"/>
  <c r="M54" i="8"/>
  <c r="M55" i="8"/>
  <c r="K53" i="8"/>
  <c r="K54" i="8"/>
  <c r="K55" i="8"/>
  <c r="I52" i="8"/>
  <c r="I53" i="8"/>
  <c r="I54" i="8"/>
  <c r="I55" i="8"/>
  <c r="G54" i="8"/>
  <c r="G55" i="8"/>
  <c r="C54" i="8"/>
  <c r="C55" i="8"/>
  <c r="E53" i="8"/>
  <c r="E54" i="8"/>
  <c r="E55" i="8"/>
  <c r="C53" i="8"/>
  <c r="G53" i="8"/>
  <c r="E45" i="8"/>
  <c r="E18" i="8"/>
  <c r="C21" i="8"/>
  <c r="C26" i="8"/>
  <c r="E21" i="8"/>
  <c r="E26" i="8"/>
  <c r="E52" i="8"/>
  <c r="G52" i="8"/>
  <c r="K52" i="8"/>
  <c r="M52" i="8"/>
  <c r="G3" i="8"/>
  <c r="G4" i="8"/>
  <c r="G5" i="8"/>
  <c r="G6" i="8"/>
  <c r="G7" i="8"/>
  <c r="G10" i="8"/>
  <c r="G11" i="8"/>
  <c r="G12" i="8"/>
  <c r="G13" i="8"/>
  <c r="G14" i="8"/>
  <c r="G15" i="8"/>
  <c r="G16" i="8"/>
  <c r="G18" i="8"/>
  <c r="G19" i="8"/>
  <c r="G20" i="8"/>
  <c r="G22" i="8"/>
  <c r="G23" i="8"/>
  <c r="G24" i="8"/>
  <c r="G28" i="8"/>
  <c r="G27" i="8"/>
  <c r="G29" i="8"/>
  <c r="G30" i="8"/>
  <c r="G31" i="8"/>
  <c r="G32" i="8"/>
  <c r="G33" i="8"/>
  <c r="G34" i="8"/>
  <c r="G35" i="8"/>
  <c r="G36" i="8"/>
  <c r="G37" i="8"/>
  <c r="G38" i="8"/>
  <c r="G39" i="8"/>
  <c r="G41" i="8"/>
  <c r="G42" i="8"/>
  <c r="G43" i="8"/>
  <c r="G44" i="8"/>
  <c r="G45" i="8"/>
  <c r="G47" i="8"/>
  <c r="G49" i="8"/>
  <c r="G48" i="8"/>
  <c r="G50" i="8"/>
  <c r="G51" i="8"/>
  <c r="G46" i="8"/>
  <c r="G8" i="8"/>
  <c r="G40" i="8"/>
  <c r="G17" i="8"/>
  <c r="G25" i="8"/>
  <c r="G21" i="8"/>
  <c r="G26" i="8"/>
  <c r="G9" i="8"/>
  <c r="M27" i="8"/>
  <c r="M29" i="8"/>
  <c r="K27" i="8"/>
  <c r="K29" i="8"/>
  <c r="I27" i="8"/>
  <c r="I29" i="8"/>
  <c r="E27" i="8"/>
  <c r="C27" i="8"/>
  <c r="O26" i="8"/>
  <c r="O21" i="8"/>
  <c r="M21" i="8"/>
  <c r="M26" i="8"/>
  <c r="K21" i="8"/>
  <c r="K26" i="8"/>
  <c r="K8" i="8"/>
  <c r="Q53" i="8" l="1"/>
  <c r="Q55" i="8"/>
  <c r="Q54" i="8"/>
  <c r="Q27" i="8"/>
  <c r="Q21" i="8"/>
  <c r="Q52" i="8"/>
  <c r="Q26" i="8"/>
  <c r="B82" i="8" l="1"/>
  <c r="C68" i="8"/>
  <c r="B68" i="8"/>
  <c r="L59" i="8"/>
  <c r="J59" i="8"/>
  <c r="H59" i="8"/>
  <c r="F59" i="8"/>
  <c r="D59" i="8"/>
  <c r="B59" i="8"/>
  <c r="M58" i="8"/>
  <c r="K58" i="8"/>
  <c r="I58" i="8"/>
  <c r="G58" i="8"/>
  <c r="E58" i="8"/>
  <c r="C58" i="8"/>
  <c r="M57" i="8"/>
  <c r="K57" i="8"/>
  <c r="I57" i="8"/>
  <c r="G57" i="8"/>
  <c r="E57" i="8"/>
  <c r="C57" i="8"/>
  <c r="M56" i="8"/>
  <c r="K56" i="8"/>
  <c r="I56" i="8"/>
  <c r="G56" i="8"/>
  <c r="E56" i="8"/>
  <c r="C56" i="8"/>
  <c r="M25" i="8"/>
  <c r="K25" i="8"/>
  <c r="I25" i="8"/>
  <c r="E25" i="8"/>
  <c r="C25" i="8"/>
  <c r="M17" i="8"/>
  <c r="K17" i="8"/>
  <c r="I17" i="8"/>
  <c r="E17" i="8"/>
  <c r="C17" i="8"/>
  <c r="K40" i="8"/>
  <c r="I40" i="8"/>
  <c r="E40" i="8"/>
  <c r="C40" i="8"/>
  <c r="M8" i="8"/>
  <c r="I8" i="8"/>
  <c r="E8" i="8"/>
  <c r="C8" i="8"/>
  <c r="M46" i="8"/>
  <c r="K46" i="8"/>
  <c r="I46" i="8"/>
  <c r="E46" i="8"/>
  <c r="C46" i="8"/>
  <c r="M51" i="8"/>
  <c r="K51" i="8"/>
  <c r="I51" i="8"/>
  <c r="E51" i="8"/>
  <c r="C51" i="8"/>
  <c r="M50" i="8"/>
  <c r="K50" i="8"/>
  <c r="I50" i="8"/>
  <c r="E50" i="8"/>
  <c r="C50" i="8"/>
  <c r="M48" i="8"/>
  <c r="K48" i="8"/>
  <c r="I48" i="8"/>
  <c r="E48" i="8"/>
  <c r="C48" i="8"/>
  <c r="M49" i="8"/>
  <c r="K49" i="8"/>
  <c r="I49" i="8"/>
  <c r="E49" i="8"/>
  <c r="C49" i="8"/>
  <c r="M47" i="8"/>
  <c r="K47" i="8"/>
  <c r="I47" i="8"/>
  <c r="E47" i="8"/>
  <c r="C47" i="8"/>
  <c r="M45" i="8"/>
  <c r="K45" i="8"/>
  <c r="I45" i="8"/>
  <c r="C45" i="8"/>
  <c r="M44" i="8"/>
  <c r="K44" i="8"/>
  <c r="I44" i="8"/>
  <c r="C44" i="8"/>
  <c r="M43" i="8"/>
  <c r="K43" i="8"/>
  <c r="I43" i="8"/>
  <c r="E43" i="8"/>
  <c r="C43" i="8"/>
  <c r="M42" i="8"/>
  <c r="K42" i="8"/>
  <c r="I42" i="8"/>
  <c r="E42" i="8"/>
  <c r="C42" i="8"/>
  <c r="M41" i="8"/>
  <c r="K41" i="8"/>
  <c r="I41" i="8"/>
  <c r="E41" i="8"/>
  <c r="C41" i="8"/>
  <c r="M39" i="8"/>
  <c r="K39" i="8"/>
  <c r="I39" i="8"/>
  <c r="E39" i="8"/>
  <c r="C39" i="8"/>
  <c r="M38" i="8"/>
  <c r="K38" i="8"/>
  <c r="I38" i="8"/>
  <c r="E38" i="8"/>
  <c r="C38" i="8"/>
  <c r="M37" i="8"/>
  <c r="K37" i="8"/>
  <c r="I37" i="8"/>
  <c r="E37" i="8"/>
  <c r="C37" i="8"/>
  <c r="M36" i="8"/>
  <c r="K36" i="8"/>
  <c r="I36" i="8"/>
  <c r="E36" i="8"/>
  <c r="C36" i="8"/>
  <c r="M35" i="8"/>
  <c r="K35" i="8"/>
  <c r="I35" i="8"/>
  <c r="E35" i="8"/>
  <c r="C35" i="8"/>
  <c r="M34" i="8"/>
  <c r="K34" i="8"/>
  <c r="I34" i="8"/>
  <c r="E34" i="8"/>
  <c r="C34" i="8"/>
  <c r="M33" i="8"/>
  <c r="K33" i="8"/>
  <c r="I33" i="8"/>
  <c r="E33" i="8"/>
  <c r="C33" i="8"/>
  <c r="M32" i="8"/>
  <c r="K32" i="8"/>
  <c r="I32" i="8"/>
  <c r="E32" i="8"/>
  <c r="C32" i="8"/>
  <c r="M31" i="8"/>
  <c r="K31" i="8"/>
  <c r="I31" i="8"/>
  <c r="E31" i="8"/>
  <c r="C31" i="8"/>
  <c r="M30" i="8"/>
  <c r="K30" i="8"/>
  <c r="I30" i="8"/>
  <c r="E30" i="8"/>
  <c r="C30" i="8"/>
  <c r="E29" i="8"/>
  <c r="C29" i="8"/>
  <c r="M28" i="8"/>
  <c r="K28" i="8"/>
  <c r="I28" i="8"/>
  <c r="E28" i="8"/>
  <c r="C28" i="8"/>
  <c r="M24" i="8"/>
  <c r="K24" i="8"/>
  <c r="I24" i="8"/>
  <c r="E24" i="8"/>
  <c r="C24" i="8"/>
  <c r="M23" i="8"/>
  <c r="K23" i="8"/>
  <c r="I23" i="8"/>
  <c r="E23" i="8"/>
  <c r="C23" i="8"/>
  <c r="M22" i="8"/>
  <c r="K22" i="8"/>
  <c r="I22" i="8"/>
  <c r="E22" i="8"/>
  <c r="C22" i="8"/>
  <c r="M20" i="8"/>
  <c r="K20" i="8"/>
  <c r="I20" i="8"/>
  <c r="E20" i="8"/>
  <c r="C20" i="8"/>
  <c r="M19" i="8"/>
  <c r="K19" i="8"/>
  <c r="I19" i="8"/>
  <c r="E19" i="8"/>
  <c r="C19" i="8"/>
  <c r="M18" i="8"/>
  <c r="K18" i="8"/>
  <c r="I18" i="8"/>
  <c r="C18" i="8"/>
  <c r="M16" i="8"/>
  <c r="K16" i="8"/>
  <c r="I16" i="8"/>
  <c r="E16" i="8"/>
  <c r="C16" i="8"/>
  <c r="M15" i="8"/>
  <c r="K15" i="8"/>
  <c r="I15" i="8"/>
  <c r="E15" i="8"/>
  <c r="C15" i="8"/>
  <c r="M14" i="8"/>
  <c r="K14" i="8"/>
  <c r="I14" i="8"/>
  <c r="E14" i="8"/>
  <c r="C14" i="8"/>
  <c r="M13" i="8"/>
  <c r="K13" i="8"/>
  <c r="I13" i="8"/>
  <c r="E13" i="8"/>
  <c r="C13" i="8"/>
  <c r="M12" i="8"/>
  <c r="K12" i="8"/>
  <c r="I12" i="8"/>
  <c r="E12" i="8"/>
  <c r="C12" i="8"/>
  <c r="M11" i="8"/>
  <c r="K11" i="8"/>
  <c r="I11" i="8"/>
  <c r="E11" i="8"/>
  <c r="C11" i="8"/>
  <c r="M10" i="8"/>
  <c r="K10" i="8"/>
  <c r="I10" i="8"/>
  <c r="E10" i="8"/>
  <c r="C10" i="8"/>
  <c r="M7" i="8"/>
  <c r="K7" i="8"/>
  <c r="I7" i="8"/>
  <c r="E7" i="8"/>
  <c r="C7" i="8"/>
  <c r="M6" i="8"/>
  <c r="K6" i="8"/>
  <c r="I6" i="8"/>
  <c r="E6" i="8"/>
  <c r="C6" i="8"/>
  <c r="M5" i="8"/>
  <c r="K5" i="8"/>
  <c r="I5" i="8"/>
  <c r="E5" i="8"/>
  <c r="C5" i="8"/>
  <c r="M4" i="8"/>
  <c r="K4" i="8"/>
  <c r="I4" i="8"/>
  <c r="E4" i="8"/>
  <c r="C4" i="8"/>
  <c r="K3" i="8"/>
  <c r="I3" i="8"/>
  <c r="E3" i="8"/>
  <c r="C3" i="8"/>
  <c r="M9" i="8"/>
  <c r="K9" i="8"/>
  <c r="I9" i="8"/>
  <c r="E9" i="8"/>
  <c r="C9" i="8"/>
  <c r="Q7" i="8" l="1"/>
  <c r="Q13" i="8"/>
  <c r="Q47" i="8"/>
  <c r="Q51" i="8"/>
  <c r="Q3" i="8"/>
  <c r="Q23" i="8"/>
  <c r="Q37" i="8"/>
  <c r="Q42" i="8"/>
  <c r="Q32" i="8"/>
  <c r="Q18" i="8"/>
  <c r="E59" i="8"/>
  <c r="Q38" i="8"/>
  <c r="I59" i="8"/>
  <c r="Q30" i="8"/>
  <c r="Q34" i="8"/>
  <c r="Q43" i="8"/>
  <c r="Q49" i="8"/>
  <c r="Q15" i="8"/>
  <c r="Q20" i="8"/>
  <c r="Q57" i="8"/>
  <c r="Q28" i="8"/>
  <c r="Q5" i="8"/>
  <c r="C59" i="8"/>
  <c r="K59" i="8"/>
  <c r="M59" i="8"/>
  <c r="M60" i="8" s="1"/>
  <c r="Q4" i="8"/>
  <c r="Q10" i="8"/>
  <c r="Q14" i="8"/>
  <c r="Q19" i="8"/>
  <c r="Q24" i="8"/>
  <c r="Q31" i="8"/>
  <c r="Q56" i="8"/>
  <c r="Q6" i="8"/>
  <c r="Q12" i="8"/>
  <c r="Q40" i="8"/>
  <c r="Q33" i="8"/>
  <c r="Q9" i="8"/>
  <c r="Q17" i="8"/>
  <c r="Q58" i="8"/>
  <c r="Q16" i="8"/>
  <c r="Q22" i="8"/>
  <c r="Q29" i="8"/>
  <c r="Q11" i="8"/>
  <c r="Q60" i="8"/>
  <c r="G59" i="8"/>
  <c r="Q36" i="8"/>
  <c r="Q41" i="8"/>
  <c r="Q45" i="8"/>
  <c r="Q50" i="8"/>
  <c r="Q8" i="8"/>
  <c r="Q35" i="8"/>
  <c r="Q39" i="8"/>
  <c r="Q44" i="8"/>
  <c r="Q48" i="8"/>
  <c r="Q46" i="8"/>
  <c r="Q25" i="8"/>
  <c r="C62" i="7"/>
  <c r="U10" i="8" l="1"/>
  <c r="Q59" i="8"/>
  <c r="B70" i="8" s="1"/>
  <c r="B85" i="8" s="1"/>
  <c r="B62" i="7"/>
  <c r="M8" i="7"/>
  <c r="M9" i="7"/>
  <c r="C26" i="7"/>
  <c r="M20" i="7"/>
  <c r="C12" i="7"/>
  <c r="M48" i="7"/>
  <c r="K47" i="7"/>
  <c r="K48" i="7"/>
  <c r="I47" i="7"/>
  <c r="I48" i="7"/>
  <c r="G47" i="7"/>
  <c r="G48" i="7"/>
  <c r="E47" i="7"/>
  <c r="E48" i="7"/>
  <c r="C47" i="7"/>
  <c r="C48" i="7"/>
  <c r="K46" i="7"/>
  <c r="C46" i="7"/>
  <c r="C45" i="7"/>
  <c r="Q48" i="7" l="1"/>
  <c r="Q47" i="7"/>
  <c r="M32" i="7"/>
  <c r="M39" i="7"/>
  <c r="M17" i="7"/>
  <c r="M19" i="7"/>
  <c r="M7" i="7"/>
  <c r="M12" i="7"/>
  <c r="M15" i="7"/>
  <c r="M49" i="7"/>
  <c r="K7" i="7"/>
  <c r="K12" i="7"/>
  <c r="K15" i="7"/>
  <c r="K9" i="7"/>
  <c r="I7" i="7"/>
  <c r="I12" i="7"/>
  <c r="I15" i="7"/>
  <c r="I9" i="7"/>
  <c r="G7" i="7"/>
  <c r="G12" i="7"/>
  <c r="G15" i="7"/>
  <c r="G9" i="7"/>
  <c r="E7" i="7"/>
  <c r="E12" i="7"/>
  <c r="Q12" i="7" s="1"/>
  <c r="E15" i="7"/>
  <c r="E9" i="7"/>
  <c r="C7" i="7"/>
  <c r="Q7" i="7" s="1"/>
  <c r="C15" i="7"/>
  <c r="C9" i="7"/>
  <c r="B75" i="7"/>
  <c r="L53" i="7"/>
  <c r="J53" i="7"/>
  <c r="H53" i="7"/>
  <c r="F53" i="7"/>
  <c r="D53" i="7"/>
  <c r="B53" i="7"/>
  <c r="M52" i="7"/>
  <c r="K52" i="7"/>
  <c r="I52" i="7"/>
  <c r="G52" i="7"/>
  <c r="E52" i="7"/>
  <c r="C52" i="7"/>
  <c r="M51" i="7"/>
  <c r="K51" i="7"/>
  <c r="I51" i="7"/>
  <c r="G51" i="7"/>
  <c r="E51" i="7"/>
  <c r="C51" i="7"/>
  <c r="M50" i="7"/>
  <c r="K50" i="7"/>
  <c r="I50" i="7"/>
  <c r="G50" i="7"/>
  <c r="E50" i="7"/>
  <c r="C50" i="7"/>
  <c r="K49" i="7"/>
  <c r="I49" i="7"/>
  <c r="G49" i="7"/>
  <c r="E49" i="7"/>
  <c r="C49" i="7"/>
  <c r="K19" i="7"/>
  <c r="I19" i="7"/>
  <c r="G19" i="7"/>
  <c r="E19" i="7"/>
  <c r="C19" i="7"/>
  <c r="K17" i="7"/>
  <c r="I17" i="7"/>
  <c r="G17" i="7"/>
  <c r="E17" i="7"/>
  <c r="C17" i="7"/>
  <c r="K39" i="7"/>
  <c r="I39" i="7"/>
  <c r="G39" i="7"/>
  <c r="E39" i="7"/>
  <c r="C39" i="7"/>
  <c r="K32" i="7"/>
  <c r="I32" i="7"/>
  <c r="G32" i="7"/>
  <c r="E32" i="7"/>
  <c r="C32" i="7"/>
  <c r="M16" i="7"/>
  <c r="K16" i="7"/>
  <c r="I16" i="7"/>
  <c r="G16" i="7"/>
  <c r="E16" i="7"/>
  <c r="C16" i="7"/>
  <c r="M4" i="7"/>
  <c r="K4" i="7"/>
  <c r="I4" i="7"/>
  <c r="G4" i="7"/>
  <c r="E4" i="7"/>
  <c r="C4" i="7"/>
  <c r="M21" i="7"/>
  <c r="K21" i="7"/>
  <c r="I21" i="7"/>
  <c r="G21" i="7"/>
  <c r="E21" i="7"/>
  <c r="C21" i="7"/>
  <c r="M25" i="7"/>
  <c r="K25" i="7"/>
  <c r="I25" i="7"/>
  <c r="G25" i="7"/>
  <c r="E25" i="7"/>
  <c r="C25" i="7"/>
  <c r="M24" i="7"/>
  <c r="K24" i="7"/>
  <c r="I24" i="7"/>
  <c r="G24" i="7"/>
  <c r="E24" i="7"/>
  <c r="C24" i="7"/>
  <c r="M5" i="7"/>
  <c r="K5" i="7"/>
  <c r="I5" i="7"/>
  <c r="G5" i="7"/>
  <c r="E5" i="7"/>
  <c r="C5" i="7"/>
  <c r="K20" i="7"/>
  <c r="I20" i="7"/>
  <c r="G20" i="7"/>
  <c r="E20" i="7"/>
  <c r="C20" i="7"/>
  <c r="M42" i="7"/>
  <c r="K42" i="7"/>
  <c r="I42" i="7"/>
  <c r="G42" i="7"/>
  <c r="E42" i="7"/>
  <c r="C42" i="7"/>
  <c r="M43" i="7"/>
  <c r="K43" i="7"/>
  <c r="I43" i="7"/>
  <c r="G43" i="7"/>
  <c r="E43" i="7"/>
  <c r="C43" i="7"/>
  <c r="M41" i="7"/>
  <c r="K41" i="7"/>
  <c r="I41" i="7"/>
  <c r="G41" i="7"/>
  <c r="E41" i="7"/>
  <c r="C41" i="7"/>
  <c r="M40" i="7"/>
  <c r="K40" i="7"/>
  <c r="I40" i="7"/>
  <c r="G40" i="7"/>
  <c r="E40" i="7"/>
  <c r="C40" i="7"/>
  <c r="M38" i="7"/>
  <c r="K38" i="7"/>
  <c r="I38" i="7"/>
  <c r="G38" i="7"/>
  <c r="E38" i="7"/>
  <c r="C38" i="7"/>
  <c r="M37" i="7"/>
  <c r="K37" i="7"/>
  <c r="I37" i="7"/>
  <c r="G37" i="7"/>
  <c r="E37" i="7"/>
  <c r="C37" i="7"/>
  <c r="M36" i="7"/>
  <c r="K36" i="7"/>
  <c r="I36" i="7"/>
  <c r="G36" i="7"/>
  <c r="E36" i="7"/>
  <c r="C36" i="7"/>
  <c r="M35" i="7"/>
  <c r="K35" i="7"/>
  <c r="I35" i="7"/>
  <c r="G35" i="7"/>
  <c r="E35" i="7"/>
  <c r="C35" i="7"/>
  <c r="M34" i="7"/>
  <c r="K34" i="7"/>
  <c r="I34" i="7"/>
  <c r="G34" i="7"/>
  <c r="E34" i="7"/>
  <c r="C34" i="7"/>
  <c r="M33" i="7"/>
  <c r="K33" i="7"/>
  <c r="I33" i="7"/>
  <c r="G33" i="7"/>
  <c r="E33" i="7"/>
  <c r="C33" i="7"/>
  <c r="M31" i="7"/>
  <c r="K31" i="7"/>
  <c r="I31" i="7"/>
  <c r="G31" i="7"/>
  <c r="E31" i="7"/>
  <c r="C31" i="7"/>
  <c r="M30" i="7"/>
  <c r="K30" i="7"/>
  <c r="I30" i="7"/>
  <c r="G30" i="7"/>
  <c r="E30" i="7"/>
  <c r="C30" i="7"/>
  <c r="M29" i="7"/>
  <c r="K29" i="7"/>
  <c r="I29" i="7"/>
  <c r="G29" i="7"/>
  <c r="E29" i="7"/>
  <c r="C29" i="7"/>
  <c r="M28" i="7"/>
  <c r="K28" i="7"/>
  <c r="I28" i="7"/>
  <c r="G28" i="7"/>
  <c r="E28" i="7"/>
  <c r="C28" i="7"/>
  <c r="M27" i="7"/>
  <c r="K27" i="7"/>
  <c r="I27" i="7"/>
  <c r="E27" i="7"/>
  <c r="C27" i="7"/>
  <c r="M26" i="7"/>
  <c r="K26" i="7"/>
  <c r="I26" i="7"/>
  <c r="G26" i="7"/>
  <c r="E26" i="7"/>
  <c r="M23" i="7"/>
  <c r="K23" i="7"/>
  <c r="I23" i="7"/>
  <c r="G23" i="7"/>
  <c r="E23" i="7"/>
  <c r="C23" i="7"/>
  <c r="M22" i="7"/>
  <c r="K22" i="7"/>
  <c r="I22" i="7"/>
  <c r="G22" i="7"/>
  <c r="E22" i="7"/>
  <c r="C22" i="7"/>
  <c r="M46" i="7"/>
  <c r="I46" i="7"/>
  <c r="G46" i="7"/>
  <c r="E46" i="7"/>
  <c r="M18" i="7"/>
  <c r="K18" i="7"/>
  <c r="I18" i="7"/>
  <c r="G18" i="7"/>
  <c r="E18" i="7"/>
  <c r="C18" i="7"/>
  <c r="M45" i="7"/>
  <c r="K45" i="7"/>
  <c r="I45" i="7"/>
  <c r="G45" i="7"/>
  <c r="E45" i="7"/>
  <c r="M14" i="7"/>
  <c r="K14" i="7"/>
  <c r="I14" i="7"/>
  <c r="G14" i="7"/>
  <c r="E14" i="7"/>
  <c r="C14" i="7"/>
  <c r="M13" i="7"/>
  <c r="K13" i="7"/>
  <c r="I13" i="7"/>
  <c r="G13" i="7"/>
  <c r="E13" i="7"/>
  <c r="C13" i="7"/>
  <c r="M11" i="7"/>
  <c r="K11" i="7"/>
  <c r="I11" i="7"/>
  <c r="G11" i="7"/>
  <c r="E11" i="7"/>
  <c r="C11" i="7"/>
  <c r="M10" i="7"/>
  <c r="K10" i="7"/>
  <c r="I10" i="7"/>
  <c r="G10" i="7"/>
  <c r="E10" i="7"/>
  <c r="C10" i="7"/>
  <c r="M44" i="7"/>
  <c r="K44" i="7"/>
  <c r="I44" i="7"/>
  <c r="G44" i="7"/>
  <c r="E44" i="7"/>
  <c r="C44" i="7"/>
  <c r="K8" i="7"/>
  <c r="I8" i="7"/>
  <c r="G8" i="7"/>
  <c r="E8" i="7"/>
  <c r="C8" i="7"/>
  <c r="M6" i="7"/>
  <c r="K6" i="7"/>
  <c r="I6" i="7"/>
  <c r="G6" i="7"/>
  <c r="E6" i="7"/>
  <c r="C6" i="7"/>
  <c r="M3" i="7"/>
  <c r="K3" i="7"/>
  <c r="I3" i="7"/>
  <c r="G3" i="7"/>
  <c r="E3" i="7"/>
  <c r="C3" i="7"/>
  <c r="K44" i="6"/>
  <c r="K45" i="6"/>
  <c r="K46" i="6"/>
  <c r="K47" i="6"/>
  <c r="I44" i="6"/>
  <c r="I45" i="6"/>
  <c r="I46" i="6"/>
  <c r="I47" i="6"/>
  <c r="G44" i="6"/>
  <c r="G45" i="6"/>
  <c r="G46" i="6"/>
  <c r="G47" i="6"/>
  <c r="G52" i="6"/>
  <c r="E44" i="6"/>
  <c r="E45" i="6"/>
  <c r="E46" i="6"/>
  <c r="E47" i="6"/>
  <c r="E52" i="6"/>
  <c r="C44" i="6"/>
  <c r="C45" i="6"/>
  <c r="C46" i="6"/>
  <c r="C47" i="6"/>
  <c r="Q13" i="7" l="1"/>
  <c r="Q16" i="7"/>
  <c r="Q17" i="7"/>
  <c r="Q15" i="7"/>
  <c r="Q5" i="7"/>
  <c r="Q4" i="7"/>
  <c r="Q32" i="7"/>
  <c r="Q8" i="7"/>
  <c r="Q10" i="7"/>
  <c r="Q18" i="7"/>
  <c r="Q39" i="7"/>
  <c r="Q14" i="7"/>
  <c r="Q11" i="7"/>
  <c r="Q19" i="7"/>
  <c r="Q9" i="7"/>
  <c r="Q24" i="7"/>
  <c r="Q6" i="7"/>
  <c r="Q36" i="7"/>
  <c r="Q23" i="7"/>
  <c r="Q35" i="7"/>
  <c r="Q41" i="7"/>
  <c r="Q45" i="7"/>
  <c r="Q29" i="7"/>
  <c r="Q44" i="7"/>
  <c r="Q28" i="7"/>
  <c r="Q33" i="7"/>
  <c r="Q51" i="7"/>
  <c r="Q52" i="7"/>
  <c r="Q3" i="7"/>
  <c r="M53" i="7"/>
  <c r="M54" i="7" s="1"/>
  <c r="Q46" i="7"/>
  <c r="Q37" i="7"/>
  <c r="Q42" i="7"/>
  <c r="Q21" i="7"/>
  <c r="Q49" i="7"/>
  <c r="Q50" i="7"/>
  <c r="Q54" i="7"/>
  <c r="G53" i="7"/>
  <c r="Q27" i="7"/>
  <c r="Q31" i="7"/>
  <c r="Q38" i="7"/>
  <c r="Q43" i="7"/>
  <c r="Q22" i="7"/>
  <c r="Q26" i="7"/>
  <c r="Q30" i="7"/>
  <c r="Q34" i="7"/>
  <c r="Q40" i="7"/>
  <c r="Q20" i="7"/>
  <c r="Q25" i="7"/>
  <c r="K53" i="7"/>
  <c r="I53" i="7"/>
  <c r="C53" i="7"/>
  <c r="E53" i="7"/>
  <c r="M17" i="6"/>
  <c r="M18" i="6"/>
  <c r="M19" i="6"/>
  <c r="M20" i="6"/>
  <c r="M21" i="6"/>
  <c r="M22" i="6"/>
  <c r="M23" i="6"/>
  <c r="M24" i="6"/>
  <c r="M25" i="6"/>
  <c r="M26" i="6"/>
  <c r="M27" i="6"/>
  <c r="M28" i="6"/>
  <c r="M13" i="6"/>
  <c r="M14" i="6"/>
  <c r="M15" i="6"/>
  <c r="M16" i="6"/>
  <c r="M3" i="6"/>
  <c r="E17" i="6"/>
  <c r="E18" i="6"/>
  <c r="K38" i="6"/>
  <c r="K39" i="6"/>
  <c r="K40" i="6"/>
  <c r="K41" i="6"/>
  <c r="K42" i="6"/>
  <c r="K43" i="6"/>
  <c r="K52" i="6"/>
  <c r="K37" i="6"/>
  <c r="M40" i="6"/>
  <c r="M41" i="6"/>
  <c r="M42" i="6"/>
  <c r="M43" i="6"/>
  <c r="M52" i="6"/>
  <c r="I40" i="6"/>
  <c r="I41" i="6"/>
  <c r="I42" i="6"/>
  <c r="I43" i="6"/>
  <c r="G40" i="6"/>
  <c r="G41" i="6"/>
  <c r="G42" i="6"/>
  <c r="G43" i="6"/>
  <c r="E40" i="6"/>
  <c r="E41" i="6"/>
  <c r="E42" i="6"/>
  <c r="E43" i="6"/>
  <c r="C40" i="6"/>
  <c r="C41" i="6"/>
  <c r="C42" i="6"/>
  <c r="C4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Q40" i="6" l="1"/>
  <c r="U9" i="7"/>
  <c r="Q53" i="7"/>
  <c r="B64" i="7" s="1"/>
  <c r="B78" i="7" s="1"/>
  <c r="Q42" i="6"/>
  <c r="Q41" i="6"/>
  <c r="M34" i="6"/>
  <c r="M35" i="6"/>
  <c r="M36" i="6"/>
  <c r="M37" i="6"/>
  <c r="I34" i="6"/>
  <c r="I35" i="6"/>
  <c r="I36" i="6"/>
  <c r="G34" i="6"/>
  <c r="G35" i="6"/>
  <c r="G36" i="6"/>
  <c r="E34" i="6"/>
  <c r="E35" i="6"/>
  <c r="E36" i="6"/>
  <c r="C34" i="6"/>
  <c r="C35" i="6"/>
  <c r="Q35" i="6" s="1"/>
  <c r="C36" i="6"/>
  <c r="M33" i="6"/>
  <c r="M38" i="6"/>
  <c r="I33" i="6"/>
  <c r="I37" i="6"/>
  <c r="I38" i="6"/>
  <c r="G33" i="6"/>
  <c r="G37" i="6"/>
  <c r="G38" i="6"/>
  <c r="E33" i="6"/>
  <c r="E37" i="6"/>
  <c r="E38" i="6"/>
  <c r="C33" i="6"/>
  <c r="C37" i="6"/>
  <c r="C38" i="6"/>
  <c r="Q37" i="6" l="1"/>
  <c r="Q34" i="6"/>
  <c r="Q36" i="6"/>
  <c r="Q38" i="6"/>
  <c r="Q33" i="6"/>
  <c r="B77" i="6"/>
  <c r="B59" i="5" l="1"/>
  <c r="C43" i="5"/>
  <c r="M39" i="6" l="1"/>
  <c r="I39" i="6"/>
  <c r="I52" i="6"/>
  <c r="G39" i="6"/>
  <c r="E39" i="6"/>
  <c r="C52" i="6"/>
  <c r="C39" i="6"/>
  <c r="C32" i="6"/>
  <c r="B64" i="6"/>
  <c r="L56" i="6"/>
  <c r="J56" i="6"/>
  <c r="H56" i="6"/>
  <c r="F56" i="6"/>
  <c r="D56" i="6"/>
  <c r="B56" i="6"/>
  <c r="M55" i="6"/>
  <c r="K55" i="6"/>
  <c r="I55" i="6"/>
  <c r="G55" i="6"/>
  <c r="E55" i="6"/>
  <c r="C55" i="6"/>
  <c r="M54" i="6"/>
  <c r="K54" i="6"/>
  <c r="I54" i="6"/>
  <c r="G54" i="6"/>
  <c r="E54" i="6"/>
  <c r="C54" i="6"/>
  <c r="M53" i="6"/>
  <c r="K53" i="6"/>
  <c r="I53" i="6"/>
  <c r="G53" i="6"/>
  <c r="E53" i="6"/>
  <c r="C53" i="6"/>
  <c r="M30" i="6"/>
  <c r="I30" i="6"/>
  <c r="G30" i="6"/>
  <c r="E30" i="6"/>
  <c r="C30" i="6"/>
  <c r="I26" i="6"/>
  <c r="G26" i="6"/>
  <c r="E26" i="6"/>
  <c r="C26" i="6"/>
  <c r="I20" i="6"/>
  <c r="G20" i="6"/>
  <c r="E20" i="6"/>
  <c r="C20" i="6"/>
  <c r="I24" i="6"/>
  <c r="G24" i="6"/>
  <c r="E24" i="6"/>
  <c r="C24" i="6"/>
  <c r="M9" i="6"/>
  <c r="I9" i="6"/>
  <c r="G9" i="6"/>
  <c r="E9" i="6"/>
  <c r="C9" i="6"/>
  <c r="I15" i="6"/>
  <c r="G15" i="6"/>
  <c r="E15" i="6"/>
  <c r="C15" i="6"/>
  <c r="K3" i="6"/>
  <c r="I3" i="6"/>
  <c r="G3" i="6"/>
  <c r="E3" i="6"/>
  <c r="C3" i="6"/>
  <c r="I14" i="6"/>
  <c r="G14" i="6"/>
  <c r="E14" i="6"/>
  <c r="C14" i="6"/>
  <c r="M6" i="6"/>
  <c r="I6" i="6"/>
  <c r="G6" i="6"/>
  <c r="E6" i="6"/>
  <c r="C6" i="6"/>
  <c r="M32" i="6"/>
  <c r="I32" i="6"/>
  <c r="G32" i="6"/>
  <c r="E32" i="6"/>
  <c r="M31" i="6"/>
  <c r="I31" i="6"/>
  <c r="G31" i="6"/>
  <c r="E31" i="6"/>
  <c r="C31" i="6"/>
  <c r="M29" i="6"/>
  <c r="I29" i="6"/>
  <c r="G29" i="6"/>
  <c r="E29" i="6"/>
  <c r="C29" i="6"/>
  <c r="I28" i="6"/>
  <c r="G28" i="6"/>
  <c r="E28" i="6"/>
  <c r="C28" i="6"/>
  <c r="I27" i="6"/>
  <c r="G27" i="6"/>
  <c r="E27" i="6"/>
  <c r="C27" i="6"/>
  <c r="I25" i="6"/>
  <c r="G25" i="6"/>
  <c r="E25" i="6"/>
  <c r="C25" i="6"/>
  <c r="I23" i="6"/>
  <c r="G23" i="6"/>
  <c r="E23" i="6"/>
  <c r="C23" i="6"/>
  <c r="I22" i="6"/>
  <c r="G22" i="6"/>
  <c r="E22" i="6"/>
  <c r="C22" i="6"/>
  <c r="I21" i="6"/>
  <c r="G21" i="6"/>
  <c r="E21" i="6"/>
  <c r="C21" i="6"/>
  <c r="I19" i="6"/>
  <c r="G19" i="6"/>
  <c r="E19" i="6"/>
  <c r="C19" i="6"/>
  <c r="I18" i="6"/>
  <c r="C18" i="6"/>
  <c r="I17" i="6"/>
  <c r="G17" i="6"/>
  <c r="C17" i="6"/>
  <c r="I16" i="6"/>
  <c r="G16" i="6"/>
  <c r="E16" i="6"/>
  <c r="C16" i="6"/>
  <c r="I13" i="6"/>
  <c r="G13" i="6"/>
  <c r="E13" i="6"/>
  <c r="C13" i="6"/>
  <c r="M12" i="6"/>
  <c r="I12" i="6"/>
  <c r="G12" i="6"/>
  <c r="E12" i="6"/>
  <c r="C12" i="6"/>
  <c r="M11" i="6"/>
  <c r="I11" i="6"/>
  <c r="G11" i="6"/>
  <c r="E11" i="6"/>
  <c r="C11" i="6"/>
  <c r="M10" i="6"/>
  <c r="I10" i="6"/>
  <c r="G10" i="6"/>
  <c r="E10" i="6"/>
  <c r="C10" i="6"/>
  <c r="M8" i="6"/>
  <c r="I8" i="6"/>
  <c r="G8" i="6"/>
  <c r="E8" i="6"/>
  <c r="C8" i="6"/>
  <c r="M7" i="6"/>
  <c r="I7" i="6"/>
  <c r="G7" i="6"/>
  <c r="E7" i="6"/>
  <c r="C7" i="6"/>
  <c r="M5" i="6"/>
  <c r="I5" i="6"/>
  <c r="G5" i="6"/>
  <c r="E5" i="6"/>
  <c r="C5" i="6"/>
  <c r="M4" i="6"/>
  <c r="I4" i="6"/>
  <c r="G4" i="6"/>
  <c r="E4" i="6"/>
  <c r="C4" i="6"/>
  <c r="Q32" i="6" l="1"/>
  <c r="Q18" i="6"/>
  <c r="Q39" i="6"/>
  <c r="Q20" i="6"/>
  <c r="Q43" i="6"/>
  <c r="Q5" i="6"/>
  <c r="Q8" i="6"/>
  <c r="Q13" i="6"/>
  <c r="Q19" i="6"/>
  <c r="Q22" i="6"/>
  <c r="Q28" i="6"/>
  <c r="Q52" i="6"/>
  <c r="Q29" i="6"/>
  <c r="Q6" i="6"/>
  <c r="Q15" i="6"/>
  <c r="G56" i="6"/>
  <c r="I56" i="6"/>
  <c r="Q11" i="6"/>
  <c r="Q26" i="6"/>
  <c r="Q4" i="6"/>
  <c r="K56" i="6"/>
  <c r="Q17" i="6"/>
  <c r="Q21" i="6"/>
  <c r="Q31" i="6"/>
  <c r="Q14" i="6"/>
  <c r="Q9" i="6"/>
  <c r="Q55" i="6"/>
  <c r="Q16" i="6"/>
  <c r="Q25" i="6"/>
  <c r="Q3" i="6"/>
  <c r="Q24" i="6"/>
  <c r="E56" i="6"/>
  <c r="M56" i="6"/>
  <c r="M57" i="6" s="1"/>
  <c r="Q7" i="6"/>
  <c r="Q10" i="6"/>
  <c r="Q12" i="6"/>
  <c r="Q23" i="6"/>
  <c r="Q27" i="6"/>
  <c r="Q30" i="6"/>
  <c r="Q53" i="6"/>
  <c r="Q54" i="6"/>
  <c r="Q57" i="6"/>
  <c r="C56" i="6"/>
  <c r="U6" i="6" l="1"/>
  <c r="Q56" i="6"/>
  <c r="B66" i="6" s="1"/>
  <c r="B80" i="6" s="1"/>
  <c r="C33" i="5"/>
  <c r="B38" i="5"/>
  <c r="M32" i="5"/>
  <c r="M33" i="5"/>
  <c r="K32" i="5"/>
  <c r="K33" i="5"/>
  <c r="I32" i="5"/>
  <c r="I33" i="5"/>
  <c r="G32" i="5"/>
  <c r="G33" i="5"/>
  <c r="E32" i="5"/>
  <c r="E33" i="5"/>
  <c r="E34" i="5"/>
  <c r="C32" i="5"/>
  <c r="Q32" i="5" s="1"/>
  <c r="Q33" i="5" l="1"/>
  <c r="M30" i="5" l="1"/>
  <c r="M31" i="5"/>
  <c r="K30" i="5"/>
  <c r="K31" i="5"/>
  <c r="K34" i="5"/>
  <c r="I30" i="5"/>
  <c r="I31" i="5"/>
  <c r="G30" i="5"/>
  <c r="G31" i="5"/>
  <c r="E30" i="5"/>
  <c r="E31" i="5"/>
  <c r="C30" i="5"/>
  <c r="Q30" i="5" s="1"/>
  <c r="C31" i="5"/>
  <c r="B46" i="5"/>
  <c r="L38" i="5"/>
  <c r="J38" i="5"/>
  <c r="H38" i="5"/>
  <c r="F38" i="5"/>
  <c r="D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Q35" i="5" s="1"/>
  <c r="C35" i="5"/>
  <c r="M34" i="5"/>
  <c r="I34" i="5"/>
  <c r="G34" i="5"/>
  <c r="C34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I27" i="5"/>
  <c r="G27" i="5"/>
  <c r="E27" i="5"/>
  <c r="C27" i="5"/>
  <c r="M26" i="5"/>
  <c r="K26" i="5"/>
  <c r="I26" i="5"/>
  <c r="G26" i="5"/>
  <c r="E26" i="5"/>
  <c r="C26" i="5"/>
  <c r="M25" i="5"/>
  <c r="K25" i="5"/>
  <c r="I25" i="5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C20" i="5"/>
  <c r="M19" i="5"/>
  <c r="K19" i="5"/>
  <c r="I19" i="5"/>
  <c r="G19" i="5"/>
  <c r="E19" i="5"/>
  <c r="C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K13" i="5"/>
  <c r="I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Q9" i="5" s="1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E38" i="5" l="1"/>
  <c r="I38" i="5"/>
  <c r="Q13" i="5"/>
  <c r="Q16" i="5"/>
  <c r="Q20" i="5"/>
  <c r="G38" i="5"/>
  <c r="Q26" i="5"/>
  <c r="Q28" i="5"/>
  <c r="K38" i="5"/>
  <c r="Q36" i="5"/>
  <c r="Q27" i="5"/>
  <c r="M38" i="5"/>
  <c r="M39" i="5" s="1"/>
  <c r="Q4" i="5"/>
  <c r="Q29" i="5"/>
  <c r="Q5" i="5"/>
  <c r="Q22" i="5"/>
  <c r="C38" i="5"/>
  <c r="Q12" i="5"/>
  <c r="Q31" i="5"/>
  <c r="Q10" i="5"/>
  <c r="Q14" i="5"/>
  <c r="Q18" i="5"/>
  <c r="Q37" i="5"/>
  <c r="Q8" i="5"/>
  <c r="Q19" i="5"/>
  <c r="Q23" i="5"/>
  <c r="Q6" i="5"/>
  <c r="U7" i="5" s="1"/>
  <c r="Q24" i="5"/>
  <c r="Q3" i="5"/>
  <c r="Q7" i="5"/>
  <c r="Q11" i="5"/>
  <c r="Q17" i="5"/>
  <c r="Q34" i="5"/>
  <c r="Q25" i="5"/>
  <c r="Q15" i="5"/>
  <c r="Q21" i="5"/>
  <c r="Q39" i="5"/>
  <c r="C39" i="4"/>
  <c r="Q38" i="5" l="1"/>
  <c r="B48" i="5" s="1"/>
  <c r="B62" i="5" s="1"/>
  <c r="C22" i="4"/>
  <c r="C23" i="4"/>
  <c r="K29" i="4" l="1"/>
  <c r="K27" i="4"/>
  <c r="K24" i="4"/>
  <c r="K28" i="4"/>
  <c r="K25" i="4"/>
  <c r="M22" i="4" l="1"/>
  <c r="M23" i="4"/>
  <c r="M24" i="4"/>
  <c r="M25" i="4"/>
  <c r="M26" i="4"/>
  <c r="M27" i="4"/>
  <c r="M28" i="4"/>
  <c r="M29" i="4"/>
  <c r="M30" i="4"/>
  <c r="M31" i="4"/>
  <c r="E24" i="4"/>
  <c r="E25" i="4"/>
  <c r="E26" i="4"/>
  <c r="E27" i="4"/>
  <c r="E28" i="4"/>
  <c r="E29" i="4"/>
  <c r="C25" i="4"/>
  <c r="C26" i="4"/>
  <c r="C27" i="4"/>
  <c r="C28" i="4"/>
  <c r="C29" i="4"/>
  <c r="C24" i="4"/>
  <c r="K26" i="4"/>
  <c r="G24" i="4"/>
  <c r="G25" i="4"/>
  <c r="G26" i="4"/>
  <c r="G27" i="4"/>
  <c r="G28" i="4"/>
  <c r="G29" i="4"/>
  <c r="I24" i="4"/>
  <c r="I25" i="4"/>
  <c r="I26" i="4"/>
  <c r="I27" i="4"/>
  <c r="I28" i="4"/>
  <c r="I29" i="4"/>
  <c r="I30" i="4"/>
  <c r="K30" i="4"/>
  <c r="Q29" i="4" l="1"/>
  <c r="Q28" i="4"/>
  <c r="Q27" i="4"/>
  <c r="Q25" i="4"/>
  <c r="Q24" i="4"/>
  <c r="Q26" i="4"/>
  <c r="M6" i="4"/>
  <c r="B56" i="4" l="1"/>
  <c r="B43" i="4"/>
  <c r="L34" i="4"/>
  <c r="J34" i="4"/>
  <c r="H34" i="4"/>
  <c r="F34" i="4"/>
  <c r="D34" i="4"/>
  <c r="B34" i="4"/>
  <c r="M33" i="4"/>
  <c r="K33" i="4"/>
  <c r="I33" i="4"/>
  <c r="G33" i="4"/>
  <c r="E33" i="4"/>
  <c r="C33" i="4"/>
  <c r="M32" i="4"/>
  <c r="K32" i="4"/>
  <c r="I32" i="4"/>
  <c r="G32" i="4"/>
  <c r="E32" i="4"/>
  <c r="C32" i="4"/>
  <c r="K31" i="4"/>
  <c r="I31" i="4"/>
  <c r="G31" i="4"/>
  <c r="E31" i="4"/>
  <c r="C31" i="4"/>
  <c r="G30" i="4"/>
  <c r="E30" i="4"/>
  <c r="C30" i="4"/>
  <c r="K23" i="4"/>
  <c r="I23" i="4"/>
  <c r="G23" i="4"/>
  <c r="E23" i="4"/>
  <c r="K22" i="4"/>
  <c r="I22" i="4"/>
  <c r="G22" i="4"/>
  <c r="E22" i="4"/>
  <c r="M21" i="4"/>
  <c r="K21" i="4"/>
  <c r="I21" i="4"/>
  <c r="G21" i="4"/>
  <c r="E21" i="4"/>
  <c r="C21" i="4"/>
  <c r="M20" i="4"/>
  <c r="K20" i="4"/>
  <c r="I20" i="4"/>
  <c r="G20" i="4"/>
  <c r="E20" i="4"/>
  <c r="C20" i="4"/>
  <c r="M19" i="4"/>
  <c r="K19" i="4"/>
  <c r="I19" i="4"/>
  <c r="G19" i="4"/>
  <c r="E19" i="4"/>
  <c r="C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K13" i="4"/>
  <c r="I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G34" i="4" l="1"/>
  <c r="I34" i="4"/>
  <c r="E34" i="4"/>
  <c r="K34" i="4"/>
  <c r="M34" i="4"/>
  <c r="C34" i="4"/>
  <c r="Q30" i="4"/>
  <c r="Q12" i="4"/>
  <c r="Q20" i="4"/>
  <c r="Q31" i="4"/>
  <c r="Q10" i="4"/>
  <c r="Q15" i="4"/>
  <c r="Q22" i="4"/>
  <c r="Q5" i="4"/>
  <c r="Q8" i="4"/>
  <c r="Q6" i="4"/>
  <c r="M35" i="4"/>
  <c r="Q11" i="4"/>
  <c r="Q14" i="4"/>
  <c r="Q16" i="4"/>
  <c r="Q17" i="4"/>
  <c r="Q19" i="4"/>
  <c r="Q21" i="4"/>
  <c r="Q13" i="4"/>
  <c r="Q33" i="4"/>
  <c r="Q32" i="4"/>
  <c r="Q7" i="4"/>
  <c r="Q9" i="4"/>
  <c r="Q18" i="4"/>
  <c r="Q23" i="4"/>
  <c r="Q35" i="4"/>
  <c r="Q4" i="4"/>
  <c r="Q3" i="4"/>
  <c r="Q34" i="4" l="1"/>
  <c r="B45" i="4" s="1"/>
  <c r="B59" i="4" s="1"/>
  <c r="C21" i="3"/>
  <c r="C22" i="3"/>
  <c r="C24" i="3"/>
  <c r="M30" i="3" l="1"/>
  <c r="M15" i="3" l="1"/>
  <c r="G15" i="3"/>
  <c r="M5" i="3"/>
  <c r="M25" i="3"/>
  <c r="M4" i="3"/>
  <c r="M3" i="3"/>
  <c r="G25" i="3"/>
  <c r="G5" i="3"/>
  <c r="G4" i="3"/>
  <c r="G3" i="3"/>
  <c r="E4" i="3"/>
  <c r="E5" i="3"/>
  <c r="E6" i="3"/>
  <c r="E7" i="3"/>
  <c r="E8" i="3"/>
  <c r="E11" i="3"/>
  <c r="E12" i="3"/>
  <c r="E15" i="3"/>
  <c r="E16" i="3"/>
  <c r="E18" i="3"/>
  <c r="E21" i="3"/>
  <c r="E22" i="3"/>
  <c r="E23" i="3"/>
  <c r="E24" i="3"/>
  <c r="E25" i="3"/>
  <c r="E26" i="3"/>
  <c r="E27" i="3"/>
  <c r="E19" i="3"/>
  <c r="E17" i="3"/>
  <c r="E9" i="3"/>
  <c r="E14" i="3"/>
  <c r="E10" i="3"/>
  <c r="E13" i="3"/>
  <c r="E20" i="3"/>
  <c r="E28" i="3"/>
  <c r="E29" i="3"/>
  <c r="E30" i="3"/>
  <c r="E31" i="3"/>
  <c r="E3" i="3"/>
  <c r="C10" i="3"/>
  <c r="C14" i="3"/>
  <c r="C17" i="3"/>
  <c r="C19" i="3"/>
  <c r="C27" i="3"/>
  <c r="C26" i="3"/>
  <c r="C25" i="3"/>
  <c r="C23" i="3"/>
  <c r="C18" i="3"/>
  <c r="C16" i="3"/>
  <c r="C15" i="3"/>
  <c r="C12" i="3"/>
  <c r="C11" i="3"/>
  <c r="C8" i="3"/>
  <c r="C7" i="3"/>
  <c r="C4" i="3"/>
  <c r="C5" i="3"/>
  <c r="C6" i="3"/>
  <c r="C3" i="3"/>
  <c r="B54" i="3"/>
  <c r="B41" i="3"/>
  <c r="B32" i="3" s="1"/>
  <c r="L32" i="3"/>
  <c r="J32" i="3"/>
  <c r="H32" i="3"/>
  <c r="F32" i="3"/>
  <c r="D32" i="3"/>
  <c r="M31" i="3"/>
  <c r="K31" i="3"/>
  <c r="I31" i="3"/>
  <c r="G31" i="3"/>
  <c r="C31" i="3"/>
  <c r="K30" i="3"/>
  <c r="I30" i="3"/>
  <c r="G30" i="3"/>
  <c r="C30" i="3"/>
  <c r="M29" i="3"/>
  <c r="K29" i="3"/>
  <c r="I29" i="3"/>
  <c r="G29" i="3"/>
  <c r="C29" i="3"/>
  <c r="M28" i="3"/>
  <c r="K28" i="3"/>
  <c r="I28" i="3"/>
  <c r="G28" i="3"/>
  <c r="C28" i="3"/>
  <c r="M20" i="3"/>
  <c r="K20" i="3"/>
  <c r="I20" i="3"/>
  <c r="G20" i="3"/>
  <c r="C20" i="3"/>
  <c r="M13" i="3"/>
  <c r="K13" i="3"/>
  <c r="I13" i="3"/>
  <c r="G13" i="3"/>
  <c r="C13" i="3"/>
  <c r="M10" i="3"/>
  <c r="K10" i="3"/>
  <c r="I10" i="3"/>
  <c r="G10" i="3"/>
  <c r="M14" i="3"/>
  <c r="K14" i="3"/>
  <c r="I14" i="3"/>
  <c r="G14" i="3"/>
  <c r="M9" i="3"/>
  <c r="K9" i="3"/>
  <c r="I9" i="3"/>
  <c r="G9" i="3"/>
  <c r="C9" i="3"/>
  <c r="M17" i="3"/>
  <c r="K17" i="3"/>
  <c r="I17" i="3"/>
  <c r="G17" i="3"/>
  <c r="M19" i="3"/>
  <c r="K19" i="3"/>
  <c r="I19" i="3"/>
  <c r="G19" i="3"/>
  <c r="M27" i="3"/>
  <c r="K27" i="3"/>
  <c r="I27" i="3"/>
  <c r="G27" i="3"/>
  <c r="M26" i="3"/>
  <c r="K26" i="3"/>
  <c r="I26" i="3"/>
  <c r="G26" i="3"/>
  <c r="K25" i="3"/>
  <c r="I25" i="3"/>
  <c r="M24" i="3"/>
  <c r="K24" i="3"/>
  <c r="I24" i="3"/>
  <c r="G24" i="3"/>
  <c r="M23" i="3"/>
  <c r="K23" i="3"/>
  <c r="I23" i="3"/>
  <c r="G23" i="3"/>
  <c r="M22" i="3"/>
  <c r="K22" i="3"/>
  <c r="I22" i="3"/>
  <c r="G22" i="3"/>
  <c r="M21" i="3"/>
  <c r="K21" i="3"/>
  <c r="I21" i="3"/>
  <c r="G21" i="3"/>
  <c r="M18" i="3"/>
  <c r="K18" i="3"/>
  <c r="I18" i="3"/>
  <c r="G18" i="3"/>
  <c r="K16" i="3"/>
  <c r="I16" i="3"/>
  <c r="K15" i="3"/>
  <c r="I15" i="3"/>
  <c r="M12" i="3"/>
  <c r="K12" i="3"/>
  <c r="I12" i="3"/>
  <c r="G12" i="3"/>
  <c r="M11" i="3"/>
  <c r="K11" i="3"/>
  <c r="I11" i="3"/>
  <c r="G11" i="3"/>
  <c r="M8" i="3"/>
  <c r="K8" i="3"/>
  <c r="I8" i="3"/>
  <c r="G8" i="3"/>
  <c r="M7" i="3"/>
  <c r="K7" i="3"/>
  <c r="I7" i="3"/>
  <c r="G7" i="3"/>
  <c r="M6" i="3"/>
  <c r="K6" i="3"/>
  <c r="I6" i="3"/>
  <c r="G6" i="3"/>
  <c r="K5" i="3"/>
  <c r="I5" i="3"/>
  <c r="K4" i="3"/>
  <c r="I4" i="3"/>
  <c r="K3" i="3"/>
  <c r="I3" i="3"/>
  <c r="E32" i="3" l="1"/>
  <c r="C32" i="3"/>
  <c r="K32" i="3"/>
  <c r="M32" i="3"/>
  <c r="Q31" i="3"/>
  <c r="Q25" i="3"/>
  <c r="Q9" i="3"/>
  <c r="Q6" i="3"/>
  <c r="Q8" i="3"/>
  <c r="Q17" i="3"/>
  <c r="M33" i="3"/>
  <c r="Q16" i="3"/>
  <c r="I32" i="3"/>
  <c r="Q10" i="3"/>
  <c r="Q19" i="3"/>
  <c r="Q14" i="3"/>
  <c r="Q27" i="3"/>
  <c r="Q23" i="3"/>
  <c r="Q30" i="3"/>
  <c r="Q13" i="3"/>
  <c r="Q12" i="3"/>
  <c r="Q15" i="3"/>
  <c r="Q7" i="3"/>
  <c r="Q3" i="3"/>
  <c r="Q4" i="3"/>
  <c r="Q5" i="3"/>
  <c r="Q11" i="3"/>
  <c r="Q18" i="3"/>
  <c r="Q24" i="3"/>
  <c r="Q28" i="3"/>
  <c r="Q29" i="3"/>
  <c r="Q33" i="3"/>
  <c r="Q20" i="3"/>
  <c r="Q26" i="3"/>
  <c r="G32" i="3"/>
  <c r="Q22" i="3"/>
  <c r="Q21" i="3"/>
  <c r="Q32" i="3" l="1"/>
  <c r="B43" i="3" s="1"/>
  <c r="B57" i="3" s="1"/>
  <c r="C6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  <c r="K4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8" i="2"/>
  <c r="K29" i="2"/>
  <c r="K30" i="2"/>
  <c r="K31" i="2"/>
  <c r="K27" i="2"/>
  <c r="C18" i="2"/>
  <c r="C19" i="2"/>
  <c r="C20" i="2"/>
  <c r="B38" i="2"/>
  <c r="C26" i="2"/>
  <c r="M26" i="2"/>
  <c r="M27" i="2"/>
  <c r="M28" i="2"/>
  <c r="G26" i="2"/>
  <c r="G27" i="2"/>
  <c r="G28" i="2"/>
  <c r="E26" i="2"/>
  <c r="E27" i="2"/>
  <c r="E28" i="2"/>
  <c r="C27" i="2"/>
  <c r="C28" i="2"/>
  <c r="C25" i="2"/>
  <c r="C22" i="2"/>
  <c r="E23" i="2"/>
  <c r="C24" i="2"/>
  <c r="C21" i="2"/>
  <c r="M21" i="2"/>
  <c r="M22" i="2"/>
  <c r="M23" i="2"/>
  <c r="G21" i="2"/>
  <c r="G22" i="2"/>
  <c r="G23" i="2"/>
  <c r="E21" i="2"/>
  <c r="E22" i="2"/>
  <c r="C23" i="2"/>
  <c r="B51" i="2"/>
  <c r="L32" i="2"/>
  <c r="J32" i="2"/>
  <c r="H32" i="2"/>
  <c r="F32" i="2"/>
  <c r="D32" i="2"/>
  <c r="B32" i="2"/>
  <c r="M31" i="2"/>
  <c r="G31" i="2"/>
  <c r="E31" i="2"/>
  <c r="C31" i="2"/>
  <c r="M30" i="2"/>
  <c r="G30" i="2"/>
  <c r="E30" i="2"/>
  <c r="C30" i="2"/>
  <c r="M29" i="2"/>
  <c r="G29" i="2"/>
  <c r="E29" i="2"/>
  <c r="C29" i="2"/>
  <c r="M25" i="2"/>
  <c r="G25" i="2"/>
  <c r="E25" i="2"/>
  <c r="M24" i="2"/>
  <c r="G24" i="2"/>
  <c r="E24" i="2"/>
  <c r="M20" i="2"/>
  <c r="G20" i="2"/>
  <c r="E20" i="2"/>
  <c r="M19" i="2"/>
  <c r="G19" i="2"/>
  <c r="E19" i="2"/>
  <c r="M18" i="2"/>
  <c r="G18" i="2"/>
  <c r="E18" i="2"/>
  <c r="M17" i="2"/>
  <c r="G17" i="2"/>
  <c r="E17" i="2"/>
  <c r="C17" i="2"/>
  <c r="M16" i="2"/>
  <c r="G16" i="2"/>
  <c r="E16" i="2"/>
  <c r="C16" i="2"/>
  <c r="M15" i="2"/>
  <c r="G15" i="2"/>
  <c r="E15" i="2"/>
  <c r="C15" i="2"/>
  <c r="M14" i="2"/>
  <c r="G14" i="2"/>
  <c r="E14" i="2"/>
  <c r="C14" i="2"/>
  <c r="M13" i="2"/>
  <c r="G13" i="2"/>
  <c r="E13" i="2"/>
  <c r="C13" i="2"/>
  <c r="E12" i="2"/>
  <c r="C12" i="2"/>
  <c r="M11" i="2"/>
  <c r="G11" i="2"/>
  <c r="E11" i="2"/>
  <c r="C11" i="2"/>
  <c r="M10" i="2"/>
  <c r="G10" i="2"/>
  <c r="E10" i="2"/>
  <c r="C10" i="2"/>
  <c r="M9" i="2"/>
  <c r="G9" i="2"/>
  <c r="E9" i="2"/>
  <c r="C9" i="2"/>
  <c r="M8" i="2"/>
  <c r="G8" i="2"/>
  <c r="E8" i="2"/>
  <c r="C8" i="2"/>
  <c r="M7" i="2"/>
  <c r="G7" i="2"/>
  <c r="E7" i="2"/>
  <c r="C7" i="2"/>
  <c r="M6" i="2"/>
  <c r="G6" i="2"/>
  <c r="E6" i="2"/>
  <c r="M5" i="2"/>
  <c r="G5" i="2"/>
  <c r="E5" i="2"/>
  <c r="C5" i="2"/>
  <c r="M4" i="2"/>
  <c r="G4" i="2"/>
  <c r="E4" i="2"/>
  <c r="C4" i="2"/>
  <c r="M3" i="2"/>
  <c r="G3" i="2"/>
  <c r="E3" i="2"/>
  <c r="C3" i="2"/>
  <c r="Q28" i="2" l="1"/>
  <c r="Q27" i="2"/>
  <c r="Q26" i="2"/>
  <c r="Q22" i="2"/>
  <c r="Q21" i="2"/>
  <c r="Q23" i="2"/>
  <c r="Q4" i="2"/>
  <c r="Q6" i="2"/>
  <c r="Q14" i="2"/>
  <c r="Q18" i="2"/>
  <c r="Q12" i="2"/>
  <c r="I32" i="2"/>
  <c r="G32" i="2"/>
  <c r="Q20" i="2"/>
  <c r="K32" i="2"/>
  <c r="Q19" i="2"/>
  <c r="Q29" i="2"/>
  <c r="Q5" i="2"/>
  <c r="Q24" i="2"/>
  <c r="Q31" i="2"/>
  <c r="Q9" i="2"/>
  <c r="Q11" i="2"/>
  <c r="Q3" i="2"/>
  <c r="Q7" i="2"/>
  <c r="M32" i="2"/>
  <c r="M33" i="2" s="1"/>
  <c r="Q10" i="2"/>
  <c r="Q13" i="2"/>
  <c r="Q17" i="2"/>
  <c r="Q25" i="2"/>
  <c r="Q30" i="2"/>
  <c r="Q33" i="2"/>
  <c r="Q8" i="2"/>
  <c r="Q16" i="2"/>
  <c r="Q15" i="2"/>
  <c r="E32" i="2"/>
  <c r="C32" i="2"/>
  <c r="N20" i="1"/>
  <c r="U4" i="2" l="1"/>
  <c r="Q32" i="2"/>
  <c r="B40" i="2" s="1"/>
  <c r="B54" i="2" s="1"/>
  <c r="C33" i="1"/>
  <c r="C32" i="1"/>
  <c r="B47" i="1" l="1"/>
  <c r="B34" i="1"/>
  <c r="L28" i="1"/>
  <c r="J28" i="1"/>
  <c r="H28" i="1"/>
  <c r="F28" i="1"/>
  <c r="D28" i="1"/>
  <c r="B28" i="1"/>
  <c r="M27" i="1"/>
  <c r="K27" i="1"/>
  <c r="I27" i="1"/>
  <c r="G27" i="1"/>
  <c r="Q27" i="1" s="1"/>
  <c r="E27" i="1"/>
  <c r="C27" i="1"/>
  <c r="M26" i="1"/>
  <c r="K26" i="1"/>
  <c r="I26" i="1"/>
  <c r="G26" i="1"/>
  <c r="E26" i="1"/>
  <c r="C26" i="1"/>
  <c r="Q26" i="1" s="1"/>
  <c r="M25" i="1"/>
  <c r="K25" i="1"/>
  <c r="I25" i="1"/>
  <c r="G25" i="1"/>
  <c r="E25" i="1"/>
  <c r="C25" i="1"/>
  <c r="M24" i="1"/>
  <c r="K24" i="1"/>
  <c r="I24" i="1"/>
  <c r="G24" i="1"/>
  <c r="E24" i="1"/>
  <c r="C24" i="1"/>
  <c r="M23" i="1"/>
  <c r="K23" i="1"/>
  <c r="I23" i="1"/>
  <c r="G23" i="1"/>
  <c r="Q23" i="1" s="1"/>
  <c r="E23" i="1"/>
  <c r="C23" i="1"/>
  <c r="M19" i="1"/>
  <c r="K19" i="1"/>
  <c r="I19" i="1"/>
  <c r="G19" i="1"/>
  <c r="E19" i="1"/>
  <c r="C19" i="1"/>
  <c r="M4" i="1"/>
  <c r="K4" i="1"/>
  <c r="I4" i="1"/>
  <c r="G4" i="1"/>
  <c r="E4" i="1"/>
  <c r="C4" i="1"/>
  <c r="M6" i="1"/>
  <c r="K6" i="1"/>
  <c r="I6" i="1"/>
  <c r="G6" i="1"/>
  <c r="E6" i="1"/>
  <c r="C6" i="1"/>
  <c r="M22" i="1"/>
  <c r="K22" i="1"/>
  <c r="I22" i="1"/>
  <c r="G22" i="1"/>
  <c r="E22" i="1"/>
  <c r="C22" i="1"/>
  <c r="M21" i="1"/>
  <c r="K21" i="1"/>
  <c r="I21" i="1"/>
  <c r="G21" i="1"/>
  <c r="E21" i="1"/>
  <c r="C21" i="1"/>
  <c r="M20" i="1"/>
  <c r="K20" i="1"/>
  <c r="I20" i="1"/>
  <c r="G20" i="1"/>
  <c r="E20" i="1"/>
  <c r="C20" i="1"/>
  <c r="M18" i="1"/>
  <c r="K18" i="1"/>
  <c r="I18" i="1"/>
  <c r="G18" i="1"/>
  <c r="E18" i="1"/>
  <c r="C18" i="1"/>
  <c r="M17" i="1"/>
  <c r="K17" i="1"/>
  <c r="I17" i="1"/>
  <c r="G17" i="1"/>
  <c r="E17" i="1"/>
  <c r="C17" i="1"/>
  <c r="M16" i="1"/>
  <c r="K16" i="1"/>
  <c r="I16" i="1"/>
  <c r="G16" i="1"/>
  <c r="E16" i="1"/>
  <c r="C16" i="1"/>
  <c r="M15" i="1"/>
  <c r="K15" i="1"/>
  <c r="I15" i="1"/>
  <c r="G15" i="1"/>
  <c r="E15" i="1"/>
  <c r="C15" i="1"/>
  <c r="E14" i="1"/>
  <c r="C14" i="1"/>
  <c r="Q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E11" i="1"/>
  <c r="C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5" i="1"/>
  <c r="K5" i="1"/>
  <c r="I5" i="1"/>
  <c r="G5" i="1"/>
  <c r="E5" i="1"/>
  <c r="C5" i="1"/>
  <c r="M3" i="1"/>
  <c r="K3" i="1"/>
  <c r="I3" i="1"/>
  <c r="G3" i="1"/>
  <c r="E3" i="1"/>
  <c r="C3" i="1"/>
  <c r="Q19" i="1" l="1"/>
  <c r="Q5" i="1"/>
  <c r="Q16" i="1"/>
  <c r="K28" i="1"/>
  <c r="Q11" i="1"/>
  <c r="Q13" i="1"/>
  <c r="Q17" i="1"/>
  <c r="Q4" i="1"/>
  <c r="Q25" i="1"/>
  <c r="Q6" i="1"/>
  <c r="Q12" i="1"/>
  <c r="Q7" i="1"/>
  <c r="I28" i="1"/>
  <c r="Q9" i="1"/>
  <c r="Q22" i="1"/>
  <c r="E28" i="1"/>
  <c r="Q3" i="1"/>
  <c r="M28" i="1"/>
  <c r="M29" i="1" s="1"/>
  <c r="Q10" i="1"/>
  <c r="Q18" i="1"/>
  <c r="Q20" i="1"/>
  <c r="Q15" i="1"/>
  <c r="Q8" i="1"/>
  <c r="Q24" i="1"/>
  <c r="Q29" i="1"/>
  <c r="Q21" i="1"/>
  <c r="C28" i="1"/>
  <c r="G28" i="1"/>
  <c r="Q28" i="1" l="1"/>
  <c r="B36" i="1" s="1"/>
  <c r="B50" i="1" s="1"/>
  <c r="U3" i="1"/>
</calcChain>
</file>

<file path=xl/sharedStrings.xml><?xml version="1.0" encoding="utf-8"?>
<sst xmlns="http://schemas.openxmlformats.org/spreadsheetml/2006/main" count="3867" uniqueCount="301">
  <si>
    <t>LISTA DE SERVIÇOS GERAIS</t>
  </si>
  <si>
    <t>Clientes</t>
  </si>
  <si>
    <t>Nº</t>
  </si>
  <si>
    <t>PASSEIO</t>
  </si>
  <si>
    <t>PET SITTER</t>
  </si>
  <si>
    <t>HOSPEDAGEM</t>
  </si>
  <si>
    <t>SOCIALIZAÇÃO</t>
  </si>
  <si>
    <t>ADESTRAMENTO</t>
  </si>
  <si>
    <t>DAY CARE</t>
  </si>
  <si>
    <t>EXTRA</t>
  </si>
  <si>
    <t>DESC</t>
  </si>
  <si>
    <t>OBS</t>
  </si>
  <si>
    <t>TOTAL</t>
  </si>
  <si>
    <t>PG</t>
  </si>
  <si>
    <t>ENVIADA</t>
  </si>
  <si>
    <t>AURORA</t>
  </si>
  <si>
    <t>CASH e LARA</t>
  </si>
  <si>
    <t>DEXTER E TIGRE</t>
  </si>
  <si>
    <t>DORA</t>
  </si>
  <si>
    <t>EVY</t>
  </si>
  <si>
    <t>FRIDA</t>
  </si>
  <si>
    <t>IZAYA</t>
  </si>
  <si>
    <t>LUIZINHO</t>
  </si>
  <si>
    <t>MALU</t>
  </si>
  <si>
    <t>MARADONA</t>
  </si>
  <si>
    <t>MASCARA</t>
  </si>
  <si>
    <t>MOANA</t>
  </si>
  <si>
    <t>OZZI</t>
  </si>
  <si>
    <t>RAFA</t>
  </si>
  <si>
    <t>SHELLY</t>
  </si>
  <si>
    <t>TONY</t>
  </si>
  <si>
    <t>ZOO</t>
  </si>
  <si>
    <t>CHANEL</t>
  </si>
  <si>
    <t>BART</t>
  </si>
  <si>
    <t>ROMEU E JULIETA</t>
  </si>
  <si>
    <t>LUAN</t>
  </si>
  <si>
    <t>CAIÇARA</t>
  </si>
  <si>
    <t>DYNO</t>
  </si>
  <si>
    <t>LAYS</t>
  </si>
  <si>
    <t>LUCRO</t>
  </si>
  <si>
    <t>aluguel</t>
  </si>
  <si>
    <t>celular</t>
  </si>
  <si>
    <t>net</t>
  </si>
  <si>
    <t>camera</t>
  </si>
  <si>
    <t>site</t>
  </si>
  <si>
    <t>pc</t>
  </si>
  <si>
    <t>pós</t>
  </si>
  <si>
    <t>sofá</t>
  </si>
  <si>
    <t>Despesas totais</t>
  </si>
  <si>
    <t>valo final</t>
  </si>
  <si>
    <t>ok</t>
  </si>
  <si>
    <t xml:space="preserve">unimed </t>
  </si>
  <si>
    <t>GI</t>
  </si>
  <si>
    <t>MEL E TUTTY</t>
  </si>
  <si>
    <t>MARLEY</t>
  </si>
  <si>
    <t>FLÁVIA</t>
  </si>
  <si>
    <t>LUNA E MAYA</t>
  </si>
  <si>
    <t>FRED E APOLO</t>
  </si>
  <si>
    <t>KILI</t>
  </si>
  <si>
    <t>WAN</t>
  </si>
  <si>
    <t>MESSI</t>
  </si>
  <si>
    <t>PROX MÊS</t>
  </si>
  <si>
    <t>falta 5 reais</t>
  </si>
  <si>
    <t>OK</t>
  </si>
  <si>
    <t>Caiçara</t>
  </si>
  <si>
    <t>Luan</t>
  </si>
  <si>
    <t>poupança</t>
  </si>
  <si>
    <t>Luke lulu</t>
  </si>
  <si>
    <t>Bruce bull</t>
  </si>
  <si>
    <t>Ziggy</t>
  </si>
  <si>
    <t>Ana Catarina</t>
  </si>
  <si>
    <t>Matilda</t>
  </si>
  <si>
    <t>MALU E GAIA</t>
  </si>
  <si>
    <t>Luke SRD</t>
  </si>
  <si>
    <t xml:space="preserve"> </t>
  </si>
  <si>
    <t>Estella</t>
  </si>
  <si>
    <t>Ollye</t>
  </si>
  <si>
    <t>Marley labra</t>
  </si>
  <si>
    <t>Quarteto</t>
  </si>
  <si>
    <t>Kira</t>
  </si>
  <si>
    <t>Stark</t>
  </si>
  <si>
    <t>cartão</t>
  </si>
  <si>
    <t xml:space="preserve">cartão </t>
  </si>
  <si>
    <t>JOHNNY</t>
  </si>
  <si>
    <t>STARK</t>
  </si>
  <si>
    <t>ZICO</t>
  </si>
  <si>
    <t>HANNAH</t>
  </si>
  <si>
    <t>LAIKA</t>
  </si>
  <si>
    <t>NINA YORK</t>
  </si>
  <si>
    <t>LUNA SRD</t>
  </si>
  <si>
    <t>MADONNA</t>
  </si>
  <si>
    <t>LAYKA SALSICHA</t>
  </si>
  <si>
    <t xml:space="preserve">APOLLO </t>
  </si>
  <si>
    <t>HELENA</t>
  </si>
  <si>
    <t>prox</t>
  </si>
  <si>
    <t>ARTHUR</t>
  </si>
  <si>
    <t>AURORA e Ragnar</t>
  </si>
  <si>
    <t>Mike</t>
  </si>
  <si>
    <t>Spyder</t>
  </si>
  <si>
    <t>Ivy</t>
  </si>
  <si>
    <t>Banzai</t>
  </si>
  <si>
    <t>Diana</t>
  </si>
  <si>
    <t>Frida</t>
  </si>
  <si>
    <t>Bruce</t>
  </si>
  <si>
    <t>Kira SRD</t>
  </si>
  <si>
    <t>Caiçaras</t>
  </si>
  <si>
    <t>BRUCE BULL</t>
  </si>
  <si>
    <t xml:space="preserve">RIBAS </t>
  </si>
  <si>
    <t>Blunt</t>
  </si>
  <si>
    <t>Milly</t>
  </si>
  <si>
    <t>Lipe</t>
  </si>
  <si>
    <t>CAIO</t>
  </si>
  <si>
    <t>MARLEY (shit)</t>
  </si>
  <si>
    <t>Julia</t>
  </si>
  <si>
    <t>Felipe</t>
  </si>
  <si>
    <t>Bonifácia</t>
  </si>
  <si>
    <t>Sheyla</t>
  </si>
  <si>
    <t>BISTECA</t>
  </si>
  <si>
    <t>NEIL</t>
  </si>
  <si>
    <t>ZECA</t>
  </si>
  <si>
    <t>GUMBALL</t>
  </si>
  <si>
    <t>JADE</t>
  </si>
  <si>
    <t>LUKE GOLDEN</t>
  </si>
  <si>
    <t>Lua</t>
  </si>
  <si>
    <t>CAIÇARAS</t>
  </si>
  <si>
    <t>FRED E APOLLO</t>
  </si>
  <si>
    <t>MATILDA</t>
  </si>
  <si>
    <t>MEG</t>
  </si>
  <si>
    <t>Bruce Paulo</t>
  </si>
  <si>
    <t>Bob</t>
  </si>
  <si>
    <t>Nina SRD</t>
  </si>
  <si>
    <t>Bolota</t>
  </si>
  <si>
    <t>Frida veggie</t>
  </si>
  <si>
    <t>Nikita e Joaquim</t>
  </si>
  <si>
    <t>Thor BC</t>
  </si>
  <si>
    <t>Zoe</t>
  </si>
  <si>
    <t>Primavera</t>
  </si>
  <si>
    <t>Gabriel</t>
  </si>
  <si>
    <t>Natália</t>
  </si>
  <si>
    <t>Bob SV</t>
  </si>
  <si>
    <t>Dexter e Tigre</t>
  </si>
  <si>
    <t>MARLEY (lhasa)</t>
  </si>
  <si>
    <t>Meg</t>
  </si>
  <si>
    <t>Chopper e Isis</t>
  </si>
  <si>
    <t>Rico</t>
  </si>
  <si>
    <t>Kirah</t>
  </si>
  <si>
    <t>Bella</t>
  </si>
  <si>
    <t>Lili</t>
  </si>
  <si>
    <t>Maia</t>
  </si>
  <si>
    <t>Ginga</t>
  </si>
  <si>
    <t>Pipoca</t>
  </si>
  <si>
    <t>Elza</t>
  </si>
  <si>
    <t>Rock</t>
  </si>
  <si>
    <t>Chloe</t>
  </si>
  <si>
    <t>Luke BC</t>
  </si>
  <si>
    <t>Bisteca Manuela</t>
  </si>
  <si>
    <t>Margarida</t>
  </si>
  <si>
    <t>Shark</t>
  </si>
  <si>
    <t>Vinni</t>
  </si>
  <si>
    <t>Leticia</t>
  </si>
  <si>
    <t>Gamora</t>
  </si>
  <si>
    <t>Bacon</t>
  </si>
  <si>
    <t>Hulk e Barbie</t>
  </si>
  <si>
    <t>Dorotéia</t>
  </si>
  <si>
    <t>Thor pinscher</t>
  </si>
  <si>
    <t>Vanilla</t>
  </si>
  <si>
    <t>Gaia</t>
  </si>
  <si>
    <t>LIGAR</t>
  </si>
  <si>
    <t>Foto</t>
  </si>
  <si>
    <t>Bob esponja</t>
  </si>
  <si>
    <t>Café</t>
  </si>
  <si>
    <t>Caramelo</t>
  </si>
  <si>
    <t>Nalu</t>
  </si>
  <si>
    <t>Happy</t>
  </si>
  <si>
    <t>Maia Bull</t>
  </si>
  <si>
    <t>Amora e Ariel</t>
  </si>
  <si>
    <t>Rocky</t>
  </si>
  <si>
    <t>Sky</t>
  </si>
  <si>
    <t>Julie e Kiara</t>
  </si>
  <si>
    <t>Godofredo</t>
  </si>
  <si>
    <t>Kiver</t>
  </si>
  <si>
    <t>Lucky</t>
  </si>
  <si>
    <t>Duda</t>
  </si>
  <si>
    <t>Brutos</t>
  </si>
  <si>
    <t>Max</t>
  </si>
  <si>
    <t>Pierre</t>
  </si>
  <si>
    <t>BRIOZA</t>
  </si>
  <si>
    <t>Dyno</t>
  </si>
  <si>
    <t>Skye</t>
  </si>
  <si>
    <t>Scooby</t>
  </si>
  <si>
    <t>Pompeu e Lili</t>
  </si>
  <si>
    <t>Pandora</t>
  </si>
  <si>
    <t>Heros</t>
  </si>
  <si>
    <t>Hachi</t>
  </si>
  <si>
    <t>Aurora</t>
  </si>
  <si>
    <t>Maya</t>
  </si>
  <si>
    <t>Aagon</t>
  </si>
  <si>
    <t>Lino</t>
  </si>
  <si>
    <t>Armani e Algodão</t>
  </si>
  <si>
    <t>Lalo</t>
  </si>
  <si>
    <t>jan</t>
  </si>
  <si>
    <t>fev</t>
  </si>
  <si>
    <t>Jack SRD</t>
  </si>
  <si>
    <t>Jack chihuahua</t>
  </si>
  <si>
    <t>Fred e Kiara</t>
  </si>
  <si>
    <t>Alaska e Sandra</t>
  </si>
  <si>
    <t>Luke spitz</t>
  </si>
  <si>
    <t>Luke golden</t>
  </si>
  <si>
    <t>Barbie e Hulk</t>
  </si>
  <si>
    <t>Goofy</t>
  </si>
  <si>
    <t xml:space="preserve">ok </t>
  </si>
  <si>
    <t>Lira</t>
  </si>
  <si>
    <t>Yara</t>
  </si>
  <si>
    <t>Wan</t>
  </si>
  <si>
    <t xml:space="preserve">Bob </t>
  </si>
  <si>
    <t>Jorja</t>
  </si>
  <si>
    <t>Jimmy</t>
  </si>
  <si>
    <t>Ducki</t>
  </si>
  <si>
    <t>Noa</t>
  </si>
  <si>
    <t>Reginaldo</t>
  </si>
  <si>
    <t>Zara</t>
  </si>
  <si>
    <t>Pitoco</t>
  </si>
  <si>
    <t>proxi</t>
  </si>
  <si>
    <t>140 prox</t>
  </si>
  <si>
    <t>Thor american</t>
  </si>
  <si>
    <t>Amora</t>
  </si>
  <si>
    <t>Luke</t>
  </si>
  <si>
    <t>presente maes</t>
  </si>
  <si>
    <t>Graciet</t>
  </si>
  <si>
    <t>Lia</t>
  </si>
  <si>
    <t>Yasmin</t>
  </si>
  <si>
    <t>Zeca</t>
  </si>
  <si>
    <t>Odara</t>
  </si>
  <si>
    <t>Chewie</t>
  </si>
  <si>
    <t>Apolo Julia</t>
  </si>
  <si>
    <t>Hermes e Prada</t>
  </si>
  <si>
    <t>Nina</t>
  </si>
  <si>
    <t>Romeu</t>
  </si>
  <si>
    <t>Tiorc</t>
  </si>
  <si>
    <t>Nicolau e Julieta</t>
  </si>
  <si>
    <t>Cacau</t>
  </si>
  <si>
    <t>Pirata</t>
  </si>
  <si>
    <t>Bruce e Vinny</t>
  </si>
  <si>
    <t>Luke bull</t>
  </si>
  <si>
    <t>Luna golden</t>
  </si>
  <si>
    <t>erro de envio</t>
  </si>
  <si>
    <t>Gabiru</t>
  </si>
  <si>
    <t>Tunico</t>
  </si>
  <si>
    <t>Jade</t>
  </si>
  <si>
    <t>Kiever</t>
  </si>
  <si>
    <t>Mili e Luke</t>
  </si>
  <si>
    <t>Mel e Boris</t>
  </si>
  <si>
    <t>Mona</t>
  </si>
  <si>
    <t>Sophie</t>
  </si>
  <si>
    <t>julho</t>
  </si>
  <si>
    <t>Doggo</t>
  </si>
  <si>
    <t>Apolo labra</t>
  </si>
  <si>
    <t>Gregorio</t>
  </si>
  <si>
    <t>Cléo</t>
  </si>
  <si>
    <t>Summer</t>
  </si>
  <si>
    <t>Urso</t>
  </si>
  <si>
    <t>Toquinho</t>
  </si>
  <si>
    <t>Benedito</t>
  </si>
  <si>
    <t>Maggie</t>
  </si>
  <si>
    <t>Frida Bull</t>
  </si>
  <si>
    <t>Willy</t>
  </si>
  <si>
    <t>Bizu</t>
  </si>
  <si>
    <t>Laika</t>
  </si>
  <si>
    <t>Lola Pastor</t>
  </si>
  <si>
    <t>Marola</t>
  </si>
  <si>
    <t>Laila</t>
  </si>
  <si>
    <t>Lola Jack</t>
  </si>
  <si>
    <t>Scooby SRD</t>
  </si>
  <si>
    <t>Scooby e Amora</t>
  </si>
  <si>
    <t>Kira sptiz</t>
  </si>
  <si>
    <t>Jude</t>
  </si>
  <si>
    <t>Sadam</t>
  </si>
  <si>
    <t>Mateus</t>
  </si>
  <si>
    <t>Karl</t>
  </si>
  <si>
    <t>Noa labrador</t>
  </si>
  <si>
    <t>NSW</t>
  </si>
  <si>
    <t>Yin</t>
  </si>
  <si>
    <t>Filomena</t>
  </si>
  <si>
    <t>Hurgos</t>
  </si>
  <si>
    <t>LINK</t>
  </si>
  <si>
    <t>plantas</t>
  </si>
  <si>
    <t>Paçoca</t>
  </si>
  <si>
    <t>Filó</t>
  </si>
  <si>
    <t>Apolo Ju</t>
  </si>
  <si>
    <t>Caju e Amora</t>
  </si>
  <si>
    <t>falta 280</t>
  </si>
  <si>
    <t>falta 420</t>
  </si>
  <si>
    <t>Agatha Augusto</t>
  </si>
  <si>
    <t>Tutor</t>
  </si>
  <si>
    <t>Total</t>
  </si>
  <si>
    <t>Jessica</t>
  </si>
  <si>
    <t>Luiz</t>
  </si>
  <si>
    <t>Aline Migué</t>
  </si>
  <si>
    <t>Carol - Mada</t>
  </si>
  <si>
    <t>Luisa</t>
  </si>
  <si>
    <t>Tia 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</si>
</sst>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3" xfId="0" applyFont="1" applyFill="1" applyBorder="1"/>
    <xf numFmtId="0" fontId="0" fillId="3" borderId="0" xfId="0" applyFill="1"/>
    <xf numFmtId="0" fontId="0" fillId="0" borderId="5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3" borderId="1" xfId="0" applyFill="1" applyBorder="1"/>
    <xf numFmtId="0" fontId="0" fillId="3" borderId="5" xfId="0" applyFill="1" applyBorder="1"/>
    <xf numFmtId="0" fontId="1" fillId="0" borderId="0" xfId="0" applyFont="1"/>
    <xf numFmtId="16" fontId="0" fillId="0" borderId="0" xfId="0" applyNumberFormat="1"/>
    <xf numFmtId="0" fontId="1" fillId="4" borderId="7" xfId="0" applyFont="1" applyFill="1" applyBorder="1"/>
    <xf numFmtId="0" fontId="0" fillId="0" borderId="8" xfId="0" applyBorder="1"/>
    <xf numFmtId="0" fontId="0" fillId="5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5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3" xfId="0" applyFill="1" applyBorder="1"/>
    <xf numFmtId="0" fontId="3" fillId="0" borderId="5" xfId="0" applyFont="1" applyBorder="1"/>
    <xf numFmtId="0" fontId="0" fillId="6" borderId="5" xfId="0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0" fillId="7" borderId="5" xfId="0" applyFill="1" applyBorder="1"/>
    <xf numFmtId="0" fontId="0" fillId="8" borderId="5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6" workbookViewId="0">
      <selection activeCell="E35" sqref="E35"/>
    </sheetView>
  </sheetViews>
  <sheetFormatPr defaultRowHeight="15" x14ac:dyDescent="0.25"/>
  <cols>
    <col min="1" max="1" width="16.42578125" customWidth="1"/>
    <col min="2" max="2" width="8.7109375" bestFit="1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s="7" t="s">
        <v>15</v>
      </c>
      <c r="B3" s="8"/>
      <c r="C3" s="9">
        <f>B3*20</f>
        <v>0</v>
      </c>
      <c r="D3" s="8"/>
      <c r="E3" s="9">
        <f>D3*30</f>
        <v>0</v>
      </c>
      <c r="F3" s="10"/>
      <c r="G3" s="9">
        <f>F3*80</f>
        <v>0</v>
      </c>
      <c r="H3" s="10"/>
      <c r="I3" s="9">
        <f t="shared" ref="I3:I13" si="0">H3*30</f>
        <v>0</v>
      </c>
      <c r="J3" s="10"/>
      <c r="K3" s="9">
        <f t="shared" ref="K3:K13" si="1">J3*60</f>
        <v>0</v>
      </c>
      <c r="L3" s="8">
        <v>9</v>
      </c>
      <c r="M3" s="11">
        <f>L3*70</f>
        <v>630</v>
      </c>
      <c r="N3" s="10"/>
      <c r="O3" s="12"/>
      <c r="P3" s="8"/>
      <c r="Q3" s="8">
        <f t="shared" ref="Q3:Q27" si="2">SUM(C3,E3,G3,I3,K3,N3,M3)-O3</f>
        <v>630</v>
      </c>
      <c r="R3" s="13"/>
      <c r="S3" s="13" t="s">
        <v>50</v>
      </c>
      <c r="U3">
        <f>SUM(Q3,Q6,Q20)</f>
        <v>1567</v>
      </c>
    </row>
    <row r="4" spans="1:21" x14ac:dyDescent="0.25">
      <c r="A4" s="9" t="s">
        <v>33</v>
      </c>
      <c r="B4" s="8"/>
      <c r="C4" s="9">
        <f>B4*20</f>
        <v>0</v>
      </c>
      <c r="D4" s="8"/>
      <c r="E4" s="9">
        <f t="shared" ref="E4:E9" si="3">D4*35</f>
        <v>0</v>
      </c>
      <c r="F4" s="10"/>
      <c r="G4" s="9">
        <f>F4*60</f>
        <v>0</v>
      </c>
      <c r="H4" s="10"/>
      <c r="I4" s="9">
        <f t="shared" si="0"/>
        <v>0</v>
      </c>
      <c r="J4" s="10">
        <v>6</v>
      </c>
      <c r="K4" s="9">
        <f t="shared" si="1"/>
        <v>360</v>
      </c>
      <c r="L4" s="8"/>
      <c r="M4" s="11">
        <f>L4*55</f>
        <v>0</v>
      </c>
      <c r="N4" s="10"/>
      <c r="O4" s="12"/>
      <c r="P4" s="8"/>
      <c r="Q4" s="8">
        <f t="shared" si="2"/>
        <v>360</v>
      </c>
      <c r="R4" s="13" t="s">
        <v>50</v>
      </c>
      <c r="S4" s="13" t="s">
        <v>50</v>
      </c>
    </row>
    <row r="5" spans="1:21" x14ac:dyDescent="0.25">
      <c r="A5" s="7" t="s">
        <v>16</v>
      </c>
      <c r="B5" s="8">
        <v>20</v>
      </c>
      <c r="C5" s="9">
        <f>B5*20</f>
        <v>400</v>
      </c>
      <c r="D5" s="8"/>
      <c r="E5" s="9">
        <f t="shared" si="3"/>
        <v>0</v>
      </c>
      <c r="F5" s="10">
        <v>7</v>
      </c>
      <c r="G5" s="9">
        <f>F5*80</f>
        <v>560</v>
      </c>
      <c r="H5" s="10"/>
      <c r="I5" s="9">
        <f t="shared" si="0"/>
        <v>0</v>
      </c>
      <c r="J5" s="10"/>
      <c r="K5" s="9">
        <f t="shared" si="1"/>
        <v>0</v>
      </c>
      <c r="L5" s="8">
        <v>1</v>
      </c>
      <c r="M5" s="11">
        <f>L5*75</f>
        <v>75</v>
      </c>
      <c r="N5" s="10"/>
      <c r="O5" s="12"/>
      <c r="P5" s="8"/>
      <c r="Q5" s="8">
        <f t="shared" si="2"/>
        <v>1035</v>
      </c>
      <c r="R5" s="13" t="s">
        <v>50</v>
      </c>
      <c r="S5" s="13" t="s">
        <v>50</v>
      </c>
    </row>
    <row r="6" spans="1:21" x14ac:dyDescent="0.25">
      <c r="A6" s="9" t="s">
        <v>32</v>
      </c>
      <c r="B6" s="8">
        <v>11</v>
      </c>
      <c r="C6" s="9">
        <f>B6*20</f>
        <v>220</v>
      </c>
      <c r="D6" s="8"/>
      <c r="E6" s="9">
        <f t="shared" si="3"/>
        <v>0</v>
      </c>
      <c r="F6" s="10"/>
      <c r="G6" s="9">
        <f>F6*60</f>
        <v>0</v>
      </c>
      <c r="H6" s="10"/>
      <c r="I6" s="9">
        <f t="shared" si="0"/>
        <v>0</v>
      </c>
      <c r="J6" s="10"/>
      <c r="K6" s="9">
        <f t="shared" si="1"/>
        <v>0</v>
      </c>
      <c r="L6" s="8"/>
      <c r="M6" s="11">
        <f>L6*55</f>
        <v>0</v>
      </c>
      <c r="N6" s="10"/>
      <c r="O6" s="12"/>
      <c r="P6" s="8"/>
      <c r="Q6" s="8">
        <f t="shared" si="2"/>
        <v>220</v>
      </c>
      <c r="R6" s="13"/>
      <c r="S6" s="13" t="s">
        <v>50</v>
      </c>
    </row>
    <row r="7" spans="1:21" x14ac:dyDescent="0.25">
      <c r="A7" s="9" t="s">
        <v>17</v>
      </c>
      <c r="B7" s="8">
        <v>8</v>
      </c>
      <c r="C7" s="9">
        <f>B7*25</f>
        <v>200</v>
      </c>
      <c r="D7" s="8"/>
      <c r="E7" s="9">
        <f t="shared" si="3"/>
        <v>0</v>
      </c>
      <c r="F7" s="10"/>
      <c r="G7" s="9">
        <f>F7*55</f>
        <v>0</v>
      </c>
      <c r="H7" s="10"/>
      <c r="I7" s="9">
        <f t="shared" si="0"/>
        <v>0</v>
      </c>
      <c r="J7" s="10"/>
      <c r="K7" s="9">
        <f t="shared" si="1"/>
        <v>0</v>
      </c>
      <c r="L7" s="8"/>
      <c r="M7" s="11">
        <f>L7*55</f>
        <v>0</v>
      </c>
      <c r="N7" s="10"/>
      <c r="O7" s="12"/>
      <c r="P7" s="8"/>
      <c r="Q7" s="8">
        <f t="shared" si="2"/>
        <v>200</v>
      </c>
      <c r="R7" s="13" t="s">
        <v>50</v>
      </c>
      <c r="S7" s="13" t="s">
        <v>50</v>
      </c>
    </row>
    <row r="8" spans="1:21" x14ac:dyDescent="0.25">
      <c r="A8" s="14" t="s">
        <v>18</v>
      </c>
      <c r="B8" s="8">
        <v>2</v>
      </c>
      <c r="C8" s="9">
        <f>B8*25</f>
        <v>50</v>
      </c>
      <c r="D8" s="8"/>
      <c r="E8" s="9">
        <f t="shared" si="3"/>
        <v>0</v>
      </c>
      <c r="F8" s="10"/>
      <c r="G8" s="9">
        <f>F8*100</f>
        <v>0</v>
      </c>
      <c r="H8" s="10"/>
      <c r="I8" s="9">
        <f t="shared" si="0"/>
        <v>0</v>
      </c>
      <c r="J8" s="10"/>
      <c r="K8" s="9">
        <f t="shared" si="1"/>
        <v>0</v>
      </c>
      <c r="L8" s="8">
        <v>5</v>
      </c>
      <c r="M8" s="11">
        <f>L8*65</f>
        <v>325</v>
      </c>
      <c r="N8" s="10"/>
      <c r="O8" s="12"/>
      <c r="P8" s="8"/>
      <c r="Q8" s="8">
        <f t="shared" si="2"/>
        <v>375</v>
      </c>
      <c r="R8" s="13" t="s">
        <v>50</v>
      </c>
      <c r="S8" s="13"/>
    </row>
    <row r="9" spans="1:21" x14ac:dyDescent="0.25">
      <c r="A9" s="8" t="s">
        <v>19</v>
      </c>
      <c r="B9" s="10">
        <v>3</v>
      </c>
      <c r="C9" s="9">
        <f>B9*25</f>
        <v>75</v>
      </c>
      <c r="D9" s="8"/>
      <c r="E9" s="9">
        <f t="shared" si="3"/>
        <v>0</v>
      </c>
      <c r="F9" s="10"/>
      <c r="G9" s="9">
        <f>F9*60</f>
        <v>0</v>
      </c>
      <c r="H9" s="10"/>
      <c r="I9" s="9">
        <f t="shared" si="0"/>
        <v>0</v>
      </c>
      <c r="J9" s="10"/>
      <c r="K9" s="9">
        <f t="shared" si="1"/>
        <v>0</v>
      </c>
      <c r="L9" s="8"/>
      <c r="M9" s="11">
        <f>L9*55</f>
        <v>0</v>
      </c>
      <c r="N9" s="10"/>
      <c r="O9" s="12"/>
      <c r="P9" s="8"/>
      <c r="Q9" s="8">
        <f t="shared" si="2"/>
        <v>75</v>
      </c>
      <c r="R9" s="13" t="s">
        <v>50</v>
      </c>
      <c r="S9" s="13" t="s">
        <v>50</v>
      </c>
    </row>
    <row r="10" spans="1:21" x14ac:dyDescent="0.25">
      <c r="A10" s="15" t="s">
        <v>20</v>
      </c>
      <c r="B10" s="10">
        <v>11</v>
      </c>
      <c r="C10" s="9">
        <f>B10*20</f>
        <v>220</v>
      </c>
      <c r="D10" s="8"/>
      <c r="E10" s="9">
        <f>D10*30</f>
        <v>0</v>
      </c>
      <c r="F10" s="10"/>
      <c r="G10" s="9">
        <f>F10*60</f>
        <v>0</v>
      </c>
      <c r="H10" s="10"/>
      <c r="I10" s="9">
        <f t="shared" si="0"/>
        <v>0</v>
      </c>
      <c r="J10" s="10"/>
      <c r="K10" s="9">
        <f t="shared" si="1"/>
        <v>0</v>
      </c>
      <c r="L10" s="8"/>
      <c r="M10" s="11">
        <f>L10*55</f>
        <v>0</v>
      </c>
      <c r="N10" s="10"/>
      <c r="O10" s="12"/>
      <c r="P10" s="8"/>
      <c r="Q10" s="8">
        <f t="shared" si="2"/>
        <v>220</v>
      </c>
      <c r="R10" s="13" t="s">
        <v>50</v>
      </c>
      <c r="S10" s="13" t="s">
        <v>50</v>
      </c>
    </row>
    <row r="11" spans="1:21" x14ac:dyDescent="0.25">
      <c r="A11" s="8" t="s">
        <v>21</v>
      </c>
      <c r="B11" s="10">
        <v>5</v>
      </c>
      <c r="C11" s="9">
        <f>B11*20</f>
        <v>100</v>
      </c>
      <c r="D11" s="8"/>
      <c r="E11" s="9">
        <f>D11*35</f>
        <v>0</v>
      </c>
      <c r="F11" s="10"/>
      <c r="G11" s="9">
        <f>F11*60</f>
        <v>0</v>
      </c>
      <c r="H11" s="10"/>
      <c r="I11" s="9">
        <f t="shared" si="0"/>
        <v>0</v>
      </c>
      <c r="J11" s="10"/>
      <c r="K11" s="9">
        <f t="shared" si="1"/>
        <v>0</v>
      </c>
      <c r="L11" s="8"/>
      <c r="M11" s="11">
        <f>L11*55</f>
        <v>0</v>
      </c>
      <c r="N11" s="10"/>
      <c r="O11" s="12"/>
      <c r="P11" s="8"/>
      <c r="Q11" s="8">
        <f t="shared" si="2"/>
        <v>100</v>
      </c>
      <c r="R11" s="13" t="s">
        <v>50</v>
      </c>
      <c r="S11" s="13" t="s">
        <v>50</v>
      </c>
    </row>
    <row r="12" spans="1:21" x14ac:dyDescent="0.25">
      <c r="A12" s="8" t="s">
        <v>22</v>
      </c>
      <c r="B12" s="10"/>
      <c r="C12" s="9">
        <f>B12*20</f>
        <v>0</v>
      </c>
      <c r="D12" s="8"/>
      <c r="E12" s="9">
        <f>D12*35</f>
        <v>0</v>
      </c>
      <c r="F12" s="10"/>
      <c r="G12" s="9">
        <f>F12*60</f>
        <v>0</v>
      </c>
      <c r="H12" s="10"/>
      <c r="I12" s="9">
        <f t="shared" si="0"/>
        <v>0</v>
      </c>
      <c r="J12" s="10"/>
      <c r="K12" s="9">
        <f t="shared" si="1"/>
        <v>0</v>
      </c>
      <c r="L12" s="8"/>
      <c r="M12" s="11">
        <f>L12*55</f>
        <v>0</v>
      </c>
      <c r="N12" s="10"/>
      <c r="O12" s="12"/>
      <c r="P12" s="8"/>
      <c r="Q12" s="8">
        <f t="shared" si="2"/>
        <v>0</v>
      </c>
      <c r="R12" s="13"/>
      <c r="S12" s="13"/>
    </row>
    <row r="13" spans="1:21" x14ac:dyDescent="0.25">
      <c r="A13" s="15" t="s">
        <v>23</v>
      </c>
      <c r="B13" s="10">
        <v>16</v>
      </c>
      <c r="C13" s="9">
        <f>B13*25</f>
        <v>400</v>
      </c>
      <c r="D13" s="8"/>
      <c r="E13" s="9">
        <f>D13*30</f>
        <v>0</v>
      </c>
      <c r="F13" s="10"/>
      <c r="G13" s="9">
        <f>F13*60</f>
        <v>0</v>
      </c>
      <c r="H13" s="10"/>
      <c r="I13" s="9">
        <f t="shared" si="0"/>
        <v>0</v>
      </c>
      <c r="J13" s="10"/>
      <c r="K13" s="9">
        <f t="shared" si="1"/>
        <v>0</v>
      </c>
      <c r="L13" s="8">
        <v>4</v>
      </c>
      <c r="M13" s="11">
        <f>L13*55</f>
        <v>220</v>
      </c>
      <c r="N13" s="10"/>
      <c r="O13" s="12"/>
      <c r="P13" s="8"/>
      <c r="Q13" s="8">
        <f t="shared" si="2"/>
        <v>620</v>
      </c>
      <c r="R13" s="13" t="s">
        <v>50</v>
      </c>
      <c r="S13" s="13" t="s">
        <v>50</v>
      </c>
    </row>
    <row r="14" spans="1:21" x14ac:dyDescent="0.25">
      <c r="A14" s="15" t="s">
        <v>24</v>
      </c>
      <c r="B14" s="10"/>
      <c r="C14" s="9">
        <f>B14*20</f>
        <v>0</v>
      </c>
      <c r="D14" s="8"/>
      <c r="E14" s="9">
        <f>D14*30</f>
        <v>0</v>
      </c>
      <c r="F14" s="10"/>
      <c r="G14" s="9"/>
      <c r="H14" s="10"/>
      <c r="I14" s="9"/>
      <c r="J14" s="10"/>
      <c r="K14" s="9"/>
      <c r="L14" s="8"/>
      <c r="M14" s="11"/>
      <c r="N14" s="10"/>
      <c r="O14" s="12"/>
      <c r="P14" s="8"/>
      <c r="Q14" s="8">
        <f t="shared" si="2"/>
        <v>0</v>
      </c>
      <c r="R14" s="13"/>
      <c r="S14" s="13"/>
    </row>
    <row r="15" spans="1:21" x14ac:dyDescent="0.25">
      <c r="A15" s="8" t="s">
        <v>25</v>
      </c>
      <c r="B15" s="10">
        <v>32</v>
      </c>
      <c r="C15" s="9">
        <f>B15*20</f>
        <v>640</v>
      </c>
      <c r="D15" s="8">
        <v>14</v>
      </c>
      <c r="E15" s="9">
        <f>D15*35</f>
        <v>490</v>
      </c>
      <c r="F15" s="10"/>
      <c r="G15" s="9">
        <f t="shared" ref="G15:G25" si="4">F15*60</f>
        <v>0</v>
      </c>
      <c r="H15" s="10"/>
      <c r="I15" s="9">
        <f t="shared" ref="I15:I27" si="5">H15*30</f>
        <v>0</v>
      </c>
      <c r="J15" s="10"/>
      <c r="K15" s="9">
        <f t="shared" ref="K15:K27" si="6">J15*60</f>
        <v>0</v>
      </c>
      <c r="L15" s="8"/>
      <c r="M15" s="11">
        <f>L15*55</f>
        <v>0</v>
      </c>
      <c r="N15" s="10"/>
      <c r="O15" s="12"/>
      <c r="P15" s="8"/>
      <c r="Q15" s="8">
        <f t="shared" si="2"/>
        <v>1130</v>
      </c>
      <c r="R15" s="13" t="s">
        <v>50</v>
      </c>
      <c r="S15" s="13" t="s">
        <v>50</v>
      </c>
    </row>
    <row r="16" spans="1:21" x14ac:dyDescent="0.25">
      <c r="A16" s="8" t="s">
        <v>26</v>
      </c>
      <c r="B16" s="10">
        <v>8</v>
      </c>
      <c r="C16" s="9">
        <f>B16*20</f>
        <v>160</v>
      </c>
      <c r="D16" s="8"/>
      <c r="E16" s="9">
        <f>D16*35</f>
        <v>0</v>
      </c>
      <c r="F16" s="10"/>
      <c r="G16" s="9">
        <f t="shared" si="4"/>
        <v>0</v>
      </c>
      <c r="H16" s="10"/>
      <c r="I16" s="9">
        <f t="shared" si="5"/>
        <v>0</v>
      </c>
      <c r="J16" s="10"/>
      <c r="K16" s="9">
        <f t="shared" si="6"/>
        <v>0</v>
      </c>
      <c r="L16" s="8"/>
      <c r="M16" s="11">
        <f>L16*55</f>
        <v>0</v>
      </c>
      <c r="N16" s="10"/>
      <c r="O16" s="12"/>
      <c r="P16" s="8"/>
      <c r="Q16" s="8">
        <f t="shared" si="2"/>
        <v>160</v>
      </c>
      <c r="R16" s="13" t="s">
        <v>50</v>
      </c>
      <c r="S16" s="13" t="s">
        <v>50</v>
      </c>
    </row>
    <row r="17" spans="1:19" x14ac:dyDescent="0.25">
      <c r="A17" s="8" t="s">
        <v>27</v>
      </c>
      <c r="B17" s="10">
        <v>20</v>
      </c>
      <c r="C17" s="9">
        <f>B17*20</f>
        <v>400</v>
      </c>
      <c r="D17" s="8"/>
      <c r="E17" s="9">
        <f>D17*35</f>
        <v>0</v>
      </c>
      <c r="F17" s="10"/>
      <c r="G17" s="9">
        <f t="shared" si="4"/>
        <v>0</v>
      </c>
      <c r="H17" s="10"/>
      <c r="I17" s="9">
        <f t="shared" si="5"/>
        <v>0</v>
      </c>
      <c r="J17" s="10"/>
      <c r="K17" s="9">
        <f t="shared" si="6"/>
        <v>0</v>
      </c>
      <c r="L17" s="8"/>
      <c r="M17" s="11">
        <f>L17*55</f>
        <v>0</v>
      </c>
      <c r="N17" s="10"/>
      <c r="O17" s="12"/>
      <c r="P17" s="8"/>
      <c r="Q17" s="8">
        <f t="shared" si="2"/>
        <v>400</v>
      </c>
      <c r="R17" s="13" t="s">
        <v>50</v>
      </c>
      <c r="S17" s="13" t="s">
        <v>50</v>
      </c>
    </row>
    <row r="18" spans="1:19" x14ac:dyDescent="0.25">
      <c r="A18" s="15" t="s">
        <v>28</v>
      </c>
      <c r="B18" s="10">
        <v>22</v>
      </c>
      <c r="C18" s="9">
        <f>B18*20</f>
        <v>440</v>
      </c>
      <c r="D18" s="8"/>
      <c r="E18" s="9">
        <f>D18*30</f>
        <v>0</v>
      </c>
      <c r="F18" s="10"/>
      <c r="G18" s="9">
        <f t="shared" si="4"/>
        <v>0</v>
      </c>
      <c r="H18" s="10"/>
      <c r="I18" s="9">
        <f t="shared" si="5"/>
        <v>0</v>
      </c>
      <c r="J18" s="10"/>
      <c r="K18" s="9">
        <f t="shared" si="6"/>
        <v>0</v>
      </c>
      <c r="L18" s="8"/>
      <c r="M18" s="11">
        <f>L18*55</f>
        <v>0</v>
      </c>
      <c r="N18" s="10"/>
      <c r="O18" s="12"/>
      <c r="P18" s="8"/>
      <c r="Q18" s="8">
        <f t="shared" si="2"/>
        <v>440</v>
      </c>
      <c r="R18" s="13" t="s">
        <v>50</v>
      </c>
      <c r="S18" s="13" t="s">
        <v>50</v>
      </c>
    </row>
    <row r="19" spans="1:19" x14ac:dyDescent="0.25">
      <c r="A19" s="8" t="s">
        <v>34</v>
      </c>
      <c r="B19" s="10">
        <v>13</v>
      </c>
      <c r="C19" s="9">
        <f>B19*25</f>
        <v>325</v>
      </c>
      <c r="D19" s="8"/>
      <c r="E19" s="9">
        <f>D19*35</f>
        <v>0</v>
      </c>
      <c r="F19" s="10"/>
      <c r="G19" s="9">
        <f t="shared" si="4"/>
        <v>0</v>
      </c>
      <c r="H19" s="10"/>
      <c r="I19" s="9">
        <f t="shared" si="5"/>
        <v>0</v>
      </c>
      <c r="J19" s="10"/>
      <c r="K19" s="9">
        <f t="shared" si="6"/>
        <v>0</v>
      </c>
      <c r="L19" s="8"/>
      <c r="M19" s="11">
        <f>L19*55</f>
        <v>0</v>
      </c>
      <c r="N19" s="10"/>
      <c r="O19" s="12"/>
      <c r="P19" s="8"/>
      <c r="Q19" s="8">
        <f t="shared" si="2"/>
        <v>325</v>
      </c>
      <c r="R19" s="13" t="s">
        <v>50</v>
      </c>
      <c r="S19" s="13" t="s">
        <v>50</v>
      </c>
    </row>
    <row r="20" spans="1:19" x14ac:dyDescent="0.25">
      <c r="A20" s="15" t="s">
        <v>29</v>
      </c>
      <c r="B20" s="10">
        <v>11</v>
      </c>
      <c r="C20" s="9">
        <f>B20*20</f>
        <v>220</v>
      </c>
      <c r="D20" s="8"/>
      <c r="E20" s="9">
        <f>D20*30</f>
        <v>0</v>
      </c>
      <c r="F20" s="10"/>
      <c r="G20" s="9">
        <f t="shared" si="4"/>
        <v>0</v>
      </c>
      <c r="H20" s="10"/>
      <c r="I20" s="9">
        <f t="shared" si="5"/>
        <v>0</v>
      </c>
      <c r="J20" s="10"/>
      <c r="K20" s="9">
        <f t="shared" si="6"/>
        <v>0</v>
      </c>
      <c r="L20" s="8">
        <v>9</v>
      </c>
      <c r="M20" s="11">
        <f>L20*50</f>
        <v>450</v>
      </c>
      <c r="N20" s="10">
        <f>16.3+30.7</f>
        <v>47</v>
      </c>
      <c r="O20" s="12"/>
      <c r="P20" s="8"/>
      <c r="Q20" s="8">
        <f t="shared" si="2"/>
        <v>717</v>
      </c>
      <c r="R20" s="13"/>
      <c r="S20" s="13" t="s">
        <v>50</v>
      </c>
    </row>
    <row r="21" spans="1:19" x14ac:dyDescent="0.25">
      <c r="A21" s="8" t="s">
        <v>30</v>
      </c>
      <c r="B21" s="10">
        <v>6</v>
      </c>
      <c r="C21" s="9">
        <f>B21*20</f>
        <v>120</v>
      </c>
      <c r="D21" s="8"/>
      <c r="E21" s="9">
        <f>D21*3</f>
        <v>0</v>
      </c>
      <c r="F21" s="10"/>
      <c r="G21" s="9">
        <f t="shared" si="4"/>
        <v>0</v>
      </c>
      <c r="H21" s="10"/>
      <c r="I21" s="9">
        <f t="shared" si="5"/>
        <v>0</v>
      </c>
      <c r="J21" s="10"/>
      <c r="K21" s="9">
        <f t="shared" si="6"/>
        <v>0</v>
      </c>
      <c r="L21" s="8"/>
      <c r="M21" s="11">
        <f t="shared" ref="M21:M27" si="7">L21*55</f>
        <v>0</v>
      </c>
      <c r="N21" s="10"/>
      <c r="O21" s="12"/>
      <c r="P21" s="8"/>
      <c r="Q21" s="8">
        <f t="shared" si="2"/>
        <v>120</v>
      </c>
      <c r="R21" s="13" t="s">
        <v>50</v>
      </c>
      <c r="S21" s="13" t="s">
        <v>50</v>
      </c>
    </row>
    <row r="22" spans="1:19" x14ac:dyDescent="0.25">
      <c r="A22" s="8" t="s">
        <v>31</v>
      </c>
      <c r="B22" s="10">
        <v>16</v>
      </c>
      <c r="C22" s="9">
        <f>B22*25</f>
        <v>400</v>
      </c>
      <c r="D22" s="8"/>
      <c r="E22" s="9">
        <f t="shared" ref="E22:E27" si="8">D22*35</f>
        <v>0</v>
      </c>
      <c r="F22" s="10"/>
      <c r="G22" s="9">
        <f t="shared" si="4"/>
        <v>0</v>
      </c>
      <c r="H22" s="10"/>
      <c r="I22" s="9">
        <f t="shared" si="5"/>
        <v>0</v>
      </c>
      <c r="J22" s="10"/>
      <c r="K22" s="9">
        <f t="shared" si="6"/>
        <v>0</v>
      </c>
      <c r="L22" s="8"/>
      <c r="M22" s="11">
        <f t="shared" si="7"/>
        <v>0</v>
      </c>
      <c r="N22" s="10"/>
      <c r="O22" s="12"/>
      <c r="P22" s="8"/>
      <c r="Q22" s="8">
        <f t="shared" si="2"/>
        <v>400</v>
      </c>
      <c r="R22" s="13" t="s">
        <v>50</v>
      </c>
      <c r="S22" s="13" t="s">
        <v>50</v>
      </c>
    </row>
    <row r="23" spans="1:19" x14ac:dyDescent="0.25">
      <c r="A23" s="8"/>
      <c r="B23" s="10"/>
      <c r="C23" s="9">
        <f>B23*20</f>
        <v>0</v>
      </c>
      <c r="D23" s="8"/>
      <c r="E23" s="9">
        <f t="shared" si="8"/>
        <v>0</v>
      </c>
      <c r="F23" s="10"/>
      <c r="G23" s="9">
        <f t="shared" si="4"/>
        <v>0</v>
      </c>
      <c r="H23" s="10"/>
      <c r="I23" s="9">
        <f t="shared" si="5"/>
        <v>0</v>
      </c>
      <c r="J23" s="10"/>
      <c r="K23" s="9">
        <f t="shared" si="6"/>
        <v>0</v>
      </c>
      <c r="L23" s="8"/>
      <c r="M23" s="11">
        <f t="shared" si="7"/>
        <v>0</v>
      </c>
      <c r="N23" s="10"/>
      <c r="O23" s="12"/>
      <c r="P23" s="8"/>
      <c r="Q23" s="8">
        <f t="shared" si="2"/>
        <v>0</v>
      </c>
      <c r="R23" s="13"/>
      <c r="S23" s="13"/>
    </row>
    <row r="24" spans="1:19" x14ac:dyDescent="0.25">
      <c r="A24" s="8"/>
      <c r="B24" s="10"/>
      <c r="C24" s="9">
        <f>B24*20</f>
        <v>0</v>
      </c>
      <c r="D24" s="8"/>
      <c r="E24" s="9">
        <f t="shared" si="8"/>
        <v>0</v>
      </c>
      <c r="F24" s="10"/>
      <c r="G24" s="9">
        <f t="shared" si="4"/>
        <v>0</v>
      </c>
      <c r="H24" s="10"/>
      <c r="I24" s="9">
        <f t="shared" si="5"/>
        <v>0</v>
      </c>
      <c r="J24" s="10"/>
      <c r="K24" s="9">
        <f t="shared" si="6"/>
        <v>0</v>
      </c>
      <c r="L24" s="8"/>
      <c r="M24" s="11">
        <f t="shared" si="7"/>
        <v>0</v>
      </c>
      <c r="N24" s="10"/>
      <c r="O24" s="12"/>
      <c r="P24" s="8"/>
      <c r="Q24" s="8">
        <f t="shared" si="2"/>
        <v>0</v>
      </c>
      <c r="R24" s="13"/>
      <c r="S24" s="13"/>
    </row>
    <row r="25" spans="1:19" x14ac:dyDescent="0.25">
      <c r="A25" s="8"/>
      <c r="B25" s="10"/>
      <c r="C25" s="9">
        <f>B25*20</f>
        <v>0</v>
      </c>
      <c r="D25" s="8"/>
      <c r="E25" s="9">
        <f t="shared" si="8"/>
        <v>0</v>
      </c>
      <c r="F25" s="10"/>
      <c r="G25" s="9">
        <f t="shared" si="4"/>
        <v>0</v>
      </c>
      <c r="H25" s="10"/>
      <c r="I25" s="9">
        <f t="shared" si="5"/>
        <v>0</v>
      </c>
      <c r="J25" s="10"/>
      <c r="K25" s="9">
        <f t="shared" si="6"/>
        <v>0</v>
      </c>
      <c r="L25" s="8"/>
      <c r="M25" s="11">
        <f t="shared" si="7"/>
        <v>0</v>
      </c>
      <c r="N25" s="10"/>
      <c r="O25" s="12"/>
      <c r="P25" s="8"/>
      <c r="Q25" s="8">
        <f t="shared" si="2"/>
        <v>0</v>
      </c>
      <c r="R25" s="13"/>
      <c r="S25" s="13"/>
    </row>
    <row r="26" spans="1:19" x14ac:dyDescent="0.25">
      <c r="A26" s="9" t="s">
        <v>35</v>
      </c>
      <c r="B26" s="8">
        <v>15</v>
      </c>
      <c r="C26" s="9">
        <f>B26*10</f>
        <v>150</v>
      </c>
      <c r="D26" s="8"/>
      <c r="E26" s="9">
        <f t="shared" si="8"/>
        <v>0</v>
      </c>
      <c r="F26" s="10"/>
      <c r="G26" s="9">
        <f>F26*55</f>
        <v>0</v>
      </c>
      <c r="H26" s="10"/>
      <c r="I26" s="9">
        <f t="shared" si="5"/>
        <v>0</v>
      </c>
      <c r="J26" s="10"/>
      <c r="K26" s="9">
        <f t="shared" si="6"/>
        <v>0</v>
      </c>
      <c r="L26" s="8"/>
      <c r="M26" s="11">
        <f t="shared" si="7"/>
        <v>0</v>
      </c>
      <c r="N26" s="10"/>
      <c r="O26" s="12"/>
      <c r="P26" s="8"/>
      <c r="Q26" s="8">
        <f t="shared" si="2"/>
        <v>150</v>
      </c>
      <c r="R26" s="13"/>
      <c r="S26" s="13"/>
    </row>
    <row r="27" spans="1:19" x14ac:dyDescent="0.25">
      <c r="A27" s="9" t="s">
        <v>36</v>
      </c>
      <c r="B27" s="8">
        <v>4</v>
      </c>
      <c r="C27" s="9">
        <f>B27*10</f>
        <v>40</v>
      </c>
      <c r="D27" s="8">
        <v>1</v>
      </c>
      <c r="E27" s="9">
        <f t="shared" si="8"/>
        <v>35</v>
      </c>
      <c r="F27" s="10"/>
      <c r="G27" s="9">
        <f>F27*55</f>
        <v>0</v>
      </c>
      <c r="H27" s="10"/>
      <c r="I27" s="9">
        <f t="shared" si="5"/>
        <v>0</v>
      </c>
      <c r="J27" s="10"/>
      <c r="K27" s="9">
        <f t="shared" si="6"/>
        <v>0</v>
      </c>
      <c r="L27" s="8"/>
      <c r="M27" s="11">
        <f t="shared" si="7"/>
        <v>0</v>
      </c>
      <c r="N27" s="10"/>
      <c r="O27" s="12"/>
      <c r="P27" s="8"/>
      <c r="Q27" s="8">
        <f t="shared" si="2"/>
        <v>75</v>
      </c>
      <c r="R27" s="13"/>
      <c r="S27" s="13"/>
    </row>
    <row r="28" spans="1:19" x14ac:dyDescent="0.25">
      <c r="B28">
        <f t="shared" ref="B28:M28" si="9">SUM(B3:B27)</f>
        <v>223</v>
      </c>
      <c r="C28">
        <f t="shared" si="9"/>
        <v>4560</v>
      </c>
      <c r="D28">
        <f t="shared" si="9"/>
        <v>15</v>
      </c>
      <c r="E28">
        <f t="shared" si="9"/>
        <v>525</v>
      </c>
      <c r="F28">
        <f t="shared" si="9"/>
        <v>7</v>
      </c>
      <c r="G28">
        <f t="shared" si="9"/>
        <v>560</v>
      </c>
      <c r="H28">
        <f t="shared" si="9"/>
        <v>0</v>
      </c>
      <c r="I28">
        <f t="shared" si="9"/>
        <v>0</v>
      </c>
      <c r="J28">
        <f t="shared" si="9"/>
        <v>6</v>
      </c>
      <c r="K28">
        <f t="shared" si="9"/>
        <v>360</v>
      </c>
      <c r="L28">
        <f t="shared" si="9"/>
        <v>28</v>
      </c>
      <c r="M28">
        <f t="shared" si="9"/>
        <v>1700</v>
      </c>
      <c r="Q28">
        <f>SUM(Q3:Q25)-(Q27+Q26)</f>
        <v>7302</v>
      </c>
    </row>
    <row r="29" spans="1:19" x14ac:dyDescent="0.25">
      <c r="M29">
        <f>M28-620</f>
        <v>1080</v>
      </c>
      <c r="Q29">
        <f>SUM(B28,D28,F28,H28,J28,L28)</f>
        <v>279</v>
      </c>
    </row>
    <row r="31" spans="1:19" x14ac:dyDescent="0.25">
      <c r="A31" t="s">
        <v>52</v>
      </c>
      <c r="B31">
        <v>719</v>
      </c>
    </row>
    <row r="32" spans="1:19" x14ac:dyDescent="0.25">
      <c r="A32" t="s">
        <v>37</v>
      </c>
      <c r="B32">
        <v>1328</v>
      </c>
      <c r="C32">
        <f>1328-440</f>
        <v>888</v>
      </c>
    </row>
    <row r="33" spans="1:4" x14ac:dyDescent="0.25">
      <c r="A33" t="s">
        <v>38</v>
      </c>
      <c r="B33">
        <v>1443</v>
      </c>
      <c r="C33">
        <f>1443-220</f>
        <v>1223</v>
      </c>
    </row>
    <row r="34" spans="1:4" x14ac:dyDescent="0.25">
      <c r="A34" s="16" t="s">
        <v>12</v>
      </c>
      <c r="B34">
        <f>SUM(B31:B33)</f>
        <v>3490</v>
      </c>
    </row>
    <row r="36" spans="1:4" x14ac:dyDescent="0.25">
      <c r="A36" t="s">
        <v>39</v>
      </c>
      <c r="B36">
        <f>Q28-B34</f>
        <v>3812</v>
      </c>
    </row>
    <row r="37" spans="1:4" x14ac:dyDescent="0.25">
      <c r="A37" t="s">
        <v>40</v>
      </c>
      <c r="B37">
        <v>1375</v>
      </c>
    </row>
    <row r="38" spans="1:4" x14ac:dyDescent="0.25">
      <c r="A38" t="s">
        <v>41</v>
      </c>
      <c r="B38">
        <v>120</v>
      </c>
      <c r="C38" t="s">
        <v>50</v>
      </c>
    </row>
    <row r="39" spans="1:4" x14ac:dyDescent="0.25">
      <c r="A39" t="s">
        <v>42</v>
      </c>
      <c r="B39">
        <v>215</v>
      </c>
    </row>
    <row r="40" spans="1:4" x14ac:dyDescent="0.25">
      <c r="A40" t="s">
        <v>51</v>
      </c>
      <c r="B40">
        <v>420</v>
      </c>
      <c r="C40" t="s">
        <v>50</v>
      </c>
    </row>
    <row r="41" spans="1:4" x14ac:dyDescent="0.25">
      <c r="A41" t="s">
        <v>43</v>
      </c>
      <c r="B41">
        <v>125</v>
      </c>
    </row>
    <row r="42" spans="1:4" x14ac:dyDescent="0.25">
      <c r="A42" t="s">
        <v>44</v>
      </c>
      <c r="B42">
        <v>126</v>
      </c>
      <c r="C42" t="s">
        <v>50</v>
      </c>
    </row>
    <row r="43" spans="1:4" x14ac:dyDescent="0.25">
      <c r="A43" t="s">
        <v>45</v>
      </c>
      <c r="B43">
        <v>350</v>
      </c>
    </row>
    <row r="44" spans="1:4" x14ac:dyDescent="0.25">
      <c r="A44" t="s">
        <v>46</v>
      </c>
      <c r="B44">
        <v>437</v>
      </c>
      <c r="C44" t="s">
        <v>50</v>
      </c>
      <c r="D44" s="17"/>
    </row>
    <row r="45" spans="1:4" x14ac:dyDescent="0.25">
      <c r="A45" t="s">
        <v>47</v>
      </c>
      <c r="B45">
        <v>88</v>
      </c>
    </row>
    <row r="47" spans="1:4" x14ac:dyDescent="0.25">
      <c r="A47" t="s">
        <v>48</v>
      </c>
      <c r="B47">
        <f>SUM(B37:B45)</f>
        <v>3256</v>
      </c>
    </row>
    <row r="50" spans="1:2" x14ac:dyDescent="0.25">
      <c r="A50" t="s">
        <v>49</v>
      </c>
      <c r="B50">
        <f>B36-B47</f>
        <v>556</v>
      </c>
    </row>
  </sheetData>
  <sortState ref="A3:S29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R52" sqref="R52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t="s">
        <v>92</v>
      </c>
      <c r="B3" s="10"/>
      <c r="C3" s="9">
        <f>B3*25</f>
        <v>0</v>
      </c>
      <c r="D3" s="8"/>
      <c r="E3" s="9">
        <f t="shared" ref="E3:E25" si="0">D3*40</f>
        <v>0</v>
      </c>
      <c r="F3" s="10"/>
      <c r="G3" s="9">
        <f>F3*80</f>
        <v>0</v>
      </c>
      <c r="H3" s="10"/>
      <c r="I3" s="9">
        <f t="shared" ref="I3:I8" si="1">H3*40</f>
        <v>0</v>
      </c>
      <c r="J3" s="10"/>
      <c r="K3" s="9">
        <f>J3*60</f>
        <v>0</v>
      </c>
      <c r="L3" s="8"/>
      <c r="M3" s="11">
        <f>L3*65</f>
        <v>0</v>
      </c>
      <c r="N3" s="10"/>
      <c r="O3" s="12"/>
      <c r="P3" s="8"/>
      <c r="Q3" s="8">
        <f t="shared" ref="Q3:Q34" si="2">SUM(C3,E3,G3,I3,K3,N3,M3)-O3</f>
        <v>0</v>
      </c>
      <c r="R3" s="13"/>
      <c r="S3" s="13"/>
    </row>
    <row r="4" spans="1:19" x14ac:dyDescent="0.25">
      <c r="A4" s="9" t="s">
        <v>95</v>
      </c>
      <c r="B4" s="10"/>
      <c r="C4" s="9">
        <f>B4*25</f>
        <v>0</v>
      </c>
      <c r="D4" s="8"/>
      <c r="E4" s="9">
        <f t="shared" si="0"/>
        <v>0</v>
      </c>
      <c r="F4" s="10"/>
      <c r="G4" s="9">
        <f>F4*80</f>
        <v>0</v>
      </c>
      <c r="H4" s="10"/>
      <c r="I4" s="9">
        <f t="shared" si="1"/>
        <v>0</v>
      </c>
      <c r="J4" s="10">
        <v>5</v>
      </c>
      <c r="K4" s="9">
        <f>J4*60</f>
        <v>300</v>
      </c>
      <c r="L4" s="8"/>
      <c r="M4" s="11">
        <f>L4*60</f>
        <v>0</v>
      </c>
      <c r="N4" s="10"/>
      <c r="O4" s="12"/>
      <c r="P4" s="8"/>
      <c r="Q4" s="8">
        <f t="shared" si="2"/>
        <v>300</v>
      </c>
      <c r="R4" s="13"/>
      <c r="S4" s="13" t="s">
        <v>50</v>
      </c>
    </row>
    <row r="5" spans="1:19" x14ac:dyDescent="0.25">
      <c r="A5" s="7" t="s">
        <v>96</v>
      </c>
      <c r="B5" s="10"/>
      <c r="C5" s="9">
        <f>B5*25</f>
        <v>0</v>
      </c>
      <c r="D5" s="8"/>
      <c r="E5" s="9">
        <f t="shared" si="0"/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>J5*60</f>
        <v>0</v>
      </c>
      <c r="L5" s="8">
        <v>8</v>
      </c>
      <c r="M5" s="11">
        <f>L5*80</f>
        <v>640</v>
      </c>
      <c r="N5" s="10"/>
      <c r="O5" s="12"/>
      <c r="P5" s="8"/>
      <c r="Q5" s="8">
        <f t="shared" si="2"/>
        <v>640</v>
      </c>
      <c r="R5" s="13"/>
      <c r="S5" s="13" t="s">
        <v>50</v>
      </c>
    </row>
    <row r="6" spans="1:19" x14ac:dyDescent="0.25">
      <c r="A6" s="8" t="s">
        <v>33</v>
      </c>
      <c r="B6" s="10"/>
      <c r="C6" s="9">
        <f>B6*25</f>
        <v>0</v>
      </c>
      <c r="D6" s="8"/>
      <c r="E6" s="9">
        <f t="shared" si="0"/>
        <v>0</v>
      </c>
      <c r="F6" s="10"/>
      <c r="G6" s="9">
        <f>F6*80</f>
        <v>0</v>
      </c>
      <c r="H6" s="10"/>
      <c r="I6" s="9">
        <f t="shared" si="1"/>
        <v>0</v>
      </c>
      <c r="J6" s="10"/>
      <c r="K6" s="9">
        <f>J6*60</f>
        <v>0</v>
      </c>
      <c r="L6" s="8">
        <v>12</v>
      </c>
      <c r="M6" s="11">
        <f>L6*65</f>
        <v>780</v>
      </c>
      <c r="N6" s="10"/>
      <c r="O6" s="12"/>
      <c r="P6" s="8"/>
      <c r="Q6" s="8">
        <f t="shared" si="2"/>
        <v>780</v>
      </c>
      <c r="R6" s="13"/>
      <c r="S6" s="13" t="s">
        <v>50</v>
      </c>
    </row>
    <row r="7" spans="1:19" x14ac:dyDescent="0.25">
      <c r="A7" s="8" t="s">
        <v>146</v>
      </c>
      <c r="B7" s="10"/>
      <c r="C7" s="9">
        <f>B7*25</f>
        <v>0</v>
      </c>
      <c r="D7" s="8"/>
      <c r="E7" s="9">
        <f t="shared" si="0"/>
        <v>0</v>
      </c>
      <c r="F7" s="10"/>
      <c r="G7" s="9">
        <f>F7*80</f>
        <v>0</v>
      </c>
      <c r="H7" s="10"/>
      <c r="I7" s="9">
        <f t="shared" si="1"/>
        <v>0</v>
      </c>
      <c r="J7" s="10">
        <v>6</v>
      </c>
      <c r="K7" s="9">
        <f>J7*50</f>
        <v>300</v>
      </c>
      <c r="L7" s="8"/>
      <c r="M7" s="11">
        <f>L7*60</f>
        <v>0</v>
      </c>
      <c r="N7" s="10"/>
      <c r="O7" s="12"/>
      <c r="P7" s="8"/>
      <c r="Q7" s="8">
        <f t="shared" si="2"/>
        <v>300</v>
      </c>
      <c r="R7" s="13"/>
      <c r="S7" s="13" t="s">
        <v>50</v>
      </c>
    </row>
    <row r="8" spans="1:19" x14ac:dyDescent="0.25">
      <c r="A8" s="8" t="s">
        <v>117</v>
      </c>
      <c r="B8" s="10"/>
      <c r="C8" s="9">
        <f>B8*45</f>
        <v>0</v>
      </c>
      <c r="D8" s="8"/>
      <c r="E8" s="9">
        <f t="shared" si="0"/>
        <v>0</v>
      </c>
      <c r="F8" s="10"/>
      <c r="G8" s="9">
        <f>F8*80</f>
        <v>0</v>
      </c>
      <c r="H8" s="10"/>
      <c r="I8" s="9">
        <f t="shared" si="1"/>
        <v>0</v>
      </c>
      <c r="J8" s="10">
        <v>5</v>
      </c>
      <c r="K8" s="9">
        <f t="shared" ref="K8:K39" si="3">J8*60</f>
        <v>300</v>
      </c>
      <c r="L8" s="8"/>
      <c r="M8" s="11">
        <f>L8*65</f>
        <v>0</v>
      </c>
      <c r="N8" s="10"/>
      <c r="O8" s="12"/>
      <c r="P8" s="8"/>
      <c r="Q8" s="8">
        <f t="shared" si="2"/>
        <v>300</v>
      </c>
      <c r="R8" s="13"/>
      <c r="S8" s="13" t="s">
        <v>50</v>
      </c>
    </row>
    <row r="9" spans="1:19" x14ac:dyDescent="0.25">
      <c r="A9" s="8" t="s">
        <v>129</v>
      </c>
      <c r="B9" s="10">
        <v>3</v>
      </c>
      <c r="C9" s="9">
        <f>B9*30</f>
        <v>90</v>
      </c>
      <c r="D9" s="8"/>
      <c r="E9" s="9">
        <f t="shared" si="0"/>
        <v>0</v>
      </c>
      <c r="F9" s="10"/>
      <c r="G9" s="9">
        <v>0</v>
      </c>
      <c r="H9" s="10"/>
      <c r="I9" s="9"/>
      <c r="J9" s="10"/>
      <c r="K9" s="9">
        <f t="shared" si="3"/>
        <v>0</v>
      </c>
      <c r="L9" s="8"/>
      <c r="M9" s="11">
        <f>L9*60</f>
        <v>0</v>
      </c>
      <c r="N9" s="10"/>
      <c r="O9" s="12"/>
      <c r="P9" s="8"/>
      <c r="Q9" s="8">
        <f t="shared" si="2"/>
        <v>90</v>
      </c>
      <c r="R9" s="13"/>
      <c r="S9" s="13" t="s">
        <v>50</v>
      </c>
    </row>
    <row r="10" spans="1:19" x14ac:dyDescent="0.25">
      <c r="A10" s="8" t="s">
        <v>139</v>
      </c>
      <c r="B10" s="10">
        <v>1</v>
      </c>
      <c r="C10" s="9">
        <f t="shared" ref="C10:C16" si="4">B10*25</f>
        <v>25</v>
      </c>
      <c r="D10" s="8"/>
      <c r="E10" s="9">
        <f t="shared" si="0"/>
        <v>0</v>
      </c>
      <c r="F10" s="10"/>
      <c r="G10" s="9">
        <f>F10*80</f>
        <v>0</v>
      </c>
      <c r="H10" s="10"/>
      <c r="I10" s="9">
        <f t="shared" ref="I10:I33" si="5">H10*40</f>
        <v>0</v>
      </c>
      <c r="J10" s="10"/>
      <c r="K10" s="9">
        <f t="shared" si="3"/>
        <v>0</v>
      </c>
      <c r="L10" s="8"/>
      <c r="M10" s="11">
        <f>L10*60</f>
        <v>0</v>
      </c>
      <c r="N10" s="10"/>
      <c r="O10" s="12"/>
      <c r="P10" s="8"/>
      <c r="Q10" s="8">
        <f t="shared" si="2"/>
        <v>25</v>
      </c>
      <c r="R10" s="13"/>
      <c r="S10" s="13" t="s">
        <v>50</v>
      </c>
    </row>
    <row r="11" spans="1:19" x14ac:dyDescent="0.25">
      <c r="A11" s="8" t="s">
        <v>131</v>
      </c>
      <c r="B11" s="10"/>
      <c r="C11" s="9">
        <f t="shared" si="4"/>
        <v>0</v>
      </c>
      <c r="D11" s="8"/>
      <c r="E11" s="9">
        <f t="shared" si="0"/>
        <v>0</v>
      </c>
      <c r="F11" s="10"/>
      <c r="G11" s="9">
        <f>F11*80</f>
        <v>0</v>
      </c>
      <c r="H11" s="10"/>
      <c r="I11" s="9">
        <f t="shared" si="5"/>
        <v>0</v>
      </c>
      <c r="J11" s="10">
        <v>7</v>
      </c>
      <c r="K11" s="9">
        <f t="shared" si="3"/>
        <v>420</v>
      </c>
      <c r="L11" s="8"/>
      <c r="M11" s="11">
        <f>L11*60</f>
        <v>0</v>
      </c>
      <c r="N11" s="10"/>
      <c r="O11" s="12"/>
      <c r="P11" s="8"/>
      <c r="Q11" s="8">
        <f t="shared" si="2"/>
        <v>420</v>
      </c>
      <c r="R11" s="13"/>
      <c r="S11" s="13" t="s">
        <v>50</v>
      </c>
    </row>
    <row r="12" spans="1:19" x14ac:dyDescent="0.25">
      <c r="A12" s="8" t="s">
        <v>115</v>
      </c>
      <c r="B12" s="10"/>
      <c r="C12" s="9">
        <f t="shared" si="4"/>
        <v>0</v>
      </c>
      <c r="D12" s="8"/>
      <c r="E12" s="9">
        <f t="shared" si="0"/>
        <v>0</v>
      </c>
      <c r="F12" s="10"/>
      <c r="G12" s="9">
        <f>F12*80</f>
        <v>0</v>
      </c>
      <c r="H12" s="10"/>
      <c r="I12" s="9">
        <f t="shared" si="5"/>
        <v>0</v>
      </c>
      <c r="J12" s="10">
        <v>8</v>
      </c>
      <c r="K12" s="9">
        <f t="shared" si="3"/>
        <v>480</v>
      </c>
      <c r="L12" s="8"/>
      <c r="M12" s="11">
        <f>L12*65</f>
        <v>0</v>
      </c>
      <c r="N12" s="10"/>
      <c r="O12" s="12"/>
      <c r="P12" s="8"/>
      <c r="Q12" s="8">
        <f t="shared" si="2"/>
        <v>480</v>
      </c>
      <c r="R12" s="13"/>
      <c r="S12" s="13" t="s">
        <v>50</v>
      </c>
    </row>
    <row r="13" spans="1:19" x14ac:dyDescent="0.25">
      <c r="A13" s="8" t="s">
        <v>103</v>
      </c>
      <c r="B13" s="10">
        <v>10</v>
      </c>
      <c r="C13" s="9">
        <f t="shared" si="4"/>
        <v>250</v>
      </c>
      <c r="D13" s="8"/>
      <c r="E13" s="9">
        <f t="shared" si="0"/>
        <v>0</v>
      </c>
      <c r="F13" s="10"/>
      <c r="G13" s="9">
        <f>F13*80</f>
        <v>0</v>
      </c>
      <c r="H13" s="10"/>
      <c r="I13" s="9">
        <f t="shared" si="5"/>
        <v>0</v>
      </c>
      <c r="J13" s="10"/>
      <c r="K13" s="9">
        <f t="shared" si="3"/>
        <v>0</v>
      </c>
      <c r="L13" s="8"/>
      <c r="M13" s="11">
        <f>L13*60</f>
        <v>0</v>
      </c>
      <c r="N13" s="10"/>
      <c r="O13" s="12"/>
      <c r="P13" s="8"/>
      <c r="Q13" s="8">
        <f t="shared" si="2"/>
        <v>250</v>
      </c>
      <c r="R13" s="13"/>
      <c r="S13" s="13" t="s">
        <v>50</v>
      </c>
    </row>
    <row r="14" spans="1:19" x14ac:dyDescent="0.25">
      <c r="A14" s="15" t="s">
        <v>16</v>
      </c>
      <c r="B14" s="10">
        <v>35</v>
      </c>
      <c r="C14" s="9">
        <f t="shared" si="4"/>
        <v>875</v>
      </c>
      <c r="D14" s="8"/>
      <c r="E14" s="9">
        <f t="shared" si="0"/>
        <v>0</v>
      </c>
      <c r="F14" s="10"/>
      <c r="G14" s="9">
        <f>F14*100</f>
        <v>0</v>
      </c>
      <c r="H14" s="10"/>
      <c r="I14" s="9">
        <f t="shared" si="5"/>
        <v>0</v>
      </c>
      <c r="J14" s="10"/>
      <c r="K14" s="9">
        <f t="shared" si="3"/>
        <v>0</v>
      </c>
      <c r="L14" s="8">
        <v>3</v>
      </c>
      <c r="M14" s="11">
        <f>L14*85</f>
        <v>255</v>
      </c>
      <c r="N14" s="10"/>
      <c r="O14" s="12"/>
      <c r="P14" s="8"/>
      <c r="Q14" s="8">
        <f t="shared" si="2"/>
        <v>1130</v>
      </c>
      <c r="R14" s="13"/>
      <c r="S14" s="13" t="s">
        <v>50</v>
      </c>
    </row>
    <row r="15" spans="1:19" x14ac:dyDescent="0.25">
      <c r="A15" s="8" t="s">
        <v>32</v>
      </c>
      <c r="B15" s="10">
        <v>17</v>
      </c>
      <c r="C15" s="9">
        <f t="shared" si="4"/>
        <v>425</v>
      </c>
      <c r="D15" s="8"/>
      <c r="E15" s="9">
        <f t="shared" si="0"/>
        <v>0</v>
      </c>
      <c r="F15" s="10"/>
      <c r="G15" s="9">
        <f t="shared" ref="G15:G46" si="6">F15*80</f>
        <v>0</v>
      </c>
      <c r="H15" s="10"/>
      <c r="I15" s="9">
        <f t="shared" si="5"/>
        <v>0</v>
      </c>
      <c r="J15" s="10"/>
      <c r="K15" s="9">
        <f t="shared" si="3"/>
        <v>0</v>
      </c>
      <c r="L15" s="8"/>
      <c r="M15" s="11">
        <f t="shared" ref="M15:M20" si="7">L15*60</f>
        <v>0</v>
      </c>
      <c r="N15" s="10"/>
      <c r="O15" s="12"/>
      <c r="P15" s="8"/>
      <c r="Q15" s="8">
        <f t="shared" si="2"/>
        <v>425</v>
      </c>
      <c r="R15" s="13"/>
      <c r="S15" s="13" t="s">
        <v>50</v>
      </c>
    </row>
    <row r="16" spans="1:19" x14ac:dyDescent="0.25">
      <c r="A16" s="8" t="s">
        <v>143</v>
      </c>
      <c r="B16" s="10">
        <v>3</v>
      </c>
      <c r="C16" s="9">
        <f t="shared" si="4"/>
        <v>75</v>
      </c>
      <c r="D16" s="8"/>
      <c r="E16" s="9">
        <f t="shared" si="0"/>
        <v>0</v>
      </c>
      <c r="F16" s="10"/>
      <c r="G16" s="9">
        <f t="shared" si="6"/>
        <v>0</v>
      </c>
      <c r="H16" s="10"/>
      <c r="I16" s="9">
        <f t="shared" si="5"/>
        <v>0</v>
      </c>
      <c r="J16" s="10"/>
      <c r="K16" s="9">
        <f t="shared" si="3"/>
        <v>0</v>
      </c>
      <c r="L16" s="8"/>
      <c r="M16" s="11">
        <f t="shared" si="7"/>
        <v>0</v>
      </c>
      <c r="N16" s="10"/>
      <c r="O16" s="12"/>
      <c r="P16" s="8"/>
      <c r="Q16" s="8">
        <f t="shared" si="2"/>
        <v>75</v>
      </c>
      <c r="R16" s="13"/>
      <c r="S16" s="13" t="s">
        <v>50</v>
      </c>
    </row>
    <row r="17" spans="1:19" x14ac:dyDescent="0.25">
      <c r="A17" s="8" t="s">
        <v>140</v>
      </c>
      <c r="B17" s="10">
        <v>8</v>
      </c>
      <c r="C17" s="9">
        <f>B17*30</f>
        <v>240</v>
      </c>
      <c r="D17" s="8"/>
      <c r="E17" s="9">
        <f t="shared" si="0"/>
        <v>0</v>
      </c>
      <c r="F17" s="10"/>
      <c r="G17" s="9">
        <f t="shared" si="6"/>
        <v>0</v>
      </c>
      <c r="H17" s="10"/>
      <c r="I17" s="9">
        <f t="shared" si="5"/>
        <v>0</v>
      </c>
      <c r="J17" s="10"/>
      <c r="K17" s="9">
        <f t="shared" si="3"/>
        <v>0</v>
      </c>
      <c r="L17" s="8"/>
      <c r="M17" s="11">
        <f t="shared" si="7"/>
        <v>0</v>
      </c>
      <c r="N17" s="10"/>
      <c r="O17" s="12"/>
      <c r="P17" s="8"/>
      <c r="Q17" s="8">
        <f t="shared" si="2"/>
        <v>240</v>
      </c>
      <c r="R17" s="13"/>
      <c r="S17" s="13" t="s">
        <v>50</v>
      </c>
    </row>
    <row r="18" spans="1:19" x14ac:dyDescent="0.25">
      <c r="A18" s="8" t="s">
        <v>101</v>
      </c>
      <c r="B18" s="10">
        <v>13</v>
      </c>
      <c r="C18" s="9">
        <f>B18*20</f>
        <v>260</v>
      </c>
      <c r="D18" s="8"/>
      <c r="E18" s="9">
        <f t="shared" si="0"/>
        <v>0</v>
      </c>
      <c r="F18" s="10"/>
      <c r="G18" s="9">
        <f t="shared" si="6"/>
        <v>0</v>
      </c>
      <c r="H18" s="10"/>
      <c r="I18" s="9">
        <f t="shared" si="5"/>
        <v>0</v>
      </c>
      <c r="J18" s="10"/>
      <c r="K18" s="9">
        <f t="shared" si="3"/>
        <v>0</v>
      </c>
      <c r="L18" s="8"/>
      <c r="M18" s="11">
        <f t="shared" si="7"/>
        <v>0</v>
      </c>
      <c r="N18" s="10"/>
      <c r="O18" s="12"/>
      <c r="P18" s="8"/>
      <c r="Q18" s="8">
        <f t="shared" si="2"/>
        <v>260</v>
      </c>
      <c r="R18" s="13"/>
      <c r="S18" s="13" t="s">
        <v>50</v>
      </c>
    </row>
    <row r="19" spans="1:19" x14ac:dyDescent="0.25">
      <c r="A19" s="8" t="s">
        <v>151</v>
      </c>
      <c r="B19" s="10"/>
      <c r="C19" s="9">
        <f>B19*25</f>
        <v>0</v>
      </c>
      <c r="D19" s="8"/>
      <c r="E19" s="9">
        <f t="shared" si="0"/>
        <v>0</v>
      </c>
      <c r="F19" s="10"/>
      <c r="G19" s="9">
        <f t="shared" si="6"/>
        <v>0</v>
      </c>
      <c r="H19" s="10"/>
      <c r="I19" s="9">
        <f t="shared" si="5"/>
        <v>0</v>
      </c>
      <c r="J19" s="10">
        <v>2</v>
      </c>
      <c r="K19" s="9">
        <f t="shared" si="3"/>
        <v>120</v>
      </c>
      <c r="L19" s="8"/>
      <c r="M19" s="11">
        <f t="shared" si="7"/>
        <v>0</v>
      </c>
      <c r="N19" s="10"/>
      <c r="O19" s="12"/>
      <c r="P19" s="8"/>
      <c r="Q19" s="8">
        <f t="shared" si="2"/>
        <v>120</v>
      </c>
      <c r="R19" s="13"/>
      <c r="S19" s="13" t="s">
        <v>50</v>
      </c>
    </row>
    <row r="20" spans="1:19" x14ac:dyDescent="0.25">
      <c r="A20" s="8" t="s">
        <v>75</v>
      </c>
      <c r="B20" s="10">
        <v>21</v>
      </c>
      <c r="C20" s="9">
        <f>B20*25</f>
        <v>525</v>
      </c>
      <c r="D20" s="8"/>
      <c r="E20" s="9">
        <f t="shared" si="0"/>
        <v>0</v>
      </c>
      <c r="F20" s="10"/>
      <c r="G20" s="9">
        <f t="shared" si="6"/>
        <v>0</v>
      </c>
      <c r="H20" s="10"/>
      <c r="I20" s="9">
        <f t="shared" si="5"/>
        <v>0</v>
      </c>
      <c r="J20" s="10"/>
      <c r="K20" s="9">
        <f t="shared" si="3"/>
        <v>0</v>
      </c>
      <c r="L20" s="8"/>
      <c r="M20" s="11">
        <f t="shared" si="7"/>
        <v>0</v>
      </c>
      <c r="N20" s="10"/>
      <c r="O20" s="12"/>
      <c r="P20" s="8"/>
      <c r="Q20" s="8">
        <f t="shared" si="2"/>
        <v>525</v>
      </c>
      <c r="R20" s="13"/>
      <c r="S20" s="13" t="s">
        <v>50</v>
      </c>
    </row>
    <row r="21" spans="1:19" x14ac:dyDescent="0.25">
      <c r="A21" s="8" t="s">
        <v>19</v>
      </c>
      <c r="B21" s="10">
        <v>4</v>
      </c>
      <c r="C21" s="9">
        <f>B21*30</f>
        <v>120</v>
      </c>
      <c r="D21" s="8"/>
      <c r="E21" s="9">
        <f t="shared" si="0"/>
        <v>0</v>
      </c>
      <c r="F21" s="10"/>
      <c r="G21" s="9">
        <f t="shared" si="6"/>
        <v>0</v>
      </c>
      <c r="H21" s="10"/>
      <c r="I21" s="9">
        <f t="shared" si="5"/>
        <v>0</v>
      </c>
      <c r="J21" s="10"/>
      <c r="K21" s="9">
        <f t="shared" si="3"/>
        <v>0</v>
      </c>
      <c r="L21" s="8"/>
      <c r="M21" s="11">
        <f>L21*55</f>
        <v>0</v>
      </c>
      <c r="N21" s="10"/>
      <c r="O21" s="12"/>
      <c r="P21" s="8"/>
      <c r="Q21" s="8">
        <f t="shared" si="2"/>
        <v>120</v>
      </c>
      <c r="R21" s="13"/>
      <c r="S21" s="13" t="s">
        <v>50</v>
      </c>
    </row>
    <row r="22" spans="1:19" x14ac:dyDescent="0.25">
      <c r="A22" s="8" t="s">
        <v>125</v>
      </c>
      <c r="B22" s="10">
        <v>4</v>
      </c>
      <c r="C22" s="9">
        <f>B22*30</f>
        <v>120</v>
      </c>
      <c r="D22" s="8"/>
      <c r="E22" s="9">
        <f t="shared" si="0"/>
        <v>0</v>
      </c>
      <c r="F22" s="10"/>
      <c r="G22" s="9">
        <f t="shared" si="6"/>
        <v>0</v>
      </c>
      <c r="H22" s="10"/>
      <c r="I22" s="9">
        <f t="shared" si="5"/>
        <v>0</v>
      </c>
      <c r="J22" s="10"/>
      <c r="K22" s="9">
        <f t="shared" si="3"/>
        <v>0</v>
      </c>
      <c r="L22" s="8"/>
      <c r="M22" s="11">
        <f t="shared" ref="M22:M27" si="8">L22*60</f>
        <v>0</v>
      </c>
      <c r="N22" s="10"/>
      <c r="O22" s="12"/>
      <c r="P22" s="8"/>
      <c r="Q22" s="8">
        <f t="shared" si="2"/>
        <v>120</v>
      </c>
      <c r="R22" s="13"/>
      <c r="S22" s="13" t="s">
        <v>50</v>
      </c>
    </row>
    <row r="23" spans="1:19" x14ac:dyDescent="0.25">
      <c r="A23" s="8" t="s">
        <v>102</v>
      </c>
      <c r="B23" s="10">
        <v>8</v>
      </c>
      <c r="C23" s="9">
        <f t="shared" ref="C23:C36" si="9">B23*25</f>
        <v>200</v>
      </c>
      <c r="D23" s="8"/>
      <c r="E23" s="9">
        <f t="shared" si="0"/>
        <v>0</v>
      </c>
      <c r="F23" s="10"/>
      <c r="G23" s="9">
        <f t="shared" si="6"/>
        <v>0</v>
      </c>
      <c r="H23" s="10"/>
      <c r="I23" s="9">
        <f t="shared" si="5"/>
        <v>0</v>
      </c>
      <c r="J23" s="10"/>
      <c r="K23" s="9">
        <f t="shared" si="3"/>
        <v>0</v>
      </c>
      <c r="L23" s="8"/>
      <c r="M23" s="11">
        <f t="shared" si="8"/>
        <v>0</v>
      </c>
      <c r="N23" s="10"/>
      <c r="O23" s="12"/>
      <c r="P23" s="8"/>
      <c r="Q23" s="8">
        <f t="shared" si="2"/>
        <v>200</v>
      </c>
      <c r="R23" s="13"/>
      <c r="S23" s="13" t="s">
        <v>50</v>
      </c>
    </row>
    <row r="24" spans="1:19" x14ac:dyDescent="0.25">
      <c r="A24" s="8" t="s">
        <v>132</v>
      </c>
      <c r="B24" s="10"/>
      <c r="C24" s="9">
        <f t="shared" si="9"/>
        <v>0</v>
      </c>
      <c r="D24" s="8"/>
      <c r="E24" s="9">
        <f t="shared" si="0"/>
        <v>0</v>
      </c>
      <c r="F24" s="10"/>
      <c r="G24" s="9">
        <f t="shared" si="6"/>
        <v>0</v>
      </c>
      <c r="H24" s="10"/>
      <c r="I24" s="9">
        <f t="shared" si="5"/>
        <v>0</v>
      </c>
      <c r="J24" s="10"/>
      <c r="K24" s="9">
        <f t="shared" si="3"/>
        <v>0</v>
      </c>
      <c r="L24" s="8"/>
      <c r="M24" s="11">
        <f t="shared" si="8"/>
        <v>0</v>
      </c>
      <c r="N24" s="10">
        <v>240</v>
      </c>
      <c r="O24" s="12"/>
      <c r="P24" s="8"/>
      <c r="Q24" s="8">
        <f t="shared" si="2"/>
        <v>240</v>
      </c>
      <c r="R24" s="13"/>
      <c r="S24" s="13" t="s">
        <v>50</v>
      </c>
    </row>
    <row r="25" spans="1:19" x14ac:dyDescent="0.25">
      <c r="A25" s="8" t="s">
        <v>149</v>
      </c>
      <c r="B25" s="10"/>
      <c r="C25" s="9">
        <f t="shared" si="9"/>
        <v>0</v>
      </c>
      <c r="D25" s="8"/>
      <c r="E25" s="9">
        <f t="shared" si="0"/>
        <v>0</v>
      </c>
      <c r="F25" s="10"/>
      <c r="G25" s="9">
        <f t="shared" si="6"/>
        <v>0</v>
      </c>
      <c r="H25" s="10"/>
      <c r="I25" s="9">
        <f t="shared" si="5"/>
        <v>0</v>
      </c>
      <c r="J25" s="10">
        <v>5</v>
      </c>
      <c r="K25" s="9">
        <f t="shared" si="3"/>
        <v>300</v>
      </c>
      <c r="L25" s="8"/>
      <c r="M25" s="11">
        <f t="shared" si="8"/>
        <v>0</v>
      </c>
      <c r="N25" s="10"/>
      <c r="O25" s="12"/>
      <c r="P25" s="8"/>
      <c r="Q25" s="8">
        <f t="shared" si="2"/>
        <v>300</v>
      </c>
      <c r="R25" s="13"/>
      <c r="S25" s="13" t="s">
        <v>50</v>
      </c>
    </row>
    <row r="26" spans="1:19" x14ac:dyDescent="0.25">
      <c r="A26" s="8" t="s">
        <v>93</v>
      </c>
      <c r="B26" s="10"/>
      <c r="C26" s="9">
        <f t="shared" si="9"/>
        <v>0</v>
      </c>
      <c r="D26" s="8"/>
      <c r="E26" s="9">
        <f>D26*45</f>
        <v>0</v>
      </c>
      <c r="F26" s="10"/>
      <c r="G26" s="9">
        <f t="shared" si="6"/>
        <v>0</v>
      </c>
      <c r="H26" s="10"/>
      <c r="I26" s="9">
        <f t="shared" si="5"/>
        <v>0</v>
      </c>
      <c r="J26" s="10">
        <v>4</v>
      </c>
      <c r="K26" s="9">
        <f t="shared" si="3"/>
        <v>240</v>
      </c>
      <c r="L26" s="8"/>
      <c r="M26" s="11">
        <f t="shared" si="8"/>
        <v>0</v>
      </c>
      <c r="N26" s="10"/>
      <c r="O26" s="12"/>
      <c r="P26" s="8"/>
      <c r="Q26" s="8">
        <f t="shared" si="2"/>
        <v>240</v>
      </c>
      <c r="R26" s="13"/>
      <c r="S26" s="13" t="s">
        <v>50</v>
      </c>
    </row>
    <row r="27" spans="1:19" x14ac:dyDescent="0.25">
      <c r="A27" s="8" t="s">
        <v>99</v>
      </c>
      <c r="B27" s="10"/>
      <c r="C27" s="9">
        <f t="shared" si="9"/>
        <v>0</v>
      </c>
      <c r="D27" s="8"/>
      <c r="E27" s="9">
        <f t="shared" ref="E27:E56" si="10">D27*40</f>
        <v>0</v>
      </c>
      <c r="F27" s="10"/>
      <c r="G27" s="9">
        <f t="shared" si="6"/>
        <v>0</v>
      </c>
      <c r="H27" s="10"/>
      <c r="I27" s="9">
        <f t="shared" si="5"/>
        <v>0</v>
      </c>
      <c r="J27" s="10">
        <v>2</v>
      </c>
      <c r="K27" s="9">
        <f t="shared" si="3"/>
        <v>120</v>
      </c>
      <c r="L27" s="8"/>
      <c r="M27" s="11">
        <f t="shared" si="8"/>
        <v>0</v>
      </c>
      <c r="N27" s="10"/>
      <c r="O27" s="12"/>
      <c r="P27" s="8"/>
      <c r="Q27" s="8">
        <f t="shared" si="2"/>
        <v>120</v>
      </c>
      <c r="R27" s="13"/>
      <c r="S27" s="13" t="s">
        <v>50</v>
      </c>
    </row>
    <row r="28" spans="1:19" x14ac:dyDescent="0.25">
      <c r="A28" s="8" t="s">
        <v>21</v>
      </c>
      <c r="B28" s="10">
        <v>5</v>
      </c>
      <c r="C28" s="9">
        <f t="shared" si="9"/>
        <v>125</v>
      </c>
      <c r="D28" s="8"/>
      <c r="E28" s="9">
        <f t="shared" si="10"/>
        <v>0</v>
      </c>
      <c r="F28" s="10"/>
      <c r="G28" s="9">
        <f t="shared" si="6"/>
        <v>0</v>
      </c>
      <c r="H28" s="10"/>
      <c r="I28" s="9">
        <f t="shared" si="5"/>
        <v>0</v>
      </c>
      <c r="J28" s="10"/>
      <c r="K28" s="9">
        <f t="shared" si="3"/>
        <v>0</v>
      </c>
      <c r="L28" s="8"/>
      <c r="M28" s="11">
        <f>L28*55</f>
        <v>0</v>
      </c>
      <c r="N28" s="10"/>
      <c r="O28" s="12"/>
      <c r="P28" s="8"/>
      <c r="Q28" s="8">
        <f t="shared" si="2"/>
        <v>125</v>
      </c>
      <c r="R28" s="13"/>
      <c r="S28" s="13" t="s">
        <v>50</v>
      </c>
    </row>
    <row r="29" spans="1:19" x14ac:dyDescent="0.25">
      <c r="A29" s="8" t="s">
        <v>104</v>
      </c>
      <c r="B29" s="10"/>
      <c r="C29" s="9">
        <f t="shared" si="9"/>
        <v>0</v>
      </c>
      <c r="D29" s="8"/>
      <c r="E29" s="9">
        <f t="shared" si="10"/>
        <v>0</v>
      </c>
      <c r="F29" s="10"/>
      <c r="G29" s="9">
        <f t="shared" si="6"/>
        <v>0</v>
      </c>
      <c r="H29" s="10"/>
      <c r="I29" s="9">
        <f t="shared" si="5"/>
        <v>0</v>
      </c>
      <c r="J29" s="10">
        <v>6</v>
      </c>
      <c r="K29" s="9">
        <f t="shared" si="3"/>
        <v>360</v>
      </c>
      <c r="L29" s="8"/>
      <c r="M29" s="11">
        <f>L29*60</f>
        <v>0</v>
      </c>
      <c r="N29" s="10"/>
      <c r="O29" s="12"/>
      <c r="P29" s="8"/>
      <c r="Q29" s="8">
        <f t="shared" si="2"/>
        <v>360</v>
      </c>
      <c r="R29" s="13"/>
      <c r="S29" s="13" t="s">
        <v>50</v>
      </c>
    </row>
    <row r="30" spans="1:19" x14ac:dyDescent="0.25">
      <c r="A30" s="8" t="s">
        <v>145</v>
      </c>
      <c r="B30" s="10"/>
      <c r="C30" s="9">
        <f t="shared" si="9"/>
        <v>0</v>
      </c>
      <c r="D30" s="8"/>
      <c r="E30" s="9">
        <f t="shared" si="10"/>
        <v>0</v>
      </c>
      <c r="F30" s="10"/>
      <c r="G30" s="9">
        <f t="shared" si="6"/>
        <v>0</v>
      </c>
      <c r="H30" s="10"/>
      <c r="I30" s="9">
        <f t="shared" si="5"/>
        <v>0</v>
      </c>
      <c r="J30" s="10">
        <v>7</v>
      </c>
      <c r="K30" s="9">
        <f t="shared" si="3"/>
        <v>420</v>
      </c>
      <c r="L30" s="8"/>
      <c r="M30" s="11">
        <f>L30*60</f>
        <v>0</v>
      </c>
      <c r="N30" s="10"/>
      <c r="O30" s="12"/>
      <c r="P30" s="8"/>
      <c r="Q30" s="8">
        <f t="shared" si="2"/>
        <v>420</v>
      </c>
      <c r="R30" s="13"/>
      <c r="S30" s="13" t="s">
        <v>50</v>
      </c>
    </row>
    <row r="31" spans="1:19" x14ac:dyDescent="0.25">
      <c r="A31" s="8" t="s">
        <v>87</v>
      </c>
      <c r="B31" s="10"/>
      <c r="C31" s="9">
        <f t="shared" si="9"/>
        <v>0</v>
      </c>
      <c r="D31" s="8"/>
      <c r="E31" s="9">
        <f t="shared" si="10"/>
        <v>0</v>
      </c>
      <c r="F31" s="10"/>
      <c r="G31" s="9">
        <f t="shared" si="6"/>
        <v>0</v>
      </c>
      <c r="H31" s="10"/>
      <c r="I31" s="9">
        <f t="shared" si="5"/>
        <v>0</v>
      </c>
      <c r="J31" s="10"/>
      <c r="K31" s="9">
        <f t="shared" si="3"/>
        <v>0</v>
      </c>
      <c r="L31" s="8">
        <v>1</v>
      </c>
      <c r="M31" s="11">
        <f>L31*65</f>
        <v>65</v>
      </c>
      <c r="N31" s="10"/>
      <c r="O31" s="12"/>
      <c r="P31" s="8"/>
      <c r="Q31" s="8">
        <f t="shared" si="2"/>
        <v>65</v>
      </c>
      <c r="R31" s="13"/>
      <c r="S31" s="13"/>
    </row>
    <row r="32" spans="1:19" x14ac:dyDescent="0.25">
      <c r="A32" s="8" t="s">
        <v>91</v>
      </c>
      <c r="B32" s="10">
        <v>6</v>
      </c>
      <c r="C32" s="9">
        <f t="shared" si="9"/>
        <v>150</v>
      </c>
      <c r="D32" s="8"/>
      <c r="E32" s="9">
        <f t="shared" si="10"/>
        <v>0</v>
      </c>
      <c r="F32" s="10"/>
      <c r="G32" s="9">
        <f t="shared" si="6"/>
        <v>0</v>
      </c>
      <c r="H32" s="10"/>
      <c r="I32" s="9">
        <f t="shared" si="5"/>
        <v>0</v>
      </c>
      <c r="J32" s="10"/>
      <c r="K32" s="9">
        <f t="shared" si="3"/>
        <v>0</v>
      </c>
      <c r="L32" s="8"/>
      <c r="M32" s="11">
        <f>L32*60</f>
        <v>0</v>
      </c>
      <c r="N32" s="10"/>
      <c r="O32" s="12"/>
      <c r="P32" s="8"/>
      <c r="Q32" s="8">
        <f t="shared" si="2"/>
        <v>150</v>
      </c>
      <c r="R32" s="13"/>
      <c r="S32" s="13" t="s">
        <v>50</v>
      </c>
    </row>
    <row r="33" spans="1:19" x14ac:dyDescent="0.25">
      <c r="A33" s="8" t="s">
        <v>147</v>
      </c>
      <c r="B33" s="10"/>
      <c r="C33" s="9">
        <f t="shared" si="9"/>
        <v>0</v>
      </c>
      <c r="D33" s="8"/>
      <c r="E33" s="9">
        <f t="shared" si="10"/>
        <v>0</v>
      </c>
      <c r="F33" s="10"/>
      <c r="G33" s="9">
        <f t="shared" si="6"/>
        <v>0</v>
      </c>
      <c r="H33" s="10"/>
      <c r="I33" s="9">
        <f t="shared" si="5"/>
        <v>0</v>
      </c>
      <c r="J33" s="10">
        <v>2</v>
      </c>
      <c r="K33" s="9">
        <f t="shared" si="3"/>
        <v>120</v>
      </c>
      <c r="L33" s="8"/>
      <c r="M33" s="11">
        <f>L33*60</f>
        <v>0</v>
      </c>
      <c r="N33" s="10"/>
      <c r="O33" s="12"/>
      <c r="P33" s="8"/>
      <c r="Q33" s="8">
        <f t="shared" si="2"/>
        <v>120</v>
      </c>
      <c r="R33" s="13" t="s">
        <v>50</v>
      </c>
      <c r="S33" s="13" t="s">
        <v>50</v>
      </c>
    </row>
    <row r="34" spans="1:19" x14ac:dyDescent="0.25">
      <c r="A34" s="8" t="s">
        <v>123</v>
      </c>
      <c r="B34" s="10"/>
      <c r="C34" s="9">
        <f t="shared" si="9"/>
        <v>0</v>
      </c>
      <c r="D34" s="8"/>
      <c r="E34" s="9">
        <f t="shared" si="10"/>
        <v>0</v>
      </c>
      <c r="F34" s="10"/>
      <c r="G34" s="9">
        <f t="shared" si="6"/>
        <v>0</v>
      </c>
      <c r="H34" s="10"/>
      <c r="I34" s="9"/>
      <c r="J34" s="10">
        <v>3</v>
      </c>
      <c r="K34" s="9">
        <f t="shared" si="3"/>
        <v>180</v>
      </c>
      <c r="L34" s="8"/>
      <c r="M34" s="11">
        <f>L34*60</f>
        <v>0</v>
      </c>
      <c r="N34" s="10"/>
      <c r="O34" s="12">
        <v>270</v>
      </c>
      <c r="P34" s="8"/>
      <c r="Q34" s="8">
        <f t="shared" si="2"/>
        <v>-90</v>
      </c>
      <c r="R34" s="13"/>
      <c r="S34" s="13"/>
    </row>
    <row r="35" spans="1:19" x14ac:dyDescent="0.25">
      <c r="A35" s="8" t="s">
        <v>122</v>
      </c>
      <c r="B35" s="10"/>
      <c r="C35" s="9">
        <f t="shared" si="9"/>
        <v>0</v>
      </c>
      <c r="D35" s="8"/>
      <c r="E35" s="9">
        <f t="shared" si="10"/>
        <v>0</v>
      </c>
      <c r="F35" s="10"/>
      <c r="G35" s="9">
        <f t="shared" si="6"/>
        <v>0</v>
      </c>
      <c r="H35" s="10"/>
      <c r="I35" s="9">
        <f t="shared" ref="I35:I66" si="11">H35*40</f>
        <v>0</v>
      </c>
      <c r="J35" s="10"/>
      <c r="K35" s="9">
        <f t="shared" si="3"/>
        <v>0</v>
      </c>
      <c r="L35" s="8"/>
      <c r="M35" s="11">
        <f>L35*65</f>
        <v>0</v>
      </c>
      <c r="N35" s="10"/>
      <c r="O35" s="12"/>
      <c r="P35" s="8"/>
      <c r="Q35" s="8">
        <f t="shared" ref="Q35:Q67" si="12">SUM(C35,E35,G35,I35,K35,N35,M35)-O35</f>
        <v>0</v>
      </c>
      <c r="R35" s="13"/>
      <c r="S35" s="13"/>
    </row>
    <row r="36" spans="1:19" x14ac:dyDescent="0.25">
      <c r="A36" s="8" t="s">
        <v>73</v>
      </c>
      <c r="B36" s="10">
        <v>3</v>
      </c>
      <c r="C36" s="9">
        <f t="shared" si="9"/>
        <v>75</v>
      </c>
      <c r="D36" s="8"/>
      <c r="E36" s="9">
        <f t="shared" si="10"/>
        <v>0</v>
      </c>
      <c r="F36" s="10"/>
      <c r="G36" s="9">
        <f t="shared" si="6"/>
        <v>0</v>
      </c>
      <c r="H36" s="10"/>
      <c r="I36" s="9">
        <f t="shared" si="11"/>
        <v>0</v>
      </c>
      <c r="J36" s="10">
        <v>2</v>
      </c>
      <c r="K36" s="9">
        <f t="shared" si="3"/>
        <v>120</v>
      </c>
      <c r="L36" s="8"/>
      <c r="M36" s="11">
        <f>L36*65</f>
        <v>0</v>
      </c>
      <c r="N36" s="10"/>
      <c r="O36" s="12"/>
      <c r="P36" s="8"/>
      <c r="Q36" s="8">
        <f t="shared" si="12"/>
        <v>195</v>
      </c>
      <c r="R36" s="13"/>
      <c r="S36" s="13" t="s">
        <v>50</v>
      </c>
    </row>
    <row r="37" spans="1:19" x14ac:dyDescent="0.25">
      <c r="A37" s="8" t="s">
        <v>56</v>
      </c>
      <c r="B37" s="10">
        <v>4</v>
      </c>
      <c r="C37" s="9">
        <f>B37*35</f>
        <v>140</v>
      </c>
      <c r="D37" s="8"/>
      <c r="E37" s="9">
        <f t="shared" si="10"/>
        <v>0</v>
      </c>
      <c r="F37" s="10"/>
      <c r="G37" s="9">
        <f t="shared" si="6"/>
        <v>0</v>
      </c>
      <c r="H37" s="10"/>
      <c r="I37" s="9">
        <f t="shared" si="11"/>
        <v>0</v>
      </c>
      <c r="J37" s="10"/>
      <c r="K37" s="9">
        <f t="shared" si="3"/>
        <v>0</v>
      </c>
      <c r="L37" s="8"/>
      <c r="M37" s="11">
        <f>L37*65</f>
        <v>0</v>
      </c>
      <c r="N37" s="10"/>
      <c r="O37" s="12"/>
      <c r="P37" s="8"/>
      <c r="Q37" s="8">
        <f t="shared" si="12"/>
        <v>140</v>
      </c>
      <c r="R37" s="13"/>
      <c r="S37" s="13" t="s">
        <v>50</v>
      </c>
    </row>
    <row r="38" spans="1:19" x14ac:dyDescent="0.25">
      <c r="A38" s="8" t="s">
        <v>89</v>
      </c>
      <c r="B38" s="10">
        <v>3</v>
      </c>
      <c r="C38" s="9">
        <f t="shared" ref="C38:C46" si="13">B38*25</f>
        <v>75</v>
      </c>
      <c r="D38" s="8"/>
      <c r="E38" s="9">
        <f t="shared" si="10"/>
        <v>0</v>
      </c>
      <c r="F38" s="10"/>
      <c r="G38" s="9">
        <f t="shared" si="6"/>
        <v>0</v>
      </c>
      <c r="H38" s="10"/>
      <c r="I38" s="9">
        <f t="shared" si="11"/>
        <v>0</v>
      </c>
      <c r="J38" s="10">
        <v>5</v>
      </c>
      <c r="K38" s="9">
        <f t="shared" si="3"/>
        <v>300</v>
      </c>
      <c r="L38" s="8"/>
      <c r="M38" s="11">
        <f>L38*60</f>
        <v>0</v>
      </c>
      <c r="N38" s="10"/>
      <c r="O38" s="12"/>
      <c r="P38" s="8"/>
      <c r="Q38" s="8">
        <f t="shared" si="12"/>
        <v>375</v>
      </c>
      <c r="R38" s="13"/>
      <c r="S38" s="13" t="s">
        <v>50</v>
      </c>
    </row>
    <row r="39" spans="1:19" x14ac:dyDescent="0.25">
      <c r="A39" s="8" t="s">
        <v>90</v>
      </c>
      <c r="B39" s="10"/>
      <c r="C39" s="9">
        <f t="shared" si="13"/>
        <v>0</v>
      </c>
      <c r="D39" s="8"/>
      <c r="E39" s="9">
        <f t="shared" si="10"/>
        <v>0</v>
      </c>
      <c r="F39" s="10"/>
      <c r="G39" s="9">
        <f t="shared" si="6"/>
        <v>0</v>
      </c>
      <c r="H39" s="10"/>
      <c r="I39" s="9">
        <f t="shared" si="11"/>
        <v>0</v>
      </c>
      <c r="J39" s="10">
        <v>1</v>
      </c>
      <c r="K39" s="9">
        <f t="shared" si="3"/>
        <v>60</v>
      </c>
      <c r="L39" s="8"/>
      <c r="M39" s="11">
        <f>L39*65</f>
        <v>0</v>
      </c>
      <c r="N39" s="10"/>
      <c r="O39" s="12"/>
      <c r="P39" s="8"/>
      <c r="Q39" s="8">
        <f t="shared" si="12"/>
        <v>60</v>
      </c>
      <c r="R39" s="13"/>
      <c r="S39" s="13" t="s">
        <v>50</v>
      </c>
    </row>
    <row r="40" spans="1:19" x14ac:dyDescent="0.25">
      <c r="A40" s="8" t="s">
        <v>148</v>
      </c>
      <c r="B40" s="10"/>
      <c r="C40" s="9">
        <f t="shared" si="13"/>
        <v>0</v>
      </c>
      <c r="D40" s="8"/>
      <c r="E40" s="9">
        <f t="shared" si="10"/>
        <v>0</v>
      </c>
      <c r="F40" s="10"/>
      <c r="G40" s="9">
        <f t="shared" si="6"/>
        <v>0</v>
      </c>
      <c r="H40" s="10"/>
      <c r="I40" s="9">
        <f t="shared" si="11"/>
        <v>0</v>
      </c>
      <c r="J40" s="10">
        <v>4</v>
      </c>
      <c r="K40" s="9">
        <f t="shared" ref="K40:K67" si="14">J40*60</f>
        <v>240</v>
      </c>
      <c r="L40" s="8"/>
      <c r="M40" s="11">
        <f>L40*60</f>
        <v>0</v>
      </c>
      <c r="N40" s="10"/>
      <c r="O40" s="12"/>
      <c r="P40" s="8"/>
      <c r="Q40" s="8">
        <f t="shared" si="12"/>
        <v>240</v>
      </c>
      <c r="R40" s="13"/>
      <c r="S40" s="13" t="s">
        <v>50</v>
      </c>
    </row>
    <row r="41" spans="1:19" x14ac:dyDescent="0.25">
      <c r="A41" s="15" t="s">
        <v>72</v>
      </c>
      <c r="B41" s="10">
        <v>11</v>
      </c>
      <c r="C41" s="9">
        <f t="shared" si="13"/>
        <v>275</v>
      </c>
      <c r="D41" s="8"/>
      <c r="E41" s="9">
        <f t="shared" si="10"/>
        <v>0</v>
      </c>
      <c r="F41" s="10"/>
      <c r="G41" s="9">
        <f t="shared" si="6"/>
        <v>0</v>
      </c>
      <c r="H41" s="10"/>
      <c r="I41" s="9">
        <f t="shared" si="11"/>
        <v>0</v>
      </c>
      <c r="J41" s="10"/>
      <c r="K41" s="9">
        <f t="shared" si="14"/>
        <v>0</v>
      </c>
      <c r="L41" s="8">
        <v>4</v>
      </c>
      <c r="M41" s="11">
        <f>L41*65</f>
        <v>260</v>
      </c>
      <c r="N41" s="10"/>
      <c r="O41" s="12"/>
      <c r="P41" s="8"/>
      <c r="Q41" s="8">
        <f t="shared" si="12"/>
        <v>535</v>
      </c>
      <c r="R41" s="13"/>
      <c r="S41" s="13" t="s">
        <v>50</v>
      </c>
    </row>
    <row r="42" spans="1:19" x14ac:dyDescent="0.25">
      <c r="A42" s="15" t="s">
        <v>24</v>
      </c>
      <c r="B42" s="10">
        <v>2</v>
      </c>
      <c r="C42" s="9">
        <f t="shared" si="13"/>
        <v>50</v>
      </c>
      <c r="D42" s="8">
        <v>2</v>
      </c>
      <c r="E42" s="9">
        <f t="shared" si="10"/>
        <v>80</v>
      </c>
      <c r="F42" s="10"/>
      <c r="G42" s="9">
        <f t="shared" si="6"/>
        <v>0</v>
      </c>
      <c r="H42" s="10"/>
      <c r="I42" s="9">
        <f t="shared" si="11"/>
        <v>0</v>
      </c>
      <c r="J42" s="10"/>
      <c r="K42" s="9">
        <f t="shared" si="14"/>
        <v>0</v>
      </c>
      <c r="L42" s="8"/>
      <c r="M42" s="11">
        <f>L42*65</f>
        <v>0</v>
      </c>
      <c r="N42" s="10"/>
      <c r="O42" s="12"/>
      <c r="P42" s="8"/>
      <c r="Q42" s="8">
        <f t="shared" si="12"/>
        <v>130</v>
      </c>
      <c r="R42" s="13"/>
      <c r="S42" s="13" t="s">
        <v>50</v>
      </c>
    </row>
    <row r="43" spans="1:19" x14ac:dyDescent="0.25">
      <c r="A43" s="8" t="s">
        <v>141</v>
      </c>
      <c r="B43" s="10">
        <v>2</v>
      </c>
      <c r="C43" s="9">
        <f t="shared" si="13"/>
        <v>50</v>
      </c>
      <c r="D43" s="8"/>
      <c r="E43" s="9">
        <f t="shared" si="10"/>
        <v>0</v>
      </c>
      <c r="F43" s="10"/>
      <c r="G43" s="9">
        <f t="shared" si="6"/>
        <v>0</v>
      </c>
      <c r="H43" s="10"/>
      <c r="I43" s="9">
        <f t="shared" si="11"/>
        <v>0</v>
      </c>
      <c r="J43" s="10"/>
      <c r="K43" s="9">
        <f t="shared" si="14"/>
        <v>0</v>
      </c>
      <c r="L43" s="8"/>
      <c r="M43" s="11">
        <f>L43*65</f>
        <v>0</v>
      </c>
      <c r="N43" s="10"/>
      <c r="O43" s="12"/>
      <c r="P43" s="8" t="s">
        <v>94</v>
      </c>
      <c r="Q43" s="8">
        <f t="shared" si="12"/>
        <v>50</v>
      </c>
      <c r="R43" s="13"/>
      <c r="S43" s="13"/>
    </row>
    <row r="44" spans="1:19" x14ac:dyDescent="0.25">
      <c r="A44" s="8" t="s">
        <v>77</v>
      </c>
      <c r="B44" s="10"/>
      <c r="C44" s="9">
        <f t="shared" si="13"/>
        <v>0</v>
      </c>
      <c r="D44" s="8"/>
      <c r="E44" s="9">
        <f t="shared" si="10"/>
        <v>0</v>
      </c>
      <c r="F44" s="10"/>
      <c r="G44" s="9">
        <f t="shared" si="6"/>
        <v>0</v>
      </c>
      <c r="H44" s="10"/>
      <c r="I44" s="9">
        <f t="shared" si="11"/>
        <v>0</v>
      </c>
      <c r="J44" s="10"/>
      <c r="K44" s="9">
        <f t="shared" si="14"/>
        <v>0</v>
      </c>
      <c r="L44" s="8"/>
      <c r="M44" s="11">
        <f>L44*65</f>
        <v>0</v>
      </c>
      <c r="N44" s="10"/>
      <c r="O44" s="12"/>
      <c r="P44" s="8"/>
      <c r="Q44" s="8">
        <f t="shared" si="12"/>
        <v>0</v>
      </c>
      <c r="R44" s="13"/>
      <c r="S44" s="13"/>
    </row>
    <row r="45" spans="1:19" x14ac:dyDescent="0.25">
      <c r="A45" s="8" t="s">
        <v>25</v>
      </c>
      <c r="B45" s="10">
        <v>15</v>
      </c>
      <c r="C45" s="9">
        <f t="shared" si="13"/>
        <v>375</v>
      </c>
      <c r="D45" s="8"/>
      <c r="E45" s="9">
        <f t="shared" si="10"/>
        <v>0</v>
      </c>
      <c r="F45" s="10"/>
      <c r="G45" s="9">
        <f t="shared" si="6"/>
        <v>0</v>
      </c>
      <c r="H45" s="10"/>
      <c r="I45" s="9">
        <f t="shared" si="11"/>
        <v>0</v>
      </c>
      <c r="J45" s="10"/>
      <c r="K45" s="9">
        <f t="shared" si="14"/>
        <v>0</v>
      </c>
      <c r="L45" s="8"/>
      <c r="M45" s="11">
        <f>L45*65</f>
        <v>0</v>
      </c>
      <c r="N45" s="10"/>
      <c r="O45" s="12"/>
      <c r="P45" s="8"/>
      <c r="Q45" s="8">
        <f t="shared" si="12"/>
        <v>375</v>
      </c>
      <c r="R45" s="13"/>
      <c r="S45" s="13" t="s">
        <v>50</v>
      </c>
    </row>
    <row r="46" spans="1:19" x14ac:dyDescent="0.25">
      <c r="A46" s="8" t="s">
        <v>142</v>
      </c>
      <c r="B46" s="10">
        <v>3</v>
      </c>
      <c r="C46" s="9">
        <f t="shared" si="13"/>
        <v>75</v>
      </c>
      <c r="D46" s="8"/>
      <c r="E46" s="9">
        <f t="shared" si="10"/>
        <v>0</v>
      </c>
      <c r="F46" s="10"/>
      <c r="G46" s="9">
        <f t="shared" si="6"/>
        <v>0</v>
      </c>
      <c r="H46" s="10"/>
      <c r="I46" s="9">
        <f t="shared" si="11"/>
        <v>0</v>
      </c>
      <c r="J46" s="10"/>
      <c r="K46" s="9">
        <f t="shared" si="14"/>
        <v>0</v>
      </c>
      <c r="L46" s="8"/>
      <c r="M46" s="11">
        <f>L46*60</f>
        <v>0</v>
      </c>
      <c r="N46" s="10"/>
      <c r="O46" s="12"/>
      <c r="P46" s="8"/>
      <c r="Q46" s="8">
        <f t="shared" si="12"/>
        <v>75</v>
      </c>
      <c r="R46" s="13"/>
      <c r="S46" s="13" t="s">
        <v>50</v>
      </c>
    </row>
    <row r="47" spans="1:19" x14ac:dyDescent="0.25">
      <c r="A47" s="8" t="s">
        <v>53</v>
      </c>
      <c r="B47" s="10">
        <v>10</v>
      </c>
      <c r="C47" s="9">
        <f>B47*30</f>
        <v>300</v>
      </c>
      <c r="D47" s="8"/>
      <c r="E47" s="9">
        <f t="shared" si="10"/>
        <v>0</v>
      </c>
      <c r="F47" s="10"/>
      <c r="G47" s="9">
        <f t="shared" ref="G47:G67" si="15">F47*80</f>
        <v>0</v>
      </c>
      <c r="H47" s="10"/>
      <c r="I47" s="9">
        <f t="shared" si="11"/>
        <v>0</v>
      </c>
      <c r="J47" s="10"/>
      <c r="K47" s="9">
        <f t="shared" si="14"/>
        <v>0</v>
      </c>
      <c r="L47" s="8"/>
      <c r="M47" s="11">
        <f>L47*65</f>
        <v>0</v>
      </c>
      <c r="N47" s="10"/>
      <c r="O47" s="12"/>
      <c r="P47" s="8"/>
      <c r="Q47" s="8">
        <f t="shared" si="12"/>
        <v>300</v>
      </c>
      <c r="R47" s="13"/>
      <c r="S47" s="13" t="s">
        <v>50</v>
      </c>
    </row>
    <row r="48" spans="1:19" x14ac:dyDescent="0.25">
      <c r="A48" s="8" t="s">
        <v>26</v>
      </c>
      <c r="B48" s="10">
        <v>6</v>
      </c>
      <c r="C48" s="9">
        <f t="shared" ref="C48:C53" si="16">B48*25</f>
        <v>150</v>
      </c>
      <c r="D48" s="8"/>
      <c r="E48" s="9">
        <f t="shared" si="10"/>
        <v>0</v>
      </c>
      <c r="F48" s="10"/>
      <c r="G48" s="9">
        <f t="shared" si="15"/>
        <v>0</v>
      </c>
      <c r="H48" s="10"/>
      <c r="I48" s="9">
        <f t="shared" si="11"/>
        <v>0</v>
      </c>
      <c r="J48" s="10"/>
      <c r="K48" s="9">
        <f t="shared" si="14"/>
        <v>0</v>
      </c>
      <c r="L48" s="8"/>
      <c r="M48" s="11">
        <f>L48*65</f>
        <v>0</v>
      </c>
      <c r="N48" s="10"/>
      <c r="O48" s="12"/>
      <c r="P48" s="8"/>
      <c r="Q48" s="8">
        <f t="shared" si="12"/>
        <v>150</v>
      </c>
      <c r="R48" s="13"/>
      <c r="S48" s="13" t="s">
        <v>50</v>
      </c>
    </row>
    <row r="49" spans="1:19" x14ac:dyDescent="0.25">
      <c r="A49" s="8" t="s">
        <v>118</v>
      </c>
      <c r="B49" s="10"/>
      <c r="C49" s="9">
        <f t="shared" si="16"/>
        <v>0</v>
      </c>
      <c r="D49" s="8"/>
      <c r="E49" s="9">
        <f t="shared" si="10"/>
        <v>0</v>
      </c>
      <c r="F49" s="10"/>
      <c r="G49" s="9">
        <f t="shared" si="15"/>
        <v>0</v>
      </c>
      <c r="H49" s="10"/>
      <c r="I49" s="9">
        <f t="shared" si="11"/>
        <v>0</v>
      </c>
      <c r="J49" s="10">
        <v>6</v>
      </c>
      <c r="K49" s="9">
        <f t="shared" si="14"/>
        <v>360</v>
      </c>
      <c r="L49" s="8"/>
      <c r="M49" s="11"/>
      <c r="N49" s="10"/>
      <c r="O49" s="12"/>
      <c r="P49" s="8"/>
      <c r="Q49" s="8">
        <f t="shared" si="12"/>
        <v>360</v>
      </c>
      <c r="R49" s="13"/>
      <c r="S49" s="13" t="s">
        <v>50</v>
      </c>
    </row>
    <row r="50" spans="1:19" x14ac:dyDescent="0.25">
      <c r="A50" s="8" t="s">
        <v>133</v>
      </c>
      <c r="B50" s="10"/>
      <c r="C50" s="9">
        <f t="shared" si="16"/>
        <v>0</v>
      </c>
      <c r="D50" s="8"/>
      <c r="E50" s="9">
        <f t="shared" si="10"/>
        <v>0</v>
      </c>
      <c r="F50" s="10"/>
      <c r="G50" s="9">
        <f t="shared" si="15"/>
        <v>0</v>
      </c>
      <c r="H50" s="10"/>
      <c r="I50" s="9">
        <f t="shared" si="11"/>
        <v>0</v>
      </c>
      <c r="J50" s="10"/>
      <c r="K50" s="9">
        <f t="shared" si="14"/>
        <v>0</v>
      </c>
      <c r="L50" s="8"/>
      <c r="M50" s="11">
        <f>L50*60</f>
        <v>0</v>
      </c>
      <c r="N50" s="10"/>
      <c r="O50" s="12"/>
      <c r="P50" s="8"/>
      <c r="Q50" s="8">
        <f t="shared" si="12"/>
        <v>0</v>
      </c>
      <c r="R50" s="13"/>
      <c r="S50" s="13"/>
    </row>
    <row r="51" spans="1:19" x14ac:dyDescent="0.25">
      <c r="A51" s="8" t="s">
        <v>130</v>
      </c>
      <c r="B51" s="10">
        <v>4</v>
      </c>
      <c r="C51" s="9">
        <f t="shared" si="16"/>
        <v>100</v>
      </c>
      <c r="D51" s="8"/>
      <c r="E51" s="9">
        <f t="shared" si="10"/>
        <v>0</v>
      </c>
      <c r="F51" s="10"/>
      <c r="G51" s="9">
        <f t="shared" si="15"/>
        <v>0</v>
      </c>
      <c r="H51" s="10"/>
      <c r="I51" s="9">
        <f t="shared" si="11"/>
        <v>0</v>
      </c>
      <c r="J51" s="10"/>
      <c r="K51" s="9">
        <f t="shared" si="14"/>
        <v>0</v>
      </c>
      <c r="L51" s="8"/>
      <c r="M51" s="11">
        <f>L51*60</f>
        <v>0</v>
      </c>
      <c r="N51" s="10"/>
      <c r="O51" s="12"/>
      <c r="P51" s="8"/>
      <c r="Q51" s="8">
        <f t="shared" si="12"/>
        <v>100</v>
      </c>
      <c r="R51" s="13"/>
      <c r="S51" s="13" t="s">
        <v>50</v>
      </c>
    </row>
    <row r="52" spans="1:19" x14ac:dyDescent="0.25">
      <c r="A52" s="8" t="s">
        <v>76</v>
      </c>
      <c r="B52" s="10">
        <v>2</v>
      </c>
      <c r="C52" s="9">
        <f t="shared" si="16"/>
        <v>50</v>
      </c>
      <c r="D52" s="8"/>
      <c r="E52" s="9">
        <f t="shared" si="10"/>
        <v>0</v>
      </c>
      <c r="F52" s="10">
        <v>2</v>
      </c>
      <c r="G52" s="9">
        <f t="shared" si="15"/>
        <v>160</v>
      </c>
      <c r="H52" s="10"/>
      <c r="I52" s="9">
        <f t="shared" si="11"/>
        <v>0</v>
      </c>
      <c r="J52" s="10"/>
      <c r="K52" s="9">
        <f t="shared" si="14"/>
        <v>0</v>
      </c>
      <c r="L52" s="8">
        <v>6</v>
      </c>
      <c r="M52" s="11">
        <f>L52*65</f>
        <v>390</v>
      </c>
      <c r="N52" s="10"/>
      <c r="O52" s="12"/>
      <c r="P52" s="8"/>
      <c r="Q52" s="8">
        <f t="shared" si="12"/>
        <v>600</v>
      </c>
      <c r="R52" s="13"/>
      <c r="S52" s="13" t="s">
        <v>50</v>
      </c>
    </row>
    <row r="53" spans="1:19" x14ac:dyDescent="0.25">
      <c r="A53" s="8" t="s">
        <v>150</v>
      </c>
      <c r="B53" s="10"/>
      <c r="C53" s="9">
        <f t="shared" si="16"/>
        <v>0</v>
      </c>
      <c r="D53" s="8"/>
      <c r="E53" s="9">
        <f t="shared" si="10"/>
        <v>0</v>
      </c>
      <c r="F53" s="10"/>
      <c r="G53" s="9">
        <f t="shared" si="15"/>
        <v>0</v>
      </c>
      <c r="H53" s="10"/>
      <c r="I53" s="9">
        <f t="shared" si="11"/>
        <v>0</v>
      </c>
      <c r="J53" s="10">
        <v>4</v>
      </c>
      <c r="K53" s="9">
        <f t="shared" si="14"/>
        <v>240</v>
      </c>
      <c r="L53" s="8"/>
      <c r="M53" s="11">
        <f>L53*60</f>
        <v>0</v>
      </c>
      <c r="N53" s="10"/>
      <c r="O53" s="12"/>
      <c r="P53" s="8"/>
      <c r="Q53" s="8">
        <f t="shared" si="12"/>
        <v>240</v>
      </c>
      <c r="R53" s="13"/>
      <c r="S53" s="13" t="s">
        <v>50</v>
      </c>
    </row>
    <row r="54" spans="1:19" x14ac:dyDescent="0.25">
      <c r="A54" s="8" t="s">
        <v>78</v>
      </c>
      <c r="B54" s="10"/>
      <c r="C54" s="9">
        <f>B54*35</f>
        <v>0</v>
      </c>
      <c r="D54" s="8"/>
      <c r="E54" s="9">
        <f t="shared" si="10"/>
        <v>0</v>
      </c>
      <c r="F54" s="10"/>
      <c r="G54" s="9">
        <f t="shared" si="15"/>
        <v>0</v>
      </c>
      <c r="H54" s="10"/>
      <c r="I54" s="9">
        <f t="shared" si="11"/>
        <v>0</v>
      </c>
      <c r="J54" s="10"/>
      <c r="K54" s="9">
        <f t="shared" si="14"/>
        <v>0</v>
      </c>
      <c r="L54" s="8"/>
      <c r="M54" s="11">
        <f>L54*65</f>
        <v>0</v>
      </c>
      <c r="N54" s="10"/>
      <c r="O54" s="12"/>
      <c r="P54" s="8"/>
      <c r="Q54" s="8">
        <f t="shared" si="12"/>
        <v>0</v>
      </c>
      <c r="R54" s="13"/>
      <c r="S54" s="13"/>
    </row>
    <row r="55" spans="1:19" x14ac:dyDescent="0.25">
      <c r="A55" s="15" t="s">
        <v>28</v>
      </c>
      <c r="B55" s="10"/>
      <c r="C55" s="9">
        <f>B55*25</f>
        <v>0</v>
      </c>
      <c r="D55" s="8"/>
      <c r="E55" s="9">
        <f t="shared" si="10"/>
        <v>0</v>
      </c>
      <c r="F55" s="10"/>
      <c r="G55" s="9">
        <f t="shared" si="15"/>
        <v>0</v>
      </c>
      <c r="H55" s="10"/>
      <c r="I55" s="9">
        <f t="shared" si="11"/>
        <v>0</v>
      </c>
      <c r="J55" s="10"/>
      <c r="K55" s="9">
        <f t="shared" si="14"/>
        <v>0</v>
      </c>
      <c r="L55" s="8"/>
      <c r="M55" s="11">
        <f>L55*65</f>
        <v>0</v>
      </c>
      <c r="N55" s="10"/>
      <c r="O55" s="12"/>
      <c r="P55" s="8"/>
      <c r="Q55" s="8">
        <f t="shared" si="12"/>
        <v>0</v>
      </c>
      <c r="R55" s="13"/>
      <c r="S55" s="13"/>
    </row>
    <row r="56" spans="1:19" x14ac:dyDescent="0.25">
      <c r="A56" s="8" t="s">
        <v>144</v>
      </c>
      <c r="B56" s="10">
        <v>5</v>
      </c>
      <c r="C56" s="9">
        <f>B56*25</f>
        <v>125</v>
      </c>
      <c r="D56" s="8"/>
      <c r="E56" s="9">
        <f t="shared" si="10"/>
        <v>0</v>
      </c>
      <c r="F56" s="10"/>
      <c r="G56" s="9">
        <f t="shared" si="15"/>
        <v>0</v>
      </c>
      <c r="H56" s="10"/>
      <c r="I56" s="9">
        <f t="shared" si="11"/>
        <v>0</v>
      </c>
      <c r="J56" s="10"/>
      <c r="K56" s="9">
        <f t="shared" si="14"/>
        <v>0</v>
      </c>
      <c r="L56" s="8"/>
      <c r="M56" s="11">
        <f>L56*60</f>
        <v>0</v>
      </c>
      <c r="N56" s="10"/>
      <c r="O56" s="12"/>
      <c r="P56" s="8"/>
      <c r="Q56" s="8">
        <f t="shared" si="12"/>
        <v>125</v>
      </c>
      <c r="R56" s="13"/>
      <c r="S56" s="13"/>
    </row>
    <row r="57" spans="1:19" x14ac:dyDescent="0.25">
      <c r="A57" s="8" t="s">
        <v>34</v>
      </c>
      <c r="B57" s="10">
        <v>20</v>
      </c>
      <c r="C57" s="9">
        <f>B57*30</f>
        <v>600</v>
      </c>
      <c r="D57" s="8"/>
      <c r="E57" s="9">
        <f>D57*30</f>
        <v>0</v>
      </c>
      <c r="F57" s="10"/>
      <c r="G57" s="9">
        <f t="shared" si="15"/>
        <v>0</v>
      </c>
      <c r="H57" s="10"/>
      <c r="I57" s="9">
        <f t="shared" si="11"/>
        <v>0</v>
      </c>
      <c r="J57" s="10"/>
      <c r="K57" s="9">
        <f t="shared" si="14"/>
        <v>0</v>
      </c>
      <c r="L57" s="8"/>
      <c r="M57" s="11">
        <f>L57*65</f>
        <v>0</v>
      </c>
      <c r="N57" s="10"/>
      <c r="O57" s="12">
        <v>30</v>
      </c>
      <c r="P57" s="8"/>
      <c r="Q57" s="8">
        <f t="shared" si="12"/>
        <v>570</v>
      </c>
      <c r="R57" s="13"/>
      <c r="S57" s="13" t="s">
        <v>50</v>
      </c>
    </row>
    <row r="58" spans="1:19" x14ac:dyDescent="0.25">
      <c r="A58" s="15" t="s">
        <v>29</v>
      </c>
      <c r="B58" s="10">
        <v>12</v>
      </c>
      <c r="C58" s="9">
        <f>B58*25</f>
        <v>300</v>
      </c>
      <c r="D58" s="8"/>
      <c r="E58" s="9">
        <f t="shared" ref="E58:E67" si="17">D58*40</f>
        <v>0</v>
      </c>
      <c r="F58" s="10">
        <v>10</v>
      </c>
      <c r="G58" s="9">
        <f t="shared" si="15"/>
        <v>800</v>
      </c>
      <c r="H58" s="10"/>
      <c r="I58" s="9">
        <f t="shared" si="11"/>
        <v>0</v>
      </c>
      <c r="J58" s="10"/>
      <c r="K58" s="9">
        <f t="shared" si="14"/>
        <v>0</v>
      </c>
      <c r="L58" s="8">
        <v>7</v>
      </c>
      <c r="M58" s="11">
        <f>L58*60</f>
        <v>420</v>
      </c>
      <c r="N58" s="10"/>
      <c r="O58" s="12"/>
      <c r="P58" s="8"/>
      <c r="Q58" s="8">
        <f t="shared" si="12"/>
        <v>1520</v>
      </c>
      <c r="R58" s="13"/>
      <c r="S58" s="13" t="s">
        <v>50</v>
      </c>
    </row>
    <row r="59" spans="1:19" x14ac:dyDescent="0.25">
      <c r="A59" s="8" t="s">
        <v>116</v>
      </c>
      <c r="B59" s="10"/>
      <c r="C59" s="9">
        <f>B59*25</f>
        <v>0</v>
      </c>
      <c r="D59" s="8"/>
      <c r="E59" s="9">
        <f t="shared" si="17"/>
        <v>0</v>
      </c>
      <c r="F59" s="10"/>
      <c r="G59" s="9">
        <f t="shared" si="15"/>
        <v>0</v>
      </c>
      <c r="H59" s="10"/>
      <c r="I59" s="9">
        <f t="shared" si="11"/>
        <v>0</v>
      </c>
      <c r="J59" s="10">
        <v>2</v>
      </c>
      <c r="K59" s="9">
        <f t="shared" si="14"/>
        <v>120</v>
      </c>
      <c r="L59" s="8"/>
      <c r="M59" s="11">
        <f>L59*55</f>
        <v>0</v>
      </c>
      <c r="N59" s="10">
        <v>206</v>
      </c>
      <c r="O59" s="12"/>
      <c r="P59" s="8"/>
      <c r="Q59" s="8">
        <f t="shared" si="12"/>
        <v>326</v>
      </c>
      <c r="R59" s="13"/>
      <c r="S59" s="13" t="s">
        <v>50</v>
      </c>
    </row>
    <row r="60" spans="1:19" x14ac:dyDescent="0.25">
      <c r="A60" s="8" t="s">
        <v>98</v>
      </c>
      <c r="B60" s="10"/>
      <c r="C60" s="9">
        <f>B60*25</f>
        <v>0</v>
      </c>
      <c r="D60" s="8"/>
      <c r="E60" s="9">
        <f t="shared" si="17"/>
        <v>0</v>
      </c>
      <c r="F60" s="10"/>
      <c r="G60" s="9">
        <f t="shared" si="15"/>
        <v>0</v>
      </c>
      <c r="H60" s="10"/>
      <c r="I60" s="9">
        <f t="shared" si="11"/>
        <v>0</v>
      </c>
      <c r="J60" s="10">
        <v>7</v>
      </c>
      <c r="K60" s="9">
        <f t="shared" si="14"/>
        <v>420</v>
      </c>
      <c r="L60" s="8"/>
      <c r="M60" s="11">
        <f t="shared" ref="M60:M67" si="18">L60*60</f>
        <v>0</v>
      </c>
      <c r="N60" s="10"/>
      <c r="O60" s="12"/>
      <c r="P60" s="8"/>
      <c r="Q60" s="8">
        <f t="shared" si="12"/>
        <v>420</v>
      </c>
      <c r="R60" s="13"/>
      <c r="S60" s="13" t="s">
        <v>50</v>
      </c>
    </row>
    <row r="61" spans="1:19" x14ac:dyDescent="0.25">
      <c r="A61" s="8" t="s">
        <v>134</v>
      </c>
      <c r="B61" s="10"/>
      <c r="C61" s="9">
        <f>B61*25</f>
        <v>0</v>
      </c>
      <c r="D61" s="8"/>
      <c r="E61" s="9">
        <f t="shared" si="17"/>
        <v>0</v>
      </c>
      <c r="F61" s="10"/>
      <c r="G61" s="9">
        <f t="shared" si="15"/>
        <v>0</v>
      </c>
      <c r="H61" s="10"/>
      <c r="I61" s="9">
        <f t="shared" si="11"/>
        <v>0</v>
      </c>
      <c r="J61" s="10">
        <v>9</v>
      </c>
      <c r="K61" s="9">
        <f t="shared" si="14"/>
        <v>540</v>
      </c>
      <c r="L61" s="8"/>
      <c r="M61" s="11">
        <f t="shared" si="18"/>
        <v>0</v>
      </c>
      <c r="N61" s="10">
        <v>40</v>
      </c>
      <c r="O61" s="12"/>
      <c r="P61" s="8"/>
      <c r="Q61" s="8">
        <f t="shared" si="12"/>
        <v>580</v>
      </c>
      <c r="R61" s="13"/>
      <c r="S61" s="13" t="s">
        <v>50</v>
      </c>
    </row>
    <row r="62" spans="1:19" x14ac:dyDescent="0.25">
      <c r="A62" s="8" t="s">
        <v>30</v>
      </c>
      <c r="B62" s="10">
        <v>8</v>
      </c>
      <c r="C62" s="9">
        <f>B62*20</f>
        <v>160</v>
      </c>
      <c r="D62" s="8"/>
      <c r="E62" s="9">
        <f t="shared" si="17"/>
        <v>0</v>
      </c>
      <c r="F62" s="10"/>
      <c r="G62" s="9">
        <f t="shared" si="15"/>
        <v>0</v>
      </c>
      <c r="H62" s="10"/>
      <c r="I62" s="9">
        <f t="shared" si="11"/>
        <v>0</v>
      </c>
      <c r="J62" s="10"/>
      <c r="K62" s="9">
        <f t="shared" si="14"/>
        <v>0</v>
      </c>
      <c r="L62" s="8"/>
      <c r="M62" s="11">
        <f t="shared" si="18"/>
        <v>0</v>
      </c>
      <c r="N62" s="10"/>
      <c r="O62" s="12"/>
      <c r="P62" s="8"/>
      <c r="Q62" s="8">
        <f t="shared" si="12"/>
        <v>160</v>
      </c>
      <c r="R62" s="13"/>
      <c r="S62" s="13" t="s">
        <v>50</v>
      </c>
    </row>
    <row r="63" spans="1:19" x14ac:dyDescent="0.25">
      <c r="A63" s="8" t="s">
        <v>119</v>
      </c>
      <c r="B63" s="10"/>
      <c r="C63" s="9">
        <f>B63*20</f>
        <v>0</v>
      </c>
      <c r="D63" s="8"/>
      <c r="E63" s="9">
        <f t="shared" si="17"/>
        <v>0</v>
      </c>
      <c r="F63" s="10"/>
      <c r="G63" s="9">
        <f t="shared" si="15"/>
        <v>0</v>
      </c>
      <c r="H63" s="10"/>
      <c r="I63" s="9">
        <f t="shared" si="11"/>
        <v>0</v>
      </c>
      <c r="J63" s="10">
        <v>3</v>
      </c>
      <c r="K63" s="9">
        <f t="shared" si="14"/>
        <v>180</v>
      </c>
      <c r="L63" s="8"/>
      <c r="M63" s="11">
        <f t="shared" si="18"/>
        <v>0</v>
      </c>
      <c r="N63" s="10"/>
      <c r="O63" s="12"/>
      <c r="P63" s="8"/>
      <c r="Q63" s="8">
        <f t="shared" si="12"/>
        <v>180</v>
      </c>
      <c r="R63" s="13"/>
      <c r="S63" s="13" t="s">
        <v>50</v>
      </c>
    </row>
    <row r="64" spans="1:19" x14ac:dyDescent="0.25">
      <c r="A64" s="8" t="s">
        <v>85</v>
      </c>
      <c r="B64" s="10">
        <v>18</v>
      </c>
      <c r="C64" s="9">
        <f>B64*25</f>
        <v>450</v>
      </c>
      <c r="D64" s="8"/>
      <c r="E64" s="9">
        <f t="shared" si="17"/>
        <v>0</v>
      </c>
      <c r="F64" s="10"/>
      <c r="G64" s="9">
        <f t="shared" si="15"/>
        <v>0</v>
      </c>
      <c r="H64" s="10"/>
      <c r="I64" s="9">
        <f t="shared" si="11"/>
        <v>0</v>
      </c>
      <c r="J64" s="10">
        <v>1</v>
      </c>
      <c r="K64" s="9">
        <f t="shared" si="14"/>
        <v>60</v>
      </c>
      <c r="L64" s="8"/>
      <c r="M64" s="11">
        <f t="shared" si="18"/>
        <v>0</v>
      </c>
      <c r="N64" s="10"/>
      <c r="O64" s="12"/>
      <c r="P64" s="8"/>
      <c r="Q64" s="8">
        <f t="shared" si="12"/>
        <v>510</v>
      </c>
      <c r="R64" s="13"/>
      <c r="S64" s="13" t="s">
        <v>50</v>
      </c>
    </row>
    <row r="65" spans="1:19" x14ac:dyDescent="0.25">
      <c r="A65" s="8" t="s">
        <v>135</v>
      </c>
      <c r="B65" s="10"/>
      <c r="C65" s="9">
        <f>B65*25</f>
        <v>0</v>
      </c>
      <c r="D65" s="8"/>
      <c r="E65" s="9">
        <f t="shared" si="17"/>
        <v>0</v>
      </c>
      <c r="F65" s="10"/>
      <c r="G65" s="9">
        <f t="shared" si="15"/>
        <v>0</v>
      </c>
      <c r="H65" s="10"/>
      <c r="I65" s="9">
        <f t="shared" si="11"/>
        <v>0</v>
      </c>
      <c r="J65" s="10">
        <v>4</v>
      </c>
      <c r="K65" s="9">
        <f t="shared" si="14"/>
        <v>240</v>
      </c>
      <c r="L65" s="8"/>
      <c r="M65" s="11">
        <f t="shared" si="18"/>
        <v>0</v>
      </c>
      <c r="N65" s="10"/>
      <c r="O65" s="12"/>
      <c r="P65" s="8"/>
      <c r="Q65" s="8">
        <f t="shared" si="12"/>
        <v>240</v>
      </c>
      <c r="R65" s="13"/>
      <c r="S65" s="13"/>
    </row>
    <row r="66" spans="1:19" x14ac:dyDescent="0.25">
      <c r="A66" s="8" t="s">
        <v>31</v>
      </c>
      <c r="B66" s="10"/>
      <c r="C66" s="9">
        <f>B66*30</f>
        <v>0</v>
      </c>
      <c r="D66" s="8"/>
      <c r="E66" s="9">
        <f t="shared" si="17"/>
        <v>0</v>
      </c>
      <c r="F66" s="10"/>
      <c r="G66" s="9">
        <f t="shared" si="15"/>
        <v>0</v>
      </c>
      <c r="H66" s="10"/>
      <c r="I66" s="9">
        <f t="shared" si="11"/>
        <v>0</v>
      </c>
      <c r="J66" s="10"/>
      <c r="K66" s="9">
        <f t="shared" si="14"/>
        <v>0</v>
      </c>
      <c r="L66" s="8"/>
      <c r="M66" s="11">
        <f t="shared" si="18"/>
        <v>0</v>
      </c>
      <c r="N66" s="10">
        <v>30</v>
      </c>
      <c r="O66" s="12"/>
      <c r="P66" s="8" t="s">
        <v>94</v>
      </c>
      <c r="Q66" s="8">
        <f t="shared" si="12"/>
        <v>30</v>
      </c>
      <c r="R66" s="13"/>
      <c r="S66" s="13"/>
    </row>
    <row r="67" spans="1:19" x14ac:dyDescent="0.25">
      <c r="A67" s="8" t="s">
        <v>152</v>
      </c>
      <c r="B67" s="10"/>
      <c r="C67" s="9">
        <f t="shared" ref="C67:C72" si="19">B67*25</f>
        <v>0</v>
      </c>
      <c r="D67" s="8"/>
      <c r="E67" s="9">
        <f t="shared" si="17"/>
        <v>0</v>
      </c>
      <c r="F67" s="10"/>
      <c r="G67" s="9">
        <f t="shared" si="15"/>
        <v>0</v>
      </c>
      <c r="H67" s="10"/>
      <c r="I67" s="9">
        <f t="shared" ref="I67:I75" si="20">H67*40</f>
        <v>0</v>
      </c>
      <c r="J67" s="10"/>
      <c r="K67" s="9">
        <f t="shared" si="14"/>
        <v>0</v>
      </c>
      <c r="L67" s="8"/>
      <c r="M67" s="11">
        <f t="shared" si="18"/>
        <v>0</v>
      </c>
      <c r="N67" s="10"/>
      <c r="O67" s="12"/>
      <c r="P67" s="8"/>
      <c r="Q67" s="8">
        <f t="shared" si="12"/>
        <v>0</v>
      </c>
      <c r="R67" s="13"/>
      <c r="S67" s="13"/>
    </row>
    <row r="68" spans="1:19" x14ac:dyDescent="0.25">
      <c r="A68" s="8" t="s">
        <v>153</v>
      </c>
      <c r="B68" s="10">
        <v>3</v>
      </c>
      <c r="C68" s="9">
        <f t="shared" si="19"/>
        <v>75</v>
      </c>
      <c r="D68" s="8"/>
      <c r="E68" s="9">
        <f t="shared" ref="E68:E75" si="21">D68*40</f>
        <v>0</v>
      </c>
      <c r="F68" s="10"/>
      <c r="G68" s="9">
        <f>F68*80</f>
        <v>0</v>
      </c>
      <c r="H68" s="10"/>
      <c r="I68" s="9">
        <f t="shared" si="20"/>
        <v>0</v>
      </c>
      <c r="J68" s="10"/>
      <c r="K68" s="9">
        <f>J68*60</f>
        <v>0</v>
      </c>
      <c r="L68" s="8"/>
      <c r="M68" s="11">
        <f t="shared" ref="M68:M73" si="22">L68*60</f>
        <v>0</v>
      </c>
      <c r="N68" s="10"/>
      <c r="O68" s="12"/>
      <c r="P68" s="8"/>
      <c r="Q68" s="8">
        <f t="shared" ref="Q68:Q75" si="23">SUM(C68,E68,G68,I68,K68,N68,M68)-O68</f>
        <v>75</v>
      </c>
      <c r="R68" s="13"/>
      <c r="S68" s="13"/>
    </row>
    <row r="69" spans="1:19" x14ac:dyDescent="0.25">
      <c r="A69" s="8" t="s">
        <v>154</v>
      </c>
      <c r="B69" s="10"/>
      <c r="C69" s="9">
        <f t="shared" si="19"/>
        <v>0</v>
      </c>
      <c r="D69" s="8"/>
      <c r="E69" s="9">
        <f t="shared" si="21"/>
        <v>0</v>
      </c>
      <c r="F69" s="10"/>
      <c r="G69" s="9">
        <f>F69*80</f>
        <v>0</v>
      </c>
      <c r="H69" s="10"/>
      <c r="I69" s="9">
        <f t="shared" si="20"/>
        <v>0</v>
      </c>
      <c r="J69" s="10">
        <v>3</v>
      </c>
      <c r="K69" s="9">
        <f>J69*60</f>
        <v>180</v>
      </c>
      <c r="L69" s="8"/>
      <c r="M69" s="11">
        <f t="shared" si="22"/>
        <v>0</v>
      </c>
      <c r="N69" s="10"/>
      <c r="O69" s="12"/>
      <c r="P69" s="8"/>
      <c r="Q69" s="8">
        <f t="shared" si="23"/>
        <v>180</v>
      </c>
      <c r="R69" s="13"/>
      <c r="S69" s="13"/>
    </row>
    <row r="70" spans="1:19" x14ac:dyDescent="0.25">
      <c r="A70" s="8" t="s">
        <v>155</v>
      </c>
      <c r="B70" s="10"/>
      <c r="C70" s="9">
        <f t="shared" si="19"/>
        <v>0</v>
      </c>
      <c r="D70" s="8"/>
      <c r="E70" s="9">
        <f t="shared" si="21"/>
        <v>0</v>
      </c>
      <c r="F70" s="10"/>
      <c r="G70" s="9">
        <f>F70*80</f>
        <v>0</v>
      </c>
      <c r="H70" s="10"/>
      <c r="I70" s="9">
        <f t="shared" si="20"/>
        <v>0</v>
      </c>
      <c r="J70" s="10">
        <v>1</v>
      </c>
      <c r="K70" s="9">
        <f>J70*60</f>
        <v>60</v>
      </c>
      <c r="L70" s="8"/>
      <c r="M70" s="11">
        <f t="shared" si="22"/>
        <v>0</v>
      </c>
      <c r="N70" s="10"/>
      <c r="O70" s="12"/>
      <c r="P70" s="8"/>
      <c r="Q70" s="8">
        <f t="shared" si="23"/>
        <v>60</v>
      </c>
      <c r="R70" s="13"/>
      <c r="S70" s="13"/>
    </row>
    <row r="71" spans="1:19" x14ac:dyDescent="0.25">
      <c r="A71" s="8" t="s">
        <v>156</v>
      </c>
      <c r="B71" s="10"/>
      <c r="C71" s="9">
        <f t="shared" si="19"/>
        <v>0</v>
      </c>
      <c r="D71" s="8"/>
      <c r="E71" s="9">
        <f t="shared" si="21"/>
        <v>0</v>
      </c>
      <c r="F71" s="10"/>
      <c r="G71" s="9">
        <f>F71*80</f>
        <v>0</v>
      </c>
      <c r="H71" s="10"/>
      <c r="I71" s="9">
        <f t="shared" si="20"/>
        <v>0</v>
      </c>
      <c r="J71" s="10">
        <v>1</v>
      </c>
      <c r="K71" s="9">
        <f>J71*60</f>
        <v>60</v>
      </c>
      <c r="L71" s="8"/>
      <c r="M71" s="11">
        <f t="shared" si="22"/>
        <v>0</v>
      </c>
      <c r="N71" s="10"/>
      <c r="O71" s="12"/>
      <c r="P71" s="8"/>
      <c r="Q71" s="8">
        <f t="shared" si="23"/>
        <v>60</v>
      </c>
      <c r="R71" s="13"/>
      <c r="S71" s="13"/>
    </row>
    <row r="72" spans="1:19" x14ac:dyDescent="0.25">
      <c r="A72" s="8"/>
      <c r="B72" s="10"/>
      <c r="C72" s="9">
        <f t="shared" si="19"/>
        <v>0</v>
      </c>
      <c r="D72" s="8"/>
      <c r="E72" s="9">
        <f t="shared" si="21"/>
        <v>0</v>
      </c>
      <c r="F72" s="10"/>
      <c r="G72" s="9">
        <f>F72*80</f>
        <v>0</v>
      </c>
      <c r="H72" s="10"/>
      <c r="I72" s="9">
        <f t="shared" si="20"/>
        <v>0</v>
      </c>
      <c r="J72" s="10"/>
      <c r="K72" s="9">
        <f>J72*60</f>
        <v>0</v>
      </c>
      <c r="L72" s="8"/>
      <c r="M72" s="11">
        <f t="shared" si="22"/>
        <v>0</v>
      </c>
      <c r="N72" s="10"/>
      <c r="O72" s="12"/>
      <c r="P72" s="8"/>
      <c r="Q72" s="8">
        <f t="shared" si="23"/>
        <v>0</v>
      </c>
      <c r="R72" s="13"/>
      <c r="S72" s="13"/>
    </row>
    <row r="73" spans="1:19" x14ac:dyDescent="0.25">
      <c r="A73" s="8"/>
      <c r="B73" s="10"/>
      <c r="C73" s="9">
        <f>B73*20</f>
        <v>0</v>
      </c>
      <c r="D73" s="8"/>
      <c r="E73" s="9">
        <f t="shared" si="21"/>
        <v>0</v>
      </c>
      <c r="F73" s="10"/>
      <c r="G73" s="9">
        <f>F73*60</f>
        <v>0</v>
      </c>
      <c r="H73" s="10"/>
      <c r="I73" s="9">
        <f t="shared" si="20"/>
        <v>0</v>
      </c>
      <c r="J73" s="10"/>
      <c r="K73" s="9">
        <f>J73*65</f>
        <v>0</v>
      </c>
      <c r="L73" s="8"/>
      <c r="M73" s="11">
        <f t="shared" si="22"/>
        <v>0</v>
      </c>
      <c r="N73" s="10"/>
      <c r="O73" s="12"/>
      <c r="P73" s="8"/>
      <c r="Q73" s="8">
        <f t="shared" si="23"/>
        <v>0</v>
      </c>
      <c r="R73" s="13"/>
      <c r="S73" s="13"/>
    </row>
    <row r="74" spans="1:19" x14ac:dyDescent="0.25">
      <c r="A74" s="9" t="s">
        <v>105</v>
      </c>
      <c r="B74" s="8">
        <v>1</v>
      </c>
      <c r="C74" s="9">
        <f>B74*10</f>
        <v>10</v>
      </c>
      <c r="D74" s="8"/>
      <c r="E74" s="9">
        <f t="shared" si="21"/>
        <v>0</v>
      </c>
      <c r="F74" s="10"/>
      <c r="G74" s="9">
        <f>F74*55</f>
        <v>0</v>
      </c>
      <c r="H74" s="10"/>
      <c r="I74" s="9">
        <f t="shared" si="20"/>
        <v>0</v>
      </c>
      <c r="J74" s="10"/>
      <c r="K74" s="9">
        <f>J74*65</f>
        <v>0</v>
      </c>
      <c r="L74" s="8"/>
      <c r="M74" s="11">
        <f>L74*30</f>
        <v>0</v>
      </c>
      <c r="N74" s="10"/>
      <c r="O74" s="12"/>
      <c r="P74" s="8"/>
      <c r="Q74" s="8">
        <f t="shared" si="23"/>
        <v>10</v>
      </c>
      <c r="R74" s="13"/>
      <c r="S74" s="13"/>
    </row>
    <row r="75" spans="1:19" x14ac:dyDescent="0.25">
      <c r="A75" s="9" t="s">
        <v>65</v>
      </c>
      <c r="B75" s="8">
        <v>13</v>
      </c>
      <c r="C75" s="9">
        <f>B75*10</f>
        <v>130</v>
      </c>
      <c r="D75" s="8"/>
      <c r="E75" s="9">
        <f t="shared" si="21"/>
        <v>0</v>
      </c>
      <c r="F75" s="10"/>
      <c r="G75" s="9">
        <f>F75*55</f>
        <v>0</v>
      </c>
      <c r="H75" s="10"/>
      <c r="I75" s="9">
        <f t="shared" si="20"/>
        <v>0</v>
      </c>
      <c r="J75" s="10"/>
      <c r="K75" s="9">
        <f>J75*65</f>
        <v>0</v>
      </c>
      <c r="L75" s="8"/>
      <c r="M75" s="11">
        <f>L75*55</f>
        <v>0</v>
      </c>
      <c r="N75" s="10"/>
      <c r="O75" s="12"/>
      <c r="P75" s="8"/>
      <c r="Q75" s="8">
        <f t="shared" si="23"/>
        <v>130</v>
      </c>
      <c r="R75" s="13"/>
      <c r="S75" s="13"/>
    </row>
    <row r="76" spans="1:19" x14ac:dyDescent="0.25">
      <c r="B76">
        <f>SUM(B3:B75)</f>
        <v>283</v>
      </c>
      <c r="C76">
        <f>SUM(C3:C73)</f>
        <v>6905</v>
      </c>
      <c r="D76">
        <f>SUM(D3:D75)</f>
        <v>2</v>
      </c>
      <c r="E76">
        <f>SUM(E3:E73)</f>
        <v>80</v>
      </c>
      <c r="F76">
        <f>SUM(F3:F75)</f>
        <v>12</v>
      </c>
      <c r="G76">
        <f>SUM(G3:G73)</f>
        <v>960</v>
      </c>
      <c r="H76">
        <f>SUM(H3:H75)</f>
        <v>0</v>
      </c>
      <c r="I76">
        <f>SUM(I3:I73)</f>
        <v>0</v>
      </c>
      <c r="J76">
        <f>SUM(J3:J75)</f>
        <v>115</v>
      </c>
      <c r="K76">
        <f>SUM(K3:K73)</f>
        <v>6840</v>
      </c>
      <c r="L76">
        <f>SUM(L3:L75)</f>
        <v>41</v>
      </c>
      <c r="M76">
        <f>SUM(M3:M73)</f>
        <v>2810</v>
      </c>
      <c r="Q76">
        <f>SUM(Q3:Q73)-(Q75+Q74)</f>
        <v>17671</v>
      </c>
    </row>
    <row r="77" spans="1:19" x14ac:dyDescent="0.25">
      <c r="M77">
        <f>M76-1500</f>
        <v>1310</v>
      </c>
      <c r="Q77">
        <f>SUM(B76,D76,F76,H76,J76,L76)</f>
        <v>453</v>
      </c>
    </row>
    <row r="81" spans="1:3" x14ac:dyDescent="0.25">
      <c r="A81" t="s">
        <v>138</v>
      </c>
      <c r="B81">
        <v>1375</v>
      </c>
    </row>
    <row r="82" spans="1:3" x14ac:dyDescent="0.25">
      <c r="A82" t="s">
        <v>137</v>
      </c>
      <c r="B82">
        <v>352</v>
      </c>
    </row>
    <row r="83" spans="1:3" x14ac:dyDescent="0.25">
      <c r="A83" t="s">
        <v>113</v>
      </c>
      <c r="B83">
        <v>1881</v>
      </c>
    </row>
    <row r="84" spans="1:3" x14ac:dyDescent="0.25">
      <c r="A84" t="s">
        <v>157</v>
      </c>
      <c r="B84">
        <v>114</v>
      </c>
    </row>
    <row r="85" spans="1:3" x14ac:dyDescent="0.25">
      <c r="A85" t="s">
        <v>59</v>
      </c>
      <c r="B85">
        <v>3076</v>
      </c>
    </row>
    <row r="87" spans="1:3" x14ac:dyDescent="0.25">
      <c r="A87" t="s">
        <v>38</v>
      </c>
      <c r="B87">
        <v>151</v>
      </c>
    </row>
    <row r="88" spans="1:3" x14ac:dyDescent="0.25">
      <c r="A88" s="16" t="s">
        <v>12</v>
      </c>
      <c r="B88">
        <f>SUM(B81:B87)</f>
        <v>6949</v>
      </c>
      <c r="C88">
        <f>SUM(C83:C87)</f>
        <v>0</v>
      </c>
    </row>
    <row r="90" spans="1:3" x14ac:dyDescent="0.25">
      <c r="A90" t="s">
        <v>39</v>
      </c>
      <c r="B90">
        <f>Q76-B88</f>
        <v>10722</v>
      </c>
    </row>
    <row r="92" spans="1:3" x14ac:dyDescent="0.25">
      <c r="A92" t="s">
        <v>40</v>
      </c>
      <c r="B92">
        <v>1375</v>
      </c>
      <c r="C92" t="s">
        <v>50</v>
      </c>
    </row>
    <row r="93" spans="1:3" x14ac:dyDescent="0.25">
      <c r="A93" t="s">
        <v>41</v>
      </c>
      <c r="B93">
        <v>130</v>
      </c>
      <c r="C93" t="s">
        <v>50</v>
      </c>
    </row>
    <row r="94" spans="1:3" x14ac:dyDescent="0.25">
      <c r="A94" t="s">
        <v>42</v>
      </c>
      <c r="B94">
        <v>250</v>
      </c>
    </row>
    <row r="95" spans="1:3" x14ac:dyDescent="0.25">
      <c r="A95" t="s">
        <v>51</v>
      </c>
      <c r="B95">
        <v>515</v>
      </c>
    </row>
    <row r="96" spans="1:3" x14ac:dyDescent="0.25">
      <c r="A96" t="s">
        <v>43</v>
      </c>
      <c r="B96">
        <v>125</v>
      </c>
    </row>
    <row r="97" spans="1:4" x14ac:dyDescent="0.25">
      <c r="A97" t="s">
        <v>44</v>
      </c>
      <c r="B97">
        <v>126</v>
      </c>
    </row>
    <row r="98" spans="1:4" x14ac:dyDescent="0.25">
      <c r="A98" t="s">
        <v>45</v>
      </c>
      <c r="B98">
        <v>300</v>
      </c>
    </row>
    <row r="99" spans="1:4" x14ac:dyDescent="0.25">
      <c r="A99" t="s">
        <v>66</v>
      </c>
      <c r="B99">
        <v>200</v>
      </c>
      <c r="D99" s="17"/>
    </row>
    <row r="100" spans="1:4" x14ac:dyDescent="0.25">
      <c r="A100" t="s">
        <v>47</v>
      </c>
      <c r="B100">
        <v>88</v>
      </c>
    </row>
    <row r="101" spans="1:4" x14ac:dyDescent="0.25">
      <c r="A101" t="s">
        <v>82</v>
      </c>
      <c r="B101">
        <v>2000</v>
      </c>
    </row>
    <row r="102" spans="1:4" x14ac:dyDescent="0.25">
      <c r="A102" t="s">
        <v>48</v>
      </c>
      <c r="B102">
        <f>SUM(B92:B101)</f>
        <v>5109</v>
      </c>
    </row>
    <row r="105" spans="1:4" x14ac:dyDescent="0.25">
      <c r="A105" t="s">
        <v>49</v>
      </c>
      <c r="B105">
        <f>B90-B102</f>
        <v>5613</v>
      </c>
    </row>
  </sheetData>
  <sortState ref="A3:S76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A67" workbookViewId="0">
      <selection activeCell="G16" sqref="G16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2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2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18" t="s">
        <v>168</v>
      </c>
    </row>
    <row r="3" spans="1:22" x14ac:dyDescent="0.25">
      <c r="A3" t="s">
        <v>92</v>
      </c>
      <c r="B3" s="10"/>
      <c r="C3" s="9">
        <f>B3*25</f>
        <v>0</v>
      </c>
      <c r="D3" s="8"/>
      <c r="E3" s="9">
        <f t="shared" ref="E3:E24" si="0">D3*40</f>
        <v>0</v>
      </c>
      <c r="F3" s="10">
        <v>5</v>
      </c>
      <c r="G3" s="9">
        <f>F3*80</f>
        <v>400</v>
      </c>
      <c r="H3" s="10"/>
      <c r="I3" s="9">
        <f t="shared" ref="I3:I8" si="1">H3*40</f>
        <v>0</v>
      </c>
      <c r="J3" s="10"/>
      <c r="K3" s="9">
        <f>J3*60</f>
        <v>0</v>
      </c>
      <c r="L3" s="8">
        <v>1</v>
      </c>
      <c r="M3" s="11">
        <f>L3*65</f>
        <v>65</v>
      </c>
      <c r="N3" s="10"/>
      <c r="O3" s="12"/>
      <c r="P3" s="8" t="s">
        <v>94</v>
      </c>
      <c r="Q3" s="8">
        <f t="shared" ref="Q3:Q60" si="2">SUM(C3,E3,G3,I3,K3,N3,M3)-O3</f>
        <v>465</v>
      </c>
      <c r="R3" s="13"/>
      <c r="S3" s="13" t="s">
        <v>50</v>
      </c>
    </row>
    <row r="4" spans="1:22" x14ac:dyDescent="0.25">
      <c r="A4" s="9" t="s">
        <v>95</v>
      </c>
      <c r="B4" s="10"/>
      <c r="C4" s="9">
        <f>B4*25</f>
        <v>0</v>
      </c>
      <c r="D4" s="8"/>
      <c r="E4" s="9">
        <f t="shared" si="0"/>
        <v>0</v>
      </c>
      <c r="F4" s="10"/>
      <c r="G4" s="9">
        <f>F4*80</f>
        <v>0</v>
      </c>
      <c r="H4" s="10"/>
      <c r="I4" s="9">
        <f t="shared" si="1"/>
        <v>0</v>
      </c>
      <c r="J4" s="10">
        <v>2</v>
      </c>
      <c r="K4" s="9">
        <f>J4*60</f>
        <v>120</v>
      </c>
      <c r="L4" s="8"/>
      <c r="M4" s="11">
        <f>L4*60</f>
        <v>0</v>
      </c>
      <c r="N4" s="10"/>
      <c r="O4" s="12"/>
      <c r="P4" s="8"/>
      <c r="Q4" s="8">
        <f t="shared" si="2"/>
        <v>120</v>
      </c>
      <c r="R4" s="13" t="s">
        <v>50</v>
      </c>
      <c r="S4" s="13" t="s">
        <v>50</v>
      </c>
    </row>
    <row r="5" spans="1:22" x14ac:dyDescent="0.25">
      <c r="A5" s="7" t="s">
        <v>96</v>
      </c>
      <c r="B5" s="10">
        <v>3</v>
      </c>
      <c r="C5" s="9">
        <f>B5*25</f>
        <v>75</v>
      </c>
      <c r="D5" s="8"/>
      <c r="E5" s="9">
        <f t="shared" si="0"/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>J5*60</f>
        <v>0</v>
      </c>
      <c r="L5" s="8">
        <v>8</v>
      </c>
      <c r="M5" s="11">
        <f>L5*80</f>
        <v>640</v>
      </c>
      <c r="N5" s="10"/>
      <c r="O5" s="12"/>
      <c r="P5" s="8"/>
      <c r="Q5" s="8">
        <f t="shared" si="2"/>
        <v>715</v>
      </c>
      <c r="R5" s="13" t="s">
        <v>50</v>
      </c>
      <c r="S5" s="13" t="s">
        <v>50</v>
      </c>
      <c r="V5">
        <f>SUM(Q3,Q15,Q18,Q19,Q30,Q33)</f>
        <v>1635</v>
      </c>
    </row>
    <row r="6" spans="1:22" x14ac:dyDescent="0.25">
      <c r="A6" s="8" t="s">
        <v>33</v>
      </c>
      <c r="B6" s="10"/>
      <c r="C6" s="9">
        <f>B6*25</f>
        <v>0</v>
      </c>
      <c r="D6" s="8"/>
      <c r="E6" s="9">
        <f t="shared" si="0"/>
        <v>0</v>
      </c>
      <c r="F6" s="10">
        <v>1</v>
      </c>
      <c r="G6" s="9">
        <f>F6*80</f>
        <v>80</v>
      </c>
      <c r="H6" s="10"/>
      <c r="I6" s="9">
        <f t="shared" si="1"/>
        <v>0</v>
      </c>
      <c r="J6" s="10"/>
      <c r="K6" s="9">
        <f>J6*60</f>
        <v>0</v>
      </c>
      <c r="L6" s="8">
        <v>10</v>
      </c>
      <c r="M6" s="11">
        <f>L6*65</f>
        <v>650</v>
      </c>
      <c r="N6" s="10"/>
      <c r="O6" s="12"/>
      <c r="P6" s="8"/>
      <c r="Q6" s="8">
        <f t="shared" si="2"/>
        <v>730</v>
      </c>
      <c r="R6" s="13" t="s">
        <v>50</v>
      </c>
      <c r="S6" s="13" t="s">
        <v>50</v>
      </c>
    </row>
    <row r="7" spans="1:22" x14ac:dyDescent="0.25">
      <c r="A7" s="8" t="s">
        <v>146</v>
      </c>
      <c r="B7" s="10"/>
      <c r="C7" s="9">
        <f>B7*25</f>
        <v>0</v>
      </c>
      <c r="D7" s="8"/>
      <c r="E7" s="9">
        <f t="shared" si="0"/>
        <v>0</v>
      </c>
      <c r="F7" s="10"/>
      <c r="G7" s="9">
        <f>F7*80</f>
        <v>0</v>
      </c>
      <c r="H7" s="10"/>
      <c r="I7" s="9">
        <f t="shared" si="1"/>
        <v>0</v>
      </c>
      <c r="J7" s="10">
        <v>6</v>
      </c>
      <c r="K7" s="9">
        <f>J7*50</f>
        <v>300</v>
      </c>
      <c r="L7" s="8"/>
      <c r="M7" s="11">
        <f>L7*60</f>
        <v>0</v>
      </c>
      <c r="N7" s="10"/>
      <c r="O7" s="12"/>
      <c r="P7" s="8"/>
      <c r="Q7" s="8">
        <f t="shared" si="2"/>
        <v>300</v>
      </c>
      <c r="R7" s="13" t="s">
        <v>50</v>
      </c>
      <c r="S7" s="13" t="s">
        <v>50</v>
      </c>
    </row>
    <row r="8" spans="1:22" x14ac:dyDescent="0.25">
      <c r="A8" s="8" t="s">
        <v>117</v>
      </c>
      <c r="B8" s="10"/>
      <c r="C8" s="9">
        <f>B8*45</f>
        <v>0</v>
      </c>
      <c r="D8" s="8"/>
      <c r="E8" s="9">
        <f t="shared" si="0"/>
        <v>0</v>
      </c>
      <c r="F8" s="10"/>
      <c r="G8" s="9">
        <f>F8*80</f>
        <v>0</v>
      </c>
      <c r="H8" s="10"/>
      <c r="I8" s="9">
        <f t="shared" si="1"/>
        <v>0</v>
      </c>
      <c r="J8" s="10">
        <v>7</v>
      </c>
      <c r="K8" s="9">
        <f t="shared" ref="K8:K63" si="3">J8*60</f>
        <v>420</v>
      </c>
      <c r="L8" s="8"/>
      <c r="M8" s="11">
        <f>L8*65</f>
        <v>0</v>
      </c>
      <c r="N8" s="10"/>
      <c r="O8" s="12"/>
      <c r="P8" s="8"/>
      <c r="Q8" s="8">
        <f t="shared" si="2"/>
        <v>420</v>
      </c>
      <c r="R8" s="13" t="s">
        <v>50</v>
      </c>
      <c r="S8" s="13" t="s">
        <v>50</v>
      </c>
    </row>
    <row r="9" spans="1:22" x14ac:dyDescent="0.25">
      <c r="A9" s="8" t="s">
        <v>129</v>
      </c>
      <c r="B9" s="10">
        <v>1</v>
      </c>
      <c r="C9" s="9">
        <f>B9*30</f>
        <v>30</v>
      </c>
      <c r="D9" s="8"/>
      <c r="E9" s="9">
        <f t="shared" si="0"/>
        <v>0</v>
      </c>
      <c r="F9" s="10"/>
      <c r="G9" s="9">
        <v>0</v>
      </c>
      <c r="H9" s="10"/>
      <c r="I9" s="9"/>
      <c r="J9" s="10"/>
      <c r="K9" s="9">
        <f t="shared" si="3"/>
        <v>0</v>
      </c>
      <c r="L9" s="8"/>
      <c r="M9" s="11">
        <f>L9*60</f>
        <v>0</v>
      </c>
      <c r="N9" s="10"/>
      <c r="O9" s="12"/>
      <c r="P9" s="8"/>
      <c r="Q9" s="8">
        <f t="shared" si="2"/>
        <v>30</v>
      </c>
      <c r="R9" s="13" t="s">
        <v>50</v>
      </c>
      <c r="S9" s="13" t="s">
        <v>50</v>
      </c>
    </row>
    <row r="10" spans="1:22" x14ac:dyDescent="0.25">
      <c r="A10" s="8" t="s">
        <v>161</v>
      </c>
      <c r="B10" s="10"/>
      <c r="C10" s="9">
        <f t="shared" ref="C10:C15" si="4">B10*25</f>
        <v>0</v>
      </c>
      <c r="D10" s="8"/>
      <c r="E10" s="9">
        <f t="shared" si="0"/>
        <v>0</v>
      </c>
      <c r="F10" s="10"/>
      <c r="G10" s="9">
        <f>F10*80</f>
        <v>0</v>
      </c>
      <c r="H10" s="10"/>
      <c r="I10" s="9">
        <f t="shared" ref="I10:I32" si="5">H10*40</f>
        <v>0</v>
      </c>
      <c r="J10" s="10">
        <v>1</v>
      </c>
      <c r="K10" s="9">
        <f t="shared" si="3"/>
        <v>60</v>
      </c>
      <c r="L10" s="8"/>
      <c r="M10" s="11">
        <f>L10*60</f>
        <v>0</v>
      </c>
      <c r="N10" s="10"/>
      <c r="O10" s="12"/>
      <c r="P10" s="8"/>
      <c r="Q10" s="8">
        <f t="shared" si="2"/>
        <v>60</v>
      </c>
      <c r="R10" s="13" t="s">
        <v>50</v>
      </c>
      <c r="S10" s="13" t="s">
        <v>50</v>
      </c>
    </row>
    <row r="11" spans="1:22" x14ac:dyDescent="0.25">
      <c r="A11" s="8" t="s">
        <v>131</v>
      </c>
      <c r="B11" s="10"/>
      <c r="C11" s="9">
        <f t="shared" si="4"/>
        <v>0</v>
      </c>
      <c r="D11" s="8"/>
      <c r="E11" s="9">
        <f t="shared" si="0"/>
        <v>0</v>
      </c>
      <c r="F11" s="10"/>
      <c r="G11" s="9">
        <f>F11*80</f>
        <v>0</v>
      </c>
      <c r="H11" s="10"/>
      <c r="I11" s="9">
        <f t="shared" si="5"/>
        <v>0</v>
      </c>
      <c r="J11" s="10">
        <v>7</v>
      </c>
      <c r="K11" s="9">
        <f t="shared" si="3"/>
        <v>420</v>
      </c>
      <c r="L11" s="8"/>
      <c r="M11" s="11">
        <f>L11*60</f>
        <v>0</v>
      </c>
      <c r="N11" s="10"/>
      <c r="O11" s="12"/>
      <c r="P11" s="8"/>
      <c r="Q11" s="8">
        <f t="shared" si="2"/>
        <v>420</v>
      </c>
      <c r="R11" s="13" t="s">
        <v>50</v>
      </c>
      <c r="S11" s="13" t="s">
        <v>50</v>
      </c>
    </row>
    <row r="12" spans="1:22" x14ac:dyDescent="0.25">
      <c r="A12" s="8" t="s">
        <v>115</v>
      </c>
      <c r="B12" s="10"/>
      <c r="C12" s="9">
        <f t="shared" si="4"/>
        <v>0</v>
      </c>
      <c r="D12" s="8"/>
      <c r="E12" s="9">
        <f t="shared" si="0"/>
        <v>0</v>
      </c>
      <c r="F12" s="10"/>
      <c r="G12" s="9">
        <f>F12*80</f>
        <v>0</v>
      </c>
      <c r="H12" s="10"/>
      <c r="I12" s="9">
        <f t="shared" si="5"/>
        <v>0</v>
      </c>
      <c r="J12" s="10">
        <v>7</v>
      </c>
      <c r="K12" s="9">
        <f t="shared" si="3"/>
        <v>420</v>
      </c>
      <c r="L12" s="8"/>
      <c r="M12" s="11">
        <f>L12*65</f>
        <v>0</v>
      </c>
      <c r="N12" s="10"/>
      <c r="O12" s="12"/>
      <c r="P12" s="8"/>
      <c r="Q12" s="8">
        <f t="shared" si="2"/>
        <v>420</v>
      </c>
      <c r="R12" s="13" t="s">
        <v>50</v>
      </c>
      <c r="S12" s="13" t="s">
        <v>50</v>
      </c>
    </row>
    <row r="13" spans="1:22" x14ac:dyDescent="0.25">
      <c r="A13" s="8" t="s">
        <v>103</v>
      </c>
      <c r="B13" s="10">
        <v>9</v>
      </c>
      <c r="C13" s="9">
        <f t="shared" si="4"/>
        <v>225</v>
      </c>
      <c r="D13" s="8"/>
      <c r="E13" s="9">
        <f t="shared" si="0"/>
        <v>0</v>
      </c>
      <c r="F13" s="10"/>
      <c r="G13" s="9">
        <f>F13*80</f>
        <v>0</v>
      </c>
      <c r="H13" s="10"/>
      <c r="I13" s="9">
        <f t="shared" si="5"/>
        <v>0</v>
      </c>
      <c r="J13" s="10"/>
      <c r="K13" s="9">
        <f t="shared" si="3"/>
        <v>0</v>
      </c>
      <c r="L13" s="8"/>
      <c r="M13" s="11">
        <f>L13*60</f>
        <v>0</v>
      </c>
      <c r="N13" s="10"/>
      <c r="O13" s="12"/>
      <c r="P13" s="8"/>
      <c r="Q13" s="8">
        <f t="shared" si="2"/>
        <v>225</v>
      </c>
      <c r="R13" s="13" t="s">
        <v>50</v>
      </c>
      <c r="S13" s="13" t="s">
        <v>50</v>
      </c>
    </row>
    <row r="14" spans="1:22" x14ac:dyDescent="0.25">
      <c r="A14" s="15" t="s">
        <v>16</v>
      </c>
      <c r="B14" s="10">
        <v>22</v>
      </c>
      <c r="C14" s="9">
        <f t="shared" si="4"/>
        <v>550</v>
      </c>
      <c r="D14" s="8"/>
      <c r="E14" s="9">
        <f t="shared" si="0"/>
        <v>0</v>
      </c>
      <c r="F14" s="10">
        <v>3</v>
      </c>
      <c r="G14" s="9">
        <f>F14*100</f>
        <v>300</v>
      </c>
      <c r="H14" s="10"/>
      <c r="I14" s="9">
        <f t="shared" si="5"/>
        <v>0</v>
      </c>
      <c r="J14" s="10"/>
      <c r="K14" s="9">
        <f t="shared" si="3"/>
        <v>0</v>
      </c>
      <c r="L14" s="8">
        <v>3</v>
      </c>
      <c r="M14" s="11">
        <f>L14*85</f>
        <v>255</v>
      </c>
      <c r="N14" s="10"/>
      <c r="O14" s="12"/>
      <c r="P14" s="8"/>
      <c r="Q14" s="8">
        <f t="shared" si="2"/>
        <v>1105</v>
      </c>
      <c r="R14" s="13" t="s">
        <v>50</v>
      </c>
      <c r="S14" s="13" t="s">
        <v>50</v>
      </c>
    </row>
    <row r="15" spans="1:22" x14ac:dyDescent="0.25">
      <c r="A15" s="8" t="s">
        <v>32</v>
      </c>
      <c r="B15" s="10">
        <v>17</v>
      </c>
      <c r="C15" s="9">
        <f t="shared" si="4"/>
        <v>425</v>
      </c>
      <c r="D15" s="8"/>
      <c r="E15" s="9">
        <f t="shared" si="0"/>
        <v>0</v>
      </c>
      <c r="F15" s="10"/>
      <c r="G15" s="9">
        <f t="shared" ref="G15:G63" si="6">F15*80</f>
        <v>0</v>
      </c>
      <c r="H15" s="10"/>
      <c r="I15" s="9">
        <f t="shared" si="5"/>
        <v>0</v>
      </c>
      <c r="J15" s="10"/>
      <c r="K15" s="9">
        <f t="shared" si="3"/>
        <v>0</v>
      </c>
      <c r="L15" s="8"/>
      <c r="M15" s="11">
        <f t="shared" ref="M15:M20" si="7">L15*60</f>
        <v>0</v>
      </c>
      <c r="N15" s="10"/>
      <c r="O15" s="12"/>
      <c r="P15" s="8" t="s">
        <v>94</v>
      </c>
      <c r="Q15" s="8">
        <f t="shared" si="2"/>
        <v>425</v>
      </c>
      <c r="R15" s="13"/>
      <c r="S15" s="13" t="s">
        <v>50</v>
      </c>
    </row>
    <row r="16" spans="1:22" x14ac:dyDescent="0.25">
      <c r="A16" s="8" t="s">
        <v>143</v>
      </c>
      <c r="B16" s="10">
        <v>6</v>
      </c>
      <c r="C16" s="9">
        <f>B16*35</f>
        <v>210</v>
      </c>
      <c r="D16" s="8"/>
      <c r="E16" s="9">
        <f t="shared" si="0"/>
        <v>0</v>
      </c>
      <c r="F16" s="10"/>
      <c r="G16" s="9">
        <f t="shared" si="6"/>
        <v>0</v>
      </c>
      <c r="H16" s="10"/>
      <c r="I16" s="9">
        <f t="shared" si="5"/>
        <v>0</v>
      </c>
      <c r="J16" s="10"/>
      <c r="K16" s="9">
        <f t="shared" si="3"/>
        <v>0</v>
      </c>
      <c r="L16" s="8"/>
      <c r="M16" s="11">
        <f t="shared" si="7"/>
        <v>0</v>
      </c>
      <c r="N16" s="10"/>
      <c r="O16" s="12"/>
      <c r="P16" s="8"/>
      <c r="Q16" s="8">
        <f t="shared" si="2"/>
        <v>210</v>
      </c>
      <c r="R16" s="13" t="s">
        <v>50</v>
      </c>
      <c r="S16" s="13" t="s">
        <v>50</v>
      </c>
    </row>
    <row r="17" spans="1:19" x14ac:dyDescent="0.25">
      <c r="A17" s="8" t="s">
        <v>140</v>
      </c>
      <c r="B17" s="10">
        <v>13</v>
      </c>
      <c r="C17" s="9">
        <f>B17*30</f>
        <v>390</v>
      </c>
      <c r="D17" s="8"/>
      <c r="E17" s="9">
        <f t="shared" si="0"/>
        <v>0</v>
      </c>
      <c r="F17" s="10"/>
      <c r="G17" s="9">
        <f t="shared" si="6"/>
        <v>0</v>
      </c>
      <c r="H17" s="10"/>
      <c r="I17" s="9">
        <f t="shared" si="5"/>
        <v>0</v>
      </c>
      <c r="J17" s="10"/>
      <c r="K17" s="9">
        <f t="shared" si="3"/>
        <v>0</v>
      </c>
      <c r="L17" s="8"/>
      <c r="M17" s="11">
        <f t="shared" si="7"/>
        <v>0</v>
      </c>
      <c r="N17" s="10"/>
      <c r="O17" s="12"/>
      <c r="P17" s="8"/>
      <c r="Q17" s="8">
        <f t="shared" si="2"/>
        <v>390</v>
      </c>
      <c r="R17" s="13" t="s">
        <v>50</v>
      </c>
      <c r="S17" s="13" t="s">
        <v>50</v>
      </c>
    </row>
    <row r="18" spans="1:19" x14ac:dyDescent="0.25">
      <c r="A18" s="8" t="s">
        <v>101</v>
      </c>
      <c r="B18" s="10">
        <v>13</v>
      </c>
      <c r="C18" s="9">
        <f>B18*20</f>
        <v>260</v>
      </c>
      <c r="D18" s="8"/>
      <c r="E18" s="9">
        <f t="shared" si="0"/>
        <v>0</v>
      </c>
      <c r="F18" s="10"/>
      <c r="G18" s="9">
        <f t="shared" si="6"/>
        <v>0</v>
      </c>
      <c r="H18" s="10"/>
      <c r="I18" s="9">
        <f t="shared" si="5"/>
        <v>0</v>
      </c>
      <c r="J18" s="10"/>
      <c r="K18" s="9">
        <f t="shared" si="3"/>
        <v>0</v>
      </c>
      <c r="L18" s="8"/>
      <c r="M18" s="11">
        <f t="shared" si="7"/>
        <v>0</v>
      </c>
      <c r="N18" s="10"/>
      <c r="O18" s="12"/>
      <c r="P18" s="8" t="s">
        <v>94</v>
      </c>
      <c r="Q18" s="8">
        <f t="shared" si="2"/>
        <v>260</v>
      </c>
      <c r="R18" s="13"/>
      <c r="S18" s="13" t="s">
        <v>50</v>
      </c>
    </row>
    <row r="19" spans="1:19" x14ac:dyDescent="0.25">
      <c r="A19" s="8" t="s">
        <v>162</v>
      </c>
      <c r="B19" s="10"/>
      <c r="C19" s="9">
        <f>B19*25</f>
        <v>0</v>
      </c>
      <c r="D19" s="8"/>
      <c r="E19" s="9">
        <f t="shared" si="0"/>
        <v>0</v>
      </c>
      <c r="F19" s="10"/>
      <c r="G19" s="9">
        <f t="shared" si="6"/>
        <v>0</v>
      </c>
      <c r="H19" s="10"/>
      <c r="I19" s="9">
        <f t="shared" si="5"/>
        <v>0</v>
      </c>
      <c r="J19" s="10">
        <v>3</v>
      </c>
      <c r="K19" s="9">
        <f t="shared" si="3"/>
        <v>180</v>
      </c>
      <c r="L19" s="8"/>
      <c r="M19" s="11">
        <f t="shared" si="7"/>
        <v>0</v>
      </c>
      <c r="N19" s="10"/>
      <c r="O19" s="12"/>
      <c r="P19" s="8" t="s">
        <v>94</v>
      </c>
      <c r="Q19" s="8">
        <f t="shared" si="2"/>
        <v>180</v>
      </c>
      <c r="R19" s="13"/>
      <c r="S19" s="13" t="s">
        <v>50</v>
      </c>
    </row>
    <row r="20" spans="1:19" x14ac:dyDescent="0.25">
      <c r="A20" s="8" t="s">
        <v>75</v>
      </c>
      <c r="B20" s="10">
        <v>9</v>
      </c>
      <c r="C20" s="9">
        <f>B20*25</f>
        <v>225</v>
      </c>
      <c r="D20" s="8"/>
      <c r="E20" s="9">
        <f t="shared" si="0"/>
        <v>0</v>
      </c>
      <c r="F20" s="10"/>
      <c r="G20" s="9">
        <f t="shared" si="6"/>
        <v>0</v>
      </c>
      <c r="H20" s="10"/>
      <c r="I20" s="9">
        <f t="shared" si="5"/>
        <v>0</v>
      </c>
      <c r="J20" s="10"/>
      <c r="K20" s="9">
        <f t="shared" si="3"/>
        <v>0</v>
      </c>
      <c r="L20" s="8"/>
      <c r="M20" s="11">
        <f t="shared" si="7"/>
        <v>0</v>
      </c>
      <c r="N20" s="10"/>
      <c r="O20" s="12"/>
      <c r="P20" s="8"/>
      <c r="Q20" s="8">
        <f t="shared" si="2"/>
        <v>225</v>
      </c>
      <c r="R20" s="13" t="s">
        <v>50</v>
      </c>
      <c r="S20" s="13" t="s">
        <v>50</v>
      </c>
    </row>
    <row r="21" spans="1:19" x14ac:dyDescent="0.25">
      <c r="A21" s="8" t="s">
        <v>19</v>
      </c>
      <c r="B21" s="10">
        <v>3</v>
      </c>
      <c r="C21" s="9">
        <f>B21*30</f>
        <v>90</v>
      </c>
      <c r="D21" s="8"/>
      <c r="E21" s="9">
        <f t="shared" si="0"/>
        <v>0</v>
      </c>
      <c r="F21" s="10"/>
      <c r="G21" s="9">
        <f t="shared" si="6"/>
        <v>0</v>
      </c>
      <c r="H21" s="10"/>
      <c r="I21" s="9">
        <f t="shared" si="5"/>
        <v>0</v>
      </c>
      <c r="J21" s="10"/>
      <c r="K21" s="9">
        <f t="shared" si="3"/>
        <v>0</v>
      </c>
      <c r="L21" s="8"/>
      <c r="M21" s="11">
        <f>L21*55</f>
        <v>0</v>
      </c>
      <c r="N21" s="10"/>
      <c r="O21" s="12"/>
      <c r="P21" s="8"/>
      <c r="Q21" s="8">
        <f t="shared" si="2"/>
        <v>90</v>
      </c>
      <c r="R21" s="13" t="s">
        <v>50</v>
      </c>
      <c r="S21" s="13" t="s">
        <v>50</v>
      </c>
    </row>
    <row r="22" spans="1:19" x14ac:dyDescent="0.25">
      <c r="A22" s="8" t="s">
        <v>125</v>
      </c>
      <c r="B22" s="10">
        <v>9</v>
      </c>
      <c r="C22" s="9">
        <f>B22*30</f>
        <v>270</v>
      </c>
      <c r="D22" s="8"/>
      <c r="E22" s="9">
        <f t="shared" si="0"/>
        <v>0</v>
      </c>
      <c r="F22" s="10"/>
      <c r="G22" s="9">
        <f t="shared" si="6"/>
        <v>0</v>
      </c>
      <c r="H22" s="10"/>
      <c r="I22" s="9">
        <f t="shared" si="5"/>
        <v>0</v>
      </c>
      <c r="J22" s="10"/>
      <c r="K22" s="9">
        <f t="shared" si="3"/>
        <v>0</v>
      </c>
      <c r="L22" s="8"/>
      <c r="M22" s="11">
        <f>L22*60</f>
        <v>0</v>
      </c>
      <c r="N22" s="10"/>
      <c r="O22" s="12"/>
      <c r="P22" s="8"/>
      <c r="Q22" s="8">
        <f t="shared" si="2"/>
        <v>270</v>
      </c>
      <c r="R22" s="13" t="s">
        <v>50</v>
      </c>
      <c r="S22" s="13" t="s">
        <v>50</v>
      </c>
    </row>
    <row r="23" spans="1:19" x14ac:dyDescent="0.25">
      <c r="A23" s="8" t="s">
        <v>102</v>
      </c>
      <c r="B23" s="10">
        <v>7</v>
      </c>
      <c r="C23" s="9">
        <f t="shared" ref="C23:C35" si="8">B23*25</f>
        <v>175</v>
      </c>
      <c r="D23" s="8"/>
      <c r="E23" s="9">
        <f t="shared" si="0"/>
        <v>0</v>
      </c>
      <c r="F23" s="10"/>
      <c r="G23" s="9">
        <f t="shared" si="6"/>
        <v>0</v>
      </c>
      <c r="H23" s="10"/>
      <c r="I23" s="9">
        <f t="shared" si="5"/>
        <v>0</v>
      </c>
      <c r="J23" s="10"/>
      <c r="K23" s="9">
        <f t="shared" si="3"/>
        <v>0</v>
      </c>
      <c r="L23" s="8"/>
      <c r="M23" s="11">
        <f>L23*60</f>
        <v>0</v>
      </c>
      <c r="N23" s="10"/>
      <c r="O23" s="12"/>
      <c r="P23" s="8"/>
      <c r="Q23" s="8">
        <f t="shared" si="2"/>
        <v>175</v>
      </c>
      <c r="R23" s="13" t="s">
        <v>50</v>
      </c>
      <c r="S23" s="13" t="s">
        <v>50</v>
      </c>
    </row>
    <row r="24" spans="1:19" x14ac:dyDescent="0.25">
      <c r="A24" s="8" t="s">
        <v>149</v>
      </c>
      <c r="B24" s="10"/>
      <c r="C24" s="9">
        <f t="shared" si="8"/>
        <v>0</v>
      </c>
      <c r="D24" s="8"/>
      <c r="E24" s="9">
        <f t="shared" si="0"/>
        <v>0</v>
      </c>
      <c r="F24" s="10"/>
      <c r="G24" s="9">
        <f t="shared" si="6"/>
        <v>0</v>
      </c>
      <c r="H24" s="10"/>
      <c r="I24" s="9">
        <f t="shared" si="5"/>
        <v>0</v>
      </c>
      <c r="J24" s="10">
        <v>5</v>
      </c>
      <c r="K24" s="9">
        <f t="shared" si="3"/>
        <v>300</v>
      </c>
      <c r="L24" s="8"/>
      <c r="M24" s="11">
        <f>L24*60</f>
        <v>0</v>
      </c>
      <c r="N24" s="10">
        <v>40</v>
      </c>
      <c r="O24" s="12"/>
      <c r="P24" s="8"/>
      <c r="Q24" s="8">
        <f t="shared" si="2"/>
        <v>340</v>
      </c>
      <c r="R24" s="13" t="s">
        <v>50</v>
      </c>
      <c r="S24" s="13" t="s">
        <v>50</v>
      </c>
    </row>
    <row r="25" spans="1:19" x14ac:dyDescent="0.25">
      <c r="A25" s="8" t="s">
        <v>93</v>
      </c>
      <c r="B25" s="10"/>
      <c r="C25" s="9">
        <f t="shared" si="8"/>
        <v>0</v>
      </c>
      <c r="D25" s="8"/>
      <c r="E25" s="9">
        <f>D25*45</f>
        <v>0</v>
      </c>
      <c r="F25" s="10"/>
      <c r="G25" s="9">
        <f t="shared" si="6"/>
        <v>0</v>
      </c>
      <c r="H25" s="10"/>
      <c r="I25" s="9">
        <f t="shared" si="5"/>
        <v>0</v>
      </c>
      <c r="J25" s="10">
        <v>4</v>
      </c>
      <c r="K25" s="9">
        <f t="shared" si="3"/>
        <v>240</v>
      </c>
      <c r="L25" s="8"/>
      <c r="M25" s="11">
        <f>L25*60</f>
        <v>0</v>
      </c>
      <c r="N25" s="10"/>
      <c r="O25" s="12"/>
      <c r="P25" s="8"/>
      <c r="Q25" s="8">
        <f t="shared" si="2"/>
        <v>240</v>
      </c>
      <c r="R25" s="13" t="s">
        <v>50</v>
      </c>
      <c r="S25" s="13" t="s">
        <v>50</v>
      </c>
    </row>
    <row r="26" spans="1:19" x14ac:dyDescent="0.25">
      <c r="A26" s="8" t="s">
        <v>99</v>
      </c>
      <c r="B26" s="10"/>
      <c r="C26" s="9">
        <f t="shared" si="8"/>
        <v>0</v>
      </c>
      <c r="D26" s="8"/>
      <c r="E26" s="9">
        <f t="shared" ref="E26:E50" si="9">D26*40</f>
        <v>0</v>
      </c>
      <c r="F26" s="10"/>
      <c r="G26" s="9">
        <f t="shared" si="6"/>
        <v>0</v>
      </c>
      <c r="H26" s="10"/>
      <c r="I26" s="9">
        <f t="shared" si="5"/>
        <v>0</v>
      </c>
      <c r="J26" s="10">
        <v>4</v>
      </c>
      <c r="K26" s="9">
        <f t="shared" si="3"/>
        <v>240</v>
      </c>
      <c r="L26" s="8"/>
      <c r="M26" s="11">
        <f>L26*60</f>
        <v>0</v>
      </c>
      <c r="N26" s="10"/>
      <c r="O26" s="12"/>
      <c r="P26" s="8"/>
      <c r="Q26" s="8">
        <f t="shared" si="2"/>
        <v>240</v>
      </c>
      <c r="R26" s="13" t="s">
        <v>50</v>
      </c>
      <c r="S26" s="13" t="s">
        <v>50</v>
      </c>
    </row>
    <row r="27" spans="1:19" x14ac:dyDescent="0.25">
      <c r="A27" s="8" t="s">
        <v>21</v>
      </c>
      <c r="B27" s="10">
        <v>4</v>
      </c>
      <c r="C27" s="9">
        <f t="shared" si="8"/>
        <v>100</v>
      </c>
      <c r="D27" s="8"/>
      <c r="E27" s="9">
        <f t="shared" si="9"/>
        <v>0</v>
      </c>
      <c r="F27" s="10"/>
      <c r="G27" s="9">
        <f t="shared" si="6"/>
        <v>0</v>
      </c>
      <c r="H27" s="10"/>
      <c r="I27" s="9">
        <f t="shared" si="5"/>
        <v>0</v>
      </c>
      <c r="J27" s="10"/>
      <c r="K27" s="9">
        <f t="shared" si="3"/>
        <v>0</v>
      </c>
      <c r="L27" s="8"/>
      <c r="M27" s="11">
        <f>L27*55</f>
        <v>0</v>
      </c>
      <c r="N27" s="10"/>
      <c r="O27" s="12"/>
      <c r="P27" s="8"/>
      <c r="Q27" s="8">
        <f t="shared" si="2"/>
        <v>100</v>
      </c>
      <c r="R27" s="13" t="s">
        <v>50</v>
      </c>
      <c r="S27" s="13" t="s">
        <v>50</v>
      </c>
    </row>
    <row r="28" spans="1:19" x14ac:dyDescent="0.25">
      <c r="A28" s="8" t="s">
        <v>104</v>
      </c>
      <c r="B28" s="10"/>
      <c r="C28" s="9">
        <f t="shared" si="8"/>
        <v>0</v>
      </c>
      <c r="D28" s="8"/>
      <c r="E28" s="9">
        <f t="shared" si="9"/>
        <v>0</v>
      </c>
      <c r="F28" s="10"/>
      <c r="G28" s="9">
        <f t="shared" si="6"/>
        <v>0</v>
      </c>
      <c r="H28" s="10"/>
      <c r="I28" s="9">
        <f t="shared" si="5"/>
        <v>0</v>
      </c>
      <c r="J28" s="10">
        <v>6</v>
      </c>
      <c r="K28" s="9">
        <f t="shared" si="3"/>
        <v>360</v>
      </c>
      <c r="L28" s="8"/>
      <c r="M28" s="11">
        <f>L28*60</f>
        <v>0</v>
      </c>
      <c r="N28" s="10"/>
      <c r="O28" s="12"/>
      <c r="P28" s="8"/>
      <c r="Q28" s="8">
        <f t="shared" si="2"/>
        <v>360</v>
      </c>
      <c r="R28" s="13" t="s">
        <v>50</v>
      </c>
      <c r="S28" s="13" t="s">
        <v>50</v>
      </c>
    </row>
    <row r="29" spans="1:19" x14ac:dyDescent="0.25">
      <c r="A29" s="8" t="s">
        <v>145</v>
      </c>
      <c r="B29" s="10"/>
      <c r="C29" s="9">
        <f t="shared" si="8"/>
        <v>0</v>
      </c>
      <c r="D29" s="8"/>
      <c r="E29" s="9">
        <f t="shared" si="9"/>
        <v>0</v>
      </c>
      <c r="F29" s="10"/>
      <c r="G29" s="9">
        <f t="shared" si="6"/>
        <v>0</v>
      </c>
      <c r="H29" s="10"/>
      <c r="I29" s="9">
        <f t="shared" si="5"/>
        <v>0</v>
      </c>
      <c r="J29" s="10">
        <v>2</v>
      </c>
      <c r="K29" s="9">
        <f t="shared" si="3"/>
        <v>120</v>
      </c>
      <c r="L29" s="8"/>
      <c r="M29" s="11">
        <f>L29*60</f>
        <v>0</v>
      </c>
      <c r="N29" s="10"/>
      <c r="O29" s="12"/>
      <c r="P29" s="8"/>
      <c r="Q29" s="8">
        <f t="shared" si="2"/>
        <v>120</v>
      </c>
      <c r="R29" s="13" t="s">
        <v>50</v>
      </c>
      <c r="S29" s="13" t="s">
        <v>50</v>
      </c>
    </row>
    <row r="30" spans="1:19" x14ac:dyDescent="0.25">
      <c r="A30" s="8" t="s">
        <v>87</v>
      </c>
      <c r="B30" s="10"/>
      <c r="C30" s="9">
        <f t="shared" si="8"/>
        <v>0</v>
      </c>
      <c r="D30" s="8"/>
      <c r="E30" s="9">
        <f t="shared" si="9"/>
        <v>0</v>
      </c>
      <c r="F30" s="10"/>
      <c r="G30" s="9">
        <f t="shared" si="6"/>
        <v>0</v>
      </c>
      <c r="H30" s="10"/>
      <c r="I30" s="9">
        <f t="shared" si="5"/>
        <v>0</v>
      </c>
      <c r="J30" s="10"/>
      <c r="K30" s="9">
        <f t="shared" si="3"/>
        <v>0</v>
      </c>
      <c r="L30" s="8">
        <v>1</v>
      </c>
      <c r="M30" s="11">
        <f>L30*65</f>
        <v>65</v>
      </c>
      <c r="N30" s="10"/>
      <c r="O30" s="12"/>
      <c r="P30" s="8" t="s">
        <v>94</v>
      </c>
      <c r="Q30" s="8">
        <f t="shared" si="2"/>
        <v>65</v>
      </c>
      <c r="R30" s="13"/>
      <c r="S30" s="13" t="s">
        <v>50</v>
      </c>
    </row>
    <row r="31" spans="1:19" x14ac:dyDescent="0.25">
      <c r="A31" s="8" t="s">
        <v>91</v>
      </c>
      <c r="B31" s="10">
        <v>8</v>
      </c>
      <c r="C31" s="9">
        <f t="shared" si="8"/>
        <v>200</v>
      </c>
      <c r="D31" s="8"/>
      <c r="E31" s="9">
        <f t="shared" si="9"/>
        <v>0</v>
      </c>
      <c r="F31" s="10"/>
      <c r="G31" s="9">
        <f t="shared" si="6"/>
        <v>0</v>
      </c>
      <c r="H31" s="10"/>
      <c r="I31" s="9">
        <f t="shared" si="5"/>
        <v>0</v>
      </c>
      <c r="J31" s="10"/>
      <c r="K31" s="9">
        <f t="shared" si="3"/>
        <v>0</v>
      </c>
      <c r="L31" s="8"/>
      <c r="M31" s="11">
        <f>L31*60</f>
        <v>0</v>
      </c>
      <c r="N31" s="10"/>
      <c r="O31" s="12"/>
      <c r="P31" s="8"/>
      <c r="Q31" s="8">
        <f t="shared" si="2"/>
        <v>200</v>
      </c>
      <c r="R31" s="13" t="s">
        <v>50</v>
      </c>
      <c r="S31" s="13" t="s">
        <v>50</v>
      </c>
    </row>
    <row r="32" spans="1:19" x14ac:dyDescent="0.25">
      <c r="A32" s="8" t="s">
        <v>147</v>
      </c>
      <c r="B32" s="10"/>
      <c r="C32" s="9">
        <f t="shared" si="8"/>
        <v>0</v>
      </c>
      <c r="D32" s="8"/>
      <c r="E32" s="9">
        <f t="shared" si="9"/>
        <v>0</v>
      </c>
      <c r="F32" s="10"/>
      <c r="G32" s="9">
        <f t="shared" si="6"/>
        <v>0</v>
      </c>
      <c r="H32" s="10"/>
      <c r="I32" s="9">
        <f t="shared" si="5"/>
        <v>0</v>
      </c>
      <c r="J32" s="10">
        <v>4</v>
      </c>
      <c r="K32" s="9">
        <f t="shared" si="3"/>
        <v>240</v>
      </c>
      <c r="L32" s="8"/>
      <c r="M32" s="11">
        <f>L32*60</f>
        <v>0</v>
      </c>
      <c r="N32" s="10"/>
      <c r="O32" s="12"/>
      <c r="P32" s="8"/>
      <c r="Q32" s="8">
        <f t="shared" si="2"/>
        <v>240</v>
      </c>
      <c r="R32" s="13" t="s">
        <v>50</v>
      </c>
      <c r="S32" s="13" t="s">
        <v>50</v>
      </c>
    </row>
    <row r="33" spans="1:20" x14ac:dyDescent="0.25">
      <c r="A33" s="8" t="s">
        <v>164</v>
      </c>
      <c r="B33" s="10"/>
      <c r="C33" s="9">
        <f t="shared" si="8"/>
        <v>0</v>
      </c>
      <c r="D33" s="8"/>
      <c r="E33" s="9">
        <f t="shared" si="9"/>
        <v>0</v>
      </c>
      <c r="F33" s="10"/>
      <c r="G33" s="9">
        <f t="shared" si="6"/>
        <v>0</v>
      </c>
      <c r="H33" s="10"/>
      <c r="I33" s="9"/>
      <c r="J33" s="10">
        <v>4</v>
      </c>
      <c r="K33" s="9">
        <f t="shared" si="3"/>
        <v>240</v>
      </c>
      <c r="L33" s="8"/>
      <c r="M33" s="11">
        <f>L33*60</f>
        <v>0</v>
      </c>
      <c r="N33" s="10"/>
      <c r="O33" s="12"/>
      <c r="P33" s="8"/>
      <c r="Q33" s="8">
        <f t="shared" si="2"/>
        <v>240</v>
      </c>
      <c r="R33" s="13"/>
      <c r="S33" s="13"/>
      <c r="T33" t="s">
        <v>167</v>
      </c>
    </row>
    <row r="34" spans="1:20" x14ac:dyDescent="0.25">
      <c r="A34" s="8" t="s">
        <v>122</v>
      </c>
      <c r="B34" s="10"/>
      <c r="C34" s="9">
        <f t="shared" si="8"/>
        <v>0</v>
      </c>
      <c r="D34" s="8"/>
      <c r="E34" s="9">
        <f t="shared" si="9"/>
        <v>0</v>
      </c>
      <c r="F34" s="10"/>
      <c r="G34" s="9">
        <f t="shared" si="6"/>
        <v>0</v>
      </c>
      <c r="H34" s="10"/>
      <c r="I34" s="9">
        <f t="shared" ref="I34:I63" si="10">H34*40</f>
        <v>0</v>
      </c>
      <c r="J34" s="10"/>
      <c r="K34" s="9">
        <f t="shared" si="3"/>
        <v>0</v>
      </c>
      <c r="L34" s="8"/>
      <c r="M34" s="11">
        <f t="shared" ref="M34:M39" si="11">L34*65</f>
        <v>0</v>
      </c>
      <c r="N34" s="10"/>
      <c r="O34" s="12"/>
      <c r="P34" s="8"/>
      <c r="Q34" s="8">
        <f t="shared" si="2"/>
        <v>0</v>
      </c>
      <c r="R34" s="13"/>
      <c r="S34" s="13"/>
    </row>
    <row r="35" spans="1:20" x14ac:dyDescent="0.25">
      <c r="A35" s="8" t="s">
        <v>73</v>
      </c>
      <c r="B35" s="10">
        <v>1</v>
      </c>
      <c r="C35" s="9">
        <f t="shared" si="8"/>
        <v>25</v>
      </c>
      <c r="D35" s="8"/>
      <c r="E35" s="9">
        <f t="shared" si="9"/>
        <v>0</v>
      </c>
      <c r="F35" s="10"/>
      <c r="G35" s="9">
        <f t="shared" si="6"/>
        <v>0</v>
      </c>
      <c r="H35" s="10"/>
      <c r="I35" s="9">
        <f t="shared" si="10"/>
        <v>0</v>
      </c>
      <c r="J35" s="10">
        <v>1</v>
      </c>
      <c r="K35" s="9">
        <f t="shared" si="3"/>
        <v>60</v>
      </c>
      <c r="L35" s="8"/>
      <c r="M35" s="11">
        <f t="shared" si="11"/>
        <v>0</v>
      </c>
      <c r="N35" s="10"/>
      <c r="O35" s="12"/>
      <c r="P35" s="8"/>
      <c r="Q35" s="8">
        <f t="shared" si="2"/>
        <v>85</v>
      </c>
      <c r="R35" s="13" t="s">
        <v>50</v>
      </c>
      <c r="S35" s="13" t="s">
        <v>50</v>
      </c>
    </row>
    <row r="36" spans="1:20" x14ac:dyDescent="0.25">
      <c r="A36" s="8" t="s">
        <v>56</v>
      </c>
      <c r="B36" s="10">
        <v>3</v>
      </c>
      <c r="C36" s="9">
        <f>B36*35</f>
        <v>105</v>
      </c>
      <c r="D36" s="8"/>
      <c r="E36" s="9">
        <f t="shared" si="9"/>
        <v>0</v>
      </c>
      <c r="F36" s="10"/>
      <c r="G36" s="9">
        <f t="shared" si="6"/>
        <v>0</v>
      </c>
      <c r="H36" s="10"/>
      <c r="I36" s="9">
        <f t="shared" si="10"/>
        <v>0</v>
      </c>
      <c r="J36" s="10"/>
      <c r="K36" s="9">
        <f t="shared" si="3"/>
        <v>0</v>
      </c>
      <c r="L36" s="8"/>
      <c r="M36" s="11">
        <f t="shared" si="11"/>
        <v>0</v>
      </c>
      <c r="N36" s="10"/>
      <c r="O36" s="12"/>
      <c r="P36" s="8"/>
      <c r="Q36" s="8">
        <f t="shared" si="2"/>
        <v>105</v>
      </c>
      <c r="R36" s="13" t="s">
        <v>50</v>
      </c>
      <c r="S36" s="13" t="s">
        <v>50</v>
      </c>
    </row>
    <row r="37" spans="1:20" x14ac:dyDescent="0.25">
      <c r="A37" s="8" t="s">
        <v>89</v>
      </c>
      <c r="B37" s="10">
        <v>2</v>
      </c>
      <c r="C37" s="9">
        <f t="shared" ref="C37:C45" si="12">B37*25</f>
        <v>50</v>
      </c>
      <c r="D37" s="8"/>
      <c r="E37" s="9">
        <f t="shared" si="9"/>
        <v>0</v>
      </c>
      <c r="F37" s="10"/>
      <c r="G37" s="9">
        <f t="shared" si="6"/>
        <v>0</v>
      </c>
      <c r="H37" s="10"/>
      <c r="I37" s="9">
        <f t="shared" si="10"/>
        <v>0</v>
      </c>
      <c r="J37" s="10">
        <v>5</v>
      </c>
      <c r="K37" s="9">
        <f t="shared" si="3"/>
        <v>300</v>
      </c>
      <c r="L37" s="8"/>
      <c r="M37" s="11">
        <f t="shared" si="11"/>
        <v>0</v>
      </c>
      <c r="N37" s="10"/>
      <c r="O37" s="12"/>
      <c r="P37" s="8"/>
      <c r="Q37" s="8">
        <f t="shared" si="2"/>
        <v>350</v>
      </c>
      <c r="R37" s="13" t="s">
        <v>50</v>
      </c>
      <c r="S37" s="13" t="s">
        <v>50</v>
      </c>
    </row>
    <row r="38" spans="1:20" x14ac:dyDescent="0.25">
      <c r="A38" s="8" t="s">
        <v>90</v>
      </c>
      <c r="B38" s="10"/>
      <c r="C38" s="9">
        <f t="shared" si="12"/>
        <v>0</v>
      </c>
      <c r="D38" s="8"/>
      <c r="E38" s="9">
        <f t="shared" si="9"/>
        <v>0</v>
      </c>
      <c r="F38" s="10"/>
      <c r="G38" s="9">
        <f t="shared" si="6"/>
        <v>0</v>
      </c>
      <c r="H38" s="10"/>
      <c r="I38" s="9">
        <f t="shared" si="10"/>
        <v>0</v>
      </c>
      <c r="J38" s="10"/>
      <c r="K38" s="9">
        <f t="shared" si="3"/>
        <v>0</v>
      </c>
      <c r="L38" s="8"/>
      <c r="M38" s="11">
        <f t="shared" si="11"/>
        <v>0</v>
      </c>
      <c r="N38" s="10"/>
      <c r="O38" s="12"/>
      <c r="P38" s="8"/>
      <c r="Q38" s="8">
        <f t="shared" si="2"/>
        <v>0</v>
      </c>
      <c r="R38" s="13"/>
      <c r="S38" s="13"/>
    </row>
    <row r="39" spans="1:20" x14ac:dyDescent="0.25">
      <c r="A39" s="8" t="s">
        <v>148</v>
      </c>
      <c r="B39" s="10"/>
      <c r="C39" s="9">
        <f t="shared" si="12"/>
        <v>0</v>
      </c>
      <c r="D39" s="8"/>
      <c r="E39" s="9">
        <f t="shared" si="9"/>
        <v>0</v>
      </c>
      <c r="F39" s="10"/>
      <c r="G39" s="9">
        <f t="shared" si="6"/>
        <v>0</v>
      </c>
      <c r="H39" s="10"/>
      <c r="I39" s="9">
        <f t="shared" si="10"/>
        <v>0</v>
      </c>
      <c r="J39" s="10">
        <v>5</v>
      </c>
      <c r="K39" s="9">
        <f t="shared" si="3"/>
        <v>300</v>
      </c>
      <c r="L39" s="8"/>
      <c r="M39" s="11">
        <f t="shared" si="11"/>
        <v>0</v>
      </c>
      <c r="N39" s="10"/>
      <c r="O39" s="12"/>
      <c r="P39" s="8"/>
      <c r="Q39" s="8">
        <f t="shared" si="2"/>
        <v>300</v>
      </c>
      <c r="R39" s="13" t="s">
        <v>50</v>
      </c>
      <c r="S39" s="13" t="s">
        <v>50</v>
      </c>
    </row>
    <row r="40" spans="1:20" x14ac:dyDescent="0.25">
      <c r="A40" s="15" t="s">
        <v>72</v>
      </c>
      <c r="B40" s="10">
        <v>10</v>
      </c>
      <c r="C40" s="9">
        <f t="shared" si="12"/>
        <v>250</v>
      </c>
      <c r="D40" s="8"/>
      <c r="E40" s="9">
        <f t="shared" si="9"/>
        <v>0</v>
      </c>
      <c r="F40" s="10"/>
      <c r="G40" s="9">
        <f t="shared" si="6"/>
        <v>0</v>
      </c>
      <c r="H40" s="10"/>
      <c r="I40" s="9">
        <f t="shared" si="10"/>
        <v>0</v>
      </c>
      <c r="J40" s="10"/>
      <c r="K40" s="9">
        <f t="shared" si="3"/>
        <v>0</v>
      </c>
      <c r="L40" s="8">
        <v>2</v>
      </c>
      <c r="M40" s="11">
        <f t="shared" ref="M40:M47" si="13">L40*65</f>
        <v>130</v>
      </c>
      <c r="N40" s="10"/>
      <c r="O40" s="12"/>
      <c r="P40" s="8"/>
      <c r="Q40" s="8">
        <f t="shared" si="2"/>
        <v>380</v>
      </c>
      <c r="R40" s="13" t="s">
        <v>50</v>
      </c>
      <c r="S40" s="13" t="s">
        <v>50</v>
      </c>
    </row>
    <row r="41" spans="1:20" x14ac:dyDescent="0.25">
      <c r="A41" s="15" t="s">
        <v>24</v>
      </c>
      <c r="B41" s="10">
        <v>5</v>
      </c>
      <c r="C41" s="9">
        <f t="shared" si="12"/>
        <v>125</v>
      </c>
      <c r="D41" s="8">
        <v>4</v>
      </c>
      <c r="E41" s="9">
        <f t="shared" si="9"/>
        <v>160</v>
      </c>
      <c r="F41" s="10"/>
      <c r="G41" s="9">
        <f t="shared" si="6"/>
        <v>0</v>
      </c>
      <c r="H41" s="10"/>
      <c r="I41" s="9">
        <f t="shared" si="10"/>
        <v>0</v>
      </c>
      <c r="J41" s="10"/>
      <c r="K41" s="9">
        <f t="shared" si="3"/>
        <v>0</v>
      </c>
      <c r="L41" s="8"/>
      <c r="M41" s="11">
        <f t="shared" si="13"/>
        <v>0</v>
      </c>
      <c r="N41" s="10"/>
      <c r="O41" s="12"/>
      <c r="P41" s="8"/>
      <c r="Q41" s="8">
        <f t="shared" si="2"/>
        <v>285</v>
      </c>
      <c r="R41" s="13" t="s">
        <v>50</v>
      </c>
      <c r="S41" s="13" t="s">
        <v>50</v>
      </c>
    </row>
    <row r="42" spans="1:20" x14ac:dyDescent="0.25">
      <c r="A42" s="8" t="s">
        <v>141</v>
      </c>
      <c r="B42" s="10">
        <v>6</v>
      </c>
      <c r="C42" s="9">
        <f t="shared" si="12"/>
        <v>150</v>
      </c>
      <c r="D42" s="8"/>
      <c r="E42" s="9">
        <f t="shared" si="9"/>
        <v>0</v>
      </c>
      <c r="F42" s="10"/>
      <c r="G42" s="9">
        <f t="shared" si="6"/>
        <v>0</v>
      </c>
      <c r="H42" s="10"/>
      <c r="I42" s="9">
        <f t="shared" si="10"/>
        <v>0</v>
      </c>
      <c r="J42" s="10">
        <v>2</v>
      </c>
      <c r="K42" s="9">
        <f t="shared" si="3"/>
        <v>120</v>
      </c>
      <c r="L42" s="8"/>
      <c r="M42" s="11">
        <f t="shared" si="13"/>
        <v>0</v>
      </c>
      <c r="N42" s="10"/>
      <c r="O42" s="12"/>
      <c r="P42" s="8"/>
      <c r="Q42" s="8">
        <f t="shared" si="2"/>
        <v>270</v>
      </c>
      <c r="R42" s="13" t="s">
        <v>50</v>
      </c>
      <c r="S42" s="13" t="s">
        <v>50</v>
      </c>
    </row>
    <row r="43" spans="1:20" x14ac:dyDescent="0.25">
      <c r="A43" s="8" t="s">
        <v>77</v>
      </c>
      <c r="B43" s="10"/>
      <c r="C43" s="9">
        <f t="shared" si="12"/>
        <v>0</v>
      </c>
      <c r="D43" s="8"/>
      <c r="E43" s="9">
        <f t="shared" si="9"/>
        <v>0</v>
      </c>
      <c r="F43" s="10"/>
      <c r="G43" s="9">
        <f t="shared" si="6"/>
        <v>0</v>
      </c>
      <c r="H43" s="10"/>
      <c r="I43" s="9">
        <f t="shared" si="10"/>
        <v>0</v>
      </c>
      <c r="J43" s="10"/>
      <c r="K43" s="9">
        <f t="shared" si="3"/>
        <v>0</v>
      </c>
      <c r="L43" s="8"/>
      <c r="M43" s="11">
        <f t="shared" si="13"/>
        <v>0</v>
      </c>
      <c r="N43" s="10"/>
      <c r="O43" s="12"/>
      <c r="P43" s="8"/>
      <c r="Q43" s="8">
        <f t="shared" si="2"/>
        <v>0</v>
      </c>
      <c r="R43" s="13"/>
      <c r="S43" s="13"/>
    </row>
    <row r="44" spans="1:20" x14ac:dyDescent="0.25">
      <c r="A44" s="8" t="s">
        <v>25</v>
      </c>
      <c r="B44" s="10">
        <v>18</v>
      </c>
      <c r="C44" s="9">
        <f t="shared" si="12"/>
        <v>450</v>
      </c>
      <c r="D44" s="8"/>
      <c r="E44" s="9">
        <f t="shared" si="9"/>
        <v>0</v>
      </c>
      <c r="F44" s="10"/>
      <c r="G44" s="9">
        <f t="shared" si="6"/>
        <v>0</v>
      </c>
      <c r="H44" s="10"/>
      <c r="I44" s="9">
        <f t="shared" si="10"/>
        <v>0</v>
      </c>
      <c r="J44" s="10"/>
      <c r="K44" s="9">
        <f t="shared" si="3"/>
        <v>0</v>
      </c>
      <c r="L44" s="8"/>
      <c r="M44" s="11">
        <f t="shared" si="13"/>
        <v>0</v>
      </c>
      <c r="N44" s="10"/>
      <c r="O44" s="12"/>
      <c r="P44" s="8"/>
      <c r="Q44" s="8">
        <f t="shared" si="2"/>
        <v>450</v>
      </c>
      <c r="R44" s="13" t="s">
        <v>50</v>
      </c>
      <c r="S44" s="13" t="s">
        <v>50</v>
      </c>
    </row>
    <row r="45" spans="1:20" x14ac:dyDescent="0.25">
      <c r="A45" s="8" t="s">
        <v>142</v>
      </c>
      <c r="B45" s="10"/>
      <c r="C45" s="9">
        <f t="shared" si="12"/>
        <v>0</v>
      </c>
      <c r="D45" s="8"/>
      <c r="E45" s="9">
        <f t="shared" si="9"/>
        <v>0</v>
      </c>
      <c r="F45" s="10"/>
      <c r="G45" s="9">
        <f t="shared" si="6"/>
        <v>0</v>
      </c>
      <c r="H45" s="10"/>
      <c r="I45" s="9">
        <f t="shared" si="10"/>
        <v>0</v>
      </c>
      <c r="J45" s="10"/>
      <c r="K45" s="9">
        <f t="shared" si="3"/>
        <v>0</v>
      </c>
      <c r="L45" s="8"/>
      <c r="M45" s="11">
        <f t="shared" si="13"/>
        <v>0</v>
      </c>
      <c r="N45" s="10"/>
      <c r="O45" s="12"/>
      <c r="P45" s="8"/>
      <c r="Q45" s="8">
        <f t="shared" si="2"/>
        <v>0</v>
      </c>
      <c r="R45" s="13"/>
      <c r="S45" s="13"/>
    </row>
    <row r="46" spans="1:20" x14ac:dyDescent="0.25">
      <c r="A46" s="8" t="s">
        <v>53</v>
      </c>
      <c r="B46" s="10">
        <v>9</v>
      </c>
      <c r="C46" s="9">
        <f>B46*30</f>
        <v>270</v>
      </c>
      <c r="D46" s="8"/>
      <c r="E46" s="9">
        <f t="shared" si="9"/>
        <v>0</v>
      </c>
      <c r="F46" s="10"/>
      <c r="G46" s="9">
        <f t="shared" si="6"/>
        <v>0</v>
      </c>
      <c r="H46" s="10"/>
      <c r="I46" s="9">
        <f t="shared" si="10"/>
        <v>0</v>
      </c>
      <c r="J46" s="10"/>
      <c r="K46" s="9">
        <f t="shared" si="3"/>
        <v>0</v>
      </c>
      <c r="L46" s="8"/>
      <c r="M46" s="11">
        <f t="shared" si="13"/>
        <v>0</v>
      </c>
      <c r="N46" s="10"/>
      <c r="O46" s="12"/>
      <c r="P46" s="8"/>
      <c r="Q46" s="8">
        <f t="shared" si="2"/>
        <v>270</v>
      </c>
      <c r="R46" s="13" t="s">
        <v>50</v>
      </c>
      <c r="S46" s="13" t="s">
        <v>50</v>
      </c>
    </row>
    <row r="47" spans="1:20" x14ac:dyDescent="0.25">
      <c r="A47" s="8" t="s">
        <v>26</v>
      </c>
      <c r="B47" s="10">
        <v>10</v>
      </c>
      <c r="C47" s="9">
        <f>B47*25</f>
        <v>250</v>
      </c>
      <c r="D47" s="8"/>
      <c r="E47" s="9">
        <f t="shared" si="9"/>
        <v>0</v>
      </c>
      <c r="F47" s="10"/>
      <c r="G47" s="9">
        <f t="shared" si="6"/>
        <v>0</v>
      </c>
      <c r="H47" s="10"/>
      <c r="I47" s="9">
        <f t="shared" si="10"/>
        <v>0</v>
      </c>
      <c r="J47" s="10"/>
      <c r="K47" s="9">
        <f t="shared" si="3"/>
        <v>0</v>
      </c>
      <c r="L47" s="8"/>
      <c r="M47" s="11">
        <f t="shared" si="13"/>
        <v>0</v>
      </c>
      <c r="N47" s="10"/>
      <c r="O47" s="12"/>
      <c r="P47" s="8"/>
      <c r="Q47" s="8">
        <f t="shared" si="2"/>
        <v>250</v>
      </c>
      <c r="R47" s="13" t="s">
        <v>50</v>
      </c>
      <c r="S47" s="13" t="s">
        <v>50</v>
      </c>
    </row>
    <row r="48" spans="1:20" x14ac:dyDescent="0.25">
      <c r="A48" s="8" t="s">
        <v>118</v>
      </c>
      <c r="B48" s="10"/>
      <c r="C48" s="9">
        <f>B48*25</f>
        <v>0</v>
      </c>
      <c r="D48" s="8"/>
      <c r="E48" s="9">
        <f t="shared" si="9"/>
        <v>0</v>
      </c>
      <c r="F48" s="10"/>
      <c r="G48" s="9">
        <f t="shared" si="6"/>
        <v>0</v>
      </c>
      <c r="H48" s="10"/>
      <c r="I48" s="9">
        <f t="shared" si="10"/>
        <v>0</v>
      </c>
      <c r="J48" s="10">
        <v>5</v>
      </c>
      <c r="K48" s="9">
        <f t="shared" si="3"/>
        <v>300</v>
      </c>
      <c r="L48" s="8"/>
      <c r="M48" s="11"/>
      <c r="N48" s="10"/>
      <c r="O48" s="12"/>
      <c r="P48" s="8"/>
      <c r="Q48" s="8">
        <f t="shared" si="2"/>
        <v>300</v>
      </c>
      <c r="R48" s="13" t="s">
        <v>50</v>
      </c>
      <c r="S48" s="13" t="s">
        <v>50</v>
      </c>
    </row>
    <row r="49" spans="1:19" x14ac:dyDescent="0.25">
      <c r="A49" s="8" t="s">
        <v>76</v>
      </c>
      <c r="B49" s="10"/>
      <c r="C49" s="9">
        <f>B49*25</f>
        <v>0</v>
      </c>
      <c r="D49" s="8"/>
      <c r="E49" s="9">
        <f t="shared" si="9"/>
        <v>0</v>
      </c>
      <c r="F49" s="10"/>
      <c r="G49" s="9">
        <f t="shared" si="6"/>
        <v>0</v>
      </c>
      <c r="H49" s="10"/>
      <c r="I49" s="9">
        <f t="shared" si="10"/>
        <v>0</v>
      </c>
      <c r="J49" s="10"/>
      <c r="K49" s="9">
        <f t="shared" si="3"/>
        <v>0</v>
      </c>
      <c r="L49" s="8">
        <v>3</v>
      </c>
      <c r="M49" s="11">
        <f>L49*65</f>
        <v>195</v>
      </c>
      <c r="N49" s="10"/>
      <c r="O49" s="12">
        <v>100</v>
      </c>
      <c r="P49" s="8"/>
      <c r="Q49" s="8">
        <f t="shared" si="2"/>
        <v>95</v>
      </c>
      <c r="R49" s="13"/>
      <c r="S49" s="13" t="s">
        <v>50</v>
      </c>
    </row>
    <row r="50" spans="1:19" x14ac:dyDescent="0.25">
      <c r="A50" s="8" t="s">
        <v>150</v>
      </c>
      <c r="B50" s="10"/>
      <c r="C50" s="9">
        <f>B50*25</f>
        <v>0</v>
      </c>
      <c r="D50" s="8"/>
      <c r="E50" s="9">
        <f t="shared" si="9"/>
        <v>0</v>
      </c>
      <c r="F50" s="10"/>
      <c r="G50" s="9">
        <f t="shared" si="6"/>
        <v>0</v>
      </c>
      <c r="H50" s="10"/>
      <c r="I50" s="9">
        <f t="shared" si="10"/>
        <v>0</v>
      </c>
      <c r="J50" s="10">
        <v>5</v>
      </c>
      <c r="K50" s="9">
        <f t="shared" si="3"/>
        <v>300</v>
      </c>
      <c r="L50" s="8"/>
      <c r="M50" s="11">
        <f>L50*60</f>
        <v>0</v>
      </c>
      <c r="N50" s="10"/>
      <c r="O50" s="12"/>
      <c r="P50" s="8"/>
      <c r="Q50" s="8">
        <f t="shared" si="2"/>
        <v>300</v>
      </c>
      <c r="R50" s="13" t="s">
        <v>50</v>
      </c>
      <c r="S50" s="13" t="s">
        <v>50</v>
      </c>
    </row>
    <row r="51" spans="1:19" x14ac:dyDescent="0.25">
      <c r="A51" s="8" t="s">
        <v>34</v>
      </c>
      <c r="B51" s="10">
        <v>17</v>
      </c>
      <c r="C51" s="9">
        <f>B51*30</f>
        <v>510</v>
      </c>
      <c r="D51" s="8"/>
      <c r="E51" s="9">
        <f>D51*30</f>
        <v>0</v>
      </c>
      <c r="F51" s="10"/>
      <c r="G51" s="9">
        <f t="shared" si="6"/>
        <v>0</v>
      </c>
      <c r="H51" s="10"/>
      <c r="I51" s="9">
        <f t="shared" si="10"/>
        <v>0</v>
      </c>
      <c r="J51" s="10"/>
      <c r="K51" s="9">
        <f t="shared" si="3"/>
        <v>0</v>
      </c>
      <c r="L51" s="8"/>
      <c r="M51" s="11">
        <f>L51*65</f>
        <v>0</v>
      </c>
      <c r="N51" s="10"/>
      <c r="O51" s="12"/>
      <c r="P51" s="8"/>
      <c r="Q51" s="8">
        <f t="shared" si="2"/>
        <v>510</v>
      </c>
      <c r="R51" s="13"/>
      <c r="S51" s="13" t="s">
        <v>50</v>
      </c>
    </row>
    <row r="52" spans="1:19" x14ac:dyDescent="0.25">
      <c r="A52" s="15" t="s">
        <v>29</v>
      </c>
      <c r="B52" s="10">
        <v>10</v>
      </c>
      <c r="C52" s="9">
        <f>B52*25</f>
        <v>250</v>
      </c>
      <c r="D52" s="8"/>
      <c r="E52" s="9">
        <f t="shared" ref="E52:E67" si="14">D52*40</f>
        <v>0</v>
      </c>
      <c r="F52" s="10">
        <v>3</v>
      </c>
      <c r="G52" s="9">
        <f t="shared" si="6"/>
        <v>240</v>
      </c>
      <c r="H52" s="10"/>
      <c r="I52" s="9">
        <f t="shared" si="10"/>
        <v>0</v>
      </c>
      <c r="J52" s="10"/>
      <c r="K52" s="9">
        <f t="shared" si="3"/>
        <v>0</v>
      </c>
      <c r="L52" s="8">
        <v>8</v>
      </c>
      <c r="M52" s="11">
        <f>L52*60</f>
        <v>480</v>
      </c>
      <c r="N52" s="10"/>
      <c r="O52" s="12"/>
      <c r="P52" s="8"/>
      <c r="Q52" s="8">
        <f t="shared" si="2"/>
        <v>970</v>
      </c>
      <c r="R52" s="13" t="s">
        <v>50</v>
      </c>
      <c r="S52" s="13" t="s">
        <v>50</v>
      </c>
    </row>
    <row r="53" spans="1:19" x14ac:dyDescent="0.25">
      <c r="A53" s="8" t="s">
        <v>116</v>
      </c>
      <c r="B53" s="10"/>
      <c r="C53" s="9">
        <f>B53*25</f>
        <v>0</v>
      </c>
      <c r="D53" s="8"/>
      <c r="E53" s="9">
        <f t="shared" si="14"/>
        <v>0</v>
      </c>
      <c r="F53" s="10"/>
      <c r="G53" s="9">
        <f t="shared" si="6"/>
        <v>0</v>
      </c>
      <c r="H53" s="10"/>
      <c r="I53" s="9">
        <f t="shared" si="10"/>
        <v>0</v>
      </c>
      <c r="J53" s="10">
        <v>1</v>
      </c>
      <c r="K53" s="9">
        <f t="shared" si="3"/>
        <v>60</v>
      </c>
      <c r="L53" s="8"/>
      <c r="M53" s="11">
        <f>L53*55</f>
        <v>0</v>
      </c>
      <c r="N53" s="10"/>
      <c r="O53" s="12"/>
      <c r="P53" s="8"/>
      <c r="Q53" s="8">
        <f t="shared" si="2"/>
        <v>60</v>
      </c>
      <c r="R53" s="13" t="s">
        <v>50</v>
      </c>
      <c r="S53" s="13" t="s">
        <v>50</v>
      </c>
    </row>
    <row r="54" spans="1:19" x14ac:dyDescent="0.25">
      <c r="A54" s="8" t="s">
        <v>98</v>
      </c>
      <c r="B54" s="10"/>
      <c r="C54" s="9">
        <f>B54*25</f>
        <v>0</v>
      </c>
      <c r="D54" s="8"/>
      <c r="E54" s="9">
        <f t="shared" si="14"/>
        <v>0</v>
      </c>
      <c r="F54" s="10"/>
      <c r="G54" s="9">
        <f t="shared" si="6"/>
        <v>0</v>
      </c>
      <c r="H54" s="10"/>
      <c r="I54" s="9">
        <f t="shared" si="10"/>
        <v>0</v>
      </c>
      <c r="J54" s="10">
        <v>5</v>
      </c>
      <c r="K54" s="9">
        <f t="shared" si="3"/>
        <v>300</v>
      </c>
      <c r="L54" s="8"/>
      <c r="M54" s="11">
        <f t="shared" ref="M54:M67" si="15">L54*60</f>
        <v>0</v>
      </c>
      <c r="N54" s="10"/>
      <c r="O54" s="12"/>
      <c r="P54" s="8"/>
      <c r="Q54" s="8">
        <f t="shared" si="2"/>
        <v>300</v>
      </c>
      <c r="R54" s="13" t="s">
        <v>50</v>
      </c>
      <c r="S54" s="13" t="s">
        <v>50</v>
      </c>
    </row>
    <row r="55" spans="1:19" x14ac:dyDescent="0.25">
      <c r="A55" s="8" t="s">
        <v>134</v>
      </c>
      <c r="B55" s="10"/>
      <c r="C55" s="9">
        <f>B55*25</f>
        <v>0</v>
      </c>
      <c r="D55" s="8"/>
      <c r="E55" s="9">
        <f t="shared" si="14"/>
        <v>0</v>
      </c>
      <c r="F55" s="10">
        <v>3</v>
      </c>
      <c r="G55" s="9">
        <f t="shared" si="6"/>
        <v>240</v>
      </c>
      <c r="H55" s="10"/>
      <c r="I55" s="9">
        <f t="shared" si="10"/>
        <v>0</v>
      </c>
      <c r="J55" s="10"/>
      <c r="K55" s="9">
        <f t="shared" si="3"/>
        <v>0</v>
      </c>
      <c r="L55" s="8">
        <v>9</v>
      </c>
      <c r="M55" s="11">
        <f t="shared" si="15"/>
        <v>540</v>
      </c>
      <c r="N55" s="10"/>
      <c r="O55" s="12"/>
      <c r="P55" s="8"/>
      <c r="Q55" s="8">
        <f t="shared" si="2"/>
        <v>780</v>
      </c>
      <c r="R55" s="13" t="s">
        <v>50</v>
      </c>
      <c r="S55" s="13" t="s">
        <v>50</v>
      </c>
    </row>
    <row r="56" spans="1:19" x14ac:dyDescent="0.25">
      <c r="A56" s="8" t="s">
        <v>30</v>
      </c>
      <c r="B56" s="10">
        <v>5</v>
      </c>
      <c r="C56" s="9">
        <f>B56*20</f>
        <v>100</v>
      </c>
      <c r="D56" s="8"/>
      <c r="E56" s="9">
        <f t="shared" si="14"/>
        <v>0</v>
      </c>
      <c r="F56" s="10"/>
      <c r="G56" s="9">
        <f t="shared" si="6"/>
        <v>0</v>
      </c>
      <c r="H56" s="10"/>
      <c r="I56" s="9">
        <f t="shared" si="10"/>
        <v>0</v>
      </c>
      <c r="J56" s="10"/>
      <c r="K56" s="9">
        <f t="shared" si="3"/>
        <v>0</v>
      </c>
      <c r="L56" s="8"/>
      <c r="M56" s="11">
        <f t="shared" si="15"/>
        <v>0</v>
      </c>
      <c r="N56" s="10"/>
      <c r="O56" s="12"/>
      <c r="P56" s="8"/>
      <c r="Q56" s="8">
        <f t="shared" si="2"/>
        <v>100</v>
      </c>
      <c r="R56" s="13" t="s">
        <v>50</v>
      </c>
      <c r="S56" s="13" t="s">
        <v>50</v>
      </c>
    </row>
    <row r="57" spans="1:19" x14ac:dyDescent="0.25">
      <c r="A57" s="8" t="s">
        <v>119</v>
      </c>
      <c r="B57" s="10"/>
      <c r="C57" s="9">
        <f>B57*20</f>
        <v>0</v>
      </c>
      <c r="D57" s="8"/>
      <c r="E57" s="9">
        <f t="shared" si="14"/>
        <v>0</v>
      </c>
      <c r="F57" s="10"/>
      <c r="G57" s="9">
        <f t="shared" si="6"/>
        <v>0</v>
      </c>
      <c r="H57" s="10"/>
      <c r="I57" s="9">
        <f t="shared" si="10"/>
        <v>0</v>
      </c>
      <c r="J57" s="10">
        <v>3</v>
      </c>
      <c r="K57" s="9">
        <f t="shared" si="3"/>
        <v>180</v>
      </c>
      <c r="L57" s="8"/>
      <c r="M57" s="11">
        <f t="shared" si="15"/>
        <v>0</v>
      </c>
      <c r="N57" s="10"/>
      <c r="O57" s="12"/>
      <c r="P57" s="8"/>
      <c r="Q57" s="8">
        <f t="shared" si="2"/>
        <v>180</v>
      </c>
      <c r="R57" s="13" t="s">
        <v>50</v>
      </c>
      <c r="S57" s="13" t="s">
        <v>50</v>
      </c>
    </row>
    <row r="58" spans="1:19" x14ac:dyDescent="0.25">
      <c r="A58" s="8" t="s">
        <v>85</v>
      </c>
      <c r="B58" s="10">
        <v>18</v>
      </c>
      <c r="C58" s="9">
        <f>B58*25</f>
        <v>450</v>
      </c>
      <c r="D58" s="8"/>
      <c r="E58" s="9">
        <f t="shared" si="14"/>
        <v>0</v>
      </c>
      <c r="F58" s="10"/>
      <c r="G58" s="9">
        <f t="shared" si="6"/>
        <v>0</v>
      </c>
      <c r="H58" s="10"/>
      <c r="I58" s="9">
        <f t="shared" si="10"/>
        <v>0</v>
      </c>
      <c r="J58" s="10"/>
      <c r="K58" s="9">
        <f t="shared" si="3"/>
        <v>0</v>
      </c>
      <c r="L58" s="8"/>
      <c r="M58" s="11">
        <f t="shared" si="15"/>
        <v>0</v>
      </c>
      <c r="N58" s="10"/>
      <c r="O58" s="12"/>
      <c r="P58" s="8"/>
      <c r="Q58" s="8">
        <f t="shared" si="2"/>
        <v>450</v>
      </c>
      <c r="R58" s="13" t="s">
        <v>50</v>
      </c>
      <c r="S58" s="13" t="s">
        <v>50</v>
      </c>
    </row>
    <row r="59" spans="1:19" x14ac:dyDescent="0.25">
      <c r="A59" s="8" t="s">
        <v>135</v>
      </c>
      <c r="B59" s="10"/>
      <c r="C59" s="9">
        <f>B59*25</f>
        <v>0</v>
      </c>
      <c r="D59" s="8"/>
      <c r="E59" s="9">
        <f t="shared" si="14"/>
        <v>0</v>
      </c>
      <c r="F59" s="10"/>
      <c r="G59" s="9">
        <f t="shared" si="6"/>
        <v>0</v>
      </c>
      <c r="H59" s="10"/>
      <c r="I59" s="9">
        <f t="shared" si="10"/>
        <v>0</v>
      </c>
      <c r="J59" s="10"/>
      <c r="K59" s="9">
        <f t="shared" si="3"/>
        <v>0</v>
      </c>
      <c r="L59" s="8"/>
      <c r="M59" s="11">
        <f t="shared" si="15"/>
        <v>0</v>
      </c>
      <c r="N59" s="10"/>
      <c r="O59" s="12"/>
      <c r="P59" s="8"/>
      <c r="Q59" s="8">
        <f t="shared" si="2"/>
        <v>0</v>
      </c>
      <c r="R59" s="13"/>
      <c r="S59" s="13"/>
    </row>
    <row r="60" spans="1:19" x14ac:dyDescent="0.25">
      <c r="A60" s="8" t="s">
        <v>31</v>
      </c>
      <c r="B60" s="10"/>
      <c r="C60" s="9">
        <f>B60*30</f>
        <v>0</v>
      </c>
      <c r="D60" s="8"/>
      <c r="E60" s="9">
        <f t="shared" si="14"/>
        <v>0</v>
      </c>
      <c r="F60" s="10"/>
      <c r="G60" s="9">
        <f t="shared" si="6"/>
        <v>0</v>
      </c>
      <c r="H60" s="10"/>
      <c r="I60" s="9">
        <f t="shared" si="10"/>
        <v>0</v>
      </c>
      <c r="J60" s="10"/>
      <c r="K60" s="9">
        <f t="shared" si="3"/>
        <v>0</v>
      </c>
      <c r="L60" s="8"/>
      <c r="M60" s="11">
        <f t="shared" si="15"/>
        <v>0</v>
      </c>
      <c r="N60" s="10">
        <v>30</v>
      </c>
      <c r="O60" s="12"/>
      <c r="P60" s="8" t="s">
        <v>94</v>
      </c>
      <c r="Q60" s="8">
        <f t="shared" si="2"/>
        <v>30</v>
      </c>
      <c r="R60" s="13"/>
      <c r="S60" s="13"/>
    </row>
    <row r="61" spans="1:19" x14ac:dyDescent="0.25">
      <c r="A61" s="8" t="s">
        <v>153</v>
      </c>
      <c r="B61" s="10">
        <v>4</v>
      </c>
      <c r="C61" s="9">
        <f t="shared" ref="C61:C67" si="16">B61*25</f>
        <v>100</v>
      </c>
      <c r="D61" s="8"/>
      <c r="E61" s="9">
        <f t="shared" si="14"/>
        <v>0</v>
      </c>
      <c r="F61" s="10"/>
      <c r="G61" s="9">
        <f t="shared" si="6"/>
        <v>0</v>
      </c>
      <c r="H61" s="10"/>
      <c r="I61" s="9">
        <f t="shared" si="10"/>
        <v>0</v>
      </c>
      <c r="J61" s="10"/>
      <c r="K61" s="9">
        <f t="shared" si="3"/>
        <v>0</v>
      </c>
      <c r="L61" s="8"/>
      <c r="M61" s="11">
        <f t="shared" si="15"/>
        <v>0</v>
      </c>
      <c r="N61" s="10"/>
      <c r="O61" s="12"/>
      <c r="P61" s="8"/>
      <c r="Q61" s="8">
        <f t="shared" ref="Q61:Q67" si="17">SUM(C61,E61,G61,I61,K61,N61,M61)-O61</f>
        <v>100</v>
      </c>
      <c r="R61" s="13" t="s">
        <v>50</v>
      </c>
      <c r="S61" s="13" t="s">
        <v>50</v>
      </c>
    </row>
    <row r="62" spans="1:19" x14ac:dyDescent="0.25">
      <c r="A62" s="8" t="s">
        <v>155</v>
      </c>
      <c r="B62" s="10"/>
      <c r="C62" s="9">
        <f t="shared" si="16"/>
        <v>0</v>
      </c>
      <c r="D62" s="8"/>
      <c r="E62" s="9">
        <f t="shared" si="14"/>
        <v>0</v>
      </c>
      <c r="F62" s="10"/>
      <c r="G62" s="9">
        <f t="shared" si="6"/>
        <v>0</v>
      </c>
      <c r="H62" s="10"/>
      <c r="I62" s="9">
        <f t="shared" si="10"/>
        <v>0</v>
      </c>
      <c r="J62" s="10">
        <v>7</v>
      </c>
      <c r="K62" s="9">
        <f t="shared" si="3"/>
        <v>420</v>
      </c>
      <c r="L62" s="8"/>
      <c r="M62" s="11">
        <f t="shared" si="15"/>
        <v>0</v>
      </c>
      <c r="N62" s="10"/>
      <c r="O62" s="12"/>
      <c r="P62" s="8"/>
      <c r="Q62" s="8">
        <f t="shared" si="17"/>
        <v>420</v>
      </c>
      <c r="R62" s="13" t="s">
        <v>50</v>
      </c>
      <c r="S62" s="13" t="s">
        <v>50</v>
      </c>
    </row>
    <row r="63" spans="1:19" x14ac:dyDescent="0.25">
      <c r="A63" s="8" t="s">
        <v>156</v>
      </c>
      <c r="B63" s="10"/>
      <c r="C63" s="9">
        <f t="shared" si="16"/>
        <v>0</v>
      </c>
      <c r="D63" s="8"/>
      <c r="E63" s="9">
        <f t="shared" si="14"/>
        <v>0</v>
      </c>
      <c r="F63" s="10"/>
      <c r="G63" s="9">
        <f t="shared" si="6"/>
        <v>0</v>
      </c>
      <c r="H63" s="10"/>
      <c r="I63" s="9">
        <f t="shared" si="10"/>
        <v>0</v>
      </c>
      <c r="J63" s="10">
        <v>5</v>
      </c>
      <c r="K63" s="9">
        <f t="shared" si="3"/>
        <v>300</v>
      </c>
      <c r="L63" s="8"/>
      <c r="M63" s="11">
        <f t="shared" si="15"/>
        <v>0</v>
      </c>
      <c r="N63" s="10"/>
      <c r="O63" s="12"/>
      <c r="P63" s="8"/>
      <c r="Q63" s="8">
        <f t="shared" si="17"/>
        <v>300</v>
      </c>
      <c r="R63" s="13" t="s">
        <v>50</v>
      </c>
      <c r="S63" s="13" t="s">
        <v>50</v>
      </c>
    </row>
    <row r="64" spans="1:19" x14ac:dyDescent="0.25">
      <c r="A64" s="8" t="s">
        <v>160</v>
      </c>
      <c r="B64" s="10"/>
      <c r="C64" s="9">
        <f t="shared" si="16"/>
        <v>0</v>
      </c>
      <c r="D64" s="8"/>
      <c r="E64" s="9">
        <f t="shared" si="14"/>
        <v>0</v>
      </c>
      <c r="F64" s="10"/>
      <c r="G64" s="9">
        <f>F64*80</f>
        <v>0</v>
      </c>
      <c r="H64" s="10"/>
      <c r="I64" s="9">
        <f>H64*40</f>
        <v>0</v>
      </c>
      <c r="J64" s="10">
        <v>3</v>
      </c>
      <c r="K64" s="9">
        <f>J64*60</f>
        <v>180</v>
      </c>
      <c r="L64" s="8"/>
      <c r="M64" s="11">
        <f t="shared" si="15"/>
        <v>0</v>
      </c>
      <c r="N64" s="10"/>
      <c r="O64" s="12"/>
      <c r="P64" s="8"/>
      <c r="Q64" s="8">
        <f t="shared" si="17"/>
        <v>180</v>
      </c>
      <c r="R64" s="13" t="s">
        <v>50</v>
      </c>
      <c r="S64" s="13" t="s">
        <v>50</v>
      </c>
    </row>
    <row r="65" spans="1:19" x14ac:dyDescent="0.25">
      <c r="A65" s="8" t="s">
        <v>163</v>
      </c>
      <c r="B65" s="10"/>
      <c r="C65" s="9">
        <f t="shared" si="16"/>
        <v>0</v>
      </c>
      <c r="D65" s="8"/>
      <c r="E65" s="9">
        <f t="shared" si="14"/>
        <v>0</v>
      </c>
      <c r="F65" s="10"/>
      <c r="G65" s="9">
        <f>F65*80</f>
        <v>0</v>
      </c>
      <c r="H65" s="10"/>
      <c r="I65" s="9"/>
      <c r="J65" s="10">
        <v>1</v>
      </c>
      <c r="K65" s="9">
        <f>J65*60</f>
        <v>60</v>
      </c>
      <c r="L65" s="8"/>
      <c r="M65" s="11">
        <f t="shared" si="15"/>
        <v>0</v>
      </c>
      <c r="N65" s="10"/>
      <c r="O65" s="12"/>
      <c r="P65" s="8"/>
      <c r="Q65" s="8">
        <f t="shared" si="17"/>
        <v>60</v>
      </c>
      <c r="R65" s="13" t="s">
        <v>50</v>
      </c>
      <c r="S65" s="13" t="s">
        <v>50</v>
      </c>
    </row>
    <row r="66" spans="1:19" x14ac:dyDescent="0.25">
      <c r="A66" s="8" t="s">
        <v>165</v>
      </c>
      <c r="B66" s="10"/>
      <c r="C66" s="9">
        <f t="shared" si="16"/>
        <v>0</v>
      </c>
      <c r="D66" s="8"/>
      <c r="E66" s="9">
        <f t="shared" si="14"/>
        <v>0</v>
      </c>
      <c r="F66" s="10"/>
      <c r="G66" s="9">
        <f>F66*80</f>
        <v>0</v>
      </c>
      <c r="H66" s="10"/>
      <c r="I66" s="9"/>
      <c r="J66" s="10"/>
      <c r="K66" s="9">
        <f>J66*60</f>
        <v>0</v>
      </c>
      <c r="L66" s="8"/>
      <c r="M66" s="11">
        <f t="shared" si="15"/>
        <v>0</v>
      </c>
      <c r="N66" s="10"/>
      <c r="O66" s="12"/>
      <c r="P66" s="8"/>
      <c r="Q66" s="8">
        <f t="shared" si="17"/>
        <v>0</v>
      </c>
      <c r="R66" s="13"/>
      <c r="S66" s="13"/>
    </row>
    <row r="67" spans="1:19" x14ac:dyDescent="0.25">
      <c r="A67" s="8" t="s">
        <v>110</v>
      </c>
      <c r="B67" s="10">
        <v>2</v>
      </c>
      <c r="C67" s="9">
        <f t="shared" si="16"/>
        <v>50</v>
      </c>
      <c r="D67" s="8"/>
      <c r="E67" s="9">
        <f t="shared" si="14"/>
        <v>0</v>
      </c>
      <c r="F67" s="10"/>
      <c r="G67" s="9">
        <f>F67*80</f>
        <v>0</v>
      </c>
      <c r="H67" s="10"/>
      <c r="I67" s="9"/>
      <c r="J67" s="10"/>
      <c r="K67" s="9">
        <f>J67*60</f>
        <v>0</v>
      </c>
      <c r="L67" s="8"/>
      <c r="M67" s="11">
        <f t="shared" si="15"/>
        <v>0</v>
      </c>
      <c r="N67" s="10"/>
      <c r="O67" s="12"/>
      <c r="P67" s="8"/>
      <c r="Q67" s="8">
        <f t="shared" si="17"/>
        <v>50</v>
      </c>
      <c r="R67" s="13" t="s">
        <v>50</v>
      </c>
      <c r="S67" s="13" t="s">
        <v>50</v>
      </c>
    </row>
    <row r="68" spans="1:19" x14ac:dyDescent="0.25">
      <c r="A68" s="8"/>
      <c r="B68" s="10"/>
      <c r="C68" s="9">
        <f>B68*20</f>
        <v>0</v>
      </c>
      <c r="D68" s="8"/>
      <c r="E68" s="9">
        <f>D68*40</f>
        <v>0</v>
      </c>
      <c r="F68" s="10"/>
      <c r="G68" s="9">
        <f>F68*60</f>
        <v>0</v>
      </c>
      <c r="H68" s="10"/>
      <c r="I68" s="9">
        <f>H68*40</f>
        <v>0</v>
      </c>
      <c r="J68" s="10"/>
      <c r="K68" s="9">
        <f>J68*65</f>
        <v>0</v>
      </c>
      <c r="L68" s="8"/>
      <c r="M68" s="11">
        <f>L68*60</f>
        <v>0</v>
      </c>
      <c r="N68" s="10"/>
      <c r="O68" s="12"/>
      <c r="P68" s="8"/>
      <c r="Q68" s="8">
        <f>SUM(C68,E68,G68,I68,K68,N68,M68)-O68</f>
        <v>0</v>
      </c>
      <c r="R68" s="13"/>
      <c r="S68" s="13"/>
    </row>
    <row r="69" spans="1:19" x14ac:dyDescent="0.25">
      <c r="A69" s="9" t="s">
        <v>105</v>
      </c>
      <c r="B69" s="8"/>
      <c r="C69" s="9">
        <f>B69*10</f>
        <v>0</v>
      </c>
      <c r="D69" s="8"/>
      <c r="E69" s="9">
        <f>D69*40</f>
        <v>0</v>
      </c>
      <c r="F69" s="10"/>
      <c r="G69" s="9">
        <f>F69*55</f>
        <v>0</v>
      </c>
      <c r="H69" s="10"/>
      <c r="I69" s="9">
        <f>H69*40</f>
        <v>0</v>
      </c>
      <c r="J69" s="10"/>
      <c r="K69" s="9">
        <f>J69*65</f>
        <v>0</v>
      </c>
      <c r="L69" s="8"/>
      <c r="M69" s="11">
        <f>L69*30</f>
        <v>0</v>
      </c>
      <c r="N69" s="10"/>
      <c r="O69" s="12"/>
      <c r="P69" s="8"/>
      <c r="Q69" s="8">
        <f>SUM(C69,E69,G69,I69,K69,N69,M69)-O69</f>
        <v>0</v>
      </c>
      <c r="R69" s="13"/>
      <c r="S69" s="13"/>
    </row>
    <row r="70" spans="1:19" x14ac:dyDescent="0.25">
      <c r="A70" s="9" t="s">
        <v>65</v>
      </c>
      <c r="B70" s="8">
        <v>18</v>
      </c>
      <c r="C70" s="9">
        <f>B70*10</f>
        <v>180</v>
      </c>
      <c r="D70" s="8"/>
      <c r="E70" s="9">
        <f>D70*40</f>
        <v>0</v>
      </c>
      <c r="F70" s="10"/>
      <c r="G70" s="9">
        <f>F70*55</f>
        <v>0</v>
      </c>
      <c r="H70" s="10"/>
      <c r="I70" s="9">
        <f>H70*40</f>
        <v>0</v>
      </c>
      <c r="J70" s="10"/>
      <c r="K70" s="9">
        <f>J70*65</f>
        <v>0</v>
      </c>
      <c r="L70" s="8"/>
      <c r="M70" s="11">
        <f>L70*55</f>
        <v>0</v>
      </c>
      <c r="N70" s="10"/>
      <c r="O70" s="12"/>
      <c r="P70" s="8"/>
      <c r="Q70" s="8">
        <f>SUM(C70,E70,G70,I70,K70,N70,M70)-O70</f>
        <v>180</v>
      </c>
      <c r="R70" s="13"/>
      <c r="S70" s="13"/>
    </row>
    <row r="71" spans="1:19" x14ac:dyDescent="0.25">
      <c r="B71">
        <f>SUM(B3:B70)</f>
        <v>262</v>
      </c>
      <c r="C71">
        <f>SUM(C3:C68)</f>
        <v>6360</v>
      </c>
      <c r="D71">
        <f>SUM(D3:D70)</f>
        <v>4</v>
      </c>
      <c r="E71">
        <f>SUM(E3:E68)</f>
        <v>160</v>
      </c>
      <c r="F71">
        <f>SUM(F3:F70)</f>
        <v>15</v>
      </c>
      <c r="G71">
        <f>SUM(G3:G68)</f>
        <v>1260</v>
      </c>
      <c r="H71">
        <f>SUM(H3:H70)</f>
        <v>0</v>
      </c>
      <c r="I71">
        <f>SUM(I3:I68)</f>
        <v>0</v>
      </c>
      <c r="J71">
        <f>SUM(J3:J70)</f>
        <v>110</v>
      </c>
      <c r="K71">
        <f>SUM(K3:K68)</f>
        <v>6540</v>
      </c>
      <c r="L71">
        <f>SUM(L3:L70)</f>
        <v>45</v>
      </c>
      <c r="M71">
        <f>SUM(M3:M68)</f>
        <v>3020</v>
      </c>
      <c r="Q71">
        <f>SUM(Q3:Q68)-(Q70+Q69)</f>
        <v>17130</v>
      </c>
    </row>
    <row r="72" spans="1:19" x14ac:dyDescent="0.25">
      <c r="M72">
        <f>M71-1500</f>
        <v>1520</v>
      </c>
      <c r="Q72">
        <f>SUM(B71,D71,F71,H71,J71,L71)</f>
        <v>436</v>
      </c>
    </row>
    <row r="76" spans="1:19" x14ac:dyDescent="0.25">
      <c r="A76" t="s">
        <v>158</v>
      </c>
      <c r="B76">
        <v>1107</v>
      </c>
    </row>
    <row r="77" spans="1:19" x14ac:dyDescent="0.25">
      <c r="A77" t="s">
        <v>137</v>
      </c>
      <c r="B77">
        <v>1291</v>
      </c>
    </row>
    <row r="78" spans="1:19" x14ac:dyDescent="0.25">
      <c r="A78" t="s">
        <v>113</v>
      </c>
      <c r="B78">
        <v>1715</v>
      </c>
    </row>
    <row r="79" spans="1:19" x14ac:dyDescent="0.25">
      <c r="A79" t="s">
        <v>159</v>
      </c>
      <c r="B79">
        <v>1105</v>
      </c>
    </row>
    <row r="80" spans="1:19" x14ac:dyDescent="0.25">
      <c r="A80" t="s">
        <v>59</v>
      </c>
      <c r="B80">
        <v>2760</v>
      </c>
    </row>
    <row r="81" spans="1:4" x14ac:dyDescent="0.25">
      <c r="A81" t="s">
        <v>166</v>
      </c>
      <c r="B81">
        <v>500</v>
      </c>
    </row>
    <row r="83" spans="1:4" x14ac:dyDescent="0.25">
      <c r="A83" s="16" t="s">
        <v>12</v>
      </c>
      <c r="B83">
        <f>SUM(B76:B82)</f>
        <v>8478</v>
      </c>
      <c r="C83">
        <f>SUM(C78:C82)</f>
        <v>0</v>
      </c>
    </row>
    <row r="85" spans="1:4" x14ac:dyDescent="0.25">
      <c r="A85" t="s">
        <v>39</v>
      </c>
      <c r="B85">
        <f>Q71-B83</f>
        <v>8652</v>
      </c>
    </row>
    <row r="87" spans="1:4" x14ac:dyDescent="0.25">
      <c r="A87" t="s">
        <v>40</v>
      </c>
      <c r="B87">
        <v>1375</v>
      </c>
    </row>
    <row r="88" spans="1:4" x14ac:dyDescent="0.25">
      <c r="A88" t="s">
        <v>41</v>
      </c>
      <c r="B88">
        <v>130</v>
      </c>
    </row>
    <row r="89" spans="1:4" x14ac:dyDescent="0.25">
      <c r="A89" t="s">
        <v>42</v>
      </c>
      <c r="B89">
        <v>250</v>
      </c>
    </row>
    <row r="90" spans="1:4" x14ac:dyDescent="0.25">
      <c r="A90" t="s">
        <v>51</v>
      </c>
      <c r="B90">
        <v>515</v>
      </c>
    </row>
    <row r="91" spans="1:4" x14ac:dyDescent="0.25">
      <c r="A91" t="s">
        <v>43</v>
      </c>
      <c r="B91">
        <v>125</v>
      </c>
    </row>
    <row r="92" spans="1:4" x14ac:dyDescent="0.25">
      <c r="A92" t="s">
        <v>44</v>
      </c>
      <c r="B92">
        <v>126</v>
      </c>
    </row>
    <row r="93" spans="1:4" x14ac:dyDescent="0.25">
      <c r="A93" t="s">
        <v>45</v>
      </c>
      <c r="B93">
        <v>300</v>
      </c>
    </row>
    <row r="94" spans="1:4" x14ac:dyDescent="0.25">
      <c r="A94" t="s">
        <v>66</v>
      </c>
      <c r="B94">
        <v>200</v>
      </c>
      <c r="D94" s="17"/>
    </row>
    <row r="95" spans="1:4" x14ac:dyDescent="0.25">
      <c r="A95" t="s">
        <v>82</v>
      </c>
      <c r="B95">
        <v>2000</v>
      </c>
    </row>
    <row r="96" spans="1:4" x14ac:dyDescent="0.25">
      <c r="A96" t="s">
        <v>48</v>
      </c>
      <c r="B96">
        <f>SUM(B87:B95)</f>
        <v>5021</v>
      </c>
    </row>
    <row r="99" spans="1:2" x14ac:dyDescent="0.25">
      <c r="A99" t="s">
        <v>49</v>
      </c>
      <c r="B99">
        <f>B85-B96</f>
        <v>3631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A58" workbookViewId="0">
      <selection activeCell="R11" sqref="R11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2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2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18" t="s">
        <v>168</v>
      </c>
    </row>
    <row r="3" spans="1:22" x14ac:dyDescent="0.25">
      <c r="A3" s="19" t="s">
        <v>92</v>
      </c>
      <c r="B3" s="10"/>
      <c r="C3" s="9">
        <f>B3*25</f>
        <v>0</v>
      </c>
      <c r="D3" s="8"/>
      <c r="E3" s="9">
        <f t="shared" ref="E3:E21" si="0">D3*40</f>
        <v>0</v>
      </c>
      <c r="F3" s="10">
        <v>7</v>
      </c>
      <c r="G3" s="9">
        <f>F3*80</f>
        <v>560</v>
      </c>
      <c r="H3" s="10"/>
      <c r="I3" s="9">
        <f t="shared" ref="I3:I8" si="1">H3*40</f>
        <v>0</v>
      </c>
      <c r="J3" s="10"/>
      <c r="K3" s="9">
        <f>J3*60</f>
        <v>0</v>
      </c>
      <c r="L3" s="8"/>
      <c r="M3" s="11">
        <f>L3*65</f>
        <v>0</v>
      </c>
      <c r="N3" s="10">
        <v>465</v>
      </c>
      <c r="O3" s="12"/>
      <c r="P3" s="8"/>
      <c r="Q3" s="8">
        <f t="shared" ref="Q3:Q34" si="2">SUM(C3,E3,G3,I3,K3,N3,M3)-O3</f>
        <v>1025</v>
      </c>
      <c r="R3" s="13" t="s">
        <v>50</v>
      </c>
      <c r="S3" s="13" t="s">
        <v>50</v>
      </c>
    </row>
    <row r="4" spans="1:22" x14ac:dyDescent="0.25">
      <c r="A4" s="7" t="s">
        <v>96</v>
      </c>
      <c r="B4" s="10">
        <v>3</v>
      </c>
      <c r="C4" s="9">
        <f>B4*25</f>
        <v>75</v>
      </c>
      <c r="D4" s="8">
        <v>3</v>
      </c>
      <c r="E4" s="9">
        <f t="shared" si="0"/>
        <v>120</v>
      </c>
      <c r="F4" s="10"/>
      <c r="G4" s="9">
        <f>F4*100</f>
        <v>0</v>
      </c>
      <c r="H4" s="10"/>
      <c r="I4" s="9">
        <f t="shared" si="1"/>
        <v>0</v>
      </c>
      <c r="J4" s="10"/>
      <c r="K4" s="9">
        <f>J4*60</f>
        <v>0</v>
      </c>
      <c r="L4" s="8">
        <v>3</v>
      </c>
      <c r="M4" s="11">
        <f>L4*80</f>
        <v>240</v>
      </c>
      <c r="N4" s="10"/>
      <c r="O4" s="12"/>
      <c r="P4" s="8"/>
      <c r="Q4" s="8">
        <f t="shared" si="2"/>
        <v>435</v>
      </c>
      <c r="R4" s="13" t="s">
        <v>50</v>
      </c>
      <c r="S4" s="13" t="s">
        <v>50</v>
      </c>
    </row>
    <row r="5" spans="1:22" x14ac:dyDescent="0.25">
      <c r="A5" s="8" t="s">
        <v>33</v>
      </c>
      <c r="B5" s="10"/>
      <c r="C5" s="9">
        <f>B5*25</f>
        <v>0</v>
      </c>
      <c r="D5" s="8">
        <v>3</v>
      </c>
      <c r="E5" s="9">
        <f>D5*35</f>
        <v>105</v>
      </c>
      <c r="F5" s="10">
        <v>1</v>
      </c>
      <c r="G5" s="9">
        <f>F5*80</f>
        <v>80</v>
      </c>
      <c r="H5" s="10"/>
      <c r="I5" s="9">
        <f t="shared" si="1"/>
        <v>0</v>
      </c>
      <c r="J5" s="10"/>
      <c r="K5" s="9">
        <f>J5*60</f>
        <v>0</v>
      </c>
      <c r="L5" s="8">
        <v>4</v>
      </c>
      <c r="M5" s="11">
        <f>L5*65</f>
        <v>260</v>
      </c>
      <c r="N5" s="10"/>
      <c r="O5" s="12"/>
      <c r="P5" s="8"/>
      <c r="Q5" s="8">
        <f t="shared" si="2"/>
        <v>445</v>
      </c>
      <c r="R5" s="13" t="s">
        <v>50</v>
      </c>
      <c r="S5" s="13" t="s">
        <v>50</v>
      </c>
    </row>
    <row r="6" spans="1:22" x14ac:dyDescent="0.25">
      <c r="A6" s="8" t="s">
        <v>146</v>
      </c>
      <c r="B6" s="10"/>
      <c r="C6" s="9">
        <f>B6*25</f>
        <v>0</v>
      </c>
      <c r="D6" s="8"/>
      <c r="E6" s="9">
        <f t="shared" si="0"/>
        <v>0</v>
      </c>
      <c r="F6" s="10"/>
      <c r="G6" s="9">
        <f>F6*80</f>
        <v>0</v>
      </c>
      <c r="H6" s="10"/>
      <c r="I6" s="9">
        <f t="shared" si="1"/>
        <v>0</v>
      </c>
      <c r="J6" s="10">
        <v>2</v>
      </c>
      <c r="K6" s="9">
        <f>J6*50</f>
        <v>100</v>
      </c>
      <c r="L6" s="8"/>
      <c r="M6" s="11">
        <f>L6*60</f>
        <v>0</v>
      </c>
      <c r="N6" s="10"/>
      <c r="O6" s="12"/>
      <c r="P6" s="8"/>
      <c r="Q6" s="8">
        <f t="shared" si="2"/>
        <v>100</v>
      </c>
      <c r="R6" s="13" t="s">
        <v>50</v>
      </c>
      <c r="S6" s="13" t="s">
        <v>50</v>
      </c>
    </row>
    <row r="7" spans="1:22" x14ac:dyDescent="0.25">
      <c r="A7" s="8" t="s">
        <v>117</v>
      </c>
      <c r="B7" s="10"/>
      <c r="C7" s="9">
        <f>B7*45</f>
        <v>0</v>
      </c>
      <c r="D7" s="8"/>
      <c r="E7" s="9">
        <f t="shared" si="0"/>
        <v>0</v>
      </c>
      <c r="F7" s="10"/>
      <c r="G7" s="9">
        <f>F7*80</f>
        <v>0</v>
      </c>
      <c r="H7" s="10"/>
      <c r="I7" s="9">
        <f t="shared" si="1"/>
        <v>0</v>
      </c>
      <c r="J7" s="10">
        <v>5</v>
      </c>
      <c r="K7" s="9">
        <f t="shared" ref="K7:K38" si="3">J7*60</f>
        <v>300</v>
      </c>
      <c r="L7" s="8"/>
      <c r="M7" s="11">
        <f>L7*65</f>
        <v>0</v>
      </c>
      <c r="N7" s="10"/>
      <c r="O7" s="12"/>
      <c r="P7" s="8"/>
      <c r="Q7" s="8">
        <f t="shared" si="2"/>
        <v>300</v>
      </c>
      <c r="R7" s="13"/>
      <c r="S7" s="20" t="s">
        <v>50</v>
      </c>
    </row>
    <row r="8" spans="1:22" x14ac:dyDescent="0.25">
      <c r="A8" s="8" t="s">
        <v>155</v>
      </c>
      <c r="B8" s="10"/>
      <c r="C8" s="9">
        <f>B8*25</f>
        <v>0</v>
      </c>
      <c r="D8" s="8"/>
      <c r="E8" s="9">
        <f t="shared" si="0"/>
        <v>0</v>
      </c>
      <c r="F8" s="10"/>
      <c r="G8" s="9">
        <f>F8*80</f>
        <v>0</v>
      </c>
      <c r="H8" s="10"/>
      <c r="I8" s="9">
        <f t="shared" si="1"/>
        <v>0</v>
      </c>
      <c r="J8" s="10">
        <v>5</v>
      </c>
      <c r="K8" s="9">
        <f t="shared" si="3"/>
        <v>300</v>
      </c>
      <c r="L8" s="8"/>
      <c r="M8" s="11">
        <f>L8*60</f>
        <v>0</v>
      </c>
      <c r="N8" s="10"/>
      <c r="O8" s="12"/>
      <c r="P8" s="8"/>
      <c r="Q8" s="8">
        <f t="shared" si="2"/>
        <v>300</v>
      </c>
      <c r="R8" s="13" t="s">
        <v>50</v>
      </c>
      <c r="S8" s="13" t="s">
        <v>50</v>
      </c>
    </row>
    <row r="9" spans="1:22" x14ac:dyDescent="0.25">
      <c r="A9" s="8" t="s">
        <v>169</v>
      </c>
      <c r="B9" s="10">
        <v>3</v>
      </c>
      <c r="C9" s="9">
        <f>B9*30</f>
        <v>90</v>
      </c>
      <c r="D9" s="8"/>
      <c r="E9" s="9">
        <f t="shared" si="0"/>
        <v>0</v>
      </c>
      <c r="F9" s="10"/>
      <c r="G9" s="9">
        <v>0</v>
      </c>
      <c r="H9" s="10"/>
      <c r="I9" s="9"/>
      <c r="J9" s="10"/>
      <c r="K9" s="9">
        <f t="shared" si="3"/>
        <v>0</v>
      </c>
      <c r="L9" s="8"/>
      <c r="M9" s="11">
        <f>L9*60</f>
        <v>0</v>
      </c>
      <c r="N9" s="10"/>
      <c r="O9" s="12"/>
      <c r="P9" s="8"/>
      <c r="Q9" s="8">
        <f t="shared" si="2"/>
        <v>90</v>
      </c>
      <c r="R9" s="13" t="s">
        <v>50</v>
      </c>
      <c r="S9" s="13" t="s">
        <v>50</v>
      </c>
    </row>
    <row r="10" spans="1:22" x14ac:dyDescent="0.25">
      <c r="A10" s="8" t="s">
        <v>131</v>
      </c>
      <c r="B10" s="10"/>
      <c r="C10" s="9">
        <f>B10*25</f>
        <v>0</v>
      </c>
      <c r="D10" s="8"/>
      <c r="E10" s="9">
        <f t="shared" si="0"/>
        <v>0</v>
      </c>
      <c r="F10" s="10"/>
      <c r="G10" s="9">
        <f>F10*80</f>
        <v>0</v>
      </c>
      <c r="H10" s="10"/>
      <c r="I10" s="9">
        <f t="shared" ref="I10:I49" si="4">H10*40</f>
        <v>0</v>
      </c>
      <c r="J10" s="10">
        <v>3</v>
      </c>
      <c r="K10" s="9">
        <f t="shared" si="3"/>
        <v>180</v>
      </c>
      <c r="L10" s="8"/>
      <c r="M10" s="11">
        <f>L10*60</f>
        <v>0</v>
      </c>
      <c r="N10" s="10"/>
      <c r="O10" s="12"/>
      <c r="P10" s="8"/>
      <c r="Q10" s="8">
        <f t="shared" si="2"/>
        <v>180</v>
      </c>
      <c r="R10" s="13" t="s">
        <v>50</v>
      </c>
      <c r="S10" s="21" t="s">
        <v>50</v>
      </c>
    </row>
    <row r="11" spans="1:22" x14ac:dyDescent="0.25">
      <c r="A11" s="8" t="s">
        <v>103</v>
      </c>
      <c r="B11" s="10">
        <v>10</v>
      </c>
      <c r="C11" s="9">
        <f>B11*25</f>
        <v>250</v>
      </c>
      <c r="D11" s="8"/>
      <c r="E11" s="9">
        <f t="shared" si="0"/>
        <v>0</v>
      </c>
      <c r="F11" s="10"/>
      <c r="G11" s="9">
        <f>F11*80</f>
        <v>0</v>
      </c>
      <c r="H11" s="10"/>
      <c r="I11" s="9">
        <f t="shared" si="4"/>
        <v>0</v>
      </c>
      <c r="J11" s="10"/>
      <c r="K11" s="9">
        <f t="shared" si="3"/>
        <v>0</v>
      </c>
      <c r="L11" s="8"/>
      <c r="M11" s="11">
        <f>L11*60</f>
        <v>0</v>
      </c>
      <c r="N11" s="10"/>
      <c r="O11" s="12"/>
      <c r="P11" s="8"/>
      <c r="Q11" s="8">
        <f t="shared" si="2"/>
        <v>250</v>
      </c>
      <c r="R11" s="13" t="s">
        <v>50</v>
      </c>
      <c r="S11" s="13" t="s">
        <v>50</v>
      </c>
      <c r="V11">
        <f>SUM(Q7,Q10,Q39,Q51)</f>
        <v>1650</v>
      </c>
    </row>
    <row r="12" spans="1:22" x14ac:dyDescent="0.25">
      <c r="A12" s="15" t="s">
        <v>16</v>
      </c>
      <c r="B12" s="10">
        <v>13</v>
      </c>
      <c r="C12" s="9">
        <f>B12*25</f>
        <v>325</v>
      </c>
      <c r="D12" s="8">
        <v>4</v>
      </c>
      <c r="E12" s="9">
        <f t="shared" si="0"/>
        <v>160</v>
      </c>
      <c r="F12" s="10"/>
      <c r="G12" s="9">
        <f>F12*100</f>
        <v>0</v>
      </c>
      <c r="H12" s="10"/>
      <c r="I12" s="9">
        <f t="shared" si="4"/>
        <v>0</v>
      </c>
      <c r="J12" s="10"/>
      <c r="K12" s="9">
        <f t="shared" si="3"/>
        <v>0</v>
      </c>
      <c r="L12" s="8">
        <v>1</v>
      </c>
      <c r="M12" s="11">
        <f>L12*85</f>
        <v>85</v>
      </c>
      <c r="N12" s="10"/>
      <c r="O12" s="12"/>
      <c r="P12" s="8"/>
      <c r="Q12" s="8">
        <f t="shared" si="2"/>
        <v>570</v>
      </c>
      <c r="R12" s="13" t="s">
        <v>50</v>
      </c>
      <c r="S12" s="13" t="s">
        <v>50</v>
      </c>
    </row>
    <row r="13" spans="1:22" x14ac:dyDescent="0.25">
      <c r="A13" s="8" t="s">
        <v>32</v>
      </c>
      <c r="B13" s="10">
        <v>17</v>
      </c>
      <c r="C13" s="9">
        <f>B13*25</f>
        <v>425</v>
      </c>
      <c r="D13" s="8"/>
      <c r="E13" s="9">
        <f t="shared" si="0"/>
        <v>0</v>
      </c>
      <c r="F13" s="10"/>
      <c r="G13" s="9">
        <f t="shared" ref="G13:G73" si="5">F13*80</f>
        <v>0</v>
      </c>
      <c r="H13" s="10"/>
      <c r="I13" s="9">
        <f t="shared" si="4"/>
        <v>0</v>
      </c>
      <c r="J13" s="10"/>
      <c r="K13" s="9">
        <f t="shared" si="3"/>
        <v>0</v>
      </c>
      <c r="L13" s="8"/>
      <c r="M13" s="11">
        <f>L13*60</f>
        <v>0</v>
      </c>
      <c r="N13" s="10">
        <v>425</v>
      </c>
      <c r="O13" s="12"/>
      <c r="P13" s="8"/>
      <c r="Q13" s="8">
        <f t="shared" si="2"/>
        <v>850</v>
      </c>
      <c r="R13" s="13" t="s">
        <v>50</v>
      </c>
      <c r="S13" s="13" t="s">
        <v>50</v>
      </c>
    </row>
    <row r="14" spans="1:22" x14ac:dyDescent="0.25">
      <c r="A14" s="8" t="s">
        <v>143</v>
      </c>
      <c r="B14" s="10">
        <v>4</v>
      </c>
      <c r="C14" s="9">
        <f>B14*35</f>
        <v>140</v>
      </c>
      <c r="D14" s="8"/>
      <c r="E14" s="9">
        <f t="shared" si="0"/>
        <v>0</v>
      </c>
      <c r="F14" s="10"/>
      <c r="G14" s="9">
        <f t="shared" si="5"/>
        <v>0</v>
      </c>
      <c r="H14" s="10"/>
      <c r="I14" s="9">
        <f t="shared" si="4"/>
        <v>0</v>
      </c>
      <c r="J14" s="10"/>
      <c r="K14" s="9">
        <f t="shared" si="3"/>
        <v>0</v>
      </c>
      <c r="L14" s="8"/>
      <c r="M14" s="11">
        <f>L14*60</f>
        <v>0</v>
      </c>
      <c r="N14" s="10"/>
      <c r="O14" s="12"/>
      <c r="P14" s="8"/>
      <c r="Q14" s="8">
        <f t="shared" si="2"/>
        <v>140</v>
      </c>
      <c r="R14" s="13" t="s">
        <v>50</v>
      </c>
      <c r="S14" s="13" t="s">
        <v>50</v>
      </c>
    </row>
    <row r="15" spans="1:22" x14ac:dyDescent="0.25">
      <c r="A15" s="8" t="s">
        <v>140</v>
      </c>
      <c r="B15" s="10">
        <v>13</v>
      </c>
      <c r="C15" s="9">
        <f>B15*30</f>
        <v>390</v>
      </c>
      <c r="D15" s="8"/>
      <c r="E15" s="9">
        <f t="shared" si="0"/>
        <v>0</v>
      </c>
      <c r="F15" s="10"/>
      <c r="G15" s="9">
        <f t="shared" si="5"/>
        <v>0</v>
      </c>
      <c r="H15" s="10"/>
      <c r="I15" s="9">
        <f t="shared" si="4"/>
        <v>0</v>
      </c>
      <c r="J15" s="10"/>
      <c r="K15" s="9">
        <f t="shared" si="3"/>
        <v>0</v>
      </c>
      <c r="L15" s="8"/>
      <c r="M15" s="11">
        <f>L15*60</f>
        <v>0</v>
      </c>
      <c r="N15" s="10"/>
      <c r="O15" s="12"/>
      <c r="P15" s="8"/>
      <c r="Q15" s="8">
        <f t="shared" si="2"/>
        <v>390</v>
      </c>
      <c r="R15" s="13"/>
      <c r="S15" s="13"/>
    </row>
    <row r="16" spans="1:22" x14ac:dyDescent="0.25">
      <c r="A16" s="8" t="s">
        <v>101</v>
      </c>
      <c r="B16" s="10">
        <v>10</v>
      </c>
      <c r="C16" s="9">
        <f>B16*20</f>
        <v>200</v>
      </c>
      <c r="D16" s="8"/>
      <c r="E16" s="9">
        <f t="shared" si="0"/>
        <v>0</v>
      </c>
      <c r="F16" s="10"/>
      <c r="G16" s="9">
        <f t="shared" si="5"/>
        <v>0</v>
      </c>
      <c r="H16" s="10"/>
      <c r="I16" s="9">
        <f t="shared" si="4"/>
        <v>0</v>
      </c>
      <c r="J16" s="10"/>
      <c r="K16" s="9">
        <f t="shared" si="3"/>
        <v>0</v>
      </c>
      <c r="L16" s="8"/>
      <c r="M16" s="11">
        <f>L16*60</f>
        <v>0</v>
      </c>
      <c r="N16" s="10">
        <v>260</v>
      </c>
      <c r="O16" s="12"/>
      <c r="P16" s="8"/>
      <c r="Q16" s="8">
        <f t="shared" si="2"/>
        <v>460</v>
      </c>
      <c r="R16" s="13" t="s">
        <v>50</v>
      </c>
      <c r="S16" s="13" t="s">
        <v>50</v>
      </c>
    </row>
    <row r="17" spans="1:19" x14ac:dyDescent="0.25">
      <c r="A17" s="8" t="s">
        <v>75</v>
      </c>
      <c r="B17" s="10">
        <v>9</v>
      </c>
      <c r="C17" s="9">
        <f>B17*25</f>
        <v>225</v>
      </c>
      <c r="D17" s="8"/>
      <c r="E17" s="9">
        <f t="shared" si="0"/>
        <v>0</v>
      </c>
      <c r="F17" s="10"/>
      <c r="G17" s="9">
        <f t="shared" si="5"/>
        <v>0</v>
      </c>
      <c r="H17" s="10"/>
      <c r="I17" s="9">
        <f t="shared" si="4"/>
        <v>0</v>
      </c>
      <c r="J17" s="10"/>
      <c r="K17" s="9">
        <f t="shared" si="3"/>
        <v>0</v>
      </c>
      <c r="L17" s="8"/>
      <c r="M17" s="11">
        <f>L17*60</f>
        <v>0</v>
      </c>
      <c r="N17" s="10"/>
      <c r="O17" s="12"/>
      <c r="P17" s="8"/>
      <c r="Q17" s="8">
        <f t="shared" si="2"/>
        <v>225</v>
      </c>
      <c r="R17" s="13" t="s">
        <v>50</v>
      </c>
      <c r="S17" s="13" t="s">
        <v>50</v>
      </c>
    </row>
    <row r="18" spans="1:19" x14ac:dyDescent="0.25">
      <c r="A18" s="8" t="s">
        <v>19</v>
      </c>
      <c r="B18" s="10">
        <v>3</v>
      </c>
      <c r="C18" s="9">
        <f>B18*30</f>
        <v>90</v>
      </c>
      <c r="D18" s="8"/>
      <c r="E18" s="9">
        <f t="shared" si="0"/>
        <v>0</v>
      </c>
      <c r="F18" s="10"/>
      <c r="G18" s="9">
        <f t="shared" si="5"/>
        <v>0</v>
      </c>
      <c r="H18" s="10"/>
      <c r="I18" s="9">
        <f t="shared" si="4"/>
        <v>0</v>
      </c>
      <c r="J18" s="10"/>
      <c r="K18" s="9">
        <f t="shared" si="3"/>
        <v>0</v>
      </c>
      <c r="L18" s="8"/>
      <c r="M18" s="11">
        <f>L18*55</f>
        <v>0</v>
      </c>
      <c r="N18" s="10"/>
      <c r="O18" s="12"/>
      <c r="P18" s="8"/>
      <c r="Q18" s="8">
        <f t="shared" si="2"/>
        <v>90</v>
      </c>
      <c r="R18" s="13" t="s">
        <v>50</v>
      </c>
      <c r="S18" s="13" t="s">
        <v>50</v>
      </c>
    </row>
    <row r="19" spans="1:19" x14ac:dyDescent="0.25">
      <c r="A19" s="8" t="s">
        <v>125</v>
      </c>
      <c r="B19" s="10">
        <v>9</v>
      </c>
      <c r="C19" s="9">
        <f>B19*30</f>
        <v>270</v>
      </c>
      <c r="D19" s="8"/>
      <c r="E19" s="9">
        <f t="shared" si="0"/>
        <v>0</v>
      </c>
      <c r="F19" s="10"/>
      <c r="G19" s="9">
        <f t="shared" si="5"/>
        <v>0</v>
      </c>
      <c r="H19" s="10"/>
      <c r="I19" s="9">
        <f t="shared" si="4"/>
        <v>0</v>
      </c>
      <c r="J19" s="10"/>
      <c r="K19" s="9">
        <f t="shared" si="3"/>
        <v>0</v>
      </c>
      <c r="L19" s="8"/>
      <c r="M19" s="11">
        <f t="shared" ref="M19:M25" si="6">L19*60</f>
        <v>0</v>
      </c>
      <c r="N19" s="10"/>
      <c r="O19" s="12"/>
      <c r="P19" s="8"/>
      <c r="Q19" s="8">
        <f t="shared" si="2"/>
        <v>270</v>
      </c>
      <c r="R19" s="13" t="s">
        <v>50</v>
      </c>
      <c r="S19" s="13" t="s">
        <v>50</v>
      </c>
    </row>
    <row r="20" spans="1:19" x14ac:dyDescent="0.25">
      <c r="A20" s="8" t="s">
        <v>102</v>
      </c>
      <c r="B20" s="10">
        <v>11</v>
      </c>
      <c r="C20" s="9">
        <f t="shared" ref="C20:C31" si="7">B20*25</f>
        <v>275</v>
      </c>
      <c r="D20" s="8"/>
      <c r="E20" s="9">
        <f t="shared" si="0"/>
        <v>0</v>
      </c>
      <c r="F20" s="10"/>
      <c r="G20" s="9">
        <f t="shared" si="5"/>
        <v>0</v>
      </c>
      <c r="H20" s="10"/>
      <c r="I20" s="9">
        <f t="shared" si="4"/>
        <v>0</v>
      </c>
      <c r="J20" s="10"/>
      <c r="K20" s="9">
        <f t="shared" si="3"/>
        <v>0</v>
      </c>
      <c r="L20" s="8"/>
      <c r="M20" s="11">
        <f t="shared" si="6"/>
        <v>0</v>
      </c>
      <c r="N20" s="10"/>
      <c r="O20" s="12"/>
      <c r="P20" s="8"/>
      <c r="Q20" s="8">
        <f t="shared" si="2"/>
        <v>275</v>
      </c>
      <c r="R20" s="13" t="s">
        <v>50</v>
      </c>
      <c r="S20" s="13" t="s">
        <v>50</v>
      </c>
    </row>
    <row r="21" spans="1:19" x14ac:dyDescent="0.25">
      <c r="A21" s="8" t="s">
        <v>160</v>
      </c>
      <c r="B21" s="10"/>
      <c r="C21" s="9">
        <f t="shared" si="7"/>
        <v>0</v>
      </c>
      <c r="D21" s="8"/>
      <c r="E21" s="9">
        <f t="shared" si="0"/>
        <v>0</v>
      </c>
      <c r="F21" s="10"/>
      <c r="G21" s="9">
        <f t="shared" si="5"/>
        <v>0</v>
      </c>
      <c r="H21" s="10"/>
      <c r="I21" s="9">
        <f t="shared" si="4"/>
        <v>0</v>
      </c>
      <c r="J21" s="10">
        <v>3</v>
      </c>
      <c r="K21" s="9">
        <f t="shared" si="3"/>
        <v>180</v>
      </c>
      <c r="L21" s="8"/>
      <c r="M21" s="11">
        <f t="shared" si="6"/>
        <v>0</v>
      </c>
      <c r="N21" s="10"/>
      <c r="O21" s="12"/>
      <c r="P21" s="8"/>
      <c r="Q21" s="8">
        <f t="shared" si="2"/>
        <v>180</v>
      </c>
      <c r="R21" s="13" t="s">
        <v>50</v>
      </c>
      <c r="S21" s="13" t="s">
        <v>50</v>
      </c>
    </row>
    <row r="22" spans="1:19" x14ac:dyDescent="0.25">
      <c r="A22" s="8" t="s">
        <v>149</v>
      </c>
      <c r="B22" s="10"/>
      <c r="C22" s="9">
        <f t="shared" si="7"/>
        <v>0</v>
      </c>
      <c r="D22" s="8">
        <v>1</v>
      </c>
      <c r="E22" s="9">
        <f>D22*35</f>
        <v>35</v>
      </c>
      <c r="F22" s="10"/>
      <c r="G22" s="9">
        <f t="shared" si="5"/>
        <v>0</v>
      </c>
      <c r="H22" s="10"/>
      <c r="I22" s="9">
        <f t="shared" si="4"/>
        <v>0</v>
      </c>
      <c r="J22" s="10">
        <v>2</v>
      </c>
      <c r="K22" s="9">
        <f t="shared" si="3"/>
        <v>120</v>
      </c>
      <c r="L22" s="8"/>
      <c r="M22" s="11">
        <f t="shared" si="6"/>
        <v>0</v>
      </c>
      <c r="N22" s="10"/>
      <c r="O22" s="12"/>
      <c r="P22" s="8"/>
      <c r="Q22" s="8">
        <f t="shared" si="2"/>
        <v>155</v>
      </c>
      <c r="R22" s="13"/>
      <c r="S22" s="13"/>
    </row>
    <row r="23" spans="1:19" x14ac:dyDescent="0.25">
      <c r="A23" s="8" t="s">
        <v>93</v>
      </c>
      <c r="B23" s="10"/>
      <c r="C23" s="9">
        <f t="shared" si="7"/>
        <v>0</v>
      </c>
      <c r="D23" s="8">
        <v>5</v>
      </c>
      <c r="E23" s="9">
        <f>D23*45</f>
        <v>225</v>
      </c>
      <c r="F23" s="10"/>
      <c r="G23" s="9">
        <f t="shared" si="5"/>
        <v>0</v>
      </c>
      <c r="H23" s="10"/>
      <c r="I23" s="9">
        <f t="shared" si="4"/>
        <v>0</v>
      </c>
      <c r="J23" s="10"/>
      <c r="K23" s="9">
        <f t="shared" si="3"/>
        <v>0</v>
      </c>
      <c r="L23" s="8"/>
      <c r="M23" s="11">
        <f t="shared" si="6"/>
        <v>0</v>
      </c>
      <c r="N23" s="10"/>
      <c r="O23" s="12"/>
      <c r="P23" s="8"/>
      <c r="Q23" s="8">
        <f t="shared" si="2"/>
        <v>225</v>
      </c>
      <c r="R23" s="13" t="s">
        <v>50</v>
      </c>
      <c r="S23" s="13" t="s">
        <v>50</v>
      </c>
    </row>
    <row r="24" spans="1:19" x14ac:dyDescent="0.25">
      <c r="A24" s="8" t="s">
        <v>162</v>
      </c>
      <c r="B24" s="10">
        <v>1</v>
      </c>
      <c r="C24" s="9">
        <f>B24*35</f>
        <v>35</v>
      </c>
      <c r="D24" s="8"/>
      <c r="E24" s="9">
        <f t="shared" ref="E24:E44" si="8">D24*40</f>
        <v>0</v>
      </c>
      <c r="F24" s="10"/>
      <c r="G24" s="9">
        <f t="shared" si="5"/>
        <v>0</v>
      </c>
      <c r="H24" s="10"/>
      <c r="I24" s="9">
        <f t="shared" si="4"/>
        <v>0</v>
      </c>
      <c r="J24" s="10">
        <v>1</v>
      </c>
      <c r="K24" s="9">
        <f t="shared" si="3"/>
        <v>60</v>
      </c>
      <c r="L24" s="8"/>
      <c r="M24" s="11">
        <f t="shared" si="6"/>
        <v>0</v>
      </c>
      <c r="N24" s="10">
        <v>180</v>
      </c>
      <c r="O24" s="12"/>
      <c r="P24" s="8"/>
      <c r="Q24" s="8">
        <f t="shared" si="2"/>
        <v>275</v>
      </c>
      <c r="R24" s="13" t="s">
        <v>50</v>
      </c>
      <c r="S24" s="13" t="s">
        <v>50</v>
      </c>
    </row>
    <row r="25" spans="1:19" x14ac:dyDescent="0.25">
      <c r="A25" s="8" t="s">
        <v>99</v>
      </c>
      <c r="B25" s="10"/>
      <c r="C25" s="9">
        <f t="shared" si="7"/>
        <v>0</v>
      </c>
      <c r="D25" s="8"/>
      <c r="E25" s="9">
        <f t="shared" si="8"/>
        <v>0</v>
      </c>
      <c r="F25" s="10"/>
      <c r="G25" s="9">
        <f t="shared" si="5"/>
        <v>0</v>
      </c>
      <c r="H25" s="10"/>
      <c r="I25" s="9">
        <f t="shared" si="4"/>
        <v>0</v>
      </c>
      <c r="J25" s="10">
        <v>6</v>
      </c>
      <c r="K25" s="9">
        <f t="shared" si="3"/>
        <v>360</v>
      </c>
      <c r="L25" s="8"/>
      <c r="M25" s="11">
        <f t="shared" si="6"/>
        <v>0</v>
      </c>
      <c r="N25" s="10"/>
      <c r="O25" s="12"/>
      <c r="P25" s="8"/>
      <c r="Q25" s="8">
        <f t="shared" si="2"/>
        <v>360</v>
      </c>
      <c r="R25" s="13" t="s">
        <v>50</v>
      </c>
      <c r="S25" s="13" t="s">
        <v>50</v>
      </c>
    </row>
    <row r="26" spans="1:19" x14ac:dyDescent="0.25">
      <c r="A26" s="8" t="s">
        <v>21</v>
      </c>
      <c r="B26" s="10">
        <v>3</v>
      </c>
      <c r="C26" s="9">
        <f t="shared" si="7"/>
        <v>75</v>
      </c>
      <c r="D26" s="8"/>
      <c r="E26" s="9">
        <f t="shared" si="8"/>
        <v>0</v>
      </c>
      <c r="F26" s="10"/>
      <c r="G26" s="9">
        <f t="shared" si="5"/>
        <v>0</v>
      </c>
      <c r="H26" s="10"/>
      <c r="I26" s="9">
        <f t="shared" si="4"/>
        <v>0</v>
      </c>
      <c r="J26" s="10"/>
      <c r="K26" s="9">
        <f t="shared" si="3"/>
        <v>0</v>
      </c>
      <c r="L26" s="8"/>
      <c r="M26" s="11">
        <f>L26*55</f>
        <v>0</v>
      </c>
      <c r="N26" s="10"/>
      <c r="O26" s="12"/>
      <c r="P26" s="8"/>
      <c r="Q26" s="8">
        <f t="shared" si="2"/>
        <v>75</v>
      </c>
      <c r="R26" s="13" t="s">
        <v>50</v>
      </c>
      <c r="S26" s="13" t="s">
        <v>50</v>
      </c>
    </row>
    <row r="27" spans="1:19" x14ac:dyDescent="0.25">
      <c r="A27" s="8" t="s">
        <v>104</v>
      </c>
      <c r="B27" s="10"/>
      <c r="C27" s="9">
        <f t="shared" si="7"/>
        <v>0</v>
      </c>
      <c r="D27" s="8"/>
      <c r="E27" s="9">
        <f t="shared" si="8"/>
        <v>0</v>
      </c>
      <c r="F27" s="10"/>
      <c r="G27" s="9">
        <f t="shared" si="5"/>
        <v>0</v>
      </c>
      <c r="H27" s="10"/>
      <c r="I27" s="9">
        <f t="shared" si="4"/>
        <v>0</v>
      </c>
      <c r="J27" s="10">
        <v>4</v>
      </c>
      <c r="K27" s="9">
        <f t="shared" si="3"/>
        <v>240</v>
      </c>
      <c r="L27" s="8"/>
      <c r="M27" s="11">
        <f>L27*60</f>
        <v>0</v>
      </c>
      <c r="N27" s="10"/>
      <c r="O27" s="12"/>
      <c r="P27" s="8"/>
      <c r="Q27" s="8">
        <f t="shared" si="2"/>
        <v>240</v>
      </c>
      <c r="R27" s="13" t="s">
        <v>50</v>
      </c>
      <c r="S27" s="13" t="s">
        <v>50</v>
      </c>
    </row>
    <row r="28" spans="1:19" x14ac:dyDescent="0.25">
      <c r="A28" s="8" t="s">
        <v>87</v>
      </c>
      <c r="B28" s="10"/>
      <c r="C28" s="9">
        <f t="shared" si="7"/>
        <v>0</v>
      </c>
      <c r="D28" s="8"/>
      <c r="E28" s="9">
        <f t="shared" si="8"/>
        <v>0</v>
      </c>
      <c r="F28" s="10"/>
      <c r="G28" s="9">
        <f t="shared" si="5"/>
        <v>0</v>
      </c>
      <c r="H28" s="10"/>
      <c r="I28" s="9">
        <f t="shared" si="4"/>
        <v>0</v>
      </c>
      <c r="J28" s="10"/>
      <c r="K28" s="9">
        <f t="shared" si="3"/>
        <v>0</v>
      </c>
      <c r="L28" s="8"/>
      <c r="M28" s="11">
        <f>L28*65</f>
        <v>0</v>
      </c>
      <c r="N28" s="10">
        <v>65</v>
      </c>
      <c r="O28" s="12"/>
      <c r="P28" s="8" t="s">
        <v>200</v>
      </c>
      <c r="Q28" s="8">
        <f t="shared" si="2"/>
        <v>65</v>
      </c>
      <c r="R28" s="13"/>
      <c r="S28" s="13" t="s">
        <v>50</v>
      </c>
    </row>
    <row r="29" spans="1:19" x14ac:dyDescent="0.25">
      <c r="A29" s="8" t="s">
        <v>91</v>
      </c>
      <c r="B29" s="10">
        <v>5</v>
      </c>
      <c r="C29" s="9">
        <f t="shared" si="7"/>
        <v>125</v>
      </c>
      <c r="D29" s="8"/>
      <c r="E29" s="9">
        <f t="shared" si="8"/>
        <v>0</v>
      </c>
      <c r="F29" s="10"/>
      <c r="G29" s="9">
        <f t="shared" si="5"/>
        <v>0</v>
      </c>
      <c r="H29" s="10"/>
      <c r="I29" s="9">
        <f t="shared" si="4"/>
        <v>0</v>
      </c>
      <c r="J29" s="10"/>
      <c r="K29" s="9">
        <f t="shared" si="3"/>
        <v>0</v>
      </c>
      <c r="L29" s="8"/>
      <c r="M29" s="11">
        <f>L29*60</f>
        <v>0</v>
      </c>
      <c r="N29" s="10"/>
      <c r="O29" s="12"/>
      <c r="P29" s="8"/>
      <c r="Q29" s="8">
        <f t="shared" si="2"/>
        <v>125</v>
      </c>
      <c r="R29" s="13" t="s">
        <v>50</v>
      </c>
      <c r="S29" s="13" t="s">
        <v>50</v>
      </c>
    </row>
    <row r="30" spans="1:19" x14ac:dyDescent="0.25">
      <c r="A30" s="8" t="s">
        <v>147</v>
      </c>
      <c r="B30" s="10"/>
      <c r="C30" s="9">
        <f t="shared" si="7"/>
        <v>0</v>
      </c>
      <c r="D30" s="8"/>
      <c r="E30" s="9">
        <f t="shared" si="8"/>
        <v>0</v>
      </c>
      <c r="F30" s="10"/>
      <c r="G30" s="9">
        <f t="shared" si="5"/>
        <v>0</v>
      </c>
      <c r="H30" s="10"/>
      <c r="I30" s="9">
        <f t="shared" si="4"/>
        <v>0</v>
      </c>
      <c r="J30" s="10">
        <v>5</v>
      </c>
      <c r="K30" s="9">
        <f t="shared" si="3"/>
        <v>300</v>
      </c>
      <c r="L30" s="8"/>
      <c r="M30" s="11">
        <f>L30*60</f>
        <v>0</v>
      </c>
      <c r="N30" s="10"/>
      <c r="O30" s="12"/>
      <c r="P30" s="8"/>
      <c r="Q30" s="8">
        <f t="shared" si="2"/>
        <v>300</v>
      </c>
      <c r="R30" s="13" t="s">
        <v>50</v>
      </c>
      <c r="S30" s="13" t="s">
        <v>50</v>
      </c>
    </row>
    <row r="31" spans="1:19" x14ac:dyDescent="0.25">
      <c r="A31" s="8" t="s">
        <v>73</v>
      </c>
      <c r="B31" s="10">
        <v>3</v>
      </c>
      <c r="C31" s="9">
        <f t="shared" si="7"/>
        <v>75</v>
      </c>
      <c r="D31" s="8"/>
      <c r="E31" s="9">
        <f t="shared" si="8"/>
        <v>0</v>
      </c>
      <c r="F31" s="10"/>
      <c r="G31" s="9">
        <f t="shared" si="5"/>
        <v>0</v>
      </c>
      <c r="H31" s="10"/>
      <c r="I31" s="9">
        <f t="shared" si="4"/>
        <v>0</v>
      </c>
      <c r="J31" s="10">
        <v>3</v>
      </c>
      <c r="K31" s="9">
        <f t="shared" si="3"/>
        <v>180</v>
      </c>
      <c r="L31" s="8"/>
      <c r="M31" s="11">
        <f t="shared" ref="M31:M36" si="9">L31*65</f>
        <v>0</v>
      </c>
      <c r="N31" s="10"/>
      <c r="O31" s="12"/>
      <c r="P31" s="8"/>
      <c r="Q31" s="8">
        <f t="shared" si="2"/>
        <v>255</v>
      </c>
      <c r="R31" s="13" t="s">
        <v>50</v>
      </c>
      <c r="S31" s="13" t="s">
        <v>50</v>
      </c>
    </row>
    <row r="32" spans="1:19" x14ac:dyDescent="0.25">
      <c r="A32" s="8" t="s">
        <v>56</v>
      </c>
      <c r="B32" s="10">
        <v>3</v>
      </c>
      <c r="C32" s="9">
        <f>B32*35</f>
        <v>105</v>
      </c>
      <c r="D32" s="8"/>
      <c r="E32" s="9">
        <f t="shared" si="8"/>
        <v>0</v>
      </c>
      <c r="F32" s="10"/>
      <c r="G32" s="9">
        <f t="shared" si="5"/>
        <v>0</v>
      </c>
      <c r="H32" s="10"/>
      <c r="I32" s="9">
        <f t="shared" si="4"/>
        <v>0</v>
      </c>
      <c r="J32" s="10"/>
      <c r="K32" s="9">
        <f t="shared" si="3"/>
        <v>0</v>
      </c>
      <c r="L32" s="8"/>
      <c r="M32" s="11">
        <f t="shared" si="9"/>
        <v>0</v>
      </c>
      <c r="N32" s="10"/>
      <c r="O32" s="12"/>
      <c r="P32" s="8"/>
      <c r="Q32" s="8">
        <f t="shared" si="2"/>
        <v>105</v>
      </c>
      <c r="R32" s="13" t="s">
        <v>50</v>
      </c>
      <c r="S32" s="13" t="s">
        <v>50</v>
      </c>
    </row>
    <row r="33" spans="1:19" x14ac:dyDescent="0.25">
      <c r="A33" s="8" t="s">
        <v>89</v>
      </c>
      <c r="B33" s="10">
        <v>4</v>
      </c>
      <c r="C33" s="9">
        <f t="shared" ref="C33:C39" si="10">B33*25</f>
        <v>100</v>
      </c>
      <c r="D33" s="8"/>
      <c r="E33" s="9">
        <f t="shared" si="8"/>
        <v>0</v>
      </c>
      <c r="F33" s="10"/>
      <c r="G33" s="9">
        <f t="shared" si="5"/>
        <v>0</v>
      </c>
      <c r="H33" s="10"/>
      <c r="I33" s="9">
        <f t="shared" si="4"/>
        <v>0</v>
      </c>
      <c r="J33" s="10">
        <v>3</v>
      </c>
      <c r="K33" s="9">
        <f t="shared" si="3"/>
        <v>180</v>
      </c>
      <c r="L33" s="8"/>
      <c r="M33" s="11">
        <f t="shared" si="9"/>
        <v>0</v>
      </c>
      <c r="N33" s="10"/>
      <c r="O33" s="12"/>
      <c r="P33" s="8"/>
      <c r="Q33" s="8">
        <f t="shared" si="2"/>
        <v>280</v>
      </c>
      <c r="R33" s="13" t="s">
        <v>50</v>
      </c>
      <c r="S33" s="13" t="s">
        <v>50</v>
      </c>
    </row>
    <row r="34" spans="1:19" x14ac:dyDescent="0.25">
      <c r="A34" s="8" t="s">
        <v>174</v>
      </c>
      <c r="B34" s="10"/>
      <c r="C34" s="9">
        <f t="shared" si="10"/>
        <v>0</v>
      </c>
      <c r="D34" s="8"/>
      <c r="E34" s="9">
        <f t="shared" si="8"/>
        <v>0</v>
      </c>
      <c r="F34" s="10"/>
      <c r="G34" s="9">
        <f t="shared" si="5"/>
        <v>0</v>
      </c>
      <c r="H34" s="10"/>
      <c r="I34" s="9">
        <f t="shared" si="4"/>
        <v>0</v>
      </c>
      <c r="J34" s="10">
        <v>4</v>
      </c>
      <c r="K34" s="9">
        <f t="shared" si="3"/>
        <v>240</v>
      </c>
      <c r="L34" s="8"/>
      <c r="M34" s="11">
        <f t="shared" si="9"/>
        <v>0</v>
      </c>
      <c r="N34" s="10"/>
      <c r="O34" s="12"/>
      <c r="P34" s="8"/>
      <c r="Q34" s="8">
        <f t="shared" si="2"/>
        <v>240</v>
      </c>
      <c r="R34" s="13" t="s">
        <v>50</v>
      </c>
      <c r="S34" s="13" t="s">
        <v>50</v>
      </c>
    </row>
    <row r="35" spans="1:19" x14ac:dyDescent="0.25">
      <c r="A35" s="15" t="s">
        <v>72</v>
      </c>
      <c r="B35" s="10">
        <v>10</v>
      </c>
      <c r="C35" s="9">
        <f t="shared" si="10"/>
        <v>250</v>
      </c>
      <c r="D35" s="8">
        <v>2</v>
      </c>
      <c r="E35" s="9">
        <f t="shared" si="8"/>
        <v>80</v>
      </c>
      <c r="F35" s="10"/>
      <c r="G35" s="9">
        <f t="shared" si="5"/>
        <v>0</v>
      </c>
      <c r="H35" s="10"/>
      <c r="I35" s="9">
        <f t="shared" si="4"/>
        <v>0</v>
      </c>
      <c r="J35" s="10"/>
      <c r="K35" s="9">
        <f t="shared" si="3"/>
        <v>0</v>
      </c>
      <c r="L35" s="8"/>
      <c r="M35" s="11">
        <f t="shared" si="9"/>
        <v>0</v>
      </c>
      <c r="N35" s="10"/>
      <c r="O35" s="12"/>
      <c r="P35" s="8"/>
      <c r="Q35" s="8">
        <f t="shared" ref="Q35:Q76" si="11">SUM(C35,E35,G35,I35,K35,N35,M35)-O35</f>
        <v>330</v>
      </c>
      <c r="R35" s="13" t="s">
        <v>50</v>
      </c>
      <c r="S35" s="13" t="s">
        <v>50</v>
      </c>
    </row>
    <row r="36" spans="1:19" x14ac:dyDescent="0.25">
      <c r="A36" s="15" t="s">
        <v>24</v>
      </c>
      <c r="B36" s="10">
        <v>2</v>
      </c>
      <c r="C36" s="9">
        <f t="shared" si="10"/>
        <v>50</v>
      </c>
      <c r="D36" s="8">
        <v>3</v>
      </c>
      <c r="E36" s="9">
        <f t="shared" si="8"/>
        <v>120</v>
      </c>
      <c r="F36" s="10"/>
      <c r="G36" s="9">
        <f t="shared" si="5"/>
        <v>0</v>
      </c>
      <c r="H36" s="10"/>
      <c r="I36" s="9">
        <f t="shared" si="4"/>
        <v>0</v>
      </c>
      <c r="J36" s="10"/>
      <c r="K36" s="9">
        <f t="shared" si="3"/>
        <v>0</v>
      </c>
      <c r="L36" s="8"/>
      <c r="M36" s="11">
        <f t="shared" si="9"/>
        <v>0</v>
      </c>
      <c r="N36" s="10"/>
      <c r="O36" s="12"/>
      <c r="P36" s="8"/>
      <c r="Q36" s="8">
        <f t="shared" si="11"/>
        <v>170</v>
      </c>
      <c r="R36" s="13" t="s">
        <v>50</v>
      </c>
      <c r="S36" s="13" t="s">
        <v>50</v>
      </c>
    </row>
    <row r="37" spans="1:19" x14ac:dyDescent="0.25">
      <c r="A37" s="8" t="s">
        <v>156</v>
      </c>
      <c r="B37" s="10"/>
      <c r="C37" s="9">
        <f t="shared" si="10"/>
        <v>0</v>
      </c>
      <c r="D37" s="8"/>
      <c r="E37" s="9">
        <f t="shared" si="8"/>
        <v>0</v>
      </c>
      <c r="F37" s="10"/>
      <c r="G37" s="9">
        <f t="shared" si="5"/>
        <v>0</v>
      </c>
      <c r="H37" s="10"/>
      <c r="I37" s="9">
        <f t="shared" si="4"/>
        <v>0</v>
      </c>
      <c r="J37" s="10">
        <v>4</v>
      </c>
      <c r="K37" s="9">
        <f t="shared" si="3"/>
        <v>240</v>
      </c>
      <c r="L37" s="8"/>
      <c r="M37" s="11">
        <f>L37*60</f>
        <v>0</v>
      </c>
      <c r="N37" s="10"/>
      <c r="O37" s="12"/>
      <c r="P37" s="8"/>
      <c r="Q37" s="8">
        <f t="shared" si="11"/>
        <v>240</v>
      </c>
      <c r="R37" s="13" t="s">
        <v>50</v>
      </c>
      <c r="S37" s="13" t="s">
        <v>50</v>
      </c>
    </row>
    <row r="38" spans="1:19" x14ac:dyDescent="0.25">
      <c r="A38" s="8" t="s">
        <v>141</v>
      </c>
      <c r="B38" s="10">
        <v>8</v>
      </c>
      <c r="C38" s="9">
        <f t="shared" si="10"/>
        <v>200</v>
      </c>
      <c r="D38" s="8"/>
      <c r="E38" s="9">
        <f t="shared" si="8"/>
        <v>0</v>
      </c>
      <c r="F38" s="10"/>
      <c r="G38" s="9">
        <f t="shared" si="5"/>
        <v>0</v>
      </c>
      <c r="H38" s="10"/>
      <c r="I38" s="9">
        <f t="shared" si="4"/>
        <v>0</v>
      </c>
      <c r="J38" s="10">
        <v>2</v>
      </c>
      <c r="K38" s="9">
        <f t="shared" si="3"/>
        <v>120</v>
      </c>
      <c r="L38" s="8"/>
      <c r="M38" s="11">
        <f>L38*65</f>
        <v>0</v>
      </c>
      <c r="N38" s="10"/>
      <c r="O38" s="12"/>
      <c r="P38" s="8"/>
      <c r="Q38" s="8">
        <f t="shared" si="11"/>
        <v>320</v>
      </c>
      <c r="R38" s="13" t="s">
        <v>50</v>
      </c>
      <c r="S38" s="13" t="s">
        <v>50</v>
      </c>
    </row>
    <row r="39" spans="1:19" x14ac:dyDescent="0.25">
      <c r="A39" s="8" t="s">
        <v>25</v>
      </c>
      <c r="B39" s="10">
        <v>26</v>
      </c>
      <c r="C39" s="9">
        <f t="shared" si="10"/>
        <v>650</v>
      </c>
      <c r="D39" s="8">
        <v>9</v>
      </c>
      <c r="E39" s="9">
        <f t="shared" si="8"/>
        <v>360</v>
      </c>
      <c r="F39" s="10"/>
      <c r="G39" s="9">
        <f t="shared" si="5"/>
        <v>0</v>
      </c>
      <c r="H39" s="10"/>
      <c r="I39" s="9">
        <f t="shared" si="4"/>
        <v>0</v>
      </c>
      <c r="J39" s="10"/>
      <c r="K39" s="9">
        <f t="shared" ref="K39:K73" si="12">J39*60</f>
        <v>0</v>
      </c>
      <c r="L39" s="8"/>
      <c r="M39" s="11">
        <f>L39*65</f>
        <v>0</v>
      </c>
      <c r="N39" s="10"/>
      <c r="O39" s="12"/>
      <c r="P39" s="8"/>
      <c r="Q39" s="8">
        <f t="shared" si="11"/>
        <v>1010</v>
      </c>
      <c r="R39" s="13"/>
      <c r="S39" s="20" t="s">
        <v>50</v>
      </c>
    </row>
    <row r="40" spans="1:19" x14ac:dyDescent="0.25">
      <c r="A40" s="8" t="s">
        <v>53</v>
      </c>
      <c r="B40" s="10">
        <v>8</v>
      </c>
      <c r="C40" s="9">
        <f>B40*30</f>
        <v>240</v>
      </c>
      <c r="D40" s="8"/>
      <c r="E40" s="9">
        <f t="shared" si="8"/>
        <v>0</v>
      </c>
      <c r="F40" s="10"/>
      <c r="G40" s="9">
        <f t="shared" si="5"/>
        <v>0</v>
      </c>
      <c r="H40" s="10"/>
      <c r="I40" s="9">
        <f t="shared" si="4"/>
        <v>0</v>
      </c>
      <c r="J40" s="10"/>
      <c r="K40" s="9">
        <f t="shared" si="12"/>
        <v>0</v>
      </c>
      <c r="L40" s="8"/>
      <c r="M40" s="11">
        <f>L40*65</f>
        <v>0</v>
      </c>
      <c r="N40" s="10"/>
      <c r="O40" s="12"/>
      <c r="P40" s="8"/>
      <c r="Q40" s="8">
        <f t="shared" si="11"/>
        <v>240</v>
      </c>
      <c r="R40" s="13" t="s">
        <v>50</v>
      </c>
      <c r="S40" s="13" t="s">
        <v>50</v>
      </c>
    </row>
    <row r="41" spans="1:19" x14ac:dyDescent="0.25">
      <c r="A41" s="8" t="s">
        <v>26</v>
      </c>
      <c r="B41" s="10">
        <v>5</v>
      </c>
      <c r="C41" s="9">
        <f>B41*25</f>
        <v>125</v>
      </c>
      <c r="D41" s="8"/>
      <c r="E41" s="9">
        <f t="shared" si="8"/>
        <v>0</v>
      </c>
      <c r="F41" s="10"/>
      <c r="G41" s="9">
        <f t="shared" si="5"/>
        <v>0</v>
      </c>
      <c r="H41" s="10"/>
      <c r="I41" s="9">
        <f t="shared" si="4"/>
        <v>0</v>
      </c>
      <c r="J41" s="10"/>
      <c r="K41" s="9">
        <f t="shared" si="12"/>
        <v>0</v>
      </c>
      <c r="L41" s="8"/>
      <c r="M41" s="11">
        <f>L41*65</f>
        <v>0</v>
      </c>
      <c r="N41" s="10"/>
      <c r="O41" s="12"/>
      <c r="P41" s="8"/>
      <c r="Q41" s="8">
        <f t="shared" si="11"/>
        <v>125</v>
      </c>
      <c r="R41" s="13" t="s">
        <v>50</v>
      </c>
      <c r="S41" s="13" t="s">
        <v>50</v>
      </c>
    </row>
    <row r="42" spans="1:19" x14ac:dyDescent="0.25">
      <c r="A42" s="8" t="s">
        <v>118</v>
      </c>
      <c r="B42" s="10"/>
      <c r="C42" s="9">
        <f>B42*25</f>
        <v>0</v>
      </c>
      <c r="D42" s="8"/>
      <c r="E42" s="9">
        <f t="shared" si="8"/>
        <v>0</v>
      </c>
      <c r="F42" s="10"/>
      <c r="G42" s="9">
        <f t="shared" si="5"/>
        <v>0</v>
      </c>
      <c r="H42" s="10"/>
      <c r="I42" s="9">
        <f t="shared" si="4"/>
        <v>0</v>
      </c>
      <c r="J42" s="10"/>
      <c r="K42" s="9">
        <f t="shared" si="12"/>
        <v>0</v>
      </c>
      <c r="L42" s="8"/>
      <c r="M42" s="11"/>
      <c r="N42" s="10"/>
      <c r="O42" s="12"/>
      <c r="P42" s="8"/>
      <c r="Q42" s="8">
        <f t="shared" si="11"/>
        <v>0</v>
      </c>
      <c r="R42" s="13"/>
      <c r="S42" s="13"/>
    </row>
    <row r="43" spans="1:19" x14ac:dyDescent="0.25">
      <c r="A43" s="8" t="s">
        <v>76</v>
      </c>
      <c r="B43" s="10"/>
      <c r="C43" s="9">
        <f>B43*25</f>
        <v>0</v>
      </c>
      <c r="D43" s="8"/>
      <c r="E43" s="9">
        <f t="shared" si="8"/>
        <v>0</v>
      </c>
      <c r="F43" s="10"/>
      <c r="G43" s="9">
        <f t="shared" si="5"/>
        <v>0</v>
      </c>
      <c r="H43" s="10"/>
      <c r="I43" s="9">
        <f t="shared" si="4"/>
        <v>0</v>
      </c>
      <c r="J43" s="10"/>
      <c r="K43" s="9">
        <f t="shared" si="12"/>
        <v>0</v>
      </c>
      <c r="L43" s="8"/>
      <c r="M43" s="11">
        <f>L43*65</f>
        <v>0</v>
      </c>
      <c r="N43" s="10">
        <v>95</v>
      </c>
      <c r="O43" s="12"/>
      <c r="P43" s="8"/>
      <c r="Q43" s="8">
        <f t="shared" si="11"/>
        <v>95</v>
      </c>
      <c r="R43" s="13"/>
      <c r="S43" s="13"/>
    </row>
    <row r="44" spans="1:19" x14ac:dyDescent="0.25">
      <c r="A44" s="8" t="s">
        <v>150</v>
      </c>
      <c r="B44" s="10"/>
      <c r="C44" s="9">
        <f>B44*25</f>
        <v>0</v>
      </c>
      <c r="D44" s="8"/>
      <c r="E44" s="9">
        <f t="shared" si="8"/>
        <v>0</v>
      </c>
      <c r="F44" s="10"/>
      <c r="G44" s="9">
        <f t="shared" si="5"/>
        <v>0</v>
      </c>
      <c r="H44" s="10"/>
      <c r="I44" s="9">
        <f t="shared" si="4"/>
        <v>0</v>
      </c>
      <c r="J44" s="10">
        <v>2</v>
      </c>
      <c r="K44" s="9">
        <f t="shared" si="12"/>
        <v>120</v>
      </c>
      <c r="L44" s="8"/>
      <c r="M44" s="11">
        <f>L44*60</f>
        <v>0</v>
      </c>
      <c r="N44" s="10"/>
      <c r="O44" s="12"/>
      <c r="P44" s="8"/>
      <c r="Q44" s="8">
        <f t="shared" si="11"/>
        <v>120</v>
      </c>
      <c r="R44" s="13" t="s">
        <v>50</v>
      </c>
      <c r="S44" s="13" t="s">
        <v>50</v>
      </c>
    </row>
    <row r="45" spans="1:19" x14ac:dyDescent="0.25">
      <c r="A45" s="8" t="s">
        <v>34</v>
      </c>
      <c r="B45" s="10">
        <v>17</v>
      </c>
      <c r="C45" s="9">
        <f>B45*30</f>
        <v>510</v>
      </c>
      <c r="D45" s="8"/>
      <c r="E45" s="9">
        <f>D45*30</f>
        <v>0</v>
      </c>
      <c r="F45" s="10"/>
      <c r="G45" s="9">
        <f t="shared" si="5"/>
        <v>0</v>
      </c>
      <c r="H45" s="10"/>
      <c r="I45" s="9">
        <f t="shared" si="4"/>
        <v>0</v>
      </c>
      <c r="J45" s="10"/>
      <c r="K45" s="9">
        <f t="shared" si="12"/>
        <v>0</v>
      </c>
      <c r="L45" s="8"/>
      <c r="M45" s="11">
        <f>L45*65</f>
        <v>0</v>
      </c>
      <c r="N45" s="10"/>
      <c r="O45" s="12"/>
      <c r="P45" s="8"/>
      <c r="Q45" s="8">
        <f t="shared" si="11"/>
        <v>510</v>
      </c>
      <c r="R45" s="13" t="s">
        <v>50</v>
      </c>
      <c r="S45" s="13" t="s">
        <v>50</v>
      </c>
    </row>
    <row r="46" spans="1:19" x14ac:dyDescent="0.25">
      <c r="A46" s="15" t="s">
        <v>29</v>
      </c>
      <c r="B46" s="10">
        <v>7</v>
      </c>
      <c r="C46" s="9">
        <f>B46*25</f>
        <v>175</v>
      </c>
      <c r="D46" s="8">
        <v>3</v>
      </c>
      <c r="E46" s="9">
        <f>D46*35</f>
        <v>105</v>
      </c>
      <c r="F46" s="10">
        <v>4</v>
      </c>
      <c r="G46" s="9">
        <f t="shared" si="5"/>
        <v>320</v>
      </c>
      <c r="H46" s="10"/>
      <c r="I46" s="9">
        <f t="shared" si="4"/>
        <v>0</v>
      </c>
      <c r="J46" s="10"/>
      <c r="K46" s="9">
        <f t="shared" si="12"/>
        <v>0</v>
      </c>
      <c r="L46" s="8">
        <v>2</v>
      </c>
      <c r="M46" s="11">
        <f>L46*60</f>
        <v>120</v>
      </c>
      <c r="N46" s="10"/>
      <c r="O46" s="12"/>
      <c r="P46" s="8"/>
      <c r="Q46" s="8">
        <f t="shared" si="11"/>
        <v>720</v>
      </c>
      <c r="R46" s="13" t="s">
        <v>50</v>
      </c>
      <c r="S46" s="13" t="s">
        <v>50</v>
      </c>
    </row>
    <row r="47" spans="1:19" x14ac:dyDescent="0.25">
      <c r="A47" s="8" t="s">
        <v>116</v>
      </c>
      <c r="B47" s="10"/>
      <c r="C47" s="9">
        <f>B47*25</f>
        <v>0</v>
      </c>
      <c r="D47" s="8"/>
      <c r="E47" s="9">
        <f t="shared" ref="E47:E76" si="13">D47*40</f>
        <v>0</v>
      </c>
      <c r="F47" s="10"/>
      <c r="G47" s="9">
        <f t="shared" si="5"/>
        <v>0</v>
      </c>
      <c r="H47" s="10"/>
      <c r="I47" s="9">
        <f t="shared" si="4"/>
        <v>0</v>
      </c>
      <c r="J47" s="10"/>
      <c r="K47" s="9">
        <f t="shared" si="12"/>
        <v>0</v>
      </c>
      <c r="L47" s="8"/>
      <c r="M47" s="11">
        <f>L47*55</f>
        <v>0</v>
      </c>
      <c r="N47" s="10"/>
      <c r="O47" s="12"/>
      <c r="P47" s="8"/>
      <c r="Q47" s="8">
        <f t="shared" si="11"/>
        <v>0</v>
      </c>
      <c r="R47" s="13"/>
      <c r="S47" s="13"/>
    </row>
    <row r="48" spans="1:19" x14ac:dyDescent="0.25">
      <c r="A48" s="8" t="s">
        <v>98</v>
      </c>
      <c r="B48" s="10"/>
      <c r="C48" s="9">
        <f>B48*25</f>
        <v>0</v>
      </c>
      <c r="D48" s="8"/>
      <c r="E48" s="9">
        <f t="shared" si="13"/>
        <v>0</v>
      </c>
      <c r="F48" s="10"/>
      <c r="G48" s="9">
        <f t="shared" si="5"/>
        <v>0</v>
      </c>
      <c r="H48" s="10"/>
      <c r="I48" s="9">
        <f t="shared" si="4"/>
        <v>0</v>
      </c>
      <c r="J48" s="10">
        <v>3</v>
      </c>
      <c r="K48" s="9">
        <f t="shared" si="12"/>
        <v>180</v>
      </c>
      <c r="L48" s="8"/>
      <c r="M48" s="11">
        <f t="shared" ref="M48:M74" si="14">L48*60</f>
        <v>0</v>
      </c>
      <c r="N48" s="10"/>
      <c r="O48" s="12"/>
      <c r="P48" s="8"/>
      <c r="Q48" s="8">
        <f t="shared" si="11"/>
        <v>180</v>
      </c>
      <c r="R48" s="13" t="s">
        <v>50</v>
      </c>
      <c r="S48" s="13" t="s">
        <v>50</v>
      </c>
    </row>
    <row r="49" spans="1:19" x14ac:dyDescent="0.25">
      <c r="A49" s="8" t="s">
        <v>134</v>
      </c>
      <c r="B49" s="10"/>
      <c r="C49" s="9">
        <f>B49*25</f>
        <v>0</v>
      </c>
      <c r="D49" s="8">
        <v>2</v>
      </c>
      <c r="E49" s="9">
        <f>D49*35</f>
        <v>70</v>
      </c>
      <c r="F49" s="10"/>
      <c r="G49" s="9">
        <f t="shared" si="5"/>
        <v>0</v>
      </c>
      <c r="H49" s="10"/>
      <c r="I49" s="9">
        <f t="shared" si="4"/>
        <v>0</v>
      </c>
      <c r="J49" s="10"/>
      <c r="K49" s="9">
        <f t="shared" si="12"/>
        <v>0</v>
      </c>
      <c r="L49" s="8">
        <v>4</v>
      </c>
      <c r="M49" s="11">
        <f t="shared" si="14"/>
        <v>240</v>
      </c>
      <c r="N49" s="10"/>
      <c r="O49" s="12"/>
      <c r="P49" s="8"/>
      <c r="Q49" s="8">
        <f t="shared" si="11"/>
        <v>310</v>
      </c>
      <c r="R49" s="13" t="s">
        <v>50</v>
      </c>
      <c r="S49" s="13" t="s">
        <v>50</v>
      </c>
    </row>
    <row r="50" spans="1:19" x14ac:dyDescent="0.25">
      <c r="A50" s="8" t="s">
        <v>164</v>
      </c>
      <c r="B50" s="10"/>
      <c r="C50" s="9">
        <f>B50*25</f>
        <v>0</v>
      </c>
      <c r="D50" s="8"/>
      <c r="E50" s="9">
        <f t="shared" si="13"/>
        <v>0</v>
      </c>
      <c r="F50" s="10"/>
      <c r="G50" s="9">
        <f t="shared" si="5"/>
        <v>0</v>
      </c>
      <c r="H50" s="10"/>
      <c r="I50" s="9"/>
      <c r="J50" s="10">
        <v>6</v>
      </c>
      <c r="K50" s="9">
        <f t="shared" si="12"/>
        <v>360</v>
      </c>
      <c r="L50" s="8"/>
      <c r="M50" s="11">
        <f t="shared" si="14"/>
        <v>0</v>
      </c>
      <c r="N50" s="10">
        <v>240</v>
      </c>
      <c r="O50" s="12"/>
      <c r="P50" s="8"/>
      <c r="Q50" s="8">
        <f t="shared" si="11"/>
        <v>600</v>
      </c>
      <c r="R50" s="13" t="s">
        <v>50</v>
      </c>
      <c r="S50" s="13" t="s">
        <v>50</v>
      </c>
    </row>
    <row r="51" spans="1:19" x14ac:dyDescent="0.25">
      <c r="A51" s="8" t="s">
        <v>30</v>
      </c>
      <c r="B51" s="10">
        <v>8</v>
      </c>
      <c r="C51" s="9">
        <f>B51*20</f>
        <v>160</v>
      </c>
      <c r="D51" s="8"/>
      <c r="E51" s="9">
        <f t="shared" si="13"/>
        <v>0</v>
      </c>
      <c r="F51" s="10"/>
      <c r="G51" s="9">
        <f t="shared" si="5"/>
        <v>0</v>
      </c>
      <c r="H51" s="10"/>
      <c r="I51" s="9">
        <f>H51*40</f>
        <v>0</v>
      </c>
      <c r="J51" s="10"/>
      <c r="K51" s="9">
        <f t="shared" si="12"/>
        <v>0</v>
      </c>
      <c r="L51" s="8"/>
      <c r="M51" s="11">
        <f t="shared" si="14"/>
        <v>0</v>
      </c>
      <c r="N51" s="10"/>
      <c r="O51" s="12"/>
      <c r="P51" s="8"/>
      <c r="Q51" s="8">
        <f t="shared" si="11"/>
        <v>160</v>
      </c>
      <c r="R51" s="13"/>
      <c r="S51" s="20" t="s">
        <v>50</v>
      </c>
    </row>
    <row r="52" spans="1:19" x14ac:dyDescent="0.25">
      <c r="A52" s="8" t="s">
        <v>165</v>
      </c>
      <c r="B52" s="10"/>
      <c r="C52" s="9">
        <f>B52*25</f>
        <v>0</v>
      </c>
      <c r="D52" s="8"/>
      <c r="E52" s="9">
        <f t="shared" si="13"/>
        <v>0</v>
      </c>
      <c r="F52" s="10"/>
      <c r="G52" s="9">
        <f t="shared" si="5"/>
        <v>0</v>
      </c>
      <c r="H52" s="10"/>
      <c r="I52" s="9"/>
      <c r="J52" s="10">
        <v>3</v>
      </c>
      <c r="K52" s="9">
        <f t="shared" si="12"/>
        <v>180</v>
      </c>
      <c r="L52" s="8"/>
      <c r="M52" s="11">
        <f t="shared" si="14"/>
        <v>0</v>
      </c>
      <c r="N52" s="10"/>
      <c r="O52" s="12"/>
      <c r="P52" s="8"/>
      <c r="Q52" s="8">
        <f t="shared" si="11"/>
        <v>180</v>
      </c>
      <c r="R52" s="13" t="s">
        <v>50</v>
      </c>
      <c r="S52" s="13" t="s">
        <v>50</v>
      </c>
    </row>
    <row r="53" spans="1:19" x14ac:dyDescent="0.25">
      <c r="A53" s="8" t="s">
        <v>119</v>
      </c>
      <c r="B53" s="10"/>
      <c r="C53" s="9">
        <f>B53*20</f>
        <v>0</v>
      </c>
      <c r="D53" s="8"/>
      <c r="E53" s="9">
        <f t="shared" si="13"/>
        <v>0</v>
      </c>
      <c r="F53" s="10"/>
      <c r="G53" s="9">
        <f t="shared" si="5"/>
        <v>0</v>
      </c>
      <c r="H53" s="10"/>
      <c r="I53" s="9">
        <f>H53*40</f>
        <v>0</v>
      </c>
      <c r="J53" s="10"/>
      <c r="K53" s="9">
        <f t="shared" si="12"/>
        <v>0</v>
      </c>
      <c r="L53" s="8"/>
      <c r="M53" s="11">
        <f t="shared" si="14"/>
        <v>0</v>
      </c>
      <c r="N53" s="10"/>
      <c r="O53" s="12"/>
      <c r="P53" s="8"/>
      <c r="Q53" s="8">
        <f t="shared" si="11"/>
        <v>0</v>
      </c>
      <c r="R53" s="13"/>
      <c r="S53" s="13"/>
    </row>
    <row r="54" spans="1:19" x14ac:dyDescent="0.25">
      <c r="A54" s="8" t="s">
        <v>85</v>
      </c>
      <c r="B54" s="10">
        <v>18</v>
      </c>
      <c r="C54" s="9">
        <f>B54*25</f>
        <v>450</v>
      </c>
      <c r="D54" s="8"/>
      <c r="E54" s="9">
        <f t="shared" si="13"/>
        <v>0</v>
      </c>
      <c r="F54" s="10"/>
      <c r="G54" s="9">
        <f t="shared" si="5"/>
        <v>0</v>
      </c>
      <c r="H54" s="10"/>
      <c r="I54" s="9">
        <f>H54*40</f>
        <v>0</v>
      </c>
      <c r="J54" s="10"/>
      <c r="K54" s="9">
        <f t="shared" si="12"/>
        <v>0</v>
      </c>
      <c r="L54" s="8"/>
      <c r="M54" s="11">
        <f t="shared" si="14"/>
        <v>0</v>
      </c>
      <c r="N54" s="10"/>
      <c r="O54" s="12"/>
      <c r="P54" s="8"/>
      <c r="Q54" s="8">
        <f t="shared" si="11"/>
        <v>450</v>
      </c>
      <c r="R54" s="13" t="s">
        <v>50</v>
      </c>
      <c r="S54" s="13" t="s">
        <v>50</v>
      </c>
    </row>
    <row r="55" spans="1:19" x14ac:dyDescent="0.25">
      <c r="A55" s="8" t="s">
        <v>135</v>
      </c>
      <c r="B55" s="10"/>
      <c r="C55" s="9">
        <f>B55*25</f>
        <v>0</v>
      </c>
      <c r="D55" s="8"/>
      <c r="E55" s="9">
        <f t="shared" si="13"/>
        <v>0</v>
      </c>
      <c r="F55" s="10"/>
      <c r="G55" s="9">
        <f t="shared" si="5"/>
        <v>0</v>
      </c>
      <c r="H55" s="10"/>
      <c r="I55" s="9">
        <f>H55*40</f>
        <v>0</v>
      </c>
      <c r="J55" s="10"/>
      <c r="K55" s="9">
        <f t="shared" si="12"/>
        <v>0</v>
      </c>
      <c r="L55" s="8"/>
      <c r="M55" s="11">
        <f t="shared" si="14"/>
        <v>0</v>
      </c>
      <c r="N55" s="10"/>
      <c r="O55" s="12"/>
      <c r="P55" s="8"/>
      <c r="Q55" s="8">
        <f t="shared" si="11"/>
        <v>0</v>
      </c>
      <c r="R55" s="13"/>
      <c r="S55" s="13"/>
    </row>
    <row r="56" spans="1:19" x14ac:dyDescent="0.25">
      <c r="A56" s="8" t="s">
        <v>31</v>
      </c>
      <c r="B56" s="10"/>
      <c r="C56" s="9">
        <f>B56*30</f>
        <v>0</v>
      </c>
      <c r="D56" s="8"/>
      <c r="E56" s="9">
        <f t="shared" si="13"/>
        <v>0</v>
      </c>
      <c r="F56" s="10"/>
      <c r="G56" s="9">
        <f t="shared" si="5"/>
        <v>0</v>
      </c>
      <c r="H56" s="10"/>
      <c r="I56" s="9">
        <f>H56*40</f>
        <v>0</v>
      </c>
      <c r="J56" s="10"/>
      <c r="K56" s="9">
        <f t="shared" si="12"/>
        <v>0</v>
      </c>
      <c r="L56" s="8"/>
      <c r="M56" s="11">
        <f t="shared" si="14"/>
        <v>0</v>
      </c>
      <c r="N56" s="10"/>
      <c r="O56" s="12"/>
      <c r="P56" s="8"/>
      <c r="Q56" s="8">
        <f t="shared" si="11"/>
        <v>0</v>
      </c>
      <c r="R56" s="13"/>
      <c r="S56" s="13"/>
    </row>
    <row r="57" spans="1:19" x14ac:dyDescent="0.25">
      <c r="A57" s="8" t="s">
        <v>170</v>
      </c>
      <c r="B57" s="10">
        <v>6</v>
      </c>
      <c r="C57" s="9">
        <f>B57*25</f>
        <v>150</v>
      </c>
      <c r="D57" s="8"/>
      <c r="E57" s="9">
        <f t="shared" si="13"/>
        <v>0</v>
      </c>
      <c r="F57" s="10"/>
      <c r="G57" s="9">
        <f t="shared" si="5"/>
        <v>0</v>
      </c>
      <c r="H57" s="10"/>
      <c r="I57" s="9"/>
      <c r="J57" s="10"/>
      <c r="K57" s="9">
        <f t="shared" si="12"/>
        <v>0</v>
      </c>
      <c r="L57" s="8"/>
      <c r="M57" s="11">
        <f t="shared" si="14"/>
        <v>0</v>
      </c>
      <c r="N57" s="10"/>
      <c r="O57" s="12"/>
      <c r="P57" s="8"/>
      <c r="Q57" s="8">
        <f t="shared" si="11"/>
        <v>150</v>
      </c>
      <c r="R57" s="13" t="s">
        <v>50</v>
      </c>
      <c r="S57" s="13" t="s">
        <v>50</v>
      </c>
    </row>
    <row r="58" spans="1:19" x14ac:dyDescent="0.25">
      <c r="A58" s="8" t="s">
        <v>171</v>
      </c>
      <c r="B58" s="10">
        <v>7</v>
      </c>
      <c r="C58" s="9">
        <f>B58*25</f>
        <v>175</v>
      </c>
      <c r="D58" s="8"/>
      <c r="E58" s="9">
        <f t="shared" si="13"/>
        <v>0</v>
      </c>
      <c r="F58" s="10"/>
      <c r="G58" s="9">
        <f t="shared" si="5"/>
        <v>0</v>
      </c>
      <c r="H58" s="10"/>
      <c r="I58" s="9"/>
      <c r="J58" s="10">
        <v>2</v>
      </c>
      <c r="K58" s="9">
        <f t="shared" si="12"/>
        <v>120</v>
      </c>
      <c r="L58" s="8"/>
      <c r="M58" s="11">
        <f t="shared" si="14"/>
        <v>0</v>
      </c>
      <c r="N58" s="10"/>
      <c r="O58" s="12"/>
      <c r="P58" s="8"/>
      <c r="Q58" s="8">
        <f t="shared" si="11"/>
        <v>295</v>
      </c>
      <c r="R58" s="13" t="s">
        <v>50</v>
      </c>
      <c r="S58" s="21" t="s">
        <v>50</v>
      </c>
    </row>
    <row r="59" spans="1:19" x14ac:dyDescent="0.25">
      <c r="A59" s="8" t="s">
        <v>172</v>
      </c>
      <c r="B59" s="10">
        <v>4</v>
      </c>
      <c r="C59" s="9">
        <f>B59*30</f>
        <v>120</v>
      </c>
      <c r="D59" s="8"/>
      <c r="E59" s="9">
        <f t="shared" si="13"/>
        <v>0</v>
      </c>
      <c r="F59" s="10"/>
      <c r="G59" s="9">
        <f t="shared" si="5"/>
        <v>0</v>
      </c>
      <c r="H59" s="10"/>
      <c r="I59" s="9"/>
      <c r="J59" s="10"/>
      <c r="K59" s="9">
        <f t="shared" si="12"/>
        <v>0</v>
      </c>
      <c r="L59" s="8"/>
      <c r="M59" s="11">
        <f t="shared" si="14"/>
        <v>0</v>
      </c>
      <c r="N59" s="10"/>
      <c r="O59" s="12"/>
      <c r="P59" s="8"/>
      <c r="Q59" s="8">
        <f t="shared" si="11"/>
        <v>120</v>
      </c>
      <c r="R59" s="13" t="s">
        <v>50</v>
      </c>
      <c r="S59" s="13" t="s">
        <v>50</v>
      </c>
    </row>
    <row r="60" spans="1:19" x14ac:dyDescent="0.25">
      <c r="A60" s="8" t="s">
        <v>173</v>
      </c>
      <c r="B60" s="10">
        <v>4</v>
      </c>
      <c r="C60" s="9">
        <f>B60*30</f>
        <v>120</v>
      </c>
      <c r="D60" s="8"/>
      <c r="E60" s="9">
        <f t="shared" si="13"/>
        <v>0</v>
      </c>
      <c r="F60" s="10"/>
      <c r="G60" s="9">
        <f t="shared" si="5"/>
        <v>0</v>
      </c>
      <c r="H60" s="10"/>
      <c r="I60" s="9"/>
      <c r="J60" s="10"/>
      <c r="K60" s="9">
        <f t="shared" si="12"/>
        <v>0</v>
      </c>
      <c r="L60" s="8"/>
      <c r="M60" s="11">
        <f t="shared" si="14"/>
        <v>0</v>
      </c>
      <c r="N60" s="10"/>
      <c r="O60" s="12"/>
      <c r="P60" s="8"/>
      <c r="Q60" s="8">
        <f t="shared" si="11"/>
        <v>120</v>
      </c>
      <c r="R60" s="13" t="s">
        <v>50</v>
      </c>
      <c r="S60" s="13" t="s">
        <v>50</v>
      </c>
    </row>
    <row r="61" spans="1:19" x14ac:dyDescent="0.25">
      <c r="A61" s="8" t="s">
        <v>175</v>
      </c>
      <c r="B61" s="10">
        <v>4</v>
      </c>
      <c r="C61" s="9">
        <f t="shared" ref="C61:C73" si="15">B61*30</f>
        <v>120</v>
      </c>
      <c r="D61" s="8"/>
      <c r="E61" s="9">
        <f t="shared" si="13"/>
        <v>0</v>
      </c>
      <c r="F61" s="10"/>
      <c r="G61" s="9">
        <f t="shared" si="5"/>
        <v>0</v>
      </c>
      <c r="H61" s="10"/>
      <c r="I61" s="9"/>
      <c r="J61" s="10"/>
      <c r="K61" s="9">
        <f t="shared" si="12"/>
        <v>0</v>
      </c>
      <c r="L61" s="8"/>
      <c r="M61" s="11">
        <f t="shared" si="14"/>
        <v>0</v>
      </c>
      <c r="N61" s="10"/>
      <c r="O61" s="12"/>
      <c r="P61" s="8"/>
      <c r="Q61" s="8">
        <f t="shared" si="11"/>
        <v>120</v>
      </c>
      <c r="R61" s="13" t="s">
        <v>50</v>
      </c>
      <c r="S61" s="13" t="s">
        <v>50</v>
      </c>
    </row>
    <row r="62" spans="1:19" x14ac:dyDescent="0.25">
      <c r="A62" s="8" t="s">
        <v>176</v>
      </c>
      <c r="B62" s="10">
        <v>3</v>
      </c>
      <c r="C62" s="9">
        <f>B62* 25</f>
        <v>75</v>
      </c>
      <c r="D62" s="8"/>
      <c r="E62" s="9">
        <f t="shared" si="13"/>
        <v>0</v>
      </c>
      <c r="F62" s="10"/>
      <c r="G62" s="9">
        <f t="shared" si="5"/>
        <v>0</v>
      </c>
      <c r="H62" s="10"/>
      <c r="I62" s="9"/>
      <c r="J62" s="10"/>
      <c r="K62" s="9">
        <f t="shared" si="12"/>
        <v>0</v>
      </c>
      <c r="L62" s="8"/>
      <c r="M62" s="11">
        <f t="shared" si="14"/>
        <v>0</v>
      </c>
      <c r="N62" s="10"/>
      <c r="O62" s="12"/>
      <c r="P62" s="8"/>
      <c r="Q62" s="8">
        <f t="shared" si="11"/>
        <v>75</v>
      </c>
      <c r="R62" s="13" t="s">
        <v>50</v>
      </c>
      <c r="S62" s="13" t="s">
        <v>50</v>
      </c>
    </row>
    <row r="63" spans="1:19" x14ac:dyDescent="0.25">
      <c r="A63" s="8" t="s">
        <v>153</v>
      </c>
      <c r="B63" s="10">
        <v>7</v>
      </c>
      <c r="C63" s="9">
        <f>B63*25</f>
        <v>175</v>
      </c>
      <c r="D63" s="8"/>
      <c r="E63" s="9">
        <f t="shared" si="13"/>
        <v>0</v>
      </c>
      <c r="F63" s="10"/>
      <c r="G63" s="9">
        <f t="shared" si="5"/>
        <v>0</v>
      </c>
      <c r="H63" s="10"/>
      <c r="I63" s="9"/>
      <c r="J63" s="10"/>
      <c r="K63" s="9">
        <f t="shared" si="12"/>
        <v>0</v>
      </c>
      <c r="L63" s="8"/>
      <c r="M63" s="11">
        <f t="shared" si="14"/>
        <v>0</v>
      </c>
      <c r="N63" s="10"/>
      <c r="O63" s="12"/>
      <c r="P63" s="8"/>
      <c r="Q63" s="8">
        <f t="shared" si="11"/>
        <v>175</v>
      </c>
      <c r="R63" s="13" t="s">
        <v>50</v>
      </c>
      <c r="S63" s="13" t="s">
        <v>50</v>
      </c>
    </row>
    <row r="64" spans="1:19" x14ac:dyDescent="0.25">
      <c r="A64" s="8" t="s">
        <v>177</v>
      </c>
      <c r="B64" s="10"/>
      <c r="C64" s="9">
        <f t="shared" si="15"/>
        <v>0</v>
      </c>
      <c r="D64" s="8">
        <v>1</v>
      </c>
      <c r="E64" s="9">
        <f t="shared" si="13"/>
        <v>40</v>
      </c>
      <c r="F64" s="10"/>
      <c r="G64" s="9">
        <f t="shared" si="5"/>
        <v>0</v>
      </c>
      <c r="H64" s="10"/>
      <c r="I64" s="9"/>
      <c r="J64" s="10"/>
      <c r="K64" s="9">
        <f t="shared" si="12"/>
        <v>0</v>
      </c>
      <c r="L64" s="8"/>
      <c r="M64" s="11">
        <f t="shared" si="14"/>
        <v>0</v>
      </c>
      <c r="N64" s="10"/>
      <c r="O64" s="12"/>
      <c r="P64" s="8"/>
      <c r="Q64" s="8">
        <f t="shared" si="11"/>
        <v>40</v>
      </c>
      <c r="R64" s="13" t="s">
        <v>50</v>
      </c>
      <c r="S64" s="13" t="s">
        <v>50</v>
      </c>
    </row>
    <row r="65" spans="1:19" x14ac:dyDescent="0.25">
      <c r="A65" s="8" t="s">
        <v>178</v>
      </c>
      <c r="B65" s="10">
        <v>3</v>
      </c>
      <c r="C65" s="9">
        <f>B65*35</f>
        <v>105</v>
      </c>
      <c r="D65" s="8"/>
      <c r="E65" s="9">
        <f t="shared" si="13"/>
        <v>0</v>
      </c>
      <c r="F65" s="10"/>
      <c r="G65" s="9">
        <f t="shared" si="5"/>
        <v>0</v>
      </c>
      <c r="H65" s="10"/>
      <c r="I65" s="9"/>
      <c r="J65" s="10"/>
      <c r="K65" s="9">
        <f t="shared" si="12"/>
        <v>0</v>
      </c>
      <c r="L65" s="8"/>
      <c r="M65" s="11">
        <f t="shared" si="14"/>
        <v>0</v>
      </c>
      <c r="N65" s="10"/>
      <c r="O65" s="12"/>
      <c r="P65" s="8"/>
      <c r="Q65" s="8">
        <f t="shared" si="11"/>
        <v>105</v>
      </c>
      <c r="R65" s="13" t="s">
        <v>50</v>
      </c>
      <c r="S65" s="13" t="s">
        <v>50</v>
      </c>
    </row>
    <row r="66" spans="1:19" x14ac:dyDescent="0.25">
      <c r="A66" s="8" t="s">
        <v>179</v>
      </c>
      <c r="B66" s="10">
        <v>4</v>
      </c>
      <c r="C66" s="9">
        <f t="shared" si="15"/>
        <v>120</v>
      </c>
      <c r="D66" s="8"/>
      <c r="E66" s="9">
        <f t="shared" si="13"/>
        <v>0</v>
      </c>
      <c r="F66" s="10"/>
      <c r="G66" s="9">
        <f t="shared" si="5"/>
        <v>0</v>
      </c>
      <c r="H66" s="10"/>
      <c r="I66" s="9"/>
      <c r="J66" s="10"/>
      <c r="K66" s="9">
        <f t="shared" si="12"/>
        <v>0</v>
      </c>
      <c r="L66" s="8"/>
      <c r="M66" s="11">
        <f t="shared" si="14"/>
        <v>0</v>
      </c>
      <c r="N66" s="10"/>
      <c r="O66" s="12"/>
      <c r="P66" s="8"/>
      <c r="Q66" s="8">
        <f t="shared" si="11"/>
        <v>120</v>
      </c>
      <c r="R66" s="13" t="s">
        <v>50</v>
      </c>
      <c r="S66" s="13" t="s">
        <v>50</v>
      </c>
    </row>
    <row r="67" spans="1:19" x14ac:dyDescent="0.25">
      <c r="A67" s="8" t="s">
        <v>180</v>
      </c>
      <c r="B67" s="10"/>
      <c r="C67" s="9">
        <f t="shared" si="15"/>
        <v>0</v>
      </c>
      <c r="D67" s="8"/>
      <c r="E67" s="9">
        <f t="shared" si="13"/>
        <v>0</v>
      </c>
      <c r="F67" s="10"/>
      <c r="G67" s="9">
        <f t="shared" si="5"/>
        <v>0</v>
      </c>
      <c r="H67" s="10"/>
      <c r="I67" s="9"/>
      <c r="J67" s="10">
        <v>4</v>
      </c>
      <c r="K67" s="9">
        <f t="shared" si="12"/>
        <v>240</v>
      </c>
      <c r="L67" s="8"/>
      <c r="M67" s="11">
        <f t="shared" si="14"/>
        <v>0</v>
      </c>
      <c r="N67" s="10"/>
      <c r="O67" s="12"/>
      <c r="P67" s="8"/>
      <c r="Q67" s="8">
        <f t="shared" si="11"/>
        <v>240</v>
      </c>
      <c r="R67" s="13" t="s">
        <v>50</v>
      </c>
      <c r="S67" s="13" t="s">
        <v>50</v>
      </c>
    </row>
    <row r="68" spans="1:19" x14ac:dyDescent="0.25">
      <c r="A68" s="8" t="s">
        <v>181</v>
      </c>
      <c r="B68" s="10"/>
      <c r="C68" s="9">
        <f t="shared" si="15"/>
        <v>0</v>
      </c>
      <c r="D68" s="8"/>
      <c r="E68" s="9">
        <f t="shared" si="13"/>
        <v>0</v>
      </c>
      <c r="F68" s="10"/>
      <c r="G68" s="9">
        <f t="shared" si="5"/>
        <v>0</v>
      </c>
      <c r="H68" s="10"/>
      <c r="I68" s="9"/>
      <c r="J68" s="10">
        <v>4</v>
      </c>
      <c r="K68" s="9">
        <f t="shared" si="12"/>
        <v>240</v>
      </c>
      <c r="L68" s="8"/>
      <c r="M68" s="11">
        <f t="shared" si="14"/>
        <v>0</v>
      </c>
      <c r="N68" s="10"/>
      <c r="O68" s="12"/>
      <c r="P68" s="8"/>
      <c r="Q68" s="8">
        <f t="shared" si="11"/>
        <v>240</v>
      </c>
      <c r="R68" s="13" t="s">
        <v>50</v>
      </c>
      <c r="S68" s="13" t="s">
        <v>50</v>
      </c>
    </row>
    <row r="69" spans="1:19" x14ac:dyDescent="0.25">
      <c r="A69" s="8" t="s">
        <v>182</v>
      </c>
      <c r="B69" s="10"/>
      <c r="C69" s="9">
        <f t="shared" si="15"/>
        <v>0</v>
      </c>
      <c r="D69" s="8"/>
      <c r="E69" s="9">
        <f t="shared" si="13"/>
        <v>0</v>
      </c>
      <c r="F69" s="10"/>
      <c r="G69" s="9">
        <f t="shared" si="5"/>
        <v>0</v>
      </c>
      <c r="H69" s="10"/>
      <c r="I69" s="9"/>
      <c r="J69" s="10">
        <v>4</v>
      </c>
      <c r="K69" s="9">
        <f t="shared" si="12"/>
        <v>240</v>
      </c>
      <c r="L69" s="8"/>
      <c r="M69" s="11">
        <f t="shared" si="14"/>
        <v>0</v>
      </c>
      <c r="N69" s="10"/>
      <c r="O69" s="12"/>
      <c r="P69" s="8"/>
      <c r="Q69" s="8">
        <f t="shared" si="11"/>
        <v>240</v>
      </c>
      <c r="R69" s="13" t="s">
        <v>50</v>
      </c>
      <c r="S69" s="13" t="s">
        <v>50</v>
      </c>
    </row>
    <row r="70" spans="1:19" x14ac:dyDescent="0.25">
      <c r="A70" s="8" t="s">
        <v>183</v>
      </c>
      <c r="B70" s="10"/>
      <c r="C70" s="9">
        <f t="shared" si="15"/>
        <v>0</v>
      </c>
      <c r="D70" s="8"/>
      <c r="E70" s="9">
        <f t="shared" si="13"/>
        <v>0</v>
      </c>
      <c r="F70" s="10"/>
      <c r="G70" s="9">
        <f t="shared" si="5"/>
        <v>0</v>
      </c>
      <c r="H70" s="10"/>
      <c r="I70" s="9"/>
      <c r="J70" s="10">
        <v>2</v>
      </c>
      <c r="K70" s="9">
        <f t="shared" si="12"/>
        <v>120</v>
      </c>
      <c r="L70" s="8"/>
      <c r="M70" s="11">
        <f t="shared" si="14"/>
        <v>0</v>
      </c>
      <c r="N70" s="10"/>
      <c r="O70" s="12"/>
      <c r="P70" s="8"/>
      <c r="Q70" s="8">
        <f t="shared" si="11"/>
        <v>120</v>
      </c>
      <c r="R70" s="13" t="s">
        <v>50</v>
      </c>
      <c r="S70" s="13" t="s">
        <v>50</v>
      </c>
    </row>
    <row r="71" spans="1:19" x14ac:dyDescent="0.25">
      <c r="A71" s="8" t="s">
        <v>184</v>
      </c>
      <c r="B71" s="10"/>
      <c r="C71" s="9">
        <f t="shared" si="15"/>
        <v>0</v>
      </c>
      <c r="D71" s="8"/>
      <c r="E71" s="9">
        <f t="shared" si="13"/>
        <v>0</v>
      </c>
      <c r="F71" s="10"/>
      <c r="G71" s="9">
        <f t="shared" si="5"/>
        <v>0</v>
      </c>
      <c r="H71" s="10"/>
      <c r="I71" s="9"/>
      <c r="J71" s="10">
        <v>4</v>
      </c>
      <c r="K71" s="9">
        <f t="shared" si="12"/>
        <v>240</v>
      </c>
      <c r="L71" s="8"/>
      <c r="M71" s="11">
        <f t="shared" si="14"/>
        <v>0</v>
      </c>
      <c r="N71" s="10"/>
      <c r="O71" s="12"/>
      <c r="P71" s="8"/>
      <c r="Q71" s="8">
        <f t="shared" si="11"/>
        <v>240</v>
      </c>
      <c r="R71" s="13" t="s">
        <v>50</v>
      </c>
      <c r="S71" s="13" t="s">
        <v>50</v>
      </c>
    </row>
    <row r="72" spans="1:19" x14ac:dyDescent="0.25">
      <c r="A72" s="8" t="s">
        <v>185</v>
      </c>
      <c r="B72" s="10"/>
      <c r="C72" s="9">
        <f t="shared" si="15"/>
        <v>0</v>
      </c>
      <c r="D72" s="8"/>
      <c r="E72" s="9">
        <f t="shared" si="13"/>
        <v>0</v>
      </c>
      <c r="F72" s="10"/>
      <c r="G72" s="9">
        <f t="shared" si="5"/>
        <v>0</v>
      </c>
      <c r="H72" s="10"/>
      <c r="I72" s="9"/>
      <c r="J72" s="10">
        <v>1</v>
      </c>
      <c r="K72" s="9">
        <f t="shared" si="12"/>
        <v>60</v>
      </c>
      <c r="L72" s="8"/>
      <c r="M72" s="11">
        <f t="shared" si="14"/>
        <v>0</v>
      </c>
      <c r="N72" s="10"/>
      <c r="O72" s="12"/>
      <c r="P72" s="8"/>
      <c r="Q72" s="8">
        <f t="shared" si="11"/>
        <v>60</v>
      </c>
      <c r="R72" s="13" t="s">
        <v>50</v>
      </c>
      <c r="S72" s="13" t="s">
        <v>50</v>
      </c>
    </row>
    <row r="73" spans="1:19" x14ac:dyDescent="0.25">
      <c r="A73" s="8"/>
      <c r="B73" s="10"/>
      <c r="C73" s="9">
        <f t="shared" si="15"/>
        <v>0</v>
      </c>
      <c r="D73" s="8"/>
      <c r="E73" s="9">
        <f t="shared" si="13"/>
        <v>0</v>
      </c>
      <c r="F73" s="10"/>
      <c r="G73" s="9">
        <f t="shared" si="5"/>
        <v>0</v>
      </c>
      <c r="H73" s="10"/>
      <c r="I73" s="9"/>
      <c r="J73" s="10"/>
      <c r="K73" s="9">
        <f t="shared" si="12"/>
        <v>0</v>
      </c>
      <c r="L73" s="8"/>
      <c r="M73" s="11">
        <f t="shared" si="14"/>
        <v>0</v>
      </c>
      <c r="N73" s="10"/>
      <c r="O73" s="12"/>
      <c r="P73" s="8"/>
      <c r="Q73" s="8">
        <f t="shared" si="11"/>
        <v>0</v>
      </c>
      <c r="R73" s="13"/>
      <c r="S73" s="13"/>
    </row>
    <row r="74" spans="1:19" x14ac:dyDescent="0.25">
      <c r="A74" s="8"/>
      <c r="B74" s="10"/>
      <c r="C74" s="9">
        <f>B74*20</f>
        <v>0</v>
      </c>
      <c r="D74" s="8"/>
      <c r="E74" s="9">
        <f t="shared" si="13"/>
        <v>0</v>
      </c>
      <c r="F74" s="10"/>
      <c r="G74" s="9">
        <f>F74*60</f>
        <v>0</v>
      </c>
      <c r="H74" s="10"/>
      <c r="I74" s="9">
        <f>H74*40</f>
        <v>0</v>
      </c>
      <c r="J74" s="10"/>
      <c r="K74" s="9">
        <f>J74*65</f>
        <v>0</v>
      </c>
      <c r="L74" s="8"/>
      <c r="M74" s="11">
        <f t="shared" si="14"/>
        <v>0</v>
      </c>
      <c r="N74" s="10"/>
      <c r="O74" s="12"/>
      <c r="P74" s="8"/>
      <c r="Q74" s="8">
        <f t="shared" si="11"/>
        <v>0</v>
      </c>
      <c r="R74" s="13"/>
      <c r="S74" s="13"/>
    </row>
    <row r="75" spans="1:19" x14ac:dyDescent="0.25">
      <c r="A75" s="9" t="s">
        <v>105</v>
      </c>
      <c r="B75" s="8">
        <v>3</v>
      </c>
      <c r="C75" s="9">
        <f>B75*10</f>
        <v>30</v>
      </c>
      <c r="D75" s="8"/>
      <c r="E75" s="9">
        <f t="shared" si="13"/>
        <v>0</v>
      </c>
      <c r="F75" s="10"/>
      <c r="G75" s="9">
        <f>F75*55</f>
        <v>0</v>
      </c>
      <c r="H75" s="10"/>
      <c r="I75" s="9">
        <f>H75*40</f>
        <v>0</v>
      </c>
      <c r="J75" s="10">
        <v>2</v>
      </c>
      <c r="K75" s="9">
        <f>J75*30</f>
        <v>60</v>
      </c>
      <c r="L75" s="8"/>
      <c r="M75" s="11">
        <f>L75*30</f>
        <v>0</v>
      </c>
      <c r="N75" s="10"/>
      <c r="O75" s="12"/>
      <c r="P75" s="8"/>
      <c r="Q75" s="8">
        <f t="shared" si="11"/>
        <v>90</v>
      </c>
      <c r="R75" s="13"/>
      <c r="S75" s="13"/>
    </row>
    <row r="76" spans="1:19" x14ac:dyDescent="0.25">
      <c r="A76" s="9" t="s">
        <v>65</v>
      </c>
      <c r="B76" s="8">
        <v>17</v>
      </c>
      <c r="C76" s="9">
        <f>B76*10</f>
        <v>170</v>
      </c>
      <c r="D76" s="8"/>
      <c r="E76" s="9">
        <f t="shared" si="13"/>
        <v>0</v>
      </c>
      <c r="F76" s="10"/>
      <c r="G76" s="9">
        <f>F76*55</f>
        <v>0</v>
      </c>
      <c r="H76" s="10"/>
      <c r="I76" s="9">
        <f>H76*40</f>
        <v>0</v>
      </c>
      <c r="J76" s="10"/>
      <c r="K76" s="9">
        <f>J76*65</f>
        <v>0</v>
      </c>
      <c r="L76" s="8"/>
      <c r="M76" s="11">
        <f>L76*55</f>
        <v>0</v>
      </c>
      <c r="N76" s="10"/>
      <c r="O76" s="12"/>
      <c r="P76" s="8"/>
      <c r="Q76" s="8">
        <f t="shared" si="11"/>
        <v>170</v>
      </c>
      <c r="R76" s="13"/>
      <c r="S76" s="13"/>
    </row>
    <row r="77" spans="1:19" x14ac:dyDescent="0.25">
      <c r="B77">
        <f>SUM(B3:B76)</f>
        <v>295</v>
      </c>
      <c r="C77">
        <f>SUM(C3:C74)</f>
        <v>7240</v>
      </c>
      <c r="D77">
        <f>SUM(D3:D76)</f>
        <v>36</v>
      </c>
      <c r="E77">
        <f>SUM(E3:E74)</f>
        <v>1420</v>
      </c>
      <c r="F77">
        <f>SUM(F3:F76)</f>
        <v>12</v>
      </c>
      <c r="G77">
        <f>SUM(G3:G74)</f>
        <v>960</v>
      </c>
      <c r="H77">
        <f>SUM(H3:H76)</f>
        <v>0</v>
      </c>
      <c r="I77">
        <f>SUM(I3:I74)</f>
        <v>0</v>
      </c>
      <c r="J77">
        <f>SUM(J3:J76)</f>
        <v>89</v>
      </c>
      <c r="K77">
        <f>SUM(K3:K74)</f>
        <v>5200</v>
      </c>
      <c r="L77">
        <f>SUM(L3:L76)</f>
        <v>14</v>
      </c>
      <c r="M77">
        <f>SUM(M3:M74)</f>
        <v>945</v>
      </c>
      <c r="Q77">
        <f>SUM(Q3:Q74)-(Q76+Q75)</f>
        <v>17235</v>
      </c>
    </row>
    <row r="78" spans="1:19" x14ac:dyDescent="0.25">
      <c r="M78">
        <f>M77-1500</f>
        <v>-555</v>
      </c>
      <c r="Q78">
        <f>SUM(B77,D77,F77,H77,J77,L77)</f>
        <v>446</v>
      </c>
    </row>
    <row r="82" spans="1:3" x14ac:dyDescent="0.25">
      <c r="A82" t="s">
        <v>158</v>
      </c>
      <c r="B82">
        <v>1737</v>
      </c>
    </row>
    <row r="83" spans="1:3" x14ac:dyDescent="0.25">
      <c r="A83" t="s">
        <v>137</v>
      </c>
      <c r="B83">
        <v>1789</v>
      </c>
    </row>
    <row r="84" spans="1:3" x14ac:dyDescent="0.25">
      <c r="A84" t="s">
        <v>113</v>
      </c>
      <c r="B84">
        <v>1702</v>
      </c>
    </row>
    <row r="85" spans="1:3" x14ac:dyDescent="0.25">
      <c r="A85" t="s">
        <v>159</v>
      </c>
      <c r="B85">
        <v>904</v>
      </c>
    </row>
    <row r="86" spans="1:3" x14ac:dyDescent="0.25">
      <c r="A86" t="s">
        <v>59</v>
      </c>
      <c r="B86">
        <v>2248</v>
      </c>
    </row>
    <row r="87" spans="1:3" x14ac:dyDescent="0.25">
      <c r="A87" t="s">
        <v>166</v>
      </c>
    </row>
    <row r="89" spans="1:3" x14ac:dyDescent="0.25">
      <c r="A89" s="16" t="s">
        <v>12</v>
      </c>
      <c r="B89">
        <f>SUM(B82:B88)</f>
        <v>8380</v>
      </c>
      <c r="C89">
        <f>SUM(C84:C88)</f>
        <v>0</v>
      </c>
    </row>
    <row r="91" spans="1:3" x14ac:dyDescent="0.25">
      <c r="A91" t="s">
        <v>39</v>
      </c>
      <c r="B91">
        <f>Q77-B89</f>
        <v>8855</v>
      </c>
    </row>
    <row r="93" spans="1:3" x14ac:dyDescent="0.25">
      <c r="A93" t="s">
        <v>40</v>
      </c>
      <c r="B93">
        <v>1375</v>
      </c>
    </row>
    <row r="94" spans="1:3" x14ac:dyDescent="0.25">
      <c r="A94" t="s">
        <v>41</v>
      </c>
      <c r="B94">
        <v>130</v>
      </c>
    </row>
    <row r="95" spans="1:3" x14ac:dyDescent="0.25">
      <c r="A95" t="s">
        <v>42</v>
      </c>
      <c r="B95">
        <v>250</v>
      </c>
    </row>
    <row r="96" spans="1:3" x14ac:dyDescent="0.25">
      <c r="A96" t="s">
        <v>51</v>
      </c>
      <c r="B96">
        <v>515</v>
      </c>
    </row>
    <row r="97" spans="1:4" x14ac:dyDescent="0.25">
      <c r="A97" t="s">
        <v>43</v>
      </c>
      <c r="B97">
        <v>125</v>
      </c>
    </row>
    <row r="98" spans="1:4" x14ac:dyDescent="0.25">
      <c r="A98" t="s">
        <v>44</v>
      </c>
      <c r="B98">
        <v>126</v>
      </c>
    </row>
    <row r="99" spans="1:4" x14ac:dyDescent="0.25">
      <c r="A99" t="s">
        <v>45</v>
      </c>
      <c r="B99">
        <v>300</v>
      </c>
    </row>
    <row r="100" spans="1:4" x14ac:dyDescent="0.25">
      <c r="A100" t="s">
        <v>66</v>
      </c>
      <c r="B100">
        <v>200</v>
      </c>
      <c r="D100" s="17"/>
    </row>
    <row r="101" spans="1:4" x14ac:dyDescent="0.25">
      <c r="A101" t="s">
        <v>47</v>
      </c>
      <c r="B101">
        <v>88</v>
      </c>
    </row>
    <row r="102" spans="1:4" x14ac:dyDescent="0.25">
      <c r="A102" t="s">
        <v>82</v>
      </c>
      <c r="B102">
        <v>2000</v>
      </c>
    </row>
    <row r="103" spans="1:4" x14ac:dyDescent="0.25">
      <c r="A103" t="s">
        <v>48</v>
      </c>
      <c r="B103">
        <f>SUM(B93:B102)</f>
        <v>5109</v>
      </c>
    </row>
    <row r="106" spans="1:4" x14ac:dyDescent="0.25">
      <c r="A106" t="s">
        <v>49</v>
      </c>
      <c r="B106">
        <f>B91-B103</f>
        <v>3746</v>
      </c>
    </row>
  </sheetData>
  <sortState ref="A3:S72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T22" sqref="T22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19" t="s">
        <v>175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/>
      <c r="K3" s="9">
        <f>J3*60</f>
        <v>0</v>
      </c>
      <c r="L3" s="8"/>
      <c r="M3" s="11">
        <f>L3*60</f>
        <v>0</v>
      </c>
      <c r="N3" s="10"/>
      <c r="O3" s="12"/>
      <c r="P3" s="8"/>
      <c r="Q3" s="8">
        <f t="shared" ref="Q3:Q31" si="0">SUM(C3,E3,G3,I3,K3,N3,M3)-O3</f>
        <v>0</v>
      </c>
      <c r="R3" s="13" t="s">
        <v>50</v>
      </c>
      <c r="S3" s="13" t="s">
        <v>50</v>
      </c>
    </row>
    <row r="4" spans="1:19" x14ac:dyDescent="0.25">
      <c r="A4" t="s">
        <v>92</v>
      </c>
      <c r="B4" s="10"/>
      <c r="C4" s="9">
        <f>B4*25</f>
        <v>0</v>
      </c>
      <c r="D4" s="8"/>
      <c r="E4" s="9">
        <f>D4*40</f>
        <v>0</v>
      </c>
      <c r="F4" s="10">
        <v>5</v>
      </c>
      <c r="G4" s="9">
        <f>F4*80</f>
        <v>400</v>
      </c>
      <c r="H4" s="10"/>
      <c r="I4" s="9">
        <f t="shared" ref="I4:I9" si="1">H4*40</f>
        <v>0</v>
      </c>
      <c r="J4" s="10"/>
      <c r="K4" s="9">
        <f>J4*60</f>
        <v>0</v>
      </c>
      <c r="L4" s="8"/>
      <c r="M4" s="11">
        <f>L4*65</f>
        <v>0</v>
      </c>
      <c r="N4" s="10"/>
      <c r="O4" s="12"/>
      <c r="P4" s="8"/>
      <c r="Q4" s="8">
        <f t="shared" si="0"/>
        <v>400</v>
      </c>
      <c r="R4" s="13"/>
      <c r="S4" s="13" t="s">
        <v>50</v>
      </c>
    </row>
    <row r="5" spans="1:19" x14ac:dyDescent="0.25">
      <c r="A5" s="15" t="s">
        <v>96</v>
      </c>
      <c r="B5" s="10"/>
      <c r="C5" s="9">
        <f>B5*25</f>
        <v>0</v>
      </c>
      <c r="D5" s="8"/>
      <c r="E5" s="9">
        <f>D5*40</f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>J5*60</f>
        <v>0</v>
      </c>
      <c r="L5" s="8">
        <v>8</v>
      </c>
      <c r="M5" s="11">
        <f>L5*80</f>
        <v>640</v>
      </c>
      <c r="N5" s="10"/>
      <c r="O5" s="12"/>
      <c r="P5" s="8"/>
      <c r="Q5" s="8">
        <f t="shared" si="0"/>
        <v>640</v>
      </c>
      <c r="R5" s="13"/>
      <c r="S5" s="13" t="s">
        <v>50</v>
      </c>
    </row>
    <row r="6" spans="1:19" x14ac:dyDescent="0.25">
      <c r="A6" s="8" t="s">
        <v>33</v>
      </c>
      <c r="B6" s="10"/>
      <c r="C6" s="9">
        <f>B6*25</f>
        <v>0</v>
      </c>
      <c r="D6" s="8"/>
      <c r="E6" s="9">
        <f>D6*35</f>
        <v>0</v>
      </c>
      <c r="F6" s="10">
        <v>2</v>
      </c>
      <c r="G6" s="9">
        <f>F6*80</f>
        <v>160</v>
      </c>
      <c r="H6" s="10"/>
      <c r="I6" s="9">
        <f t="shared" si="1"/>
        <v>0</v>
      </c>
      <c r="J6" s="10"/>
      <c r="K6" s="9">
        <f>J6*60</f>
        <v>0</v>
      </c>
      <c r="L6" s="8">
        <v>8</v>
      </c>
      <c r="M6" s="11">
        <f>L6*65</f>
        <v>520</v>
      </c>
      <c r="N6" s="10"/>
      <c r="O6" s="12"/>
      <c r="P6" s="8"/>
      <c r="Q6" s="8">
        <f t="shared" si="0"/>
        <v>680</v>
      </c>
      <c r="R6" s="13" t="s">
        <v>50</v>
      </c>
      <c r="S6" s="13" t="s">
        <v>50</v>
      </c>
    </row>
    <row r="7" spans="1:19" x14ac:dyDescent="0.25">
      <c r="A7" s="8" t="s">
        <v>146</v>
      </c>
      <c r="B7" s="10"/>
      <c r="C7" s="9">
        <f>B7*25</f>
        <v>0</v>
      </c>
      <c r="D7" s="8"/>
      <c r="E7" s="9">
        <f t="shared" ref="E7:E28" si="2">D7*40</f>
        <v>0</v>
      </c>
      <c r="F7" s="10"/>
      <c r="G7" s="9">
        <f>F7*80</f>
        <v>0</v>
      </c>
      <c r="H7" s="10"/>
      <c r="I7" s="9">
        <f t="shared" si="1"/>
        <v>0</v>
      </c>
      <c r="J7" s="10">
        <v>5</v>
      </c>
      <c r="K7" s="9">
        <f>J7*50</f>
        <v>250</v>
      </c>
      <c r="L7" s="8"/>
      <c r="M7" s="11">
        <f>L7*60</f>
        <v>0</v>
      </c>
      <c r="N7" s="10"/>
      <c r="O7" s="12"/>
      <c r="P7" s="8"/>
      <c r="Q7" s="8">
        <f t="shared" si="0"/>
        <v>250</v>
      </c>
      <c r="R7" s="13"/>
      <c r="S7" s="13" t="s">
        <v>50</v>
      </c>
    </row>
    <row r="8" spans="1:19" x14ac:dyDescent="0.25">
      <c r="A8" s="8" t="s">
        <v>117</v>
      </c>
      <c r="B8" s="10"/>
      <c r="C8" s="9">
        <f>B8*45</f>
        <v>0</v>
      </c>
      <c r="D8" s="8"/>
      <c r="E8" s="9">
        <f t="shared" si="2"/>
        <v>0</v>
      </c>
      <c r="F8" s="10"/>
      <c r="G8" s="9">
        <f>F8*80</f>
        <v>0</v>
      </c>
      <c r="H8" s="10"/>
      <c r="I8" s="9">
        <f t="shared" si="1"/>
        <v>0</v>
      </c>
      <c r="J8" s="10">
        <v>5</v>
      </c>
      <c r="K8" s="9">
        <f t="shared" ref="K8:K36" si="3">J8*60</f>
        <v>300</v>
      </c>
      <c r="L8" s="8"/>
      <c r="M8" s="11">
        <f>L8*65</f>
        <v>0</v>
      </c>
      <c r="N8" s="10">
        <v>300</v>
      </c>
      <c r="O8" s="12"/>
      <c r="P8" s="8"/>
      <c r="Q8" s="8">
        <f t="shared" si="0"/>
        <v>600</v>
      </c>
      <c r="R8" s="13" t="s">
        <v>50</v>
      </c>
      <c r="S8" s="13" t="s">
        <v>50</v>
      </c>
    </row>
    <row r="9" spans="1:19" x14ac:dyDescent="0.25">
      <c r="A9" s="8" t="s">
        <v>155</v>
      </c>
      <c r="B9" s="10"/>
      <c r="C9" s="9">
        <f>B9*25</f>
        <v>0</v>
      </c>
      <c r="D9" s="8"/>
      <c r="E9" s="9">
        <f t="shared" si="2"/>
        <v>0</v>
      </c>
      <c r="F9" s="10"/>
      <c r="G9" s="9">
        <f>F9*80</f>
        <v>0</v>
      </c>
      <c r="H9" s="10"/>
      <c r="I9" s="9">
        <f t="shared" si="1"/>
        <v>0</v>
      </c>
      <c r="J9" s="10">
        <v>7</v>
      </c>
      <c r="K9" s="9">
        <f t="shared" si="3"/>
        <v>420</v>
      </c>
      <c r="L9" s="8"/>
      <c r="M9" s="11">
        <f>L9*60</f>
        <v>0</v>
      </c>
      <c r="N9" s="10"/>
      <c r="O9" s="12"/>
      <c r="P9" s="8"/>
      <c r="Q9" s="8">
        <f t="shared" si="0"/>
        <v>420</v>
      </c>
      <c r="R9" s="13"/>
      <c r="S9" s="13" t="s">
        <v>50</v>
      </c>
    </row>
    <row r="10" spans="1:19" x14ac:dyDescent="0.25">
      <c r="A10" s="8" t="s">
        <v>169</v>
      </c>
      <c r="B10" s="10">
        <v>4</v>
      </c>
      <c r="C10" s="9">
        <f>B10*30</f>
        <v>120</v>
      </c>
      <c r="D10" s="8"/>
      <c r="E10" s="9">
        <f t="shared" si="2"/>
        <v>0</v>
      </c>
      <c r="F10" s="10"/>
      <c r="G10" s="9">
        <v>0</v>
      </c>
      <c r="H10" s="10"/>
      <c r="I10" s="9"/>
      <c r="J10" s="10"/>
      <c r="K10" s="9">
        <f t="shared" si="3"/>
        <v>0</v>
      </c>
      <c r="L10" s="8"/>
      <c r="M10" s="11">
        <f>L10*60</f>
        <v>0</v>
      </c>
      <c r="N10" s="10"/>
      <c r="O10" s="12"/>
      <c r="P10" s="8"/>
      <c r="Q10" s="8">
        <f t="shared" si="0"/>
        <v>120</v>
      </c>
      <c r="R10" s="13"/>
      <c r="S10" s="13" t="s">
        <v>50</v>
      </c>
    </row>
    <row r="11" spans="1:19" x14ac:dyDescent="0.25">
      <c r="A11" s="8" t="s">
        <v>131</v>
      </c>
      <c r="B11" s="10"/>
      <c r="C11" s="9">
        <f>B11*25</f>
        <v>0</v>
      </c>
      <c r="D11" s="8"/>
      <c r="E11" s="9">
        <f t="shared" si="2"/>
        <v>0</v>
      </c>
      <c r="F11" s="10"/>
      <c r="G11" s="9">
        <f t="shared" ref="G11:G16" si="4">F11*80</f>
        <v>0</v>
      </c>
      <c r="H11" s="10"/>
      <c r="I11" s="9">
        <f>H11*40</f>
        <v>0</v>
      </c>
      <c r="J11" s="10">
        <v>6</v>
      </c>
      <c r="K11" s="9">
        <f t="shared" si="3"/>
        <v>360</v>
      </c>
      <c r="L11" s="8"/>
      <c r="M11" s="11">
        <f>L11*60</f>
        <v>0</v>
      </c>
      <c r="N11" s="10"/>
      <c r="O11" s="12"/>
      <c r="P11" s="8"/>
      <c r="Q11" s="8">
        <f t="shared" si="0"/>
        <v>360</v>
      </c>
      <c r="R11" s="13" t="s">
        <v>50</v>
      </c>
      <c r="S11" s="13" t="s">
        <v>50</v>
      </c>
    </row>
    <row r="12" spans="1:19" x14ac:dyDescent="0.25">
      <c r="A12" s="8" t="s">
        <v>186</v>
      </c>
      <c r="B12" s="10"/>
      <c r="C12" s="9">
        <f>B12*30</f>
        <v>0</v>
      </c>
      <c r="D12" s="8"/>
      <c r="E12" s="9">
        <f t="shared" si="2"/>
        <v>0</v>
      </c>
      <c r="F12" s="10"/>
      <c r="G12" s="9">
        <f t="shared" si="4"/>
        <v>0</v>
      </c>
      <c r="H12" s="10"/>
      <c r="I12" s="9"/>
      <c r="J12" s="10"/>
      <c r="K12" s="9">
        <f t="shared" si="3"/>
        <v>0</v>
      </c>
      <c r="L12" s="8">
        <v>2</v>
      </c>
      <c r="M12" s="11">
        <f>L12*65</f>
        <v>130</v>
      </c>
      <c r="N12" s="10">
        <v>35</v>
      </c>
      <c r="O12" s="12"/>
      <c r="P12" s="8"/>
      <c r="Q12" s="8">
        <f t="shared" si="0"/>
        <v>165</v>
      </c>
      <c r="R12" s="13"/>
      <c r="S12" s="13" t="s">
        <v>50</v>
      </c>
    </row>
    <row r="13" spans="1:19" x14ac:dyDescent="0.25">
      <c r="A13" s="8" t="s">
        <v>103</v>
      </c>
      <c r="B13" s="10">
        <v>11</v>
      </c>
      <c r="C13" s="9">
        <f>B13*25</f>
        <v>275</v>
      </c>
      <c r="D13" s="8"/>
      <c r="E13" s="9">
        <f t="shared" si="2"/>
        <v>0</v>
      </c>
      <c r="F13" s="10"/>
      <c r="G13" s="9">
        <f t="shared" si="4"/>
        <v>0</v>
      </c>
      <c r="H13" s="10"/>
      <c r="I13" s="9">
        <f>H13*40</f>
        <v>0</v>
      </c>
      <c r="J13" s="10"/>
      <c r="K13" s="9">
        <f t="shared" si="3"/>
        <v>0</v>
      </c>
      <c r="L13" s="8"/>
      <c r="M13" s="11">
        <f>L13*60</f>
        <v>0</v>
      </c>
      <c r="N13" s="10"/>
      <c r="O13" s="12"/>
      <c r="P13" s="8"/>
      <c r="Q13" s="8">
        <f t="shared" si="0"/>
        <v>275</v>
      </c>
      <c r="R13" s="13"/>
      <c r="S13" s="13" t="s">
        <v>50</v>
      </c>
    </row>
    <row r="14" spans="1:19" x14ac:dyDescent="0.25">
      <c r="A14" s="8" t="s">
        <v>183</v>
      </c>
      <c r="B14" s="10"/>
      <c r="C14" s="9">
        <f>B14*30</f>
        <v>0</v>
      </c>
      <c r="D14" s="8"/>
      <c r="E14" s="9">
        <f t="shared" si="2"/>
        <v>0</v>
      </c>
      <c r="F14" s="10"/>
      <c r="G14" s="9">
        <f t="shared" si="4"/>
        <v>0</v>
      </c>
      <c r="H14" s="10"/>
      <c r="I14" s="9"/>
      <c r="J14" s="10">
        <v>2</v>
      </c>
      <c r="K14" s="9">
        <f t="shared" si="3"/>
        <v>120</v>
      </c>
      <c r="L14" s="8"/>
      <c r="M14" s="11">
        <f>L14*60</f>
        <v>0</v>
      </c>
      <c r="N14" s="10"/>
      <c r="O14" s="12"/>
      <c r="P14" s="8"/>
      <c r="Q14" s="8">
        <f t="shared" si="0"/>
        <v>120</v>
      </c>
      <c r="R14" s="13"/>
      <c r="S14" s="13" t="s">
        <v>50</v>
      </c>
    </row>
    <row r="15" spans="1:19" x14ac:dyDescent="0.25">
      <c r="A15" s="8" t="s">
        <v>170</v>
      </c>
      <c r="B15" s="10">
        <v>10</v>
      </c>
      <c r="C15" s="9">
        <f>B15*25</f>
        <v>250</v>
      </c>
      <c r="D15" s="8"/>
      <c r="E15" s="9">
        <f t="shared" si="2"/>
        <v>0</v>
      </c>
      <c r="F15" s="10"/>
      <c r="G15" s="9">
        <f t="shared" si="4"/>
        <v>0</v>
      </c>
      <c r="H15" s="10"/>
      <c r="I15" s="9"/>
      <c r="J15" s="10"/>
      <c r="K15" s="9">
        <f t="shared" si="3"/>
        <v>0</v>
      </c>
      <c r="L15" s="8"/>
      <c r="M15" s="11">
        <f>L15*60</f>
        <v>0</v>
      </c>
      <c r="N15" s="10"/>
      <c r="O15" s="12"/>
      <c r="P15" s="8"/>
      <c r="Q15" s="8">
        <f t="shared" si="0"/>
        <v>250</v>
      </c>
      <c r="R15" s="13" t="s">
        <v>50</v>
      </c>
      <c r="S15" s="13" t="s">
        <v>50</v>
      </c>
    </row>
    <row r="16" spans="1:19" x14ac:dyDescent="0.25">
      <c r="A16" s="8" t="s">
        <v>171</v>
      </c>
      <c r="B16" s="10"/>
      <c r="C16" s="9">
        <f>B16*30</f>
        <v>0</v>
      </c>
      <c r="D16" s="8"/>
      <c r="E16" s="9">
        <f t="shared" si="2"/>
        <v>0</v>
      </c>
      <c r="F16" s="10"/>
      <c r="G16" s="9">
        <f t="shared" si="4"/>
        <v>0</v>
      </c>
      <c r="H16" s="10"/>
      <c r="I16" s="9"/>
      <c r="J16" s="10"/>
      <c r="K16" s="9">
        <f t="shared" si="3"/>
        <v>0</v>
      </c>
      <c r="L16" s="8"/>
      <c r="M16" s="11">
        <f>L16*60</f>
        <v>0</v>
      </c>
      <c r="N16" s="10"/>
      <c r="O16" s="12"/>
      <c r="P16" s="8"/>
      <c r="Q16" s="8">
        <f t="shared" si="0"/>
        <v>0</v>
      </c>
      <c r="R16" s="13"/>
      <c r="S16" s="13"/>
    </row>
    <row r="17" spans="1:19" x14ac:dyDescent="0.25">
      <c r="A17" s="15" t="s">
        <v>16</v>
      </c>
      <c r="B17" s="10">
        <v>3</v>
      </c>
      <c r="C17" s="9">
        <f>B17*25</f>
        <v>75</v>
      </c>
      <c r="D17" s="8">
        <v>1</v>
      </c>
      <c r="E17" s="9">
        <f t="shared" si="2"/>
        <v>40</v>
      </c>
      <c r="F17" s="10">
        <v>9</v>
      </c>
      <c r="G17" s="9">
        <f>F17*100</f>
        <v>900</v>
      </c>
      <c r="H17" s="10"/>
      <c r="I17" s="9">
        <f>H17*40</f>
        <v>0</v>
      </c>
      <c r="J17" s="10"/>
      <c r="K17" s="9">
        <f t="shared" si="3"/>
        <v>0</v>
      </c>
      <c r="L17" s="8">
        <v>4</v>
      </c>
      <c r="M17" s="11">
        <f>L17*85</f>
        <v>340</v>
      </c>
      <c r="N17" s="10"/>
      <c r="O17" s="12"/>
      <c r="P17" s="8"/>
      <c r="Q17" s="8">
        <f t="shared" si="0"/>
        <v>1355</v>
      </c>
      <c r="R17" s="13"/>
      <c r="S17" s="13" t="s">
        <v>50</v>
      </c>
    </row>
    <row r="18" spans="1:19" x14ac:dyDescent="0.25">
      <c r="A18" s="8" t="s">
        <v>32</v>
      </c>
      <c r="B18" s="10">
        <v>20</v>
      </c>
      <c r="C18" s="9">
        <f>B18*25</f>
        <v>500</v>
      </c>
      <c r="D18" s="8"/>
      <c r="E18" s="9">
        <f t="shared" si="2"/>
        <v>0</v>
      </c>
      <c r="F18" s="10"/>
      <c r="G18" s="9">
        <f t="shared" ref="G18:G44" si="5">F18*80</f>
        <v>0</v>
      </c>
      <c r="H18" s="10"/>
      <c r="I18" s="9">
        <f>H18*40</f>
        <v>0</v>
      </c>
      <c r="J18" s="10"/>
      <c r="K18" s="9">
        <f t="shared" si="3"/>
        <v>0</v>
      </c>
      <c r="L18" s="8"/>
      <c r="M18" s="11">
        <f t="shared" ref="M18:M24" si="6">L18*60</f>
        <v>0</v>
      </c>
      <c r="N18" s="10"/>
      <c r="O18" s="12"/>
      <c r="P18" s="8"/>
      <c r="Q18" s="8">
        <f t="shared" si="0"/>
        <v>500</v>
      </c>
      <c r="R18" s="13"/>
      <c r="S18" s="13" t="s">
        <v>50</v>
      </c>
    </row>
    <row r="19" spans="1:19" x14ac:dyDescent="0.25">
      <c r="A19" s="8" t="s">
        <v>153</v>
      </c>
      <c r="B19" s="10">
        <v>9</v>
      </c>
      <c r="C19" s="9">
        <f>B19*25</f>
        <v>225</v>
      </c>
      <c r="D19" s="8"/>
      <c r="E19" s="9">
        <f t="shared" si="2"/>
        <v>0</v>
      </c>
      <c r="F19" s="10"/>
      <c r="G19" s="9">
        <f t="shared" si="5"/>
        <v>0</v>
      </c>
      <c r="H19" s="10"/>
      <c r="I19" s="9"/>
      <c r="J19" s="10"/>
      <c r="K19" s="9">
        <f t="shared" si="3"/>
        <v>0</v>
      </c>
      <c r="L19" s="8"/>
      <c r="M19" s="11">
        <f t="shared" si="6"/>
        <v>0</v>
      </c>
      <c r="N19" s="10"/>
      <c r="O19" s="12"/>
      <c r="P19" s="8"/>
      <c r="Q19" s="8">
        <f t="shared" si="0"/>
        <v>225</v>
      </c>
      <c r="R19" s="13" t="s">
        <v>50</v>
      </c>
      <c r="S19" s="13" t="s">
        <v>50</v>
      </c>
    </row>
    <row r="20" spans="1:19" x14ac:dyDescent="0.25">
      <c r="A20" s="8" t="s">
        <v>143</v>
      </c>
      <c r="B20" s="10">
        <v>3</v>
      </c>
      <c r="C20" s="9">
        <f>B20*35</f>
        <v>105</v>
      </c>
      <c r="D20" s="8"/>
      <c r="E20" s="9">
        <f t="shared" si="2"/>
        <v>0</v>
      </c>
      <c r="F20" s="10"/>
      <c r="G20" s="9">
        <f t="shared" si="5"/>
        <v>0</v>
      </c>
      <c r="H20" s="10"/>
      <c r="I20" s="9">
        <f>H20*40</f>
        <v>0</v>
      </c>
      <c r="J20" s="10"/>
      <c r="K20" s="9">
        <f t="shared" si="3"/>
        <v>0</v>
      </c>
      <c r="L20" s="8"/>
      <c r="M20" s="11">
        <f t="shared" si="6"/>
        <v>0</v>
      </c>
      <c r="N20" s="10"/>
      <c r="O20" s="12"/>
      <c r="P20" s="8"/>
      <c r="Q20" s="8">
        <f t="shared" si="0"/>
        <v>105</v>
      </c>
      <c r="R20" s="13"/>
      <c r="S20" s="13" t="s">
        <v>50</v>
      </c>
    </row>
    <row r="21" spans="1:19" x14ac:dyDescent="0.25">
      <c r="A21" s="8" t="s">
        <v>140</v>
      </c>
      <c r="B21" s="10">
        <v>11</v>
      </c>
      <c r="C21" s="9">
        <f>B21*30</f>
        <v>330</v>
      </c>
      <c r="D21" s="8"/>
      <c r="E21" s="9">
        <f t="shared" si="2"/>
        <v>0</v>
      </c>
      <c r="F21" s="10"/>
      <c r="G21" s="9">
        <f t="shared" si="5"/>
        <v>0</v>
      </c>
      <c r="H21" s="10"/>
      <c r="I21" s="9">
        <f>H21*40</f>
        <v>0</v>
      </c>
      <c r="J21" s="10"/>
      <c r="K21" s="9">
        <f t="shared" si="3"/>
        <v>0</v>
      </c>
      <c r="L21" s="8"/>
      <c r="M21" s="11">
        <f t="shared" si="6"/>
        <v>0</v>
      </c>
      <c r="N21" s="10"/>
      <c r="O21" s="12"/>
      <c r="P21" s="8"/>
      <c r="Q21" s="8">
        <f t="shared" si="0"/>
        <v>330</v>
      </c>
      <c r="R21" s="13"/>
      <c r="S21" s="13"/>
    </row>
    <row r="22" spans="1:19" x14ac:dyDescent="0.25">
      <c r="A22" s="8" t="s">
        <v>101</v>
      </c>
      <c r="B22" s="10">
        <v>12</v>
      </c>
      <c r="C22" s="9">
        <f>B22*20</f>
        <v>240</v>
      </c>
      <c r="D22" s="8"/>
      <c r="E22" s="9">
        <f t="shared" si="2"/>
        <v>0</v>
      </c>
      <c r="F22" s="10"/>
      <c r="G22" s="9">
        <f t="shared" si="5"/>
        <v>0</v>
      </c>
      <c r="H22" s="10"/>
      <c r="I22" s="9">
        <f>H22*40</f>
        <v>0</v>
      </c>
      <c r="J22" s="10"/>
      <c r="K22" s="9">
        <f t="shared" si="3"/>
        <v>0</v>
      </c>
      <c r="L22" s="8"/>
      <c r="M22" s="11">
        <f t="shared" si="6"/>
        <v>0</v>
      </c>
      <c r="N22" s="10"/>
      <c r="O22" s="12"/>
      <c r="P22" s="8"/>
      <c r="Q22" s="8">
        <f t="shared" si="0"/>
        <v>240</v>
      </c>
      <c r="R22" s="13"/>
      <c r="S22" s="13" t="s">
        <v>50</v>
      </c>
    </row>
    <row r="23" spans="1:19" x14ac:dyDescent="0.25">
      <c r="A23" s="8" t="s">
        <v>182</v>
      </c>
      <c r="B23" s="10"/>
      <c r="C23" s="9">
        <f>B23*30</f>
        <v>0</v>
      </c>
      <c r="D23" s="8"/>
      <c r="E23" s="9">
        <f t="shared" si="2"/>
        <v>0</v>
      </c>
      <c r="F23" s="10"/>
      <c r="G23" s="9">
        <f t="shared" si="5"/>
        <v>0</v>
      </c>
      <c r="H23" s="10"/>
      <c r="I23" s="9"/>
      <c r="J23" s="10">
        <v>6</v>
      </c>
      <c r="K23" s="9">
        <f t="shared" si="3"/>
        <v>360</v>
      </c>
      <c r="L23" s="8"/>
      <c r="M23" s="11">
        <f t="shared" si="6"/>
        <v>0</v>
      </c>
      <c r="N23" s="10"/>
      <c r="O23" s="12"/>
      <c r="P23" s="8"/>
      <c r="Q23" s="8">
        <f t="shared" si="0"/>
        <v>360</v>
      </c>
      <c r="R23" s="13" t="s">
        <v>50</v>
      </c>
      <c r="S23" s="13" t="s">
        <v>50</v>
      </c>
    </row>
    <row r="24" spans="1:19" x14ac:dyDescent="0.25">
      <c r="A24" s="8" t="s">
        <v>75</v>
      </c>
      <c r="B24" s="10">
        <v>6</v>
      </c>
      <c r="C24" s="9">
        <f>B24*25</f>
        <v>150</v>
      </c>
      <c r="D24" s="8"/>
      <c r="E24" s="9">
        <f t="shared" si="2"/>
        <v>0</v>
      </c>
      <c r="F24" s="10"/>
      <c r="G24" s="9">
        <f t="shared" si="5"/>
        <v>0</v>
      </c>
      <c r="H24" s="10"/>
      <c r="I24" s="9">
        <f t="shared" ref="I24:I29" si="7">H24*40</f>
        <v>0</v>
      </c>
      <c r="J24" s="10"/>
      <c r="K24" s="9">
        <f t="shared" si="3"/>
        <v>0</v>
      </c>
      <c r="L24" s="8"/>
      <c r="M24" s="11">
        <f t="shared" si="6"/>
        <v>0</v>
      </c>
      <c r="N24" s="10"/>
      <c r="O24" s="12"/>
      <c r="P24" s="8"/>
      <c r="Q24" s="8">
        <f t="shared" si="0"/>
        <v>150</v>
      </c>
      <c r="R24" s="13" t="s">
        <v>50</v>
      </c>
      <c r="S24" s="13" t="s">
        <v>50</v>
      </c>
    </row>
    <row r="25" spans="1:19" x14ac:dyDescent="0.25">
      <c r="A25" s="8" t="s">
        <v>19</v>
      </c>
      <c r="B25" s="10">
        <v>4</v>
      </c>
      <c r="C25" s="9">
        <f>B25*30</f>
        <v>120</v>
      </c>
      <c r="D25" s="8"/>
      <c r="E25" s="9">
        <f t="shared" si="2"/>
        <v>0</v>
      </c>
      <c r="F25" s="10"/>
      <c r="G25" s="9">
        <f t="shared" si="5"/>
        <v>0</v>
      </c>
      <c r="H25" s="10"/>
      <c r="I25" s="9">
        <f t="shared" si="7"/>
        <v>0</v>
      </c>
      <c r="J25" s="10"/>
      <c r="K25" s="9">
        <f t="shared" si="3"/>
        <v>0</v>
      </c>
      <c r="L25" s="8"/>
      <c r="M25" s="11">
        <f>L25*55</f>
        <v>0</v>
      </c>
      <c r="N25" s="10"/>
      <c r="O25" s="12"/>
      <c r="P25" s="8"/>
      <c r="Q25" s="8">
        <f t="shared" si="0"/>
        <v>120</v>
      </c>
      <c r="R25" s="13"/>
      <c r="S25" s="13" t="s">
        <v>50</v>
      </c>
    </row>
    <row r="26" spans="1:19" x14ac:dyDescent="0.25">
      <c r="A26" s="8" t="s">
        <v>125</v>
      </c>
      <c r="B26" s="10">
        <v>6</v>
      </c>
      <c r="C26" s="9">
        <f>B26*30</f>
        <v>180</v>
      </c>
      <c r="D26" s="8"/>
      <c r="E26" s="9">
        <f t="shared" si="2"/>
        <v>0</v>
      </c>
      <c r="F26" s="10"/>
      <c r="G26" s="9">
        <f t="shared" si="5"/>
        <v>0</v>
      </c>
      <c r="H26" s="10"/>
      <c r="I26" s="9">
        <f t="shared" si="7"/>
        <v>0</v>
      </c>
      <c r="J26" s="10"/>
      <c r="K26" s="9">
        <f t="shared" si="3"/>
        <v>0</v>
      </c>
      <c r="L26" s="8"/>
      <c r="M26" s="11">
        <f t="shared" ref="M26:M31" si="8">L26*60</f>
        <v>0</v>
      </c>
      <c r="N26" s="10"/>
      <c r="O26" s="12"/>
      <c r="P26" s="8"/>
      <c r="Q26" s="8">
        <f t="shared" si="0"/>
        <v>180</v>
      </c>
      <c r="R26" s="13" t="s">
        <v>50</v>
      </c>
      <c r="S26" s="13" t="s">
        <v>50</v>
      </c>
    </row>
    <row r="27" spans="1:19" x14ac:dyDescent="0.25">
      <c r="A27" s="8" t="s">
        <v>102</v>
      </c>
      <c r="B27" s="10">
        <v>1</v>
      </c>
      <c r="C27" s="9">
        <f>B27*25</f>
        <v>25</v>
      </c>
      <c r="D27" s="8"/>
      <c r="E27" s="9">
        <f t="shared" si="2"/>
        <v>0</v>
      </c>
      <c r="F27" s="10"/>
      <c r="G27" s="9">
        <f t="shared" si="5"/>
        <v>0</v>
      </c>
      <c r="H27" s="10"/>
      <c r="I27" s="9">
        <f t="shared" si="7"/>
        <v>0</v>
      </c>
      <c r="J27" s="10"/>
      <c r="K27" s="9">
        <f t="shared" si="3"/>
        <v>0</v>
      </c>
      <c r="L27" s="8"/>
      <c r="M27" s="11">
        <f t="shared" si="8"/>
        <v>0</v>
      </c>
      <c r="N27" s="10"/>
      <c r="O27" s="12"/>
      <c r="P27" s="8"/>
      <c r="Q27" s="8">
        <f t="shared" si="0"/>
        <v>25</v>
      </c>
      <c r="R27" s="13"/>
      <c r="S27" s="13" t="s">
        <v>50</v>
      </c>
    </row>
    <row r="28" spans="1:19" x14ac:dyDescent="0.25">
      <c r="A28" s="8" t="s">
        <v>160</v>
      </c>
      <c r="B28" s="10"/>
      <c r="C28" s="9">
        <f>B28*25</f>
        <v>0</v>
      </c>
      <c r="D28" s="8"/>
      <c r="E28" s="9">
        <f t="shared" si="2"/>
        <v>0</v>
      </c>
      <c r="F28" s="10"/>
      <c r="G28" s="9">
        <f t="shared" si="5"/>
        <v>0</v>
      </c>
      <c r="H28" s="10"/>
      <c r="I28" s="9">
        <f t="shared" si="7"/>
        <v>0</v>
      </c>
      <c r="J28" s="10">
        <v>4</v>
      </c>
      <c r="K28" s="9">
        <f t="shared" si="3"/>
        <v>240</v>
      </c>
      <c r="L28" s="8"/>
      <c r="M28" s="11">
        <f t="shared" si="8"/>
        <v>0</v>
      </c>
      <c r="N28" s="10"/>
      <c r="O28" s="12"/>
      <c r="P28" s="8"/>
      <c r="Q28" s="8">
        <f t="shared" si="0"/>
        <v>240</v>
      </c>
      <c r="R28" s="13"/>
      <c r="S28" s="13" t="s">
        <v>50</v>
      </c>
    </row>
    <row r="29" spans="1:19" x14ac:dyDescent="0.25">
      <c r="A29" s="8" t="s">
        <v>149</v>
      </c>
      <c r="B29" s="10"/>
      <c r="C29" s="9">
        <f>B29*25</f>
        <v>0</v>
      </c>
      <c r="D29" s="8"/>
      <c r="E29" s="9">
        <f>D29*35</f>
        <v>0</v>
      </c>
      <c r="F29" s="10"/>
      <c r="G29" s="9">
        <f t="shared" si="5"/>
        <v>0</v>
      </c>
      <c r="H29" s="10"/>
      <c r="I29" s="9">
        <f t="shared" si="7"/>
        <v>0</v>
      </c>
      <c r="J29" s="10"/>
      <c r="K29" s="9">
        <f t="shared" si="3"/>
        <v>0</v>
      </c>
      <c r="L29" s="8">
        <v>3</v>
      </c>
      <c r="M29" s="11">
        <f t="shared" si="8"/>
        <v>180</v>
      </c>
      <c r="N29" s="10"/>
      <c r="O29" s="12"/>
      <c r="P29" s="8"/>
      <c r="Q29" s="8">
        <f t="shared" si="0"/>
        <v>180</v>
      </c>
      <c r="R29" s="13" t="s">
        <v>50</v>
      </c>
      <c r="S29" s="13" t="s">
        <v>50</v>
      </c>
    </row>
    <row r="30" spans="1:19" x14ac:dyDescent="0.25">
      <c r="A30" s="8" t="s">
        <v>173</v>
      </c>
      <c r="B30" s="10">
        <v>8</v>
      </c>
      <c r="C30" s="9">
        <f>B30*30</f>
        <v>240</v>
      </c>
      <c r="D30" s="8"/>
      <c r="E30" s="9">
        <f>D30*40</f>
        <v>0</v>
      </c>
      <c r="F30" s="10"/>
      <c r="G30" s="9">
        <f t="shared" si="5"/>
        <v>0</v>
      </c>
      <c r="H30" s="10"/>
      <c r="I30" s="9"/>
      <c r="J30" s="10"/>
      <c r="K30" s="9">
        <f t="shared" si="3"/>
        <v>0</v>
      </c>
      <c r="L30" s="8"/>
      <c r="M30" s="11">
        <f t="shared" si="8"/>
        <v>0</v>
      </c>
      <c r="N30" s="10"/>
      <c r="O30" s="12"/>
      <c r="P30" s="8"/>
      <c r="Q30" s="8">
        <f t="shared" si="0"/>
        <v>240</v>
      </c>
      <c r="R30" s="13" t="s">
        <v>50</v>
      </c>
      <c r="S30" s="13" t="s">
        <v>50</v>
      </c>
    </row>
    <row r="31" spans="1:19" x14ac:dyDescent="0.25">
      <c r="A31" s="8" t="s">
        <v>162</v>
      </c>
      <c r="B31" s="10"/>
      <c r="C31" s="9">
        <f>B31*35</f>
        <v>0</v>
      </c>
      <c r="D31" s="8"/>
      <c r="E31" s="9">
        <f t="shared" ref="E31:E52" si="9">D31*40</f>
        <v>0</v>
      </c>
      <c r="F31" s="10"/>
      <c r="G31" s="9">
        <f t="shared" si="5"/>
        <v>0</v>
      </c>
      <c r="H31" s="10"/>
      <c r="I31" s="9">
        <f>H31*40</f>
        <v>0</v>
      </c>
      <c r="J31" s="10">
        <v>4</v>
      </c>
      <c r="K31" s="9">
        <f t="shared" si="3"/>
        <v>240</v>
      </c>
      <c r="L31" s="8"/>
      <c r="M31" s="11">
        <f t="shared" si="8"/>
        <v>0</v>
      </c>
      <c r="N31" s="10"/>
      <c r="O31" s="12"/>
      <c r="P31" s="8"/>
      <c r="Q31" s="8">
        <f t="shared" si="0"/>
        <v>240</v>
      </c>
      <c r="R31" s="13"/>
      <c r="S31" s="13" t="s">
        <v>50</v>
      </c>
    </row>
    <row r="32" spans="1:19" x14ac:dyDescent="0.25">
      <c r="A32" s="8" t="s">
        <v>21</v>
      </c>
      <c r="B32" s="10">
        <v>2</v>
      </c>
      <c r="C32" s="9">
        <f>B32*25</f>
        <v>50</v>
      </c>
      <c r="D32" s="8"/>
      <c r="E32" s="9">
        <f t="shared" si="9"/>
        <v>0</v>
      </c>
      <c r="F32" s="10"/>
      <c r="G32" s="9">
        <f t="shared" si="5"/>
        <v>0</v>
      </c>
      <c r="H32" s="10"/>
      <c r="I32" s="9">
        <f>H32*40</f>
        <v>0</v>
      </c>
      <c r="J32" s="10"/>
      <c r="K32" s="9">
        <f t="shared" si="3"/>
        <v>0</v>
      </c>
      <c r="L32" s="8"/>
      <c r="M32" s="11">
        <f>L32*55</f>
        <v>0</v>
      </c>
      <c r="N32" s="10"/>
      <c r="O32" s="12"/>
      <c r="P32" s="8"/>
      <c r="Q32" s="8">
        <f t="shared" ref="Q32:Q55" si="10">SUM(C32,E32,G32,I32,K32,N32,M32)-O32</f>
        <v>50</v>
      </c>
      <c r="R32" s="13"/>
      <c r="S32" s="13" t="s">
        <v>50</v>
      </c>
    </row>
    <row r="33" spans="1:19" x14ac:dyDescent="0.25">
      <c r="A33" s="8" t="s">
        <v>178</v>
      </c>
      <c r="B33" s="10">
        <v>3</v>
      </c>
      <c r="C33" s="9">
        <f>B33*35</f>
        <v>105</v>
      </c>
      <c r="D33" s="8"/>
      <c r="E33" s="9">
        <f t="shared" si="9"/>
        <v>0</v>
      </c>
      <c r="F33" s="10"/>
      <c r="G33" s="9">
        <f t="shared" si="5"/>
        <v>0</v>
      </c>
      <c r="H33" s="10"/>
      <c r="I33" s="9"/>
      <c r="J33" s="10"/>
      <c r="K33" s="9">
        <f t="shared" si="3"/>
        <v>0</v>
      </c>
      <c r="L33" s="8"/>
      <c r="M33" s="11">
        <f>L33*60</f>
        <v>0</v>
      </c>
      <c r="N33" s="10"/>
      <c r="O33" s="12"/>
      <c r="P33" s="8"/>
      <c r="Q33" s="8">
        <f t="shared" si="10"/>
        <v>105</v>
      </c>
      <c r="R33" s="13"/>
      <c r="S33" s="13" t="s">
        <v>50</v>
      </c>
    </row>
    <row r="34" spans="1:19" x14ac:dyDescent="0.25">
      <c r="A34" s="8" t="s">
        <v>104</v>
      </c>
      <c r="B34" s="10"/>
      <c r="C34" s="9">
        <f>B34*25</f>
        <v>0</v>
      </c>
      <c r="D34" s="8"/>
      <c r="E34" s="9">
        <f t="shared" si="9"/>
        <v>0</v>
      </c>
      <c r="F34" s="10"/>
      <c r="G34" s="9">
        <f t="shared" si="5"/>
        <v>0</v>
      </c>
      <c r="H34" s="10"/>
      <c r="I34" s="9">
        <f>H34*40</f>
        <v>0</v>
      </c>
      <c r="J34" s="10">
        <v>4</v>
      </c>
      <c r="K34" s="9">
        <f t="shared" si="3"/>
        <v>240</v>
      </c>
      <c r="L34" s="8"/>
      <c r="M34" s="11">
        <f>L34*60</f>
        <v>0</v>
      </c>
      <c r="N34" s="10"/>
      <c r="O34" s="12"/>
      <c r="P34" s="8"/>
      <c r="Q34" s="8">
        <f t="shared" si="10"/>
        <v>240</v>
      </c>
      <c r="R34" s="13"/>
      <c r="S34" s="13" t="s">
        <v>50</v>
      </c>
    </row>
    <row r="35" spans="1:19" x14ac:dyDescent="0.25">
      <c r="A35" s="8" t="s">
        <v>180</v>
      </c>
      <c r="B35" s="10"/>
      <c r="C35" s="9">
        <f>B35*30</f>
        <v>0</v>
      </c>
      <c r="D35" s="8"/>
      <c r="E35" s="9">
        <f t="shared" si="9"/>
        <v>0</v>
      </c>
      <c r="F35" s="10"/>
      <c r="G35" s="9">
        <f t="shared" si="5"/>
        <v>0</v>
      </c>
      <c r="H35" s="10"/>
      <c r="I35" s="9"/>
      <c r="J35" s="10">
        <v>3</v>
      </c>
      <c r="K35" s="9">
        <f t="shared" si="3"/>
        <v>180</v>
      </c>
      <c r="L35" s="8"/>
      <c r="M35" s="11">
        <f>L35*60</f>
        <v>0</v>
      </c>
      <c r="N35" s="10"/>
      <c r="O35" s="12"/>
      <c r="P35" s="8"/>
      <c r="Q35" s="8">
        <f t="shared" si="10"/>
        <v>180</v>
      </c>
      <c r="R35" s="13"/>
      <c r="S35" s="13" t="s">
        <v>50</v>
      </c>
    </row>
    <row r="36" spans="1:19" x14ac:dyDescent="0.25">
      <c r="A36" s="8" t="s">
        <v>87</v>
      </c>
      <c r="B36" s="10"/>
      <c r="C36" s="9">
        <f>B36*25</f>
        <v>0</v>
      </c>
      <c r="D36" s="8"/>
      <c r="E36" s="9">
        <f t="shared" si="9"/>
        <v>0</v>
      </c>
      <c r="F36" s="10"/>
      <c r="G36" s="9">
        <f t="shared" si="5"/>
        <v>0</v>
      </c>
      <c r="H36" s="10"/>
      <c r="I36" s="9">
        <f>H36*40</f>
        <v>0</v>
      </c>
      <c r="J36" s="10">
        <v>3</v>
      </c>
      <c r="K36" s="9">
        <f t="shared" si="3"/>
        <v>180</v>
      </c>
      <c r="L36" s="8">
        <v>1</v>
      </c>
      <c r="M36" s="11">
        <f>L36*65</f>
        <v>65</v>
      </c>
      <c r="N36" s="10">
        <v>65</v>
      </c>
      <c r="O36" s="12"/>
      <c r="P36" s="8"/>
      <c r="Q36" s="8">
        <f t="shared" si="10"/>
        <v>310</v>
      </c>
      <c r="R36" s="13" t="s">
        <v>50</v>
      </c>
      <c r="S36" s="13" t="s">
        <v>50</v>
      </c>
    </row>
    <row r="37" spans="1:19" x14ac:dyDescent="0.25">
      <c r="A37" s="8" t="s">
        <v>91</v>
      </c>
      <c r="B37" s="10">
        <v>6</v>
      </c>
      <c r="C37" s="9">
        <f>B37*25</f>
        <v>150</v>
      </c>
      <c r="D37" s="8"/>
      <c r="E37" s="9">
        <f t="shared" si="9"/>
        <v>0</v>
      </c>
      <c r="F37" s="10"/>
      <c r="G37" s="9">
        <f t="shared" si="5"/>
        <v>0</v>
      </c>
      <c r="H37" s="10"/>
      <c r="I37" s="9">
        <f>H37*40</f>
        <v>0</v>
      </c>
      <c r="J37" s="10"/>
      <c r="K37" s="9">
        <f t="shared" ref="K37:K59" si="11">J37*60</f>
        <v>0</v>
      </c>
      <c r="L37" s="8"/>
      <c r="M37" s="11">
        <f>L37*60</f>
        <v>0</v>
      </c>
      <c r="N37" s="10"/>
      <c r="O37" s="12"/>
      <c r="P37" s="8"/>
      <c r="Q37" s="8">
        <f t="shared" si="10"/>
        <v>150</v>
      </c>
      <c r="R37" s="13"/>
      <c r="S37" s="13" t="s">
        <v>50</v>
      </c>
    </row>
    <row r="38" spans="1:19" x14ac:dyDescent="0.25">
      <c r="A38" s="8" t="s">
        <v>147</v>
      </c>
      <c r="B38" s="10"/>
      <c r="C38" s="9">
        <f>B38*25</f>
        <v>0</v>
      </c>
      <c r="D38" s="8"/>
      <c r="E38" s="9">
        <f t="shared" si="9"/>
        <v>0</v>
      </c>
      <c r="F38" s="10"/>
      <c r="G38" s="9">
        <f t="shared" si="5"/>
        <v>0</v>
      </c>
      <c r="H38" s="10"/>
      <c r="I38" s="9">
        <f>H38*40</f>
        <v>0</v>
      </c>
      <c r="J38" s="10">
        <v>1</v>
      </c>
      <c r="K38" s="9">
        <f t="shared" si="11"/>
        <v>60</v>
      </c>
      <c r="L38" s="8"/>
      <c r="M38" s="11">
        <f>L38*60</f>
        <v>0</v>
      </c>
      <c r="N38" s="10"/>
      <c r="O38" s="12"/>
      <c r="P38" s="8"/>
      <c r="Q38" s="8">
        <f t="shared" si="10"/>
        <v>60</v>
      </c>
      <c r="R38" s="13" t="s">
        <v>50</v>
      </c>
      <c r="S38" s="13" t="s">
        <v>50</v>
      </c>
    </row>
    <row r="39" spans="1:19" x14ac:dyDescent="0.25">
      <c r="A39" s="8" t="s">
        <v>181</v>
      </c>
      <c r="B39" s="10"/>
      <c r="C39" s="9">
        <f>B39*30</f>
        <v>0</v>
      </c>
      <c r="D39" s="8"/>
      <c r="E39" s="9">
        <f t="shared" si="9"/>
        <v>0</v>
      </c>
      <c r="F39" s="10"/>
      <c r="G39" s="9">
        <f t="shared" si="5"/>
        <v>0</v>
      </c>
      <c r="H39" s="10"/>
      <c r="I39" s="9"/>
      <c r="J39" s="10">
        <v>8</v>
      </c>
      <c r="K39" s="9">
        <f t="shared" si="11"/>
        <v>480</v>
      </c>
      <c r="L39" s="8"/>
      <c r="M39" s="11">
        <f>L39*60</f>
        <v>0</v>
      </c>
      <c r="N39" s="10"/>
      <c r="O39" s="12"/>
      <c r="P39" s="8"/>
      <c r="Q39" s="8">
        <f t="shared" si="10"/>
        <v>480</v>
      </c>
      <c r="R39" s="13" t="s">
        <v>50</v>
      </c>
      <c r="S39" s="13" t="s">
        <v>50</v>
      </c>
    </row>
    <row r="40" spans="1:19" x14ac:dyDescent="0.25">
      <c r="A40" s="8" t="s">
        <v>73</v>
      </c>
      <c r="B40" s="10">
        <v>3</v>
      </c>
      <c r="C40" s="9">
        <f>B40*25</f>
        <v>75</v>
      </c>
      <c r="D40" s="8"/>
      <c r="E40" s="9">
        <f t="shared" si="9"/>
        <v>0</v>
      </c>
      <c r="F40" s="10"/>
      <c r="G40" s="9">
        <f t="shared" si="5"/>
        <v>0</v>
      </c>
      <c r="H40" s="10"/>
      <c r="I40" s="9">
        <f>H40*40</f>
        <v>0</v>
      </c>
      <c r="J40" s="10">
        <v>3</v>
      </c>
      <c r="K40" s="9">
        <f t="shared" si="11"/>
        <v>180</v>
      </c>
      <c r="L40" s="8"/>
      <c r="M40" s="11">
        <f>L40*65</f>
        <v>0</v>
      </c>
      <c r="N40" s="10"/>
      <c r="O40" s="12"/>
      <c r="P40" s="8"/>
      <c r="Q40" s="8">
        <f t="shared" si="10"/>
        <v>255</v>
      </c>
      <c r="R40" s="13" t="s">
        <v>50</v>
      </c>
      <c r="S40" s="13" t="s">
        <v>50</v>
      </c>
    </row>
    <row r="41" spans="1:19" x14ac:dyDescent="0.25">
      <c r="A41" s="8" t="s">
        <v>89</v>
      </c>
      <c r="B41" s="10">
        <v>1</v>
      </c>
      <c r="C41" s="9">
        <f>B41*25</f>
        <v>25</v>
      </c>
      <c r="D41" s="8"/>
      <c r="E41" s="9">
        <f t="shared" si="9"/>
        <v>0</v>
      </c>
      <c r="F41" s="10"/>
      <c r="G41" s="9">
        <f t="shared" si="5"/>
        <v>0</v>
      </c>
      <c r="H41" s="10"/>
      <c r="I41" s="9">
        <f>H41*40</f>
        <v>0</v>
      </c>
      <c r="J41" s="10">
        <v>4</v>
      </c>
      <c r="K41" s="9">
        <f t="shared" si="11"/>
        <v>240</v>
      </c>
      <c r="L41" s="8"/>
      <c r="M41" s="11">
        <f>L41*65</f>
        <v>0</v>
      </c>
      <c r="N41" s="10"/>
      <c r="O41" s="12"/>
      <c r="P41" s="8"/>
      <c r="Q41" s="8">
        <f t="shared" si="10"/>
        <v>265</v>
      </c>
      <c r="R41" s="13"/>
      <c r="S41" s="13" t="s">
        <v>50</v>
      </c>
    </row>
    <row r="42" spans="1:19" x14ac:dyDescent="0.25">
      <c r="A42" s="8" t="s">
        <v>90</v>
      </c>
      <c r="B42" s="10"/>
      <c r="C42" s="9">
        <f>B42*30</f>
        <v>0</v>
      </c>
      <c r="D42" s="8"/>
      <c r="E42" s="9">
        <f t="shared" si="9"/>
        <v>0</v>
      </c>
      <c r="F42" s="10"/>
      <c r="G42" s="9">
        <f t="shared" si="5"/>
        <v>0</v>
      </c>
      <c r="H42" s="10"/>
      <c r="I42" s="9"/>
      <c r="J42" s="10"/>
      <c r="K42" s="9">
        <f t="shared" si="11"/>
        <v>0</v>
      </c>
      <c r="L42" s="8">
        <v>5</v>
      </c>
      <c r="M42" s="11">
        <f>L42*65</f>
        <v>325</v>
      </c>
      <c r="N42" s="10"/>
      <c r="O42" s="12"/>
      <c r="P42" s="8"/>
      <c r="Q42" s="8">
        <f t="shared" si="10"/>
        <v>325</v>
      </c>
      <c r="R42" s="13"/>
      <c r="S42" s="13" t="s">
        <v>50</v>
      </c>
    </row>
    <row r="43" spans="1:19" x14ac:dyDescent="0.25">
      <c r="A43" s="15" t="s">
        <v>72</v>
      </c>
      <c r="B43" s="10">
        <v>14</v>
      </c>
      <c r="C43" s="9">
        <f>B43*25</f>
        <v>350</v>
      </c>
      <c r="D43" s="8"/>
      <c r="E43" s="9">
        <f t="shared" si="9"/>
        <v>0</v>
      </c>
      <c r="F43" s="10"/>
      <c r="G43" s="9">
        <f t="shared" si="5"/>
        <v>0</v>
      </c>
      <c r="H43" s="10"/>
      <c r="I43" s="9">
        <f>H43*40</f>
        <v>0</v>
      </c>
      <c r="J43" s="10"/>
      <c r="K43" s="9">
        <f t="shared" si="11"/>
        <v>0</v>
      </c>
      <c r="L43" s="8"/>
      <c r="M43" s="11">
        <f>L43*65</f>
        <v>0</v>
      </c>
      <c r="N43" s="10"/>
      <c r="O43" s="12"/>
      <c r="P43" s="8"/>
      <c r="Q43" s="8">
        <f t="shared" si="10"/>
        <v>350</v>
      </c>
      <c r="R43" s="13" t="s">
        <v>50</v>
      </c>
      <c r="S43" s="13" t="s">
        <v>50</v>
      </c>
    </row>
    <row r="44" spans="1:19" x14ac:dyDescent="0.25">
      <c r="A44" s="15" t="s">
        <v>24</v>
      </c>
      <c r="B44" s="10">
        <v>4</v>
      </c>
      <c r="C44" s="9">
        <f>B44*25</f>
        <v>100</v>
      </c>
      <c r="D44" s="8"/>
      <c r="E44" s="9">
        <f t="shared" si="9"/>
        <v>0</v>
      </c>
      <c r="F44" s="10"/>
      <c r="G44" s="9">
        <f t="shared" si="5"/>
        <v>0</v>
      </c>
      <c r="H44" s="10"/>
      <c r="I44" s="9">
        <f>H44*40</f>
        <v>0</v>
      </c>
      <c r="J44" s="10"/>
      <c r="K44" s="9">
        <f t="shared" si="11"/>
        <v>0</v>
      </c>
      <c r="L44" s="8"/>
      <c r="M44" s="11">
        <f>L44*65</f>
        <v>0</v>
      </c>
      <c r="N44" s="10"/>
      <c r="O44" s="12"/>
      <c r="P44" s="8"/>
      <c r="Q44" s="8">
        <f t="shared" si="10"/>
        <v>100</v>
      </c>
      <c r="R44" s="13" t="s">
        <v>50</v>
      </c>
      <c r="S44" s="13" t="s">
        <v>50</v>
      </c>
    </row>
    <row r="45" spans="1:19" x14ac:dyDescent="0.25">
      <c r="A45" s="8" t="s">
        <v>156</v>
      </c>
      <c r="B45" s="10"/>
      <c r="C45" s="9">
        <f>B45*25</f>
        <v>0</v>
      </c>
      <c r="D45" s="8"/>
      <c r="E45" s="9">
        <f t="shared" si="9"/>
        <v>0</v>
      </c>
      <c r="F45" s="10"/>
      <c r="G45" s="9">
        <f t="shared" ref="G45:G68" si="12">F45*80</f>
        <v>0</v>
      </c>
      <c r="H45" s="10"/>
      <c r="I45" s="9">
        <f>H45*40</f>
        <v>0</v>
      </c>
      <c r="J45" s="10">
        <v>5</v>
      </c>
      <c r="K45" s="9">
        <f t="shared" si="11"/>
        <v>300</v>
      </c>
      <c r="L45" s="8"/>
      <c r="M45" s="11">
        <f>L45*60</f>
        <v>0</v>
      </c>
      <c r="N45" s="10"/>
      <c r="O45" s="12"/>
      <c r="P45" s="8"/>
      <c r="Q45" s="8">
        <f t="shared" si="10"/>
        <v>300</v>
      </c>
      <c r="R45" s="13"/>
      <c r="S45" s="13" t="s">
        <v>50</v>
      </c>
    </row>
    <row r="46" spans="1:19" x14ac:dyDescent="0.25">
      <c r="A46" s="8" t="s">
        <v>141</v>
      </c>
      <c r="B46" s="10">
        <v>8</v>
      </c>
      <c r="C46" s="9">
        <f>B46*25</f>
        <v>200</v>
      </c>
      <c r="D46" s="8"/>
      <c r="E46" s="9">
        <f t="shared" si="9"/>
        <v>0</v>
      </c>
      <c r="F46" s="10"/>
      <c r="G46" s="9">
        <f t="shared" si="12"/>
        <v>0</v>
      </c>
      <c r="H46" s="10"/>
      <c r="I46" s="9">
        <f>H46*40</f>
        <v>0</v>
      </c>
      <c r="J46" s="10">
        <v>3</v>
      </c>
      <c r="K46" s="9">
        <f t="shared" si="11"/>
        <v>180</v>
      </c>
      <c r="L46" s="8"/>
      <c r="M46" s="11">
        <f>L46*65</f>
        <v>0</v>
      </c>
      <c r="N46" s="10"/>
      <c r="O46" s="12"/>
      <c r="P46" s="8"/>
      <c r="Q46" s="8">
        <f t="shared" si="10"/>
        <v>380</v>
      </c>
      <c r="R46" s="13"/>
      <c r="S46" s="13" t="s">
        <v>50</v>
      </c>
    </row>
    <row r="47" spans="1:19" x14ac:dyDescent="0.25">
      <c r="A47" s="8" t="s">
        <v>25</v>
      </c>
      <c r="B47" s="10">
        <v>23</v>
      </c>
      <c r="C47" s="9">
        <f>B47*25</f>
        <v>575</v>
      </c>
      <c r="D47" s="8"/>
      <c r="E47" s="9">
        <f t="shared" si="9"/>
        <v>0</v>
      </c>
      <c r="F47" s="10"/>
      <c r="G47" s="9">
        <f t="shared" si="12"/>
        <v>0</v>
      </c>
      <c r="H47" s="10"/>
      <c r="I47" s="9">
        <f>H47*40</f>
        <v>0</v>
      </c>
      <c r="J47" s="10"/>
      <c r="K47" s="9">
        <f t="shared" si="11"/>
        <v>0</v>
      </c>
      <c r="L47" s="8"/>
      <c r="M47" s="11">
        <f>L47*65</f>
        <v>0</v>
      </c>
      <c r="N47" s="10">
        <v>1010</v>
      </c>
      <c r="O47" s="12"/>
      <c r="P47" s="8"/>
      <c r="Q47" s="8">
        <f t="shared" si="10"/>
        <v>1585</v>
      </c>
      <c r="R47" s="13"/>
      <c r="S47" s="13" t="s">
        <v>50</v>
      </c>
    </row>
    <row r="48" spans="1:19" x14ac:dyDescent="0.25">
      <c r="A48" s="8" t="s">
        <v>184</v>
      </c>
      <c r="B48" s="10"/>
      <c r="C48" s="9">
        <f>B48*30</f>
        <v>0</v>
      </c>
      <c r="D48" s="8"/>
      <c r="E48" s="9">
        <f t="shared" si="9"/>
        <v>0</v>
      </c>
      <c r="F48" s="10"/>
      <c r="G48" s="9">
        <f t="shared" si="12"/>
        <v>0</v>
      </c>
      <c r="H48" s="10"/>
      <c r="I48" s="9"/>
      <c r="J48" s="10">
        <v>4</v>
      </c>
      <c r="K48" s="9">
        <f t="shared" si="11"/>
        <v>240</v>
      </c>
      <c r="L48" s="8"/>
      <c r="M48" s="11">
        <f>L48*60</f>
        <v>0</v>
      </c>
      <c r="N48" s="10"/>
      <c r="O48" s="12"/>
      <c r="P48" s="8"/>
      <c r="Q48" s="8">
        <f t="shared" si="10"/>
        <v>240</v>
      </c>
      <c r="R48" s="13"/>
      <c r="S48" s="13" t="s">
        <v>50</v>
      </c>
    </row>
    <row r="49" spans="1:19" x14ac:dyDescent="0.25">
      <c r="A49" s="8" t="s">
        <v>53</v>
      </c>
      <c r="B49" s="10">
        <v>9</v>
      </c>
      <c r="C49" s="9">
        <f>B49*30</f>
        <v>270</v>
      </c>
      <c r="D49" s="8"/>
      <c r="E49" s="9">
        <f t="shared" si="9"/>
        <v>0</v>
      </c>
      <c r="F49" s="10"/>
      <c r="G49" s="9">
        <f t="shared" si="12"/>
        <v>0</v>
      </c>
      <c r="H49" s="10"/>
      <c r="I49" s="9">
        <f>H49*40</f>
        <v>0</v>
      </c>
      <c r="J49" s="10"/>
      <c r="K49" s="9">
        <f t="shared" si="11"/>
        <v>0</v>
      </c>
      <c r="L49" s="8"/>
      <c r="M49" s="11">
        <f>L49*65</f>
        <v>0</v>
      </c>
      <c r="N49" s="10"/>
      <c r="O49" s="12"/>
      <c r="P49" s="8"/>
      <c r="Q49" s="8">
        <f t="shared" si="10"/>
        <v>270</v>
      </c>
      <c r="R49" s="13" t="s">
        <v>50</v>
      </c>
      <c r="S49" s="13" t="s">
        <v>50</v>
      </c>
    </row>
    <row r="50" spans="1:19" x14ac:dyDescent="0.25">
      <c r="A50" s="8" t="s">
        <v>26</v>
      </c>
      <c r="B50" s="10">
        <v>1</v>
      </c>
      <c r="C50" s="9">
        <f>B50*25</f>
        <v>25</v>
      </c>
      <c r="D50" s="8"/>
      <c r="E50" s="9">
        <f t="shared" si="9"/>
        <v>0</v>
      </c>
      <c r="F50" s="10"/>
      <c r="G50" s="9">
        <f t="shared" si="12"/>
        <v>0</v>
      </c>
      <c r="H50" s="10"/>
      <c r="I50" s="9">
        <f>H50*40</f>
        <v>0</v>
      </c>
      <c r="J50" s="10"/>
      <c r="K50" s="9">
        <f t="shared" si="11"/>
        <v>0</v>
      </c>
      <c r="L50" s="8"/>
      <c r="M50" s="11">
        <f>L50*65</f>
        <v>0</v>
      </c>
      <c r="N50" s="10"/>
      <c r="O50" s="12"/>
      <c r="P50" s="8" t="s">
        <v>201</v>
      </c>
      <c r="Q50" s="8">
        <f t="shared" si="10"/>
        <v>25</v>
      </c>
      <c r="R50" s="13"/>
      <c r="S50" s="13"/>
    </row>
    <row r="51" spans="1:19" x14ac:dyDescent="0.25">
      <c r="A51" s="8" t="s">
        <v>185</v>
      </c>
      <c r="B51" s="10"/>
      <c r="C51" s="9">
        <f>B51*30</f>
        <v>0</v>
      </c>
      <c r="D51" s="8"/>
      <c r="E51" s="9">
        <f t="shared" si="9"/>
        <v>0</v>
      </c>
      <c r="F51" s="10"/>
      <c r="G51" s="9">
        <f t="shared" si="12"/>
        <v>0</v>
      </c>
      <c r="H51" s="10"/>
      <c r="I51" s="9"/>
      <c r="J51" s="10">
        <v>3</v>
      </c>
      <c r="K51" s="9">
        <f t="shared" si="11"/>
        <v>180</v>
      </c>
      <c r="L51" s="8"/>
      <c r="M51" s="11">
        <f>L51*60</f>
        <v>0</v>
      </c>
      <c r="N51" s="10"/>
      <c r="O51" s="12"/>
      <c r="P51" s="8"/>
      <c r="Q51" s="8">
        <f t="shared" si="10"/>
        <v>180</v>
      </c>
      <c r="R51" s="13"/>
      <c r="S51" s="13" t="s">
        <v>50</v>
      </c>
    </row>
    <row r="52" spans="1:19" x14ac:dyDescent="0.25">
      <c r="A52" s="8" t="s">
        <v>150</v>
      </c>
      <c r="B52" s="10"/>
      <c r="C52" s="9">
        <f>B52*25</f>
        <v>0</v>
      </c>
      <c r="D52" s="8"/>
      <c r="E52" s="9">
        <f t="shared" si="9"/>
        <v>0</v>
      </c>
      <c r="F52" s="10"/>
      <c r="G52" s="9">
        <f t="shared" si="12"/>
        <v>0</v>
      </c>
      <c r="H52" s="10"/>
      <c r="I52" s="9">
        <f>H52*40</f>
        <v>0</v>
      </c>
      <c r="J52" s="10">
        <v>1</v>
      </c>
      <c r="K52" s="9">
        <f t="shared" si="11"/>
        <v>60</v>
      </c>
      <c r="L52" s="8"/>
      <c r="M52" s="11">
        <f>L52*60</f>
        <v>0</v>
      </c>
      <c r="N52" s="10"/>
      <c r="O52" s="12"/>
      <c r="P52" s="8"/>
      <c r="Q52" s="8">
        <f t="shared" si="10"/>
        <v>60</v>
      </c>
      <c r="R52" s="13"/>
      <c r="S52" s="13" t="s">
        <v>50</v>
      </c>
    </row>
    <row r="53" spans="1:19" x14ac:dyDescent="0.25">
      <c r="A53" s="8" t="s">
        <v>34</v>
      </c>
      <c r="B53" s="10">
        <v>18</v>
      </c>
      <c r="C53" s="9">
        <f>B53*30</f>
        <v>540</v>
      </c>
      <c r="D53" s="8"/>
      <c r="E53" s="9">
        <f>D53*30</f>
        <v>0</v>
      </c>
      <c r="F53" s="10"/>
      <c r="G53" s="9">
        <f t="shared" si="12"/>
        <v>0</v>
      </c>
      <c r="H53" s="10"/>
      <c r="I53" s="9">
        <f>H53*40</f>
        <v>0</v>
      </c>
      <c r="J53" s="10"/>
      <c r="K53" s="9">
        <f t="shared" si="11"/>
        <v>0</v>
      </c>
      <c r="L53" s="8"/>
      <c r="M53" s="11">
        <f>L53*65</f>
        <v>0</v>
      </c>
      <c r="N53" s="10"/>
      <c r="O53" s="12"/>
      <c r="P53" s="8"/>
      <c r="Q53" s="8">
        <f t="shared" si="10"/>
        <v>540</v>
      </c>
      <c r="R53" s="13"/>
      <c r="S53" s="13" t="s">
        <v>50</v>
      </c>
    </row>
    <row r="54" spans="1:19" x14ac:dyDescent="0.25">
      <c r="A54" s="15" t="s">
        <v>29</v>
      </c>
      <c r="B54" s="10">
        <v>2</v>
      </c>
      <c r="C54" s="9">
        <f>B54*25</f>
        <v>50</v>
      </c>
      <c r="D54" s="8"/>
      <c r="E54" s="9">
        <f>D54*35</f>
        <v>0</v>
      </c>
      <c r="F54" s="10">
        <v>3</v>
      </c>
      <c r="G54" s="9">
        <f t="shared" si="12"/>
        <v>240</v>
      </c>
      <c r="H54" s="10"/>
      <c r="I54" s="9">
        <f>H54*40</f>
        <v>0</v>
      </c>
      <c r="J54" s="10"/>
      <c r="K54" s="9">
        <f t="shared" si="11"/>
        <v>0</v>
      </c>
      <c r="L54" s="8">
        <v>8</v>
      </c>
      <c r="M54" s="11">
        <f>L54*60</f>
        <v>480</v>
      </c>
      <c r="N54" s="10"/>
      <c r="O54" s="12"/>
      <c r="P54" s="8"/>
      <c r="Q54" s="8">
        <f t="shared" si="10"/>
        <v>770</v>
      </c>
      <c r="R54" s="13"/>
      <c r="S54" s="13" t="s">
        <v>50</v>
      </c>
    </row>
    <row r="55" spans="1:19" x14ac:dyDescent="0.25">
      <c r="A55" s="8" t="s">
        <v>116</v>
      </c>
      <c r="B55" s="10"/>
      <c r="C55" s="9">
        <f>B55*25</f>
        <v>0</v>
      </c>
      <c r="D55" s="8"/>
      <c r="E55" s="9">
        <f>D55*40</f>
        <v>0</v>
      </c>
      <c r="F55" s="10"/>
      <c r="G55" s="9">
        <f t="shared" si="12"/>
        <v>0</v>
      </c>
      <c r="H55" s="10"/>
      <c r="I55" s="9">
        <f>H55*40</f>
        <v>0</v>
      </c>
      <c r="J55" s="10"/>
      <c r="K55" s="9">
        <f t="shared" si="11"/>
        <v>0</v>
      </c>
      <c r="L55" s="8"/>
      <c r="M55" s="11">
        <f>L55*55</f>
        <v>0</v>
      </c>
      <c r="N55" s="10"/>
      <c r="O55" s="12"/>
      <c r="P55" s="8"/>
      <c r="Q55" s="8">
        <f t="shared" si="10"/>
        <v>0</v>
      </c>
      <c r="R55" s="13"/>
      <c r="S55" s="13"/>
    </row>
    <row r="56" spans="1:19" x14ac:dyDescent="0.25">
      <c r="A56" s="8" t="s">
        <v>134</v>
      </c>
      <c r="B56" s="10"/>
      <c r="C56" s="9">
        <f>B56*25</f>
        <v>0</v>
      </c>
      <c r="D56" s="8"/>
      <c r="E56" s="9">
        <f>D56*35</f>
        <v>0</v>
      </c>
      <c r="F56" s="10">
        <v>3</v>
      </c>
      <c r="G56" s="9">
        <f t="shared" si="12"/>
        <v>240</v>
      </c>
      <c r="H56" s="10"/>
      <c r="I56" s="9">
        <f>H56*40</f>
        <v>0</v>
      </c>
      <c r="J56" s="10"/>
      <c r="K56" s="9">
        <f t="shared" si="11"/>
        <v>0</v>
      </c>
      <c r="L56" s="8">
        <v>7</v>
      </c>
      <c r="M56" s="11">
        <f>L56*65</f>
        <v>455</v>
      </c>
      <c r="N56" s="10"/>
      <c r="O56" s="12"/>
      <c r="P56" s="8"/>
      <c r="Q56" s="8">
        <f t="shared" ref="Q56:Q72" si="13">SUM(C56,E56,G56,I56,K56,N56,M56)-O56</f>
        <v>695</v>
      </c>
      <c r="R56" s="13"/>
      <c r="S56" s="13" t="s">
        <v>50</v>
      </c>
    </row>
    <row r="57" spans="1:19" x14ac:dyDescent="0.25">
      <c r="A57" s="8" t="s">
        <v>164</v>
      </c>
      <c r="B57" s="10"/>
      <c r="C57" s="9">
        <f>B57*25</f>
        <v>0</v>
      </c>
      <c r="D57" s="8"/>
      <c r="E57" s="9">
        <f t="shared" ref="E57:E72" si="14">D57*40</f>
        <v>0</v>
      </c>
      <c r="F57" s="10"/>
      <c r="G57" s="9">
        <f t="shared" si="12"/>
        <v>0</v>
      </c>
      <c r="H57" s="10"/>
      <c r="I57" s="9"/>
      <c r="J57" s="10">
        <v>6</v>
      </c>
      <c r="K57" s="9">
        <f t="shared" si="11"/>
        <v>360</v>
      </c>
      <c r="L57" s="8"/>
      <c r="M57" s="11">
        <f t="shared" ref="M57:M72" si="15">L57*60</f>
        <v>0</v>
      </c>
      <c r="N57" s="10"/>
      <c r="O57" s="12"/>
      <c r="P57" s="8"/>
      <c r="Q57" s="8">
        <f t="shared" si="13"/>
        <v>360</v>
      </c>
      <c r="R57" s="13"/>
      <c r="S57" s="13" t="s">
        <v>50</v>
      </c>
    </row>
    <row r="58" spans="1:19" x14ac:dyDescent="0.25">
      <c r="A58" s="8" t="s">
        <v>30</v>
      </c>
      <c r="B58" s="10">
        <v>9</v>
      </c>
      <c r="C58" s="9">
        <f>B58*20</f>
        <v>180</v>
      </c>
      <c r="D58" s="8"/>
      <c r="E58" s="9">
        <f t="shared" si="14"/>
        <v>0</v>
      </c>
      <c r="F58" s="10"/>
      <c r="G58" s="9">
        <f t="shared" si="12"/>
        <v>0</v>
      </c>
      <c r="H58" s="10"/>
      <c r="I58" s="9">
        <f>H58*40</f>
        <v>0</v>
      </c>
      <c r="J58" s="10"/>
      <c r="K58" s="9">
        <f t="shared" si="11"/>
        <v>0</v>
      </c>
      <c r="L58" s="8"/>
      <c r="M58" s="11">
        <f t="shared" si="15"/>
        <v>0</v>
      </c>
      <c r="N58" s="10">
        <v>160</v>
      </c>
      <c r="O58" s="12"/>
      <c r="P58" s="8"/>
      <c r="Q58" s="8">
        <f t="shared" si="13"/>
        <v>340</v>
      </c>
      <c r="R58" s="13" t="s">
        <v>50</v>
      </c>
      <c r="S58" s="13" t="s">
        <v>50</v>
      </c>
    </row>
    <row r="59" spans="1:19" x14ac:dyDescent="0.25">
      <c r="A59" s="8" t="s">
        <v>165</v>
      </c>
      <c r="B59" s="10"/>
      <c r="C59" s="9">
        <f>B59*25</f>
        <v>0</v>
      </c>
      <c r="D59" s="8"/>
      <c r="E59" s="9">
        <f t="shared" si="14"/>
        <v>0</v>
      </c>
      <c r="F59" s="10"/>
      <c r="G59" s="9">
        <f t="shared" si="12"/>
        <v>0</v>
      </c>
      <c r="H59" s="10"/>
      <c r="I59" s="9"/>
      <c r="J59" s="10">
        <v>4</v>
      </c>
      <c r="K59" s="9">
        <f t="shared" si="11"/>
        <v>240</v>
      </c>
      <c r="L59" s="8"/>
      <c r="M59" s="11">
        <f t="shared" si="15"/>
        <v>0</v>
      </c>
      <c r="N59" s="10"/>
      <c r="O59" s="12"/>
      <c r="P59" s="8"/>
      <c r="Q59" s="8">
        <f t="shared" si="13"/>
        <v>240</v>
      </c>
      <c r="R59" s="13"/>
      <c r="S59" s="13" t="s">
        <v>50</v>
      </c>
    </row>
    <row r="60" spans="1:19" x14ac:dyDescent="0.25">
      <c r="A60" s="8" t="s">
        <v>85</v>
      </c>
      <c r="B60" s="10">
        <v>18</v>
      </c>
      <c r="C60" s="9">
        <f>B60*25</f>
        <v>450</v>
      </c>
      <c r="D60" s="8"/>
      <c r="E60" s="9">
        <f t="shared" si="14"/>
        <v>0</v>
      </c>
      <c r="F60" s="10"/>
      <c r="G60" s="9">
        <f t="shared" si="12"/>
        <v>0</v>
      </c>
      <c r="H60" s="10"/>
      <c r="I60" s="9">
        <f>H60*40</f>
        <v>0</v>
      </c>
      <c r="J60" s="10"/>
      <c r="K60" s="9">
        <f t="shared" ref="K60:K66" si="16">J60*60</f>
        <v>0</v>
      </c>
      <c r="L60" s="8"/>
      <c r="M60" s="11">
        <f t="shared" si="15"/>
        <v>0</v>
      </c>
      <c r="N60" s="10"/>
      <c r="O60" s="12"/>
      <c r="P60" s="8"/>
      <c r="Q60" s="8">
        <f t="shared" si="13"/>
        <v>450</v>
      </c>
      <c r="R60" s="13"/>
      <c r="S60" s="13" t="s">
        <v>50</v>
      </c>
    </row>
    <row r="61" spans="1:19" x14ac:dyDescent="0.25">
      <c r="A61" s="8" t="s">
        <v>188</v>
      </c>
      <c r="B61" s="10">
        <v>2</v>
      </c>
      <c r="C61" s="9">
        <f t="shared" ref="C61:C72" si="17">B61*30</f>
        <v>60</v>
      </c>
      <c r="D61" s="8"/>
      <c r="E61" s="9">
        <f t="shared" si="14"/>
        <v>0</v>
      </c>
      <c r="F61" s="10"/>
      <c r="G61" s="9">
        <f t="shared" si="12"/>
        <v>0</v>
      </c>
      <c r="H61" s="10"/>
      <c r="I61" s="9"/>
      <c r="J61" s="10"/>
      <c r="K61" s="9">
        <f t="shared" si="16"/>
        <v>0</v>
      </c>
      <c r="L61" s="8"/>
      <c r="M61" s="11">
        <f t="shared" si="15"/>
        <v>0</v>
      </c>
      <c r="N61" s="10"/>
      <c r="O61" s="12"/>
      <c r="P61" s="8"/>
      <c r="Q61" s="8">
        <f t="shared" si="13"/>
        <v>60</v>
      </c>
      <c r="R61" s="13"/>
      <c r="S61" s="13"/>
    </row>
    <row r="62" spans="1:19" x14ac:dyDescent="0.25">
      <c r="A62" s="8" t="s">
        <v>189</v>
      </c>
      <c r="B62" s="10">
        <v>19</v>
      </c>
      <c r="C62" s="9">
        <f>B62*25</f>
        <v>475</v>
      </c>
      <c r="D62" s="8"/>
      <c r="E62" s="9">
        <f t="shared" si="14"/>
        <v>0</v>
      </c>
      <c r="F62" s="10"/>
      <c r="G62" s="9">
        <f t="shared" si="12"/>
        <v>0</v>
      </c>
      <c r="H62" s="10"/>
      <c r="I62" s="9"/>
      <c r="J62" s="10">
        <v>1</v>
      </c>
      <c r="K62" s="9">
        <f t="shared" si="16"/>
        <v>60</v>
      </c>
      <c r="L62" s="8"/>
      <c r="M62" s="11">
        <f t="shared" si="15"/>
        <v>0</v>
      </c>
      <c r="N62" s="10"/>
      <c r="O62" s="12"/>
      <c r="P62" s="8"/>
      <c r="Q62" s="8">
        <f t="shared" si="13"/>
        <v>535</v>
      </c>
      <c r="R62" s="13"/>
      <c r="S62" s="13" t="s">
        <v>50</v>
      </c>
    </row>
    <row r="63" spans="1:19" x14ac:dyDescent="0.25">
      <c r="A63" s="8" t="s">
        <v>190</v>
      </c>
      <c r="B63" s="10">
        <v>5</v>
      </c>
      <c r="C63" s="9">
        <f t="shared" si="17"/>
        <v>150</v>
      </c>
      <c r="D63" s="8"/>
      <c r="E63" s="9">
        <f t="shared" si="14"/>
        <v>0</v>
      </c>
      <c r="F63" s="10"/>
      <c r="G63" s="9">
        <f t="shared" si="12"/>
        <v>0</v>
      </c>
      <c r="H63" s="10"/>
      <c r="I63" s="9"/>
      <c r="J63" s="10"/>
      <c r="K63" s="9">
        <f t="shared" si="16"/>
        <v>0</v>
      </c>
      <c r="L63" s="8"/>
      <c r="M63" s="11">
        <f t="shared" si="15"/>
        <v>0</v>
      </c>
      <c r="N63" s="10"/>
      <c r="O63" s="12"/>
      <c r="P63" s="8"/>
      <c r="Q63" s="8">
        <f t="shared" si="13"/>
        <v>150</v>
      </c>
      <c r="R63" s="13" t="s">
        <v>50</v>
      </c>
      <c r="S63" s="13" t="s">
        <v>50</v>
      </c>
    </row>
    <row r="64" spans="1:19" x14ac:dyDescent="0.25">
      <c r="A64" s="8" t="s">
        <v>70</v>
      </c>
      <c r="B64" s="10">
        <v>5</v>
      </c>
      <c r="C64" s="9">
        <f t="shared" si="17"/>
        <v>150</v>
      </c>
      <c r="D64" s="8"/>
      <c r="E64" s="9">
        <f t="shared" si="14"/>
        <v>0</v>
      </c>
      <c r="F64" s="10"/>
      <c r="G64" s="9">
        <f t="shared" si="12"/>
        <v>0</v>
      </c>
      <c r="H64" s="10"/>
      <c r="I64" s="9"/>
      <c r="J64" s="10"/>
      <c r="K64" s="9">
        <f t="shared" si="16"/>
        <v>0</v>
      </c>
      <c r="L64" s="8"/>
      <c r="M64" s="11">
        <f t="shared" si="15"/>
        <v>0</v>
      </c>
      <c r="N64" s="10">
        <v>15</v>
      </c>
      <c r="O64" s="12"/>
      <c r="P64" s="8"/>
      <c r="Q64" s="8">
        <f t="shared" si="13"/>
        <v>165</v>
      </c>
      <c r="R64" s="13" t="s">
        <v>50</v>
      </c>
      <c r="S64" s="13" t="s">
        <v>50</v>
      </c>
    </row>
    <row r="65" spans="1:19" x14ac:dyDescent="0.25">
      <c r="A65" s="8" t="s">
        <v>191</v>
      </c>
      <c r="B65" s="10">
        <v>7</v>
      </c>
      <c r="C65" s="9">
        <f>B65*25</f>
        <v>175</v>
      </c>
      <c r="D65" s="8"/>
      <c r="E65" s="9">
        <f t="shared" si="14"/>
        <v>0</v>
      </c>
      <c r="F65" s="10"/>
      <c r="G65" s="9">
        <f t="shared" si="12"/>
        <v>0</v>
      </c>
      <c r="H65" s="10"/>
      <c r="I65" s="9"/>
      <c r="J65" s="10"/>
      <c r="K65" s="9">
        <f t="shared" si="16"/>
        <v>0</v>
      </c>
      <c r="L65" s="8"/>
      <c r="M65" s="11">
        <f t="shared" si="15"/>
        <v>0</v>
      </c>
      <c r="N65" s="10"/>
      <c r="O65" s="12"/>
      <c r="P65" s="8"/>
      <c r="Q65" s="8">
        <f t="shared" si="13"/>
        <v>175</v>
      </c>
      <c r="R65" s="13" t="s">
        <v>50</v>
      </c>
      <c r="S65" s="13" t="s">
        <v>50</v>
      </c>
    </row>
    <row r="66" spans="1:19" x14ac:dyDescent="0.25">
      <c r="A66" s="8" t="s">
        <v>192</v>
      </c>
      <c r="B66" s="10"/>
      <c r="C66" s="9">
        <f t="shared" si="17"/>
        <v>0</v>
      </c>
      <c r="D66" s="8"/>
      <c r="E66" s="9">
        <f t="shared" si="14"/>
        <v>0</v>
      </c>
      <c r="F66" s="10"/>
      <c r="G66" s="9">
        <f t="shared" si="12"/>
        <v>0</v>
      </c>
      <c r="H66" s="10"/>
      <c r="I66" s="9"/>
      <c r="J66" s="10">
        <v>4</v>
      </c>
      <c r="K66" s="9">
        <f t="shared" si="16"/>
        <v>240</v>
      </c>
      <c r="L66" s="8"/>
      <c r="M66" s="11">
        <f t="shared" si="15"/>
        <v>0</v>
      </c>
      <c r="N66" s="10"/>
      <c r="O66" s="12"/>
      <c r="P66" s="8"/>
      <c r="Q66" s="8">
        <f t="shared" si="13"/>
        <v>240</v>
      </c>
      <c r="R66" s="13" t="s">
        <v>50</v>
      </c>
      <c r="S66" s="13" t="s">
        <v>50</v>
      </c>
    </row>
    <row r="67" spans="1:19" x14ac:dyDescent="0.25">
      <c r="A67" s="8" t="s">
        <v>193</v>
      </c>
      <c r="B67" s="10"/>
      <c r="C67" s="9">
        <f t="shared" si="17"/>
        <v>0</v>
      </c>
      <c r="D67" s="8"/>
      <c r="E67" s="9">
        <f t="shared" si="14"/>
        <v>0</v>
      </c>
      <c r="F67" s="10"/>
      <c r="G67" s="9">
        <f t="shared" si="12"/>
        <v>0</v>
      </c>
      <c r="H67" s="10"/>
      <c r="I67" s="9"/>
      <c r="J67" s="10">
        <v>6</v>
      </c>
      <c r="K67" s="9">
        <f>J67*65</f>
        <v>390</v>
      </c>
      <c r="L67" s="8"/>
      <c r="M67" s="11">
        <f t="shared" si="15"/>
        <v>0</v>
      </c>
      <c r="N67" s="10"/>
      <c r="O67" s="12"/>
      <c r="P67" s="8"/>
      <c r="Q67" s="8">
        <f t="shared" si="13"/>
        <v>390</v>
      </c>
      <c r="R67" s="13"/>
      <c r="S67" s="13" t="s">
        <v>50</v>
      </c>
    </row>
    <row r="68" spans="1:19" x14ac:dyDescent="0.25">
      <c r="A68" s="8" t="s">
        <v>194</v>
      </c>
      <c r="B68" s="10"/>
      <c r="C68" s="9">
        <f t="shared" si="17"/>
        <v>0</v>
      </c>
      <c r="D68" s="8"/>
      <c r="E68" s="9">
        <f t="shared" si="14"/>
        <v>0</v>
      </c>
      <c r="F68" s="10"/>
      <c r="G68" s="9">
        <f t="shared" si="12"/>
        <v>0</v>
      </c>
      <c r="H68" s="10"/>
      <c r="I68" s="9"/>
      <c r="J68" s="10">
        <v>5</v>
      </c>
      <c r="K68" s="9">
        <f>J68*70</f>
        <v>350</v>
      </c>
      <c r="L68" s="8"/>
      <c r="M68" s="11">
        <f t="shared" si="15"/>
        <v>0</v>
      </c>
      <c r="N68" s="10"/>
      <c r="O68" s="12"/>
      <c r="P68" s="8"/>
      <c r="Q68" s="8">
        <f t="shared" si="13"/>
        <v>350</v>
      </c>
      <c r="R68" s="13" t="s">
        <v>50</v>
      </c>
      <c r="S68" s="13" t="s">
        <v>50</v>
      </c>
    </row>
    <row r="69" spans="1:19" x14ac:dyDescent="0.25">
      <c r="A69" s="8" t="s">
        <v>195</v>
      </c>
      <c r="B69" s="10"/>
      <c r="C69" s="9">
        <f t="shared" si="17"/>
        <v>0</v>
      </c>
      <c r="D69" s="8"/>
      <c r="E69" s="9">
        <f t="shared" si="14"/>
        <v>0</v>
      </c>
      <c r="F69" s="10"/>
      <c r="G69" s="9">
        <f t="shared" ref="G69:G77" si="18">F69*80</f>
        <v>0</v>
      </c>
      <c r="H69" s="10"/>
      <c r="I69" s="9"/>
      <c r="J69" s="10">
        <v>4</v>
      </c>
      <c r="K69" s="9">
        <f>J69*70</f>
        <v>280</v>
      </c>
      <c r="L69" s="8"/>
      <c r="M69" s="11">
        <f t="shared" si="15"/>
        <v>0</v>
      </c>
      <c r="N69" s="10"/>
      <c r="O69" s="12"/>
      <c r="P69" s="8"/>
      <c r="Q69" s="8">
        <f t="shared" si="13"/>
        <v>280</v>
      </c>
      <c r="R69" s="13"/>
      <c r="S69" s="13" t="s">
        <v>50</v>
      </c>
    </row>
    <row r="70" spans="1:19" x14ac:dyDescent="0.25">
      <c r="A70" s="8" t="s">
        <v>196</v>
      </c>
      <c r="B70" s="10"/>
      <c r="C70" s="9">
        <f t="shared" si="17"/>
        <v>0</v>
      </c>
      <c r="D70" s="8"/>
      <c r="E70" s="9">
        <f t="shared" si="14"/>
        <v>0</v>
      </c>
      <c r="F70" s="10"/>
      <c r="G70" s="9">
        <f t="shared" si="18"/>
        <v>0</v>
      </c>
      <c r="H70" s="10"/>
      <c r="I70" s="9"/>
      <c r="J70" s="10">
        <v>3</v>
      </c>
      <c r="K70" s="9">
        <f>J70*70</f>
        <v>210</v>
      </c>
      <c r="L70" s="8"/>
      <c r="M70" s="11">
        <f t="shared" si="15"/>
        <v>0</v>
      </c>
      <c r="N70" s="10"/>
      <c r="O70" s="12"/>
      <c r="P70" s="8"/>
      <c r="Q70" s="8">
        <f t="shared" si="13"/>
        <v>210</v>
      </c>
      <c r="R70" s="13"/>
      <c r="S70" s="13" t="s">
        <v>50</v>
      </c>
    </row>
    <row r="71" spans="1:19" x14ac:dyDescent="0.25">
      <c r="A71" s="8" t="s">
        <v>197</v>
      </c>
      <c r="B71" s="10"/>
      <c r="C71" s="9">
        <f t="shared" si="17"/>
        <v>0</v>
      </c>
      <c r="D71" s="8"/>
      <c r="E71" s="9">
        <f t="shared" si="14"/>
        <v>0</v>
      </c>
      <c r="F71" s="10"/>
      <c r="G71" s="9">
        <f t="shared" si="18"/>
        <v>0</v>
      </c>
      <c r="H71" s="10"/>
      <c r="I71" s="9"/>
      <c r="J71" s="10">
        <v>8</v>
      </c>
      <c r="K71" s="9">
        <f>J71*70</f>
        <v>560</v>
      </c>
      <c r="L71" s="8"/>
      <c r="M71" s="11">
        <f t="shared" si="15"/>
        <v>0</v>
      </c>
      <c r="N71" s="10"/>
      <c r="O71" s="12"/>
      <c r="P71" s="8"/>
      <c r="Q71" s="8">
        <f t="shared" si="13"/>
        <v>560</v>
      </c>
      <c r="R71" s="13" t="s">
        <v>50</v>
      </c>
      <c r="S71" s="13" t="s">
        <v>50</v>
      </c>
    </row>
    <row r="72" spans="1:19" x14ac:dyDescent="0.25">
      <c r="A72" s="8" t="s">
        <v>198</v>
      </c>
      <c r="B72" s="10"/>
      <c r="C72" s="9">
        <f t="shared" si="17"/>
        <v>0</v>
      </c>
      <c r="D72" s="8"/>
      <c r="E72" s="9">
        <f t="shared" si="14"/>
        <v>0</v>
      </c>
      <c r="F72" s="10"/>
      <c r="G72" s="9">
        <f t="shared" si="18"/>
        <v>0</v>
      </c>
      <c r="H72" s="10"/>
      <c r="I72" s="9"/>
      <c r="J72" s="10">
        <v>7</v>
      </c>
      <c r="K72" s="9">
        <f t="shared" ref="K72:K77" si="19">J72*60</f>
        <v>420</v>
      </c>
      <c r="L72" s="8"/>
      <c r="M72" s="11">
        <f t="shared" si="15"/>
        <v>0</v>
      </c>
      <c r="N72" s="10"/>
      <c r="O72" s="12"/>
      <c r="P72" s="8"/>
      <c r="Q72" s="8">
        <f t="shared" si="13"/>
        <v>420</v>
      </c>
      <c r="R72" s="13"/>
      <c r="S72" s="13" t="s">
        <v>50</v>
      </c>
    </row>
    <row r="73" spans="1:19" x14ac:dyDescent="0.25">
      <c r="A73" s="8" t="s">
        <v>199</v>
      </c>
      <c r="B73" s="10"/>
      <c r="C73" s="9">
        <f>B73*30</f>
        <v>0</v>
      </c>
      <c r="D73" s="8"/>
      <c r="E73" s="9">
        <f t="shared" ref="E73:E80" si="20">D73*40</f>
        <v>0</v>
      </c>
      <c r="F73" s="10"/>
      <c r="G73" s="9">
        <f t="shared" si="18"/>
        <v>0</v>
      </c>
      <c r="H73" s="10"/>
      <c r="I73" s="9"/>
      <c r="J73" s="10">
        <v>2</v>
      </c>
      <c r="K73" s="9">
        <f t="shared" si="19"/>
        <v>120</v>
      </c>
      <c r="L73" s="8"/>
      <c r="M73" s="11">
        <f t="shared" ref="M73:M78" si="21">L73*60</f>
        <v>0</v>
      </c>
      <c r="N73" s="10"/>
      <c r="O73" s="12"/>
      <c r="P73" s="8"/>
      <c r="Q73" s="8">
        <f t="shared" ref="Q73:Q80" si="22">SUM(C73,E73,G73,I73,K73,N73,M73)-O73</f>
        <v>120</v>
      </c>
      <c r="R73" s="13"/>
      <c r="S73" s="13" t="s">
        <v>50</v>
      </c>
    </row>
    <row r="74" spans="1:19" x14ac:dyDescent="0.25">
      <c r="A74" s="8"/>
      <c r="B74" s="10"/>
      <c r="C74" s="9">
        <f>B74*30</f>
        <v>0</v>
      </c>
      <c r="D74" s="8"/>
      <c r="E74" s="9">
        <f t="shared" si="20"/>
        <v>0</v>
      </c>
      <c r="F74" s="10"/>
      <c r="G74" s="9">
        <f t="shared" si="18"/>
        <v>0</v>
      </c>
      <c r="H74" s="10"/>
      <c r="I74" s="9"/>
      <c r="J74" s="10"/>
      <c r="K74" s="9">
        <f t="shared" si="19"/>
        <v>0</v>
      </c>
      <c r="L74" s="8"/>
      <c r="M74" s="11">
        <f t="shared" si="21"/>
        <v>0</v>
      </c>
      <c r="N74" s="10"/>
      <c r="O74" s="12"/>
      <c r="P74" s="8"/>
      <c r="Q74" s="8">
        <f t="shared" si="22"/>
        <v>0</v>
      </c>
      <c r="R74" s="13"/>
      <c r="S74" s="13"/>
    </row>
    <row r="75" spans="1:19" x14ac:dyDescent="0.25">
      <c r="A75" s="8"/>
      <c r="B75" s="10"/>
      <c r="C75" s="9">
        <f>B75*30</f>
        <v>0</v>
      </c>
      <c r="D75" s="8"/>
      <c r="E75" s="9">
        <f t="shared" si="20"/>
        <v>0</v>
      </c>
      <c r="F75" s="10"/>
      <c r="G75" s="9">
        <f t="shared" si="18"/>
        <v>0</v>
      </c>
      <c r="H75" s="10"/>
      <c r="I75" s="9"/>
      <c r="J75" s="10"/>
      <c r="K75" s="9">
        <f t="shared" si="19"/>
        <v>0</v>
      </c>
      <c r="L75" s="8"/>
      <c r="M75" s="11">
        <f t="shared" si="21"/>
        <v>0</v>
      </c>
      <c r="N75" s="10"/>
      <c r="O75" s="12"/>
      <c r="P75" s="8"/>
      <c r="Q75" s="8">
        <f t="shared" si="22"/>
        <v>0</v>
      </c>
      <c r="R75" s="13"/>
      <c r="S75" s="13"/>
    </row>
    <row r="76" spans="1:19" x14ac:dyDescent="0.25">
      <c r="A76" s="8"/>
      <c r="B76" s="10"/>
      <c r="C76" s="9">
        <f>B76*30</f>
        <v>0</v>
      </c>
      <c r="D76" s="8"/>
      <c r="E76" s="9">
        <f t="shared" si="20"/>
        <v>0</v>
      </c>
      <c r="F76" s="10"/>
      <c r="G76" s="9">
        <f t="shared" si="18"/>
        <v>0</v>
      </c>
      <c r="H76" s="10"/>
      <c r="I76" s="9"/>
      <c r="J76" s="10"/>
      <c r="K76" s="9">
        <f t="shared" si="19"/>
        <v>0</v>
      </c>
      <c r="L76" s="8"/>
      <c r="M76" s="11">
        <f t="shared" si="21"/>
        <v>0</v>
      </c>
      <c r="N76" s="10"/>
      <c r="O76" s="12"/>
      <c r="P76" s="8"/>
      <c r="Q76" s="8">
        <f t="shared" si="22"/>
        <v>0</v>
      </c>
      <c r="R76" s="13"/>
      <c r="S76" s="13"/>
    </row>
    <row r="77" spans="1:19" x14ac:dyDescent="0.25">
      <c r="A77" s="8"/>
      <c r="B77" s="10"/>
      <c r="C77" s="9">
        <f>B77*30</f>
        <v>0</v>
      </c>
      <c r="D77" s="8"/>
      <c r="E77" s="9">
        <f t="shared" si="20"/>
        <v>0</v>
      </c>
      <c r="F77" s="10"/>
      <c r="G77" s="9">
        <f t="shared" si="18"/>
        <v>0</v>
      </c>
      <c r="H77" s="10"/>
      <c r="I77" s="9"/>
      <c r="J77" s="10"/>
      <c r="K77" s="9">
        <f t="shared" si="19"/>
        <v>0</v>
      </c>
      <c r="L77" s="8"/>
      <c r="M77" s="11">
        <f t="shared" si="21"/>
        <v>0</v>
      </c>
      <c r="N77" s="10"/>
      <c r="O77" s="12"/>
      <c r="P77" s="8"/>
      <c r="Q77" s="8">
        <f t="shared" si="22"/>
        <v>0</v>
      </c>
      <c r="R77" s="13"/>
      <c r="S77" s="13"/>
    </row>
    <row r="78" spans="1:19" x14ac:dyDescent="0.25">
      <c r="A78" s="8"/>
      <c r="B78" s="10"/>
      <c r="C78" s="9">
        <f>B78*20</f>
        <v>0</v>
      </c>
      <c r="D78" s="8"/>
      <c r="E78" s="9">
        <f t="shared" si="20"/>
        <v>0</v>
      </c>
      <c r="F78" s="10"/>
      <c r="G78" s="9">
        <f>F78*60</f>
        <v>0</v>
      </c>
      <c r="H78" s="10"/>
      <c r="I78" s="9">
        <f>H78*40</f>
        <v>0</v>
      </c>
      <c r="J78" s="10"/>
      <c r="K78" s="9">
        <f>J78*65</f>
        <v>0</v>
      </c>
      <c r="L78" s="8"/>
      <c r="M78" s="11">
        <f t="shared" si="21"/>
        <v>0</v>
      </c>
      <c r="N78" s="10"/>
      <c r="O78" s="12"/>
      <c r="P78" s="8"/>
      <c r="Q78" s="8">
        <f t="shared" si="22"/>
        <v>0</v>
      </c>
      <c r="R78" s="13"/>
      <c r="S78" s="13"/>
    </row>
    <row r="79" spans="1:19" x14ac:dyDescent="0.25">
      <c r="A79" s="9" t="s">
        <v>64</v>
      </c>
      <c r="B79" s="8">
        <v>4</v>
      </c>
      <c r="C79" s="9">
        <f>B79*10</f>
        <v>40</v>
      </c>
      <c r="D79" s="8"/>
      <c r="E79" s="9">
        <f t="shared" si="20"/>
        <v>0</v>
      </c>
      <c r="F79" s="10"/>
      <c r="G79" s="9">
        <f>F79*55</f>
        <v>0</v>
      </c>
      <c r="H79" s="10"/>
      <c r="I79" s="9">
        <f>H79*40</f>
        <v>0</v>
      </c>
      <c r="J79" s="10"/>
      <c r="K79" s="9">
        <f>J79*30</f>
        <v>0</v>
      </c>
      <c r="L79" s="8"/>
      <c r="M79" s="11">
        <f>L79*30</f>
        <v>0</v>
      </c>
      <c r="N79" s="10"/>
      <c r="O79" s="12"/>
      <c r="P79" s="8"/>
      <c r="Q79" s="8">
        <f t="shared" si="22"/>
        <v>40</v>
      </c>
      <c r="R79" s="13"/>
      <c r="S79" s="13"/>
    </row>
    <row r="80" spans="1:19" x14ac:dyDescent="0.25">
      <c r="A80" s="9" t="s">
        <v>65</v>
      </c>
      <c r="B80" s="8">
        <v>13</v>
      </c>
      <c r="C80" s="9">
        <f>B80*10</f>
        <v>130</v>
      </c>
      <c r="D80" s="8"/>
      <c r="E80" s="9">
        <f t="shared" si="20"/>
        <v>0</v>
      </c>
      <c r="F80" s="10"/>
      <c r="G80" s="9">
        <f>F80*55</f>
        <v>0</v>
      </c>
      <c r="H80" s="10"/>
      <c r="I80" s="9">
        <f>H80*40</f>
        <v>0</v>
      </c>
      <c r="J80" s="10"/>
      <c r="K80" s="9">
        <f>J80*65</f>
        <v>0</v>
      </c>
      <c r="L80" s="8"/>
      <c r="M80" s="11">
        <f>L80*55</f>
        <v>0</v>
      </c>
      <c r="N80" s="10"/>
      <c r="O80" s="12"/>
      <c r="P80" s="8"/>
      <c r="Q80" s="8">
        <f t="shared" si="22"/>
        <v>130</v>
      </c>
      <c r="R80" s="13"/>
      <c r="S80" s="13"/>
    </row>
    <row r="81" spans="1:17" x14ac:dyDescent="0.25">
      <c r="B81">
        <f>SUM(B3:B80)</f>
        <v>284</v>
      </c>
      <c r="C81">
        <f>SUM(C3:C78)</f>
        <v>6990</v>
      </c>
      <c r="D81">
        <f>SUM(D3:D80)</f>
        <v>1</v>
      </c>
      <c r="E81">
        <f>SUM(E3:E78)</f>
        <v>40</v>
      </c>
      <c r="F81">
        <f>SUM(F3:F80)</f>
        <v>22</v>
      </c>
      <c r="G81">
        <f>SUM(G3:G78)</f>
        <v>1940</v>
      </c>
      <c r="H81">
        <f>SUM(H3:H80)</f>
        <v>0</v>
      </c>
      <c r="I81">
        <f>SUM(I3:I78)</f>
        <v>0</v>
      </c>
      <c r="J81">
        <f>SUM(J3:J80)</f>
        <v>131</v>
      </c>
      <c r="K81">
        <f>SUM(K3:K78)</f>
        <v>8040</v>
      </c>
      <c r="L81">
        <f>SUM(L3:L80)</f>
        <v>46</v>
      </c>
      <c r="M81">
        <f>SUM(M3:M78)</f>
        <v>3135</v>
      </c>
      <c r="Q81">
        <f>SUM(Q3:Q78)-(Q80+Q79)</f>
        <v>21560</v>
      </c>
    </row>
    <row r="82" spans="1:17" x14ac:dyDescent="0.25">
      <c r="M82">
        <f>M81-1500</f>
        <v>1635</v>
      </c>
      <c r="Q82">
        <f>SUM(B81,D81,F81,H81,J81,L81)</f>
        <v>484</v>
      </c>
    </row>
    <row r="86" spans="1:17" x14ac:dyDescent="0.25">
      <c r="A86" t="s">
        <v>158</v>
      </c>
      <c r="B86">
        <v>1636</v>
      </c>
      <c r="C86" t="s">
        <v>50</v>
      </c>
    </row>
    <row r="87" spans="1:17" x14ac:dyDescent="0.25">
      <c r="A87" t="s">
        <v>137</v>
      </c>
      <c r="B87">
        <v>1382</v>
      </c>
      <c r="C87" t="s">
        <v>50</v>
      </c>
    </row>
    <row r="88" spans="1:17" x14ac:dyDescent="0.25">
      <c r="A88" t="s">
        <v>113</v>
      </c>
      <c r="B88">
        <v>2020</v>
      </c>
      <c r="C88" t="s">
        <v>50</v>
      </c>
    </row>
    <row r="89" spans="1:17" x14ac:dyDescent="0.25">
      <c r="A89" t="s">
        <v>159</v>
      </c>
      <c r="B89">
        <v>970</v>
      </c>
      <c r="C89" t="s">
        <v>50</v>
      </c>
    </row>
    <row r="90" spans="1:17" x14ac:dyDescent="0.25">
      <c r="A90" t="s">
        <v>59</v>
      </c>
      <c r="B90">
        <v>3273</v>
      </c>
      <c r="C90" t="s">
        <v>50</v>
      </c>
    </row>
    <row r="91" spans="1:17" x14ac:dyDescent="0.25">
      <c r="A91" t="s">
        <v>187</v>
      </c>
      <c r="B91">
        <v>250</v>
      </c>
      <c r="C91" t="s">
        <v>50</v>
      </c>
    </row>
    <row r="93" spans="1:17" x14ac:dyDescent="0.25">
      <c r="A93" s="16" t="s">
        <v>12</v>
      </c>
      <c r="B93">
        <f>SUM(B86:B92)</f>
        <v>9531</v>
      </c>
      <c r="C93">
        <f>SUM(C88:C90)</f>
        <v>0</v>
      </c>
    </row>
    <row r="95" spans="1:17" x14ac:dyDescent="0.25">
      <c r="A95" t="s">
        <v>39</v>
      </c>
      <c r="B95">
        <f>Q81-B93</f>
        <v>12029</v>
      </c>
    </row>
    <row r="97" spans="1:4" x14ac:dyDescent="0.25">
      <c r="A97" t="s">
        <v>40</v>
      </c>
      <c r="B97">
        <v>1375</v>
      </c>
    </row>
    <row r="98" spans="1:4" x14ac:dyDescent="0.25">
      <c r="A98" t="s">
        <v>41</v>
      </c>
      <c r="B98">
        <v>130</v>
      </c>
      <c r="C98" t="s">
        <v>50</v>
      </c>
    </row>
    <row r="99" spans="1:4" x14ac:dyDescent="0.25">
      <c r="A99" t="s">
        <v>42</v>
      </c>
      <c r="B99">
        <v>280</v>
      </c>
      <c r="C99" t="s">
        <v>50</v>
      </c>
    </row>
    <row r="100" spans="1:4" x14ac:dyDescent="0.25">
      <c r="A100" t="s">
        <v>51</v>
      </c>
      <c r="B100">
        <v>515</v>
      </c>
      <c r="C100" t="s">
        <v>50</v>
      </c>
    </row>
    <row r="101" spans="1:4" x14ac:dyDescent="0.25">
      <c r="A101" t="s">
        <v>43</v>
      </c>
      <c r="B101">
        <v>125</v>
      </c>
      <c r="C101" t="s">
        <v>50</v>
      </c>
    </row>
    <row r="102" spans="1:4" x14ac:dyDescent="0.25">
      <c r="A102" t="s">
        <v>44</v>
      </c>
      <c r="B102">
        <v>126</v>
      </c>
      <c r="C102" t="s">
        <v>50</v>
      </c>
    </row>
    <row r="104" spans="1:4" x14ac:dyDescent="0.25">
      <c r="D104" s="17"/>
    </row>
    <row r="106" spans="1:4" x14ac:dyDescent="0.25">
      <c r="A106" t="s">
        <v>82</v>
      </c>
      <c r="B106">
        <v>2000</v>
      </c>
    </row>
    <row r="107" spans="1:4" x14ac:dyDescent="0.25">
      <c r="A107" t="s">
        <v>48</v>
      </c>
      <c r="B107">
        <f>SUM(B97:B106)</f>
        <v>4551</v>
      </c>
    </row>
    <row r="110" spans="1:4" x14ac:dyDescent="0.25">
      <c r="A110" t="s">
        <v>49</v>
      </c>
      <c r="B110">
        <f>B95-B107</f>
        <v>7478</v>
      </c>
    </row>
  </sheetData>
  <sortState ref="A3:S93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opLeftCell="A76" workbookViewId="0">
      <selection activeCell="D20" sqref="D20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s="8" t="s">
        <v>205</v>
      </c>
      <c r="B3" s="10">
        <v>2</v>
      </c>
      <c r="C3" s="9">
        <f>B3*30</f>
        <v>60</v>
      </c>
      <c r="D3" s="8"/>
      <c r="E3" s="9">
        <f t="shared" ref="E3:E9" si="0">D3*40</f>
        <v>0</v>
      </c>
      <c r="F3" s="10"/>
      <c r="G3" s="9">
        <f>F3*80</f>
        <v>0</v>
      </c>
      <c r="H3" s="10"/>
      <c r="I3" s="9"/>
      <c r="J3" s="10"/>
      <c r="K3" s="9">
        <f>J3*70</f>
        <v>0</v>
      </c>
      <c r="L3" s="8"/>
      <c r="M3" s="11">
        <f>L3*60</f>
        <v>0</v>
      </c>
      <c r="N3" s="10"/>
      <c r="O3" s="12"/>
      <c r="P3" s="8"/>
      <c r="Q3" s="8">
        <f t="shared" ref="Q3:Q34" si="1">SUM(C3,E3,G3,I3,K3,N3,M3)-O3</f>
        <v>60</v>
      </c>
      <c r="R3" s="13" t="s">
        <v>50</v>
      </c>
      <c r="S3" s="13" t="s">
        <v>50</v>
      </c>
    </row>
    <row r="4" spans="1:21" x14ac:dyDescent="0.25">
      <c r="A4" s="8" t="s">
        <v>175</v>
      </c>
      <c r="B4" s="10">
        <v>2</v>
      </c>
      <c r="C4" s="9">
        <f>B4*30</f>
        <v>60</v>
      </c>
      <c r="D4" s="8"/>
      <c r="E4" s="9">
        <f t="shared" si="0"/>
        <v>0</v>
      </c>
      <c r="F4" s="10"/>
      <c r="G4" s="9">
        <f>F4*80</f>
        <v>0</v>
      </c>
      <c r="H4" s="10"/>
      <c r="I4" s="9"/>
      <c r="J4" s="10"/>
      <c r="K4" s="9">
        <f>J4*60</f>
        <v>0</v>
      </c>
      <c r="L4" s="8"/>
      <c r="M4" s="11">
        <f>L4*60</f>
        <v>0</v>
      </c>
      <c r="N4" s="10"/>
      <c r="O4" s="12"/>
      <c r="P4" s="8"/>
      <c r="Q4" s="8">
        <f t="shared" si="1"/>
        <v>60</v>
      </c>
      <c r="R4" s="13" t="s">
        <v>50</v>
      </c>
      <c r="S4" s="13" t="s">
        <v>50</v>
      </c>
    </row>
    <row r="5" spans="1:21" x14ac:dyDescent="0.25">
      <c r="A5" s="8" t="s">
        <v>70</v>
      </c>
      <c r="B5" s="10">
        <v>3</v>
      </c>
      <c r="C5" s="9">
        <f>B5*30</f>
        <v>90</v>
      </c>
      <c r="D5" s="8"/>
      <c r="E5" s="9">
        <f t="shared" si="0"/>
        <v>0</v>
      </c>
      <c r="F5" s="10"/>
      <c r="G5" s="9">
        <f>F5*80</f>
        <v>0</v>
      </c>
      <c r="H5" s="10"/>
      <c r="I5" s="9"/>
      <c r="J5" s="10"/>
      <c r="K5" s="9">
        <f>J5*60</f>
        <v>0</v>
      </c>
      <c r="L5" s="8"/>
      <c r="M5" s="11">
        <f>L5*60</f>
        <v>0</v>
      </c>
      <c r="N5" s="10"/>
      <c r="O5" s="12"/>
      <c r="P5" s="8"/>
      <c r="Q5" s="8">
        <f t="shared" si="1"/>
        <v>90</v>
      </c>
      <c r="R5" s="13" t="s">
        <v>50</v>
      </c>
      <c r="S5" s="13" t="s">
        <v>50</v>
      </c>
    </row>
    <row r="6" spans="1:21" x14ac:dyDescent="0.25">
      <c r="A6" s="8" t="s">
        <v>198</v>
      </c>
      <c r="B6" s="10"/>
      <c r="C6" s="9">
        <f>B6*30</f>
        <v>0</v>
      </c>
      <c r="D6" s="8"/>
      <c r="E6" s="9">
        <f t="shared" si="0"/>
        <v>0</v>
      </c>
      <c r="F6" s="10"/>
      <c r="G6" s="9">
        <f>F6*80</f>
        <v>0</v>
      </c>
      <c r="H6" s="10"/>
      <c r="I6" s="9"/>
      <c r="J6" s="10">
        <v>6</v>
      </c>
      <c r="K6" s="9">
        <f>J6*70</f>
        <v>420</v>
      </c>
      <c r="L6" s="8"/>
      <c r="M6" s="11">
        <f>L6*60</f>
        <v>0</v>
      </c>
      <c r="N6" s="10"/>
      <c r="O6" s="12"/>
      <c r="P6" s="8"/>
      <c r="Q6" s="8">
        <f t="shared" si="1"/>
        <v>420</v>
      </c>
      <c r="R6" s="13" t="s">
        <v>50</v>
      </c>
      <c r="S6" s="13" t="s">
        <v>50</v>
      </c>
    </row>
    <row r="7" spans="1:21" x14ac:dyDescent="0.25">
      <c r="A7" s="8" t="s">
        <v>194</v>
      </c>
      <c r="B7" s="10"/>
      <c r="C7" s="9">
        <f>B7*30</f>
        <v>0</v>
      </c>
      <c r="D7" s="8"/>
      <c r="E7" s="9">
        <f t="shared" si="0"/>
        <v>0</v>
      </c>
      <c r="F7" s="10"/>
      <c r="G7" s="9">
        <f>F7*80</f>
        <v>0</v>
      </c>
      <c r="H7" s="10"/>
      <c r="I7" s="9"/>
      <c r="J7" s="10">
        <v>5</v>
      </c>
      <c r="K7" s="9">
        <f>J7*70</f>
        <v>350</v>
      </c>
      <c r="L7" s="8"/>
      <c r="M7" s="11">
        <f>L7*60</f>
        <v>0</v>
      </c>
      <c r="N7" s="10"/>
      <c r="O7" s="12"/>
      <c r="P7" s="8"/>
      <c r="Q7" s="8">
        <f t="shared" si="1"/>
        <v>350</v>
      </c>
      <c r="R7" s="13" t="s">
        <v>50</v>
      </c>
      <c r="S7" s="13" t="s">
        <v>50</v>
      </c>
    </row>
    <row r="8" spans="1:21" x14ac:dyDescent="0.25">
      <c r="A8" s="15" t="s">
        <v>96</v>
      </c>
      <c r="B8" s="10"/>
      <c r="C8" s="9">
        <f>B8*25</f>
        <v>0</v>
      </c>
      <c r="D8" s="8"/>
      <c r="E8" s="9">
        <f t="shared" si="0"/>
        <v>0</v>
      </c>
      <c r="F8" s="10"/>
      <c r="G8" s="9">
        <f>F8*100</f>
        <v>0</v>
      </c>
      <c r="H8" s="10"/>
      <c r="I8" s="9">
        <f t="shared" ref="I8:I13" si="2">H8*40</f>
        <v>0</v>
      </c>
      <c r="J8" s="10"/>
      <c r="K8" s="9">
        <f>J8*60</f>
        <v>0</v>
      </c>
      <c r="L8" s="8">
        <v>9</v>
      </c>
      <c r="M8" s="11">
        <f>L8*80</f>
        <v>720</v>
      </c>
      <c r="N8" s="10"/>
      <c r="O8" s="12"/>
      <c r="P8" s="8"/>
      <c r="Q8" s="8">
        <f t="shared" si="1"/>
        <v>720</v>
      </c>
      <c r="R8" s="13" t="s">
        <v>210</v>
      </c>
      <c r="S8" s="13" t="s">
        <v>50</v>
      </c>
    </row>
    <row r="9" spans="1:21" x14ac:dyDescent="0.25">
      <c r="A9" s="8" t="s">
        <v>208</v>
      </c>
      <c r="B9" s="10">
        <v>1</v>
      </c>
      <c r="C9" s="9">
        <f>B9*35</f>
        <v>35</v>
      </c>
      <c r="D9" s="8"/>
      <c r="E9" s="9">
        <f t="shared" si="0"/>
        <v>0</v>
      </c>
      <c r="F9" s="10"/>
      <c r="G9" s="9">
        <f>F9*80</f>
        <v>0</v>
      </c>
      <c r="H9" s="10"/>
      <c r="I9" s="9">
        <f t="shared" si="2"/>
        <v>0</v>
      </c>
      <c r="J9" s="10">
        <v>8</v>
      </c>
      <c r="K9" s="9">
        <f>J9*60</f>
        <v>480</v>
      </c>
      <c r="L9" s="8"/>
      <c r="M9" s="11">
        <f>L9*60</f>
        <v>0</v>
      </c>
      <c r="N9" s="10"/>
      <c r="O9" s="12"/>
      <c r="P9" s="8"/>
      <c r="Q9" s="8">
        <f t="shared" si="1"/>
        <v>515</v>
      </c>
      <c r="R9" s="13" t="s">
        <v>50</v>
      </c>
      <c r="S9" s="13" t="s">
        <v>50</v>
      </c>
    </row>
    <row r="10" spans="1:21" x14ac:dyDescent="0.25">
      <c r="A10" s="8" t="s">
        <v>33</v>
      </c>
      <c r="B10" s="10"/>
      <c r="C10" s="9">
        <f>B10*25</f>
        <v>0</v>
      </c>
      <c r="D10" s="8"/>
      <c r="E10" s="9">
        <f>D10*35</f>
        <v>0</v>
      </c>
      <c r="F10" s="10"/>
      <c r="G10" s="9">
        <f>F10*80</f>
        <v>0</v>
      </c>
      <c r="H10" s="10"/>
      <c r="I10" s="9">
        <f t="shared" si="2"/>
        <v>0</v>
      </c>
      <c r="J10" s="10"/>
      <c r="K10" s="9">
        <f>J10*60</f>
        <v>0</v>
      </c>
      <c r="L10" s="8">
        <v>10</v>
      </c>
      <c r="M10" s="11">
        <f>L10*65</f>
        <v>650</v>
      </c>
      <c r="N10" s="10"/>
      <c r="O10" s="12"/>
      <c r="P10" s="8"/>
      <c r="Q10" s="8">
        <f t="shared" si="1"/>
        <v>650</v>
      </c>
      <c r="R10" s="13" t="s">
        <v>50</v>
      </c>
      <c r="S10" s="13" t="s">
        <v>50</v>
      </c>
    </row>
    <row r="11" spans="1:21" x14ac:dyDescent="0.25">
      <c r="A11" s="8" t="s">
        <v>146</v>
      </c>
      <c r="B11" s="10"/>
      <c r="C11" s="9">
        <f>B11*25</f>
        <v>0</v>
      </c>
      <c r="D11" s="8"/>
      <c r="E11" s="9">
        <f t="shared" ref="E11:E30" si="3">D11*40</f>
        <v>0</v>
      </c>
      <c r="F11" s="10"/>
      <c r="G11" s="9">
        <f>F11*80</f>
        <v>0</v>
      </c>
      <c r="H11" s="10"/>
      <c r="I11" s="9">
        <f t="shared" si="2"/>
        <v>0</v>
      </c>
      <c r="J11" s="10">
        <v>1</v>
      </c>
      <c r="K11" s="9">
        <f>J11*50</f>
        <v>50</v>
      </c>
      <c r="L11" s="8"/>
      <c r="M11" s="11">
        <f>L11*60</f>
        <v>0</v>
      </c>
      <c r="N11" s="10"/>
      <c r="O11" s="12"/>
      <c r="P11" s="8"/>
      <c r="Q11" s="8">
        <f t="shared" si="1"/>
        <v>50</v>
      </c>
      <c r="R11" s="13" t="s">
        <v>50</v>
      </c>
      <c r="S11" s="13" t="s">
        <v>50</v>
      </c>
      <c r="U11">
        <f>SUM(Q21,Q25,Q50,Q52,Q66)</f>
        <v>1415</v>
      </c>
    </row>
    <row r="12" spans="1:21" x14ac:dyDescent="0.25">
      <c r="A12" s="8" t="s">
        <v>117</v>
      </c>
      <c r="B12" s="10"/>
      <c r="C12" s="9">
        <f>B12*45</f>
        <v>0</v>
      </c>
      <c r="D12" s="8"/>
      <c r="E12" s="9">
        <f t="shared" si="3"/>
        <v>0</v>
      </c>
      <c r="F12" s="10"/>
      <c r="G12" s="9">
        <f>F12*80</f>
        <v>0</v>
      </c>
      <c r="H12" s="10"/>
      <c r="I12" s="9">
        <f t="shared" si="2"/>
        <v>0</v>
      </c>
      <c r="J12" s="10">
        <v>6</v>
      </c>
      <c r="K12" s="9">
        <f t="shared" ref="K12:K29" si="4">J12*60</f>
        <v>360</v>
      </c>
      <c r="L12" s="8"/>
      <c r="M12" s="11">
        <f>L12*65</f>
        <v>0</v>
      </c>
      <c r="N12" s="10"/>
      <c r="O12" s="12"/>
      <c r="P12" s="8"/>
      <c r="Q12" s="8">
        <f t="shared" si="1"/>
        <v>360</v>
      </c>
      <c r="R12" s="13" t="s">
        <v>50</v>
      </c>
      <c r="S12" s="13" t="s">
        <v>63</v>
      </c>
    </row>
    <row r="13" spans="1:21" x14ac:dyDescent="0.25">
      <c r="A13" s="8" t="s">
        <v>155</v>
      </c>
      <c r="B13" s="10"/>
      <c r="C13" s="9">
        <f>B13*25</f>
        <v>0</v>
      </c>
      <c r="D13" s="8"/>
      <c r="E13" s="9">
        <f t="shared" si="3"/>
        <v>0</v>
      </c>
      <c r="F13" s="10"/>
      <c r="G13" s="9">
        <f>F13*80</f>
        <v>0</v>
      </c>
      <c r="H13" s="10"/>
      <c r="I13" s="9">
        <f t="shared" si="2"/>
        <v>0</v>
      </c>
      <c r="J13" s="10">
        <v>7</v>
      </c>
      <c r="K13" s="9">
        <f t="shared" si="4"/>
        <v>420</v>
      </c>
      <c r="L13" s="8"/>
      <c r="M13" s="11">
        <f>L13*60</f>
        <v>0</v>
      </c>
      <c r="N13" s="10"/>
      <c r="O13" s="12"/>
      <c r="P13" s="8"/>
      <c r="Q13" s="8">
        <f t="shared" si="1"/>
        <v>420</v>
      </c>
      <c r="R13" s="13" t="s">
        <v>50</v>
      </c>
      <c r="S13" s="13" t="s">
        <v>63</v>
      </c>
    </row>
    <row r="14" spans="1:21" x14ac:dyDescent="0.25">
      <c r="A14" s="8" t="s">
        <v>169</v>
      </c>
      <c r="B14" s="10">
        <v>3</v>
      </c>
      <c r="C14" s="9">
        <f>B14*30</f>
        <v>90</v>
      </c>
      <c r="D14" s="8"/>
      <c r="E14" s="9">
        <f t="shared" si="3"/>
        <v>0</v>
      </c>
      <c r="F14" s="10"/>
      <c r="G14" s="9">
        <v>0</v>
      </c>
      <c r="H14" s="10"/>
      <c r="I14" s="9"/>
      <c r="J14" s="10"/>
      <c r="K14" s="9">
        <f t="shared" si="4"/>
        <v>0</v>
      </c>
      <c r="L14" s="8"/>
      <c r="M14" s="11">
        <f>L14*60</f>
        <v>0</v>
      </c>
      <c r="N14" s="10"/>
      <c r="O14" s="12"/>
      <c r="P14" s="8"/>
      <c r="Q14" s="8">
        <f t="shared" si="1"/>
        <v>90</v>
      </c>
      <c r="R14" s="13" t="s">
        <v>50</v>
      </c>
      <c r="S14" s="13" t="s">
        <v>63</v>
      </c>
    </row>
    <row r="15" spans="1:21" x14ac:dyDescent="0.25">
      <c r="A15" s="8" t="s">
        <v>131</v>
      </c>
      <c r="B15" s="10"/>
      <c r="C15" s="9">
        <f>B15*25</f>
        <v>0</v>
      </c>
      <c r="D15" s="8"/>
      <c r="E15" s="9">
        <f t="shared" si="3"/>
        <v>0</v>
      </c>
      <c r="F15" s="10"/>
      <c r="G15" s="9">
        <f>F15*80</f>
        <v>0</v>
      </c>
      <c r="H15" s="10"/>
      <c r="I15" s="9">
        <f>H15*40</f>
        <v>0</v>
      </c>
      <c r="J15" s="10">
        <v>8</v>
      </c>
      <c r="K15" s="9">
        <f t="shared" si="4"/>
        <v>480</v>
      </c>
      <c r="L15" s="8"/>
      <c r="M15" s="11">
        <f>L15*60</f>
        <v>0</v>
      </c>
      <c r="N15" s="10"/>
      <c r="O15" s="12"/>
      <c r="P15" s="8"/>
      <c r="Q15" s="8">
        <f t="shared" si="1"/>
        <v>480</v>
      </c>
      <c r="R15" s="13" t="s">
        <v>50</v>
      </c>
      <c r="S15" s="13" t="s">
        <v>63</v>
      </c>
    </row>
    <row r="16" spans="1:21" x14ac:dyDescent="0.25">
      <c r="A16" s="8" t="s">
        <v>186</v>
      </c>
      <c r="B16" s="10"/>
      <c r="C16" s="9">
        <f>B16*30</f>
        <v>0</v>
      </c>
      <c r="D16" s="8"/>
      <c r="E16" s="9">
        <f t="shared" si="3"/>
        <v>0</v>
      </c>
      <c r="F16" s="10"/>
      <c r="G16" s="9">
        <f>F16*80</f>
        <v>0</v>
      </c>
      <c r="H16" s="10"/>
      <c r="I16" s="9"/>
      <c r="J16" s="10"/>
      <c r="K16" s="9">
        <f t="shared" si="4"/>
        <v>0</v>
      </c>
      <c r="L16" s="8">
        <v>3</v>
      </c>
      <c r="M16" s="11">
        <f>L16*65</f>
        <v>195</v>
      </c>
      <c r="N16" s="10"/>
      <c r="O16" s="12"/>
      <c r="P16" s="8"/>
      <c r="Q16" s="8">
        <f t="shared" si="1"/>
        <v>195</v>
      </c>
      <c r="R16" s="13" t="s">
        <v>50</v>
      </c>
      <c r="S16" s="13" t="s">
        <v>50</v>
      </c>
    </row>
    <row r="17" spans="1:19" x14ac:dyDescent="0.25">
      <c r="A17" s="8" t="s">
        <v>103</v>
      </c>
      <c r="B17" s="10">
        <v>10</v>
      </c>
      <c r="C17" s="9">
        <f>B17*25</f>
        <v>250</v>
      </c>
      <c r="D17" s="8"/>
      <c r="E17" s="9">
        <f t="shared" si="3"/>
        <v>0</v>
      </c>
      <c r="F17" s="10"/>
      <c r="G17" s="9">
        <f>F17*80</f>
        <v>0</v>
      </c>
      <c r="H17" s="10"/>
      <c r="I17" s="9">
        <f>H17*40</f>
        <v>0</v>
      </c>
      <c r="J17" s="10"/>
      <c r="K17" s="9">
        <f t="shared" si="4"/>
        <v>0</v>
      </c>
      <c r="L17" s="8"/>
      <c r="M17" s="11">
        <f>L17*60</f>
        <v>0</v>
      </c>
      <c r="N17" s="10"/>
      <c r="O17" s="12"/>
      <c r="P17" s="8"/>
      <c r="Q17" s="8">
        <f t="shared" si="1"/>
        <v>250</v>
      </c>
      <c r="R17" s="13" t="s">
        <v>50</v>
      </c>
      <c r="S17" s="13" t="s">
        <v>63</v>
      </c>
    </row>
    <row r="18" spans="1:19" x14ac:dyDescent="0.25">
      <c r="A18" s="8" t="s">
        <v>183</v>
      </c>
      <c r="B18" s="10">
        <v>5</v>
      </c>
      <c r="C18" s="9">
        <f>B18*30</f>
        <v>150</v>
      </c>
      <c r="D18" s="8"/>
      <c r="E18" s="9">
        <f t="shared" si="3"/>
        <v>0</v>
      </c>
      <c r="F18" s="10"/>
      <c r="G18" s="9">
        <f>F18*80</f>
        <v>0</v>
      </c>
      <c r="H18" s="10"/>
      <c r="I18" s="9"/>
      <c r="J18" s="10">
        <v>4</v>
      </c>
      <c r="K18" s="9">
        <f t="shared" si="4"/>
        <v>240</v>
      </c>
      <c r="L18" s="8"/>
      <c r="M18" s="11">
        <f>L18*60</f>
        <v>0</v>
      </c>
      <c r="N18" s="10"/>
      <c r="O18" s="12"/>
      <c r="P18" s="8"/>
      <c r="Q18" s="8">
        <f t="shared" si="1"/>
        <v>390</v>
      </c>
      <c r="R18" s="13" t="s">
        <v>50</v>
      </c>
      <c r="S18" s="13" t="s">
        <v>63</v>
      </c>
    </row>
    <row r="19" spans="1:19" x14ac:dyDescent="0.25">
      <c r="A19" s="8" t="s">
        <v>170</v>
      </c>
      <c r="B19" s="10">
        <v>8</v>
      </c>
      <c r="C19" s="9">
        <f>B19*25</f>
        <v>200</v>
      </c>
      <c r="D19" s="8"/>
      <c r="E19" s="9">
        <f t="shared" si="3"/>
        <v>0</v>
      </c>
      <c r="F19" s="10"/>
      <c r="G19" s="9">
        <f>F19*80</f>
        <v>0</v>
      </c>
      <c r="H19" s="10"/>
      <c r="I19" s="9"/>
      <c r="J19" s="10"/>
      <c r="K19" s="9">
        <f t="shared" si="4"/>
        <v>0</v>
      </c>
      <c r="L19" s="8"/>
      <c r="M19" s="11">
        <f>L19*60</f>
        <v>0</v>
      </c>
      <c r="N19" s="10"/>
      <c r="O19" s="12"/>
      <c r="P19" s="8"/>
      <c r="Q19" s="8">
        <f t="shared" si="1"/>
        <v>200</v>
      </c>
      <c r="R19" s="13" t="s">
        <v>50</v>
      </c>
      <c r="S19" s="13" t="s">
        <v>63</v>
      </c>
    </row>
    <row r="20" spans="1:19" x14ac:dyDescent="0.25">
      <c r="A20" s="15" t="s">
        <v>16</v>
      </c>
      <c r="B20" s="10">
        <v>17</v>
      </c>
      <c r="C20" s="9">
        <f>B20*25</f>
        <v>425</v>
      </c>
      <c r="D20" s="8"/>
      <c r="E20" s="9">
        <f t="shared" si="3"/>
        <v>0</v>
      </c>
      <c r="F20" s="10">
        <v>4</v>
      </c>
      <c r="G20" s="9">
        <f>F20*100</f>
        <v>400</v>
      </c>
      <c r="H20" s="10"/>
      <c r="I20" s="9">
        <f>H20*40</f>
        <v>0</v>
      </c>
      <c r="J20" s="10"/>
      <c r="K20" s="9">
        <f t="shared" si="4"/>
        <v>0</v>
      </c>
      <c r="L20" s="8">
        <v>2</v>
      </c>
      <c r="M20" s="11">
        <f>L20*85</f>
        <v>170</v>
      </c>
      <c r="N20" s="10"/>
      <c r="O20" s="12"/>
      <c r="P20" s="8"/>
      <c r="Q20" s="8">
        <f t="shared" si="1"/>
        <v>995</v>
      </c>
      <c r="R20" s="13" t="s">
        <v>50</v>
      </c>
      <c r="S20" s="13" t="s">
        <v>63</v>
      </c>
    </row>
    <row r="21" spans="1:19" x14ac:dyDescent="0.25">
      <c r="A21" s="8" t="s">
        <v>32</v>
      </c>
      <c r="B21" s="10">
        <v>20</v>
      </c>
      <c r="C21" s="9">
        <f>B21*25</f>
        <v>500</v>
      </c>
      <c r="D21" s="8"/>
      <c r="E21" s="9">
        <f t="shared" si="3"/>
        <v>0</v>
      </c>
      <c r="F21" s="10"/>
      <c r="G21" s="9">
        <f t="shared" ref="G21:G52" si="5">F21*80</f>
        <v>0</v>
      </c>
      <c r="H21" s="10"/>
      <c r="I21" s="9">
        <f>H21*40</f>
        <v>0</v>
      </c>
      <c r="J21" s="10"/>
      <c r="K21" s="9">
        <f t="shared" si="4"/>
        <v>0</v>
      </c>
      <c r="L21" s="8"/>
      <c r="M21" s="11">
        <f t="shared" ref="M21:M27" si="6">L21*60</f>
        <v>0</v>
      </c>
      <c r="N21" s="10"/>
      <c r="O21" s="12"/>
      <c r="P21" s="8"/>
      <c r="Q21" s="8">
        <f t="shared" si="1"/>
        <v>500</v>
      </c>
      <c r="R21" s="13"/>
      <c r="S21" s="13" t="s">
        <v>63</v>
      </c>
    </row>
    <row r="22" spans="1:19" x14ac:dyDescent="0.25">
      <c r="A22" s="8" t="s">
        <v>153</v>
      </c>
      <c r="B22" s="10">
        <v>8</v>
      </c>
      <c r="C22" s="9">
        <f>B22*25</f>
        <v>200</v>
      </c>
      <c r="D22" s="8"/>
      <c r="E22" s="9">
        <f t="shared" si="3"/>
        <v>0</v>
      </c>
      <c r="F22" s="10"/>
      <c r="G22" s="9">
        <f t="shared" si="5"/>
        <v>0</v>
      </c>
      <c r="H22" s="10"/>
      <c r="I22" s="9"/>
      <c r="J22" s="10"/>
      <c r="K22" s="9">
        <f t="shared" si="4"/>
        <v>0</v>
      </c>
      <c r="L22" s="8"/>
      <c r="M22" s="11">
        <f t="shared" si="6"/>
        <v>0</v>
      </c>
      <c r="N22" s="10"/>
      <c r="O22" s="12"/>
      <c r="P22" s="8"/>
      <c r="Q22" s="8">
        <f t="shared" si="1"/>
        <v>200</v>
      </c>
      <c r="R22" s="13" t="s">
        <v>50</v>
      </c>
      <c r="S22" s="13" t="s">
        <v>50</v>
      </c>
    </row>
    <row r="23" spans="1:19" x14ac:dyDescent="0.25">
      <c r="A23" s="8" t="s">
        <v>143</v>
      </c>
      <c r="B23" s="10">
        <v>4</v>
      </c>
      <c r="C23" s="9">
        <f>B23*35</f>
        <v>140</v>
      </c>
      <c r="D23" s="8"/>
      <c r="E23" s="9">
        <f t="shared" si="3"/>
        <v>0</v>
      </c>
      <c r="F23" s="10"/>
      <c r="G23" s="9">
        <f t="shared" si="5"/>
        <v>0</v>
      </c>
      <c r="H23" s="10"/>
      <c r="I23" s="9">
        <f>H23*40</f>
        <v>0</v>
      </c>
      <c r="J23" s="10"/>
      <c r="K23" s="9">
        <f t="shared" si="4"/>
        <v>0</v>
      </c>
      <c r="L23" s="8"/>
      <c r="M23" s="11">
        <f t="shared" si="6"/>
        <v>0</v>
      </c>
      <c r="N23" s="10"/>
      <c r="O23" s="12"/>
      <c r="P23" s="8"/>
      <c r="Q23" s="8">
        <f t="shared" si="1"/>
        <v>140</v>
      </c>
      <c r="R23" s="13" t="s">
        <v>50</v>
      </c>
      <c r="S23" s="13" t="s">
        <v>63</v>
      </c>
    </row>
    <row r="24" spans="1:19" x14ac:dyDescent="0.25">
      <c r="A24" s="8" t="s">
        <v>140</v>
      </c>
      <c r="B24" s="10">
        <v>12</v>
      </c>
      <c r="C24" s="9">
        <f>B24*30</f>
        <v>360</v>
      </c>
      <c r="D24" s="8"/>
      <c r="E24" s="9">
        <f t="shared" si="3"/>
        <v>0</v>
      </c>
      <c r="F24" s="10"/>
      <c r="G24" s="9">
        <f t="shared" si="5"/>
        <v>0</v>
      </c>
      <c r="H24" s="10"/>
      <c r="I24" s="9">
        <f>H24*40</f>
        <v>0</v>
      </c>
      <c r="J24" s="10"/>
      <c r="K24" s="9">
        <f t="shared" si="4"/>
        <v>0</v>
      </c>
      <c r="L24" s="8"/>
      <c r="M24" s="11">
        <f t="shared" si="6"/>
        <v>0</v>
      </c>
      <c r="N24" s="10"/>
      <c r="O24" s="12"/>
      <c r="P24" s="8"/>
      <c r="Q24" s="8">
        <f t="shared" si="1"/>
        <v>360</v>
      </c>
      <c r="R24" s="13" t="s">
        <v>50</v>
      </c>
      <c r="S24" s="13" t="s">
        <v>63</v>
      </c>
    </row>
    <row r="25" spans="1:19" x14ac:dyDescent="0.25">
      <c r="A25" s="8" t="s">
        <v>101</v>
      </c>
      <c r="B25" s="10">
        <v>12</v>
      </c>
      <c r="C25" s="9">
        <f>B25*20</f>
        <v>240</v>
      </c>
      <c r="D25" s="8"/>
      <c r="E25" s="9">
        <f t="shared" si="3"/>
        <v>0</v>
      </c>
      <c r="F25" s="10"/>
      <c r="G25" s="9">
        <f t="shared" si="5"/>
        <v>0</v>
      </c>
      <c r="H25" s="10"/>
      <c r="I25" s="9">
        <f>H25*40</f>
        <v>0</v>
      </c>
      <c r="J25" s="10"/>
      <c r="K25" s="9">
        <f t="shared" si="4"/>
        <v>0</v>
      </c>
      <c r="L25" s="8"/>
      <c r="M25" s="11">
        <f t="shared" si="6"/>
        <v>0</v>
      </c>
      <c r="N25" s="10">
        <v>240</v>
      </c>
      <c r="O25" s="12">
        <v>140</v>
      </c>
      <c r="P25" s="8"/>
      <c r="Q25" s="8">
        <f t="shared" si="1"/>
        <v>340</v>
      </c>
      <c r="R25" s="13"/>
      <c r="S25" s="13" t="s">
        <v>50</v>
      </c>
    </row>
    <row r="26" spans="1:19" x14ac:dyDescent="0.25">
      <c r="A26" s="8" t="s">
        <v>182</v>
      </c>
      <c r="B26" s="10"/>
      <c r="C26" s="9">
        <f>B26*30</f>
        <v>0</v>
      </c>
      <c r="D26" s="8"/>
      <c r="E26" s="9">
        <f t="shared" si="3"/>
        <v>0</v>
      </c>
      <c r="F26" s="10"/>
      <c r="G26" s="9">
        <f t="shared" si="5"/>
        <v>0</v>
      </c>
      <c r="H26" s="10"/>
      <c r="I26" s="9"/>
      <c r="J26" s="10">
        <v>6</v>
      </c>
      <c r="K26" s="9">
        <f t="shared" si="4"/>
        <v>360</v>
      </c>
      <c r="L26" s="8"/>
      <c r="M26" s="11">
        <f t="shared" si="6"/>
        <v>0</v>
      </c>
      <c r="N26" s="10"/>
      <c r="O26" s="12"/>
      <c r="P26" s="8"/>
      <c r="Q26" s="8">
        <f t="shared" si="1"/>
        <v>360</v>
      </c>
      <c r="R26" s="13" t="s">
        <v>50</v>
      </c>
      <c r="S26" s="13" t="s">
        <v>50</v>
      </c>
    </row>
    <row r="27" spans="1:19" x14ac:dyDescent="0.25">
      <c r="A27" s="8" t="s">
        <v>75</v>
      </c>
      <c r="B27" s="10">
        <v>14</v>
      </c>
      <c r="C27" s="9">
        <f>B27*25</f>
        <v>350</v>
      </c>
      <c r="D27" s="8"/>
      <c r="E27" s="9">
        <f t="shared" si="3"/>
        <v>0</v>
      </c>
      <c r="F27" s="10"/>
      <c r="G27" s="9">
        <f t="shared" si="5"/>
        <v>0</v>
      </c>
      <c r="H27" s="10"/>
      <c r="I27" s="9">
        <f>H27*40</f>
        <v>0</v>
      </c>
      <c r="J27" s="10"/>
      <c r="K27" s="9">
        <f t="shared" si="4"/>
        <v>0</v>
      </c>
      <c r="L27" s="8"/>
      <c r="M27" s="11">
        <f t="shared" si="6"/>
        <v>0</v>
      </c>
      <c r="N27" s="10"/>
      <c r="O27" s="12"/>
      <c r="P27" s="8"/>
      <c r="Q27" s="8">
        <f t="shared" si="1"/>
        <v>350</v>
      </c>
      <c r="R27" s="13" t="s">
        <v>50</v>
      </c>
      <c r="S27" s="13" t="s">
        <v>50</v>
      </c>
    </row>
    <row r="28" spans="1:19" x14ac:dyDescent="0.25">
      <c r="A28" s="8" t="s">
        <v>19</v>
      </c>
      <c r="B28" s="10">
        <v>4</v>
      </c>
      <c r="C28" s="9">
        <f>B28*30</f>
        <v>120</v>
      </c>
      <c r="D28" s="8"/>
      <c r="E28" s="9">
        <f t="shared" si="3"/>
        <v>0</v>
      </c>
      <c r="F28" s="10"/>
      <c r="G28" s="9">
        <f t="shared" si="5"/>
        <v>0</v>
      </c>
      <c r="H28" s="10"/>
      <c r="I28" s="9">
        <f>H28*40</f>
        <v>0</v>
      </c>
      <c r="J28" s="10"/>
      <c r="K28" s="9">
        <f t="shared" si="4"/>
        <v>0</v>
      </c>
      <c r="L28" s="8"/>
      <c r="M28" s="11">
        <f>L28*55</f>
        <v>0</v>
      </c>
      <c r="N28" s="10"/>
      <c r="O28" s="12"/>
      <c r="P28" s="8"/>
      <c r="Q28" s="8">
        <f t="shared" si="1"/>
        <v>120</v>
      </c>
      <c r="R28" s="13" t="s">
        <v>50</v>
      </c>
      <c r="S28" s="13" t="s">
        <v>50</v>
      </c>
    </row>
    <row r="29" spans="1:19" x14ac:dyDescent="0.25">
      <c r="A29" s="8" t="s">
        <v>125</v>
      </c>
      <c r="B29" s="10">
        <v>6</v>
      </c>
      <c r="C29" s="9">
        <f>B29*30</f>
        <v>180</v>
      </c>
      <c r="D29" s="8"/>
      <c r="E29" s="9">
        <f t="shared" si="3"/>
        <v>0</v>
      </c>
      <c r="F29" s="10"/>
      <c r="G29" s="9">
        <f t="shared" si="5"/>
        <v>0</v>
      </c>
      <c r="H29" s="10"/>
      <c r="I29" s="9">
        <f>H29*40</f>
        <v>0</v>
      </c>
      <c r="J29" s="10"/>
      <c r="K29" s="9">
        <f t="shared" si="4"/>
        <v>0</v>
      </c>
      <c r="L29" s="8"/>
      <c r="M29" s="11">
        <f t="shared" ref="M29:M34" si="7">L29*60</f>
        <v>0</v>
      </c>
      <c r="N29" s="10"/>
      <c r="O29" s="12"/>
      <c r="P29" s="8"/>
      <c r="Q29" s="8">
        <f t="shared" si="1"/>
        <v>180</v>
      </c>
      <c r="R29" s="13" t="s">
        <v>50</v>
      </c>
      <c r="S29" s="13" t="s">
        <v>50</v>
      </c>
    </row>
    <row r="30" spans="1:19" x14ac:dyDescent="0.25">
      <c r="A30" s="8" t="s">
        <v>204</v>
      </c>
      <c r="B30" s="10"/>
      <c r="C30" s="9">
        <f>B30*30</f>
        <v>0</v>
      </c>
      <c r="D30" s="8">
        <v>6</v>
      </c>
      <c r="E30" s="9">
        <f t="shared" si="3"/>
        <v>240</v>
      </c>
      <c r="F30" s="10"/>
      <c r="G30" s="9">
        <f t="shared" si="5"/>
        <v>0</v>
      </c>
      <c r="H30" s="10"/>
      <c r="I30" s="9"/>
      <c r="J30" s="10"/>
      <c r="K30" s="9">
        <f>J30*70</f>
        <v>0</v>
      </c>
      <c r="L30" s="8"/>
      <c r="M30" s="11">
        <f t="shared" si="7"/>
        <v>0</v>
      </c>
      <c r="N30" s="10"/>
      <c r="O30" s="12"/>
      <c r="P30" s="8"/>
      <c r="Q30" s="8">
        <f t="shared" si="1"/>
        <v>240</v>
      </c>
      <c r="R30" s="13" t="s">
        <v>50</v>
      </c>
      <c r="S30" s="13" t="s">
        <v>50</v>
      </c>
    </row>
    <row r="31" spans="1:19" x14ac:dyDescent="0.25">
      <c r="A31" s="8" t="s">
        <v>149</v>
      </c>
      <c r="B31" s="10"/>
      <c r="C31" s="9">
        <f>B31*25</f>
        <v>0</v>
      </c>
      <c r="D31" s="8"/>
      <c r="E31" s="9">
        <f>D31*35</f>
        <v>0</v>
      </c>
      <c r="F31" s="10"/>
      <c r="G31" s="9">
        <f t="shared" si="5"/>
        <v>0</v>
      </c>
      <c r="H31" s="10"/>
      <c r="I31" s="9">
        <f>H31*40</f>
        <v>0</v>
      </c>
      <c r="J31" s="10"/>
      <c r="K31" s="9">
        <f>J31*60</f>
        <v>0</v>
      </c>
      <c r="L31" s="8">
        <v>2</v>
      </c>
      <c r="M31" s="11">
        <f t="shared" si="7"/>
        <v>120</v>
      </c>
      <c r="N31" s="10"/>
      <c r="O31" s="12"/>
      <c r="P31" s="8"/>
      <c r="Q31" s="8">
        <f t="shared" si="1"/>
        <v>120</v>
      </c>
      <c r="R31" s="13" t="s">
        <v>50</v>
      </c>
      <c r="S31" s="13" t="s">
        <v>50</v>
      </c>
    </row>
    <row r="32" spans="1:19" x14ac:dyDescent="0.25">
      <c r="A32" s="8" t="s">
        <v>193</v>
      </c>
      <c r="B32" s="10"/>
      <c r="C32" s="9">
        <f>B32*30</f>
        <v>0</v>
      </c>
      <c r="D32" s="8"/>
      <c r="E32" s="9">
        <f t="shared" ref="E32:E66" si="8">D32*40</f>
        <v>0</v>
      </c>
      <c r="F32" s="10"/>
      <c r="G32" s="9">
        <f t="shared" si="5"/>
        <v>0</v>
      </c>
      <c r="H32" s="10"/>
      <c r="I32" s="9"/>
      <c r="J32" s="10">
        <v>8</v>
      </c>
      <c r="K32" s="9">
        <f>J32*65</f>
        <v>520</v>
      </c>
      <c r="L32" s="8"/>
      <c r="M32" s="11">
        <f t="shared" si="7"/>
        <v>0</v>
      </c>
      <c r="N32" s="10"/>
      <c r="O32" s="12"/>
      <c r="P32" s="8"/>
      <c r="Q32" s="8">
        <f t="shared" si="1"/>
        <v>520</v>
      </c>
      <c r="R32" s="13" t="s">
        <v>50</v>
      </c>
      <c r="S32" s="13" t="s">
        <v>50</v>
      </c>
    </row>
    <row r="33" spans="1:19" x14ac:dyDescent="0.25">
      <c r="A33" s="8" t="s">
        <v>173</v>
      </c>
      <c r="B33" s="10">
        <v>3</v>
      </c>
      <c r="C33" s="9">
        <f>B33*30</f>
        <v>90</v>
      </c>
      <c r="D33" s="8">
        <v>7</v>
      </c>
      <c r="E33" s="9">
        <f t="shared" si="8"/>
        <v>280</v>
      </c>
      <c r="F33" s="10"/>
      <c r="G33" s="9">
        <f t="shared" si="5"/>
        <v>0</v>
      </c>
      <c r="H33" s="10"/>
      <c r="I33" s="9"/>
      <c r="J33" s="10"/>
      <c r="K33" s="9">
        <f>J33*60</f>
        <v>0</v>
      </c>
      <c r="L33" s="8"/>
      <c r="M33" s="11">
        <f t="shared" si="7"/>
        <v>0</v>
      </c>
      <c r="N33" s="10"/>
      <c r="O33" s="12"/>
      <c r="P33" s="8"/>
      <c r="Q33" s="8">
        <f t="shared" si="1"/>
        <v>370</v>
      </c>
      <c r="R33" s="13" t="s">
        <v>50</v>
      </c>
      <c r="S33" s="13" t="s">
        <v>50</v>
      </c>
    </row>
    <row r="34" spans="1:19" x14ac:dyDescent="0.25">
      <c r="A34" s="8" t="s">
        <v>93</v>
      </c>
      <c r="B34" s="10"/>
      <c r="C34" s="9">
        <f>B34*30</f>
        <v>0</v>
      </c>
      <c r="D34" s="8">
        <v>3</v>
      </c>
      <c r="E34" s="9">
        <f>D34*45</f>
        <v>135</v>
      </c>
      <c r="F34" s="10"/>
      <c r="G34" s="9">
        <f t="shared" si="5"/>
        <v>0</v>
      </c>
      <c r="H34" s="10"/>
      <c r="I34" s="9"/>
      <c r="J34" s="10"/>
      <c r="K34" s="9">
        <f>J34*70</f>
        <v>0</v>
      </c>
      <c r="L34" s="8"/>
      <c r="M34" s="11">
        <f t="shared" si="7"/>
        <v>0</v>
      </c>
      <c r="N34" s="10"/>
      <c r="O34" s="12"/>
      <c r="P34" s="8"/>
      <c r="Q34" s="8">
        <f t="shared" si="1"/>
        <v>135</v>
      </c>
      <c r="R34" s="13" t="s">
        <v>50</v>
      </c>
      <c r="S34" s="13" t="s">
        <v>50</v>
      </c>
    </row>
    <row r="35" spans="1:19" x14ac:dyDescent="0.25">
      <c r="A35" s="8" t="s">
        <v>21</v>
      </c>
      <c r="B35" s="10">
        <v>4</v>
      </c>
      <c r="C35" s="9">
        <f>B35*25</f>
        <v>100</v>
      </c>
      <c r="D35" s="8"/>
      <c r="E35" s="9">
        <f t="shared" si="8"/>
        <v>0</v>
      </c>
      <c r="F35" s="10"/>
      <c r="G35" s="9">
        <f t="shared" si="5"/>
        <v>0</v>
      </c>
      <c r="H35" s="10"/>
      <c r="I35" s="9">
        <f>H35*40</f>
        <v>0</v>
      </c>
      <c r="J35" s="10"/>
      <c r="K35" s="9">
        <f>J35*60</f>
        <v>0</v>
      </c>
      <c r="L35" s="8"/>
      <c r="M35" s="11">
        <f>L35*55</f>
        <v>0</v>
      </c>
      <c r="N35" s="10"/>
      <c r="O35" s="12"/>
      <c r="P35" s="8"/>
      <c r="Q35" s="8">
        <f t="shared" ref="Q35:Q66" si="9">SUM(C35,E35,G35,I35,K35,N35,M35)-O35</f>
        <v>100</v>
      </c>
      <c r="R35" s="13" t="s">
        <v>50</v>
      </c>
      <c r="S35" s="13" t="s">
        <v>50</v>
      </c>
    </row>
    <row r="36" spans="1:19" x14ac:dyDescent="0.25">
      <c r="A36" s="8" t="s">
        <v>203</v>
      </c>
      <c r="B36" s="10"/>
      <c r="C36" s="9">
        <f>B36*30</f>
        <v>0</v>
      </c>
      <c r="D36" s="8"/>
      <c r="E36" s="9">
        <f t="shared" si="8"/>
        <v>0</v>
      </c>
      <c r="F36" s="10"/>
      <c r="G36" s="9">
        <f t="shared" si="5"/>
        <v>0</v>
      </c>
      <c r="H36" s="10"/>
      <c r="I36" s="9"/>
      <c r="J36" s="10">
        <v>7</v>
      </c>
      <c r="K36" s="9">
        <f>J36*70</f>
        <v>490</v>
      </c>
      <c r="L36" s="8"/>
      <c r="M36" s="11">
        <f>L36*60</f>
        <v>0</v>
      </c>
      <c r="N36" s="10"/>
      <c r="O36" s="12"/>
      <c r="P36" s="8"/>
      <c r="Q36" s="8">
        <f t="shared" si="9"/>
        <v>490</v>
      </c>
      <c r="R36" s="13" t="s">
        <v>50</v>
      </c>
      <c r="S36" s="13" t="s">
        <v>50</v>
      </c>
    </row>
    <row r="37" spans="1:19" x14ac:dyDescent="0.25">
      <c r="A37" s="8" t="s">
        <v>202</v>
      </c>
      <c r="B37" s="10">
        <v>11</v>
      </c>
      <c r="C37" s="9">
        <f>B37*30</f>
        <v>330</v>
      </c>
      <c r="D37" s="8"/>
      <c r="E37" s="9">
        <f t="shared" si="8"/>
        <v>0</v>
      </c>
      <c r="F37" s="10"/>
      <c r="G37" s="9">
        <f t="shared" si="5"/>
        <v>0</v>
      </c>
      <c r="H37" s="10"/>
      <c r="I37" s="9"/>
      <c r="J37" s="10"/>
      <c r="K37" s="9">
        <f>J37*70</f>
        <v>0</v>
      </c>
      <c r="L37" s="8"/>
      <c r="M37" s="11">
        <f>L37*60</f>
        <v>0</v>
      </c>
      <c r="N37" s="10"/>
      <c r="O37" s="12"/>
      <c r="P37" s="8"/>
      <c r="Q37" s="8">
        <f t="shared" si="9"/>
        <v>330</v>
      </c>
      <c r="R37" s="13" t="s">
        <v>50</v>
      </c>
      <c r="S37" s="13" t="s">
        <v>50</v>
      </c>
    </row>
    <row r="38" spans="1:19" x14ac:dyDescent="0.25">
      <c r="A38" s="8" t="s">
        <v>178</v>
      </c>
      <c r="B38" s="10">
        <v>6</v>
      </c>
      <c r="C38" s="9">
        <f>B38*35</f>
        <v>210</v>
      </c>
      <c r="D38" s="8"/>
      <c r="E38" s="9">
        <f t="shared" si="8"/>
        <v>0</v>
      </c>
      <c r="F38" s="10"/>
      <c r="G38" s="9">
        <f t="shared" si="5"/>
        <v>0</v>
      </c>
      <c r="H38" s="10"/>
      <c r="I38" s="9"/>
      <c r="J38" s="10"/>
      <c r="K38" s="9">
        <f>J38*60</f>
        <v>0</v>
      </c>
      <c r="L38" s="8"/>
      <c r="M38" s="11">
        <f>L38*60</f>
        <v>0</v>
      </c>
      <c r="N38" s="10"/>
      <c r="O38" s="12"/>
      <c r="P38" s="8"/>
      <c r="Q38" s="8">
        <f t="shared" si="9"/>
        <v>210</v>
      </c>
      <c r="R38" s="13" t="s">
        <v>50</v>
      </c>
      <c r="S38" s="13" t="s">
        <v>50</v>
      </c>
    </row>
    <row r="39" spans="1:19" x14ac:dyDescent="0.25">
      <c r="A39" s="8" t="s">
        <v>104</v>
      </c>
      <c r="B39" s="10"/>
      <c r="C39" s="9">
        <f>B39*25</f>
        <v>0</v>
      </c>
      <c r="D39" s="8"/>
      <c r="E39" s="9">
        <f t="shared" si="8"/>
        <v>0</v>
      </c>
      <c r="F39" s="10"/>
      <c r="G39" s="9">
        <f t="shared" si="5"/>
        <v>0</v>
      </c>
      <c r="H39" s="10"/>
      <c r="I39" s="9">
        <f>H39*40</f>
        <v>0</v>
      </c>
      <c r="J39" s="10">
        <v>5</v>
      </c>
      <c r="K39" s="9">
        <f>J39*60</f>
        <v>300</v>
      </c>
      <c r="L39" s="8"/>
      <c r="M39" s="11">
        <f>L39*60</f>
        <v>0</v>
      </c>
      <c r="N39" s="10"/>
      <c r="O39" s="12"/>
      <c r="P39" s="8"/>
      <c r="Q39" s="8">
        <f t="shared" si="9"/>
        <v>300</v>
      </c>
      <c r="R39" s="13" t="s">
        <v>50</v>
      </c>
      <c r="S39" s="13" t="s">
        <v>50</v>
      </c>
    </row>
    <row r="40" spans="1:19" x14ac:dyDescent="0.25">
      <c r="A40" s="8" t="s">
        <v>180</v>
      </c>
      <c r="B40" s="10"/>
      <c r="C40" s="9">
        <f>B40*30</f>
        <v>0</v>
      </c>
      <c r="D40" s="8"/>
      <c r="E40" s="9">
        <f t="shared" si="8"/>
        <v>0</v>
      </c>
      <c r="F40" s="10"/>
      <c r="G40" s="9">
        <f t="shared" si="5"/>
        <v>0</v>
      </c>
      <c r="H40" s="10"/>
      <c r="I40" s="9"/>
      <c r="J40" s="10">
        <v>4</v>
      </c>
      <c r="K40" s="9">
        <f>J40*60</f>
        <v>240</v>
      </c>
      <c r="L40" s="8"/>
      <c r="M40" s="11">
        <f>L40*60</f>
        <v>0</v>
      </c>
      <c r="N40" s="10"/>
      <c r="O40" s="12"/>
      <c r="P40" s="8"/>
      <c r="Q40" s="8">
        <f t="shared" si="9"/>
        <v>240</v>
      </c>
      <c r="R40" s="13" t="s">
        <v>50</v>
      </c>
      <c r="S40" s="13" t="s">
        <v>50</v>
      </c>
    </row>
    <row r="41" spans="1:19" x14ac:dyDescent="0.25">
      <c r="A41" s="8" t="s">
        <v>87</v>
      </c>
      <c r="B41" s="10"/>
      <c r="C41" s="9">
        <f>B41*25</f>
        <v>0</v>
      </c>
      <c r="D41" s="8"/>
      <c r="E41" s="9">
        <f t="shared" si="8"/>
        <v>0</v>
      </c>
      <c r="F41" s="10"/>
      <c r="G41" s="9">
        <f t="shared" si="5"/>
        <v>0</v>
      </c>
      <c r="H41" s="10"/>
      <c r="I41" s="9">
        <f>H41*40</f>
        <v>0</v>
      </c>
      <c r="J41" s="10"/>
      <c r="K41" s="9">
        <f>J41*60</f>
        <v>0</v>
      </c>
      <c r="L41" s="8"/>
      <c r="M41" s="11">
        <f>L41*65</f>
        <v>0</v>
      </c>
      <c r="N41" s="10"/>
      <c r="O41" s="12"/>
      <c r="P41" s="8"/>
      <c r="Q41" s="8">
        <f t="shared" si="9"/>
        <v>0</v>
      </c>
      <c r="R41" s="13"/>
      <c r="S41" s="13"/>
    </row>
    <row r="42" spans="1:19" x14ac:dyDescent="0.25">
      <c r="A42" s="8" t="s">
        <v>91</v>
      </c>
      <c r="B42" s="10">
        <v>7</v>
      </c>
      <c r="C42" s="9">
        <f>B42*25</f>
        <v>175</v>
      </c>
      <c r="D42" s="8"/>
      <c r="E42" s="9">
        <f t="shared" si="8"/>
        <v>0</v>
      </c>
      <c r="F42" s="10"/>
      <c r="G42" s="9">
        <f t="shared" si="5"/>
        <v>0</v>
      </c>
      <c r="H42" s="10"/>
      <c r="I42" s="9">
        <f>H42*40</f>
        <v>0</v>
      </c>
      <c r="J42" s="10"/>
      <c r="K42" s="9">
        <f>J42*60</f>
        <v>0</v>
      </c>
      <c r="L42" s="8"/>
      <c r="M42" s="11">
        <f t="shared" ref="M42:M48" si="10">L42*60</f>
        <v>0</v>
      </c>
      <c r="N42" s="10"/>
      <c r="O42" s="12"/>
      <c r="P42" s="8"/>
      <c r="Q42" s="8">
        <f t="shared" si="9"/>
        <v>175</v>
      </c>
      <c r="R42" s="13" t="s">
        <v>50</v>
      </c>
      <c r="S42" s="13" t="s">
        <v>50</v>
      </c>
    </row>
    <row r="43" spans="1:19" x14ac:dyDescent="0.25">
      <c r="A43" s="8" t="s">
        <v>197</v>
      </c>
      <c r="B43" s="10"/>
      <c r="C43" s="9">
        <f>B43*30</f>
        <v>0</v>
      </c>
      <c r="D43" s="8"/>
      <c r="E43" s="9">
        <f t="shared" si="8"/>
        <v>0</v>
      </c>
      <c r="F43" s="10"/>
      <c r="G43" s="9">
        <f t="shared" si="5"/>
        <v>0</v>
      </c>
      <c r="H43" s="10"/>
      <c r="I43" s="9"/>
      <c r="J43" s="10">
        <v>8</v>
      </c>
      <c r="K43" s="9">
        <f>J43*70</f>
        <v>560</v>
      </c>
      <c r="L43" s="8"/>
      <c r="M43" s="11">
        <f t="shared" si="10"/>
        <v>0</v>
      </c>
      <c r="N43" s="10"/>
      <c r="O43" s="12"/>
      <c r="P43" s="8"/>
      <c r="Q43" s="8">
        <f t="shared" si="9"/>
        <v>560</v>
      </c>
      <c r="R43" s="13" t="s">
        <v>50</v>
      </c>
      <c r="S43" s="13" t="s">
        <v>50</v>
      </c>
    </row>
    <row r="44" spans="1:19" x14ac:dyDescent="0.25">
      <c r="A44" s="8" t="s">
        <v>110</v>
      </c>
      <c r="B44" s="10">
        <v>6</v>
      </c>
      <c r="C44" s="9">
        <f>B44*30</f>
        <v>180</v>
      </c>
      <c r="D44" s="8"/>
      <c r="E44" s="9">
        <f t="shared" si="8"/>
        <v>0</v>
      </c>
      <c r="F44" s="10"/>
      <c r="G44" s="9">
        <f t="shared" si="5"/>
        <v>0</v>
      </c>
      <c r="H44" s="10"/>
      <c r="I44" s="9">
        <f>H44*40</f>
        <v>0</v>
      </c>
      <c r="J44" s="10"/>
      <c r="K44" s="9">
        <f>J44*60</f>
        <v>0</v>
      </c>
      <c r="L44" s="8"/>
      <c r="M44" s="11">
        <f t="shared" si="10"/>
        <v>0</v>
      </c>
      <c r="N44" s="10"/>
      <c r="O44" s="12"/>
      <c r="P44" s="8"/>
      <c r="Q44" s="8">
        <f t="shared" si="9"/>
        <v>180</v>
      </c>
      <c r="R44" s="13" t="s">
        <v>50</v>
      </c>
      <c r="S44" s="13" t="s">
        <v>50</v>
      </c>
    </row>
    <row r="45" spans="1:19" x14ac:dyDescent="0.25">
      <c r="A45" s="8" t="s">
        <v>123</v>
      </c>
      <c r="B45" s="10">
        <v>1</v>
      </c>
      <c r="C45" s="9">
        <f>B45*30</f>
        <v>30</v>
      </c>
      <c r="D45" s="8"/>
      <c r="E45" s="9">
        <f t="shared" si="8"/>
        <v>0</v>
      </c>
      <c r="F45" s="10"/>
      <c r="G45" s="9">
        <f t="shared" si="5"/>
        <v>0</v>
      </c>
      <c r="H45" s="10"/>
      <c r="I45" s="9"/>
      <c r="J45" s="10"/>
      <c r="K45" s="9">
        <f>J45*70</f>
        <v>0</v>
      </c>
      <c r="L45" s="8"/>
      <c r="M45" s="11">
        <f t="shared" si="10"/>
        <v>0</v>
      </c>
      <c r="N45" s="10"/>
      <c r="O45" s="12"/>
      <c r="P45" s="8"/>
      <c r="Q45" s="8">
        <f t="shared" si="9"/>
        <v>30</v>
      </c>
      <c r="R45" s="13"/>
      <c r="S45" s="13" t="s">
        <v>50</v>
      </c>
    </row>
    <row r="46" spans="1:19" x14ac:dyDescent="0.25">
      <c r="A46" s="8" t="s">
        <v>181</v>
      </c>
      <c r="B46" s="10"/>
      <c r="C46" s="9">
        <f>B46*30</f>
        <v>0</v>
      </c>
      <c r="D46" s="8"/>
      <c r="E46" s="9">
        <f t="shared" si="8"/>
        <v>0</v>
      </c>
      <c r="F46" s="10"/>
      <c r="G46" s="9">
        <f t="shared" si="5"/>
        <v>0</v>
      </c>
      <c r="H46" s="10"/>
      <c r="I46" s="9"/>
      <c r="J46" s="10">
        <v>1</v>
      </c>
      <c r="K46" s="9">
        <f>J46*60</f>
        <v>60</v>
      </c>
      <c r="L46" s="8"/>
      <c r="M46" s="11">
        <f t="shared" si="10"/>
        <v>0</v>
      </c>
      <c r="N46" s="10"/>
      <c r="O46" s="12"/>
      <c r="P46" s="8"/>
      <c r="Q46" s="8">
        <f t="shared" si="9"/>
        <v>60</v>
      </c>
      <c r="R46" s="13" t="s">
        <v>50</v>
      </c>
      <c r="S46" s="13" t="s">
        <v>50</v>
      </c>
    </row>
    <row r="47" spans="1:19" x14ac:dyDescent="0.25">
      <c r="A47" s="8" t="s">
        <v>207</v>
      </c>
      <c r="B47" s="10">
        <v>14</v>
      </c>
      <c r="C47" s="9">
        <f>B47*25</f>
        <v>350</v>
      </c>
      <c r="D47" s="8"/>
      <c r="E47" s="9">
        <f t="shared" si="8"/>
        <v>0</v>
      </c>
      <c r="F47" s="10"/>
      <c r="G47" s="9">
        <f t="shared" si="5"/>
        <v>0</v>
      </c>
      <c r="H47" s="10"/>
      <c r="I47" s="9"/>
      <c r="J47" s="10"/>
      <c r="K47" s="9">
        <f>J47*70</f>
        <v>0</v>
      </c>
      <c r="L47" s="8"/>
      <c r="M47" s="11">
        <f t="shared" si="10"/>
        <v>0</v>
      </c>
      <c r="N47" s="10"/>
      <c r="O47" s="12"/>
      <c r="P47" s="8"/>
      <c r="Q47" s="8">
        <f t="shared" si="9"/>
        <v>350</v>
      </c>
      <c r="R47" s="13" t="s">
        <v>50</v>
      </c>
      <c r="S47" s="13" t="s">
        <v>50</v>
      </c>
    </row>
    <row r="48" spans="1:19" x14ac:dyDescent="0.25">
      <c r="A48" s="8" t="s">
        <v>206</v>
      </c>
      <c r="B48" s="10">
        <v>2</v>
      </c>
      <c r="C48" s="9">
        <f>B48*25</f>
        <v>50</v>
      </c>
      <c r="D48" s="8"/>
      <c r="E48" s="9">
        <f t="shared" si="8"/>
        <v>0</v>
      </c>
      <c r="F48" s="10"/>
      <c r="G48" s="9">
        <f t="shared" si="5"/>
        <v>0</v>
      </c>
      <c r="H48" s="10"/>
      <c r="I48" s="9"/>
      <c r="J48" s="10"/>
      <c r="K48" s="9">
        <f>J48*70</f>
        <v>0</v>
      </c>
      <c r="L48" s="8"/>
      <c r="M48" s="11">
        <f t="shared" si="10"/>
        <v>0</v>
      </c>
      <c r="N48" s="10"/>
      <c r="O48" s="12"/>
      <c r="P48" s="8"/>
      <c r="Q48" s="8">
        <f t="shared" si="9"/>
        <v>50</v>
      </c>
      <c r="R48" s="13" t="s">
        <v>50</v>
      </c>
      <c r="S48" s="13" t="s">
        <v>50</v>
      </c>
    </row>
    <row r="49" spans="1:19" x14ac:dyDescent="0.25">
      <c r="A49" s="8" t="s">
        <v>73</v>
      </c>
      <c r="B49" s="10">
        <v>1</v>
      </c>
      <c r="C49" s="9">
        <f>B49*25</f>
        <v>25</v>
      </c>
      <c r="D49" s="8"/>
      <c r="E49" s="9">
        <f t="shared" si="8"/>
        <v>0</v>
      </c>
      <c r="F49" s="10"/>
      <c r="G49" s="9">
        <f t="shared" si="5"/>
        <v>0</v>
      </c>
      <c r="H49" s="10"/>
      <c r="I49" s="9">
        <f>H49*40</f>
        <v>0</v>
      </c>
      <c r="J49" s="10">
        <v>3</v>
      </c>
      <c r="K49" s="9">
        <f t="shared" ref="K49:K57" si="11">J49*60</f>
        <v>180</v>
      </c>
      <c r="L49" s="8"/>
      <c r="M49" s="11">
        <f>L49*65</f>
        <v>0</v>
      </c>
      <c r="N49" s="10"/>
      <c r="O49" s="12"/>
      <c r="P49" s="8"/>
      <c r="Q49" s="8">
        <f t="shared" si="9"/>
        <v>205</v>
      </c>
      <c r="R49" s="13" t="s">
        <v>50</v>
      </c>
      <c r="S49" s="13" t="s">
        <v>50</v>
      </c>
    </row>
    <row r="50" spans="1:19" x14ac:dyDescent="0.25">
      <c r="A50" s="8" t="s">
        <v>89</v>
      </c>
      <c r="B50" s="10">
        <v>9</v>
      </c>
      <c r="C50" s="9">
        <f>B50*25</f>
        <v>225</v>
      </c>
      <c r="D50" s="8"/>
      <c r="E50" s="9">
        <f t="shared" si="8"/>
        <v>0</v>
      </c>
      <c r="F50" s="10"/>
      <c r="G50" s="9">
        <f t="shared" si="5"/>
        <v>0</v>
      </c>
      <c r="H50" s="10"/>
      <c r="I50" s="9">
        <f>H50*40</f>
        <v>0</v>
      </c>
      <c r="J50" s="10"/>
      <c r="K50" s="9">
        <f t="shared" si="11"/>
        <v>0</v>
      </c>
      <c r="L50" s="8"/>
      <c r="M50" s="11">
        <f>L50*65</f>
        <v>0</v>
      </c>
      <c r="N50" s="10"/>
      <c r="O50" s="12"/>
      <c r="P50" s="8"/>
      <c r="Q50" s="8">
        <f t="shared" si="9"/>
        <v>225</v>
      </c>
      <c r="R50" s="13"/>
      <c r="S50" s="13" t="s">
        <v>50</v>
      </c>
    </row>
    <row r="51" spans="1:19" x14ac:dyDescent="0.25">
      <c r="A51" s="8" t="s">
        <v>90</v>
      </c>
      <c r="B51" s="10"/>
      <c r="C51" s="9">
        <f>B51*30</f>
        <v>0</v>
      </c>
      <c r="D51" s="8"/>
      <c r="E51" s="9">
        <f t="shared" si="8"/>
        <v>0</v>
      </c>
      <c r="F51" s="10"/>
      <c r="G51" s="9">
        <f t="shared" si="5"/>
        <v>0</v>
      </c>
      <c r="H51" s="10"/>
      <c r="I51" s="9"/>
      <c r="J51" s="10"/>
      <c r="K51" s="9">
        <f t="shared" si="11"/>
        <v>0</v>
      </c>
      <c r="L51" s="8">
        <v>4</v>
      </c>
      <c r="M51" s="11">
        <f>L51*65</f>
        <v>260</v>
      </c>
      <c r="N51" s="10"/>
      <c r="O51" s="12"/>
      <c r="P51" s="8"/>
      <c r="Q51" s="8">
        <f t="shared" si="9"/>
        <v>260</v>
      </c>
      <c r="R51" s="13" t="s">
        <v>50</v>
      </c>
      <c r="S51" s="13" t="s">
        <v>50</v>
      </c>
    </row>
    <row r="52" spans="1:19" x14ac:dyDescent="0.25">
      <c r="A52" s="15" t="s">
        <v>72</v>
      </c>
      <c r="B52" s="10">
        <v>10</v>
      </c>
      <c r="C52" s="9">
        <f>B52*25</f>
        <v>250</v>
      </c>
      <c r="D52" s="8"/>
      <c r="E52" s="9">
        <f t="shared" si="8"/>
        <v>0</v>
      </c>
      <c r="F52" s="10"/>
      <c r="G52" s="9">
        <f t="shared" si="5"/>
        <v>0</v>
      </c>
      <c r="H52" s="10"/>
      <c r="I52" s="9">
        <f>H52*40</f>
        <v>0</v>
      </c>
      <c r="J52" s="10"/>
      <c r="K52" s="9">
        <f t="shared" si="11"/>
        <v>0</v>
      </c>
      <c r="L52" s="8"/>
      <c r="M52" s="11">
        <f>L52*65</f>
        <v>0</v>
      </c>
      <c r="N52" s="10"/>
      <c r="O52" s="12"/>
      <c r="P52" s="8"/>
      <c r="Q52" s="8">
        <f t="shared" si="9"/>
        <v>250</v>
      </c>
      <c r="R52" s="13"/>
      <c r="S52" s="13" t="s">
        <v>50</v>
      </c>
    </row>
    <row r="53" spans="1:19" x14ac:dyDescent="0.25">
      <c r="A53" s="15" t="s">
        <v>24</v>
      </c>
      <c r="B53" s="10">
        <v>3</v>
      </c>
      <c r="C53" s="9">
        <f>B53*25</f>
        <v>75</v>
      </c>
      <c r="D53" s="8">
        <v>7</v>
      </c>
      <c r="E53" s="9">
        <f t="shared" si="8"/>
        <v>280</v>
      </c>
      <c r="F53" s="10"/>
      <c r="G53" s="9">
        <f t="shared" ref="G53:G74" si="12">F53*80</f>
        <v>0</v>
      </c>
      <c r="H53" s="10"/>
      <c r="I53" s="9">
        <f>H53*40</f>
        <v>0</v>
      </c>
      <c r="J53" s="10"/>
      <c r="K53" s="9">
        <f t="shared" si="11"/>
        <v>0</v>
      </c>
      <c r="L53" s="8"/>
      <c r="M53" s="11">
        <f>L53*65</f>
        <v>0</v>
      </c>
      <c r="N53" s="10"/>
      <c r="O53" s="12"/>
      <c r="P53" s="8"/>
      <c r="Q53" s="8">
        <f t="shared" si="9"/>
        <v>355</v>
      </c>
      <c r="R53" s="13" t="s">
        <v>50</v>
      </c>
      <c r="S53" s="13" t="s">
        <v>50</v>
      </c>
    </row>
    <row r="54" spans="1:19" x14ac:dyDescent="0.25">
      <c r="A54" s="8" t="s">
        <v>156</v>
      </c>
      <c r="B54" s="10"/>
      <c r="C54" s="9">
        <f>B54*25</f>
        <v>0</v>
      </c>
      <c r="D54" s="8"/>
      <c r="E54" s="9">
        <f t="shared" si="8"/>
        <v>0</v>
      </c>
      <c r="F54" s="10"/>
      <c r="G54" s="9">
        <f t="shared" si="12"/>
        <v>0</v>
      </c>
      <c r="H54" s="10"/>
      <c r="I54" s="9">
        <f>H54*40</f>
        <v>0</v>
      </c>
      <c r="J54" s="10">
        <v>3</v>
      </c>
      <c r="K54" s="9">
        <f t="shared" si="11"/>
        <v>180</v>
      </c>
      <c r="L54" s="8"/>
      <c r="M54" s="11">
        <f>L54*60</f>
        <v>0</v>
      </c>
      <c r="N54" s="10"/>
      <c r="O54" s="12"/>
      <c r="P54" s="8"/>
      <c r="Q54" s="8">
        <f t="shared" si="9"/>
        <v>180</v>
      </c>
      <c r="R54" s="13" t="s">
        <v>50</v>
      </c>
      <c r="S54" s="13" t="s">
        <v>50</v>
      </c>
    </row>
    <row r="55" spans="1:19" x14ac:dyDescent="0.25">
      <c r="A55" s="8" t="s">
        <v>141</v>
      </c>
      <c r="B55" s="10">
        <v>7</v>
      </c>
      <c r="C55" s="9">
        <f>B55*25</f>
        <v>175</v>
      </c>
      <c r="D55" s="8"/>
      <c r="E55" s="9">
        <f t="shared" si="8"/>
        <v>0</v>
      </c>
      <c r="F55" s="10"/>
      <c r="G55" s="9">
        <f t="shared" si="12"/>
        <v>0</v>
      </c>
      <c r="H55" s="10"/>
      <c r="I55" s="9">
        <f>H55*40</f>
        <v>0</v>
      </c>
      <c r="J55" s="10">
        <v>3</v>
      </c>
      <c r="K55" s="9">
        <f t="shared" si="11"/>
        <v>180</v>
      </c>
      <c r="L55" s="8"/>
      <c r="M55" s="11">
        <f>L55*65</f>
        <v>0</v>
      </c>
      <c r="N55" s="10"/>
      <c r="O55" s="12"/>
      <c r="P55" s="8"/>
      <c r="Q55" s="8">
        <f t="shared" si="9"/>
        <v>355</v>
      </c>
      <c r="R55" s="13" t="s">
        <v>50</v>
      </c>
      <c r="S55" s="13" t="s">
        <v>50</v>
      </c>
    </row>
    <row r="56" spans="1:19" x14ac:dyDescent="0.25">
      <c r="A56" s="8" t="s">
        <v>25</v>
      </c>
      <c r="B56" s="10">
        <v>18</v>
      </c>
      <c r="C56" s="9">
        <f>B56*25</f>
        <v>450</v>
      </c>
      <c r="D56" s="8"/>
      <c r="E56" s="9">
        <f t="shared" si="8"/>
        <v>0</v>
      </c>
      <c r="F56" s="10"/>
      <c r="G56" s="9">
        <f t="shared" si="12"/>
        <v>0</v>
      </c>
      <c r="H56" s="10"/>
      <c r="I56" s="9">
        <f>H56*40</f>
        <v>0</v>
      </c>
      <c r="J56" s="10"/>
      <c r="K56" s="9">
        <f t="shared" si="11"/>
        <v>0</v>
      </c>
      <c r="L56" s="8"/>
      <c r="M56" s="11">
        <f>L56*65</f>
        <v>0</v>
      </c>
      <c r="N56" s="10"/>
      <c r="O56" s="12"/>
      <c r="P56" s="8"/>
      <c r="Q56" s="8">
        <f t="shared" si="9"/>
        <v>450</v>
      </c>
      <c r="R56" s="13" t="s">
        <v>50</v>
      </c>
      <c r="S56" s="13" t="s">
        <v>50</v>
      </c>
    </row>
    <row r="57" spans="1:19" x14ac:dyDescent="0.25">
      <c r="A57" s="8" t="s">
        <v>184</v>
      </c>
      <c r="B57" s="10"/>
      <c r="C57" s="9">
        <f>B57*30</f>
        <v>0</v>
      </c>
      <c r="D57" s="8"/>
      <c r="E57" s="9">
        <f t="shared" si="8"/>
        <v>0</v>
      </c>
      <c r="F57" s="10"/>
      <c r="G57" s="9">
        <f t="shared" si="12"/>
        <v>0</v>
      </c>
      <c r="H57" s="10"/>
      <c r="I57" s="9"/>
      <c r="J57" s="10">
        <v>7</v>
      </c>
      <c r="K57" s="9">
        <f t="shared" si="11"/>
        <v>420</v>
      </c>
      <c r="L57" s="8"/>
      <c r="M57" s="11">
        <f>L57*60</f>
        <v>0</v>
      </c>
      <c r="N57" s="10"/>
      <c r="O57" s="12"/>
      <c r="P57" s="8"/>
      <c r="Q57" s="8">
        <f t="shared" si="9"/>
        <v>420</v>
      </c>
      <c r="R57" s="13" t="s">
        <v>50</v>
      </c>
      <c r="S57" s="13" t="s">
        <v>50</v>
      </c>
    </row>
    <row r="58" spans="1:19" x14ac:dyDescent="0.25">
      <c r="A58" s="8" t="s">
        <v>195</v>
      </c>
      <c r="B58" s="10"/>
      <c r="C58" s="9">
        <f>B58*30</f>
        <v>0</v>
      </c>
      <c r="D58" s="8"/>
      <c r="E58" s="9">
        <f t="shared" si="8"/>
        <v>0</v>
      </c>
      <c r="F58" s="10"/>
      <c r="G58" s="9">
        <f t="shared" si="12"/>
        <v>0</v>
      </c>
      <c r="H58" s="10"/>
      <c r="I58" s="9"/>
      <c r="J58" s="10">
        <v>6</v>
      </c>
      <c r="K58" s="9">
        <f>J58*70</f>
        <v>420</v>
      </c>
      <c r="L58" s="8"/>
      <c r="M58" s="11">
        <f>L58*60</f>
        <v>0</v>
      </c>
      <c r="N58" s="10"/>
      <c r="O58" s="12"/>
      <c r="P58" s="8"/>
      <c r="Q58" s="8">
        <f t="shared" si="9"/>
        <v>420</v>
      </c>
      <c r="R58" s="13" t="s">
        <v>50</v>
      </c>
      <c r="S58" s="13" t="s">
        <v>50</v>
      </c>
    </row>
    <row r="59" spans="1:19" x14ac:dyDescent="0.25">
      <c r="A59" s="8" t="s">
        <v>142</v>
      </c>
      <c r="B59" s="10"/>
      <c r="C59" s="9">
        <f>B59*30</f>
        <v>0</v>
      </c>
      <c r="D59" s="8"/>
      <c r="E59" s="9">
        <f t="shared" si="8"/>
        <v>0</v>
      </c>
      <c r="F59" s="10"/>
      <c r="G59" s="9">
        <f t="shared" si="12"/>
        <v>0</v>
      </c>
      <c r="H59" s="10"/>
      <c r="I59" s="9"/>
      <c r="J59" s="10">
        <v>1</v>
      </c>
      <c r="K59" s="9">
        <f>J59*70</f>
        <v>70</v>
      </c>
      <c r="L59" s="8"/>
      <c r="M59" s="11">
        <f>L59*60</f>
        <v>0</v>
      </c>
      <c r="N59" s="10"/>
      <c r="O59" s="12"/>
      <c r="P59" s="8"/>
      <c r="Q59" s="8">
        <f t="shared" si="9"/>
        <v>70</v>
      </c>
      <c r="R59" s="13" t="s">
        <v>50</v>
      </c>
      <c r="S59" s="13" t="s">
        <v>50</v>
      </c>
    </row>
    <row r="60" spans="1:19" x14ac:dyDescent="0.25">
      <c r="A60" s="8" t="s">
        <v>53</v>
      </c>
      <c r="B60" s="10">
        <v>8</v>
      </c>
      <c r="C60" s="9">
        <f>B60*30</f>
        <v>240</v>
      </c>
      <c r="D60" s="8"/>
      <c r="E60" s="9">
        <f t="shared" si="8"/>
        <v>0</v>
      </c>
      <c r="F60" s="10"/>
      <c r="G60" s="9">
        <f t="shared" si="12"/>
        <v>0</v>
      </c>
      <c r="H60" s="10"/>
      <c r="I60" s="9">
        <f>H60*40</f>
        <v>0</v>
      </c>
      <c r="J60" s="10"/>
      <c r="K60" s="9">
        <f t="shared" ref="K60:K65" si="13">J60*60</f>
        <v>0</v>
      </c>
      <c r="L60" s="8"/>
      <c r="M60" s="11">
        <f>L60*65</f>
        <v>0</v>
      </c>
      <c r="N60" s="10"/>
      <c r="O60" s="12"/>
      <c r="P60" s="8"/>
      <c r="Q60" s="8">
        <f t="shared" si="9"/>
        <v>240</v>
      </c>
      <c r="R60" s="13" t="s">
        <v>50</v>
      </c>
      <c r="S60" s="13" t="s">
        <v>50</v>
      </c>
    </row>
    <row r="61" spans="1:19" x14ac:dyDescent="0.25">
      <c r="A61" s="8" t="s">
        <v>26</v>
      </c>
      <c r="B61" s="10">
        <v>1</v>
      </c>
      <c r="C61" s="9">
        <f>B61*25</f>
        <v>25</v>
      </c>
      <c r="D61" s="8"/>
      <c r="E61" s="9">
        <f t="shared" si="8"/>
        <v>0</v>
      </c>
      <c r="F61" s="10"/>
      <c r="G61" s="9">
        <f t="shared" si="12"/>
        <v>0</v>
      </c>
      <c r="H61" s="10"/>
      <c r="I61" s="9">
        <f>H61*40</f>
        <v>0</v>
      </c>
      <c r="J61" s="10"/>
      <c r="K61" s="9">
        <f t="shared" si="13"/>
        <v>0</v>
      </c>
      <c r="L61" s="8"/>
      <c r="M61" s="11">
        <f>L61*65</f>
        <v>0</v>
      </c>
      <c r="N61" s="10"/>
      <c r="O61" s="12"/>
      <c r="P61" s="8" t="s">
        <v>201</v>
      </c>
      <c r="Q61" s="8">
        <f t="shared" si="9"/>
        <v>25</v>
      </c>
      <c r="R61" s="13"/>
      <c r="S61" s="13" t="s">
        <v>50</v>
      </c>
    </row>
    <row r="62" spans="1:19" x14ac:dyDescent="0.25">
      <c r="A62" s="8" t="s">
        <v>191</v>
      </c>
      <c r="B62" s="10">
        <v>11</v>
      </c>
      <c r="C62" s="9">
        <f>B62*25</f>
        <v>275</v>
      </c>
      <c r="D62" s="8"/>
      <c r="E62" s="9">
        <f t="shared" si="8"/>
        <v>0</v>
      </c>
      <c r="F62" s="10"/>
      <c r="G62" s="9">
        <f t="shared" si="12"/>
        <v>0</v>
      </c>
      <c r="H62" s="10"/>
      <c r="I62" s="9"/>
      <c r="J62" s="10"/>
      <c r="K62" s="9">
        <f t="shared" si="13"/>
        <v>0</v>
      </c>
      <c r="L62" s="8"/>
      <c r="M62" s="11">
        <f>L62*60</f>
        <v>0</v>
      </c>
      <c r="N62" s="10"/>
      <c r="O62" s="12"/>
      <c r="P62" s="8"/>
      <c r="Q62" s="8">
        <f t="shared" si="9"/>
        <v>275</v>
      </c>
      <c r="R62" s="13" t="s">
        <v>50</v>
      </c>
      <c r="S62" s="13" t="s">
        <v>50</v>
      </c>
    </row>
    <row r="63" spans="1:19" x14ac:dyDescent="0.25">
      <c r="A63" s="8" t="s">
        <v>185</v>
      </c>
      <c r="B63" s="10"/>
      <c r="C63" s="9">
        <f>B63*30</f>
        <v>0</v>
      </c>
      <c r="D63" s="8"/>
      <c r="E63" s="9">
        <f t="shared" si="8"/>
        <v>0</v>
      </c>
      <c r="F63" s="10"/>
      <c r="G63" s="9">
        <f t="shared" si="12"/>
        <v>0</v>
      </c>
      <c r="H63" s="10"/>
      <c r="I63" s="9"/>
      <c r="J63" s="10">
        <v>1</v>
      </c>
      <c r="K63" s="9">
        <f t="shared" si="13"/>
        <v>60</v>
      </c>
      <c r="L63" s="8"/>
      <c r="M63" s="11">
        <f>L63*60</f>
        <v>0</v>
      </c>
      <c r="N63" s="10"/>
      <c r="O63" s="12"/>
      <c r="P63" s="8"/>
      <c r="Q63" s="8">
        <f t="shared" si="9"/>
        <v>60</v>
      </c>
      <c r="R63" s="13" t="s">
        <v>50</v>
      </c>
      <c r="S63" s="13" t="s">
        <v>50</v>
      </c>
    </row>
    <row r="64" spans="1:19" x14ac:dyDescent="0.25">
      <c r="A64" s="8" t="s">
        <v>150</v>
      </c>
      <c r="B64" s="10"/>
      <c r="C64" s="9">
        <f>B64*25</f>
        <v>0</v>
      </c>
      <c r="D64" s="8"/>
      <c r="E64" s="9">
        <f t="shared" si="8"/>
        <v>0</v>
      </c>
      <c r="F64" s="10"/>
      <c r="G64" s="9">
        <f t="shared" si="12"/>
        <v>0</v>
      </c>
      <c r="H64" s="10"/>
      <c r="I64" s="9">
        <f>H64*40</f>
        <v>0</v>
      </c>
      <c r="J64" s="10">
        <v>5</v>
      </c>
      <c r="K64" s="9">
        <f t="shared" si="13"/>
        <v>300</v>
      </c>
      <c r="L64" s="8"/>
      <c r="M64" s="11">
        <f>L64*60</f>
        <v>0</v>
      </c>
      <c r="N64" s="10"/>
      <c r="O64" s="12"/>
      <c r="P64" s="8"/>
      <c r="Q64" s="8">
        <f t="shared" si="9"/>
        <v>300</v>
      </c>
      <c r="R64" s="13" t="s">
        <v>50</v>
      </c>
      <c r="S64" s="13" t="s">
        <v>50</v>
      </c>
    </row>
    <row r="65" spans="1:19" x14ac:dyDescent="0.25">
      <c r="A65" s="8" t="s">
        <v>190</v>
      </c>
      <c r="B65" s="10">
        <v>10</v>
      </c>
      <c r="C65" s="9">
        <f>B65*30</f>
        <v>300</v>
      </c>
      <c r="D65" s="8"/>
      <c r="E65" s="9">
        <f t="shared" si="8"/>
        <v>0</v>
      </c>
      <c r="F65" s="10"/>
      <c r="G65" s="9">
        <f t="shared" si="12"/>
        <v>0</v>
      </c>
      <c r="H65" s="10"/>
      <c r="I65" s="9"/>
      <c r="J65" s="10"/>
      <c r="K65" s="9">
        <f t="shared" si="13"/>
        <v>0</v>
      </c>
      <c r="L65" s="8"/>
      <c r="M65" s="11">
        <f>L65*60</f>
        <v>0</v>
      </c>
      <c r="N65" s="10"/>
      <c r="O65" s="12"/>
      <c r="P65" s="8"/>
      <c r="Q65" s="8">
        <f t="shared" si="9"/>
        <v>300</v>
      </c>
      <c r="R65" s="13" t="s">
        <v>50</v>
      </c>
      <c r="S65" s="13" t="s">
        <v>50</v>
      </c>
    </row>
    <row r="66" spans="1:19" x14ac:dyDescent="0.25">
      <c r="A66" s="8" t="s">
        <v>144</v>
      </c>
      <c r="B66" s="10">
        <v>5</v>
      </c>
      <c r="C66" s="9">
        <f>B66*20</f>
        <v>100</v>
      </c>
      <c r="D66" s="8"/>
      <c r="E66" s="9">
        <f t="shared" si="8"/>
        <v>0</v>
      </c>
      <c r="F66" s="10"/>
      <c r="G66" s="9">
        <f t="shared" si="12"/>
        <v>0</v>
      </c>
      <c r="H66" s="10"/>
      <c r="I66" s="9"/>
      <c r="J66" s="10"/>
      <c r="K66" s="9">
        <f>J66*70</f>
        <v>0</v>
      </c>
      <c r="L66" s="8"/>
      <c r="M66" s="11">
        <f>L66*60</f>
        <v>0</v>
      </c>
      <c r="N66" s="10"/>
      <c r="O66" s="12"/>
      <c r="P66" s="8"/>
      <c r="Q66" s="8">
        <f t="shared" si="9"/>
        <v>100</v>
      </c>
      <c r="R66" s="13"/>
      <c r="S66" s="13"/>
    </row>
    <row r="67" spans="1:19" x14ac:dyDescent="0.25">
      <c r="A67" s="8" t="s">
        <v>34</v>
      </c>
      <c r="B67" s="10">
        <v>20</v>
      </c>
      <c r="C67" s="9">
        <f>B67*30</f>
        <v>600</v>
      </c>
      <c r="D67" s="8">
        <v>3</v>
      </c>
      <c r="E67" s="9">
        <f>D67*30</f>
        <v>90</v>
      </c>
      <c r="F67" s="10"/>
      <c r="G67" s="9">
        <f t="shared" si="12"/>
        <v>0</v>
      </c>
      <c r="H67" s="10"/>
      <c r="I67" s="9">
        <f>H67*40</f>
        <v>0</v>
      </c>
      <c r="J67" s="10"/>
      <c r="K67" s="9">
        <f t="shared" ref="K67:K74" si="14">J67*60</f>
        <v>0</v>
      </c>
      <c r="L67" s="8"/>
      <c r="M67" s="11">
        <f>L67*65</f>
        <v>0</v>
      </c>
      <c r="N67" s="10"/>
      <c r="O67" s="12"/>
      <c r="P67" s="8"/>
      <c r="Q67" s="8">
        <f t="shared" ref="Q67:Q74" si="15">SUM(C67,E67,G67,I67,K67,N67,M67)-O67</f>
        <v>690</v>
      </c>
      <c r="R67" s="13" t="s">
        <v>50</v>
      </c>
      <c r="S67" s="13" t="s">
        <v>50</v>
      </c>
    </row>
    <row r="68" spans="1:19" x14ac:dyDescent="0.25">
      <c r="A68" s="8" t="s">
        <v>189</v>
      </c>
      <c r="B68" s="10">
        <v>19</v>
      </c>
      <c r="C68" s="9">
        <f>B68*25</f>
        <v>475</v>
      </c>
      <c r="D68" s="8"/>
      <c r="E68" s="9">
        <f>D68*40</f>
        <v>0</v>
      </c>
      <c r="F68" s="10"/>
      <c r="G68" s="9">
        <f t="shared" si="12"/>
        <v>0</v>
      </c>
      <c r="H68" s="10"/>
      <c r="I68" s="9"/>
      <c r="J68" s="10"/>
      <c r="K68" s="9">
        <f t="shared" si="14"/>
        <v>0</v>
      </c>
      <c r="L68" s="8"/>
      <c r="M68" s="11">
        <f>L68*60</f>
        <v>0</v>
      </c>
      <c r="N68" s="10"/>
      <c r="O68" s="12"/>
      <c r="P68" s="8"/>
      <c r="Q68" s="8">
        <f t="shared" si="15"/>
        <v>475</v>
      </c>
      <c r="R68" s="13" t="s">
        <v>50</v>
      </c>
      <c r="S68" s="13" t="s">
        <v>50</v>
      </c>
    </row>
    <row r="69" spans="1:19" x14ac:dyDescent="0.25">
      <c r="A69" s="15" t="s">
        <v>29</v>
      </c>
      <c r="B69" s="10"/>
      <c r="C69" s="9">
        <f>B69*25</f>
        <v>0</v>
      </c>
      <c r="D69" s="8">
        <v>2</v>
      </c>
      <c r="E69" s="9">
        <f>D69*35</f>
        <v>70</v>
      </c>
      <c r="F69" s="10"/>
      <c r="G69" s="9">
        <f t="shared" si="12"/>
        <v>0</v>
      </c>
      <c r="H69" s="10"/>
      <c r="I69" s="9">
        <f>H69*40</f>
        <v>0</v>
      </c>
      <c r="J69" s="10"/>
      <c r="K69" s="9">
        <f t="shared" si="14"/>
        <v>0</v>
      </c>
      <c r="L69" s="8">
        <v>6</v>
      </c>
      <c r="M69" s="11">
        <f>L69*60</f>
        <v>360</v>
      </c>
      <c r="N69" s="10"/>
      <c r="O69" s="12"/>
      <c r="P69" s="8"/>
      <c r="Q69" s="8">
        <f t="shared" si="15"/>
        <v>430</v>
      </c>
      <c r="R69" s="13" t="s">
        <v>50</v>
      </c>
      <c r="S69" s="13" t="s">
        <v>50</v>
      </c>
    </row>
    <row r="70" spans="1:19" x14ac:dyDescent="0.25">
      <c r="A70" s="8" t="s">
        <v>116</v>
      </c>
      <c r="B70" s="10"/>
      <c r="C70" s="9">
        <f>B70*25</f>
        <v>0</v>
      </c>
      <c r="D70" s="8"/>
      <c r="E70" s="9">
        <f>D70*40</f>
        <v>0</v>
      </c>
      <c r="F70" s="10"/>
      <c r="G70" s="9">
        <f t="shared" si="12"/>
        <v>0</v>
      </c>
      <c r="H70" s="10"/>
      <c r="I70" s="9">
        <f>H70*40</f>
        <v>0</v>
      </c>
      <c r="J70" s="10"/>
      <c r="K70" s="9">
        <f t="shared" si="14"/>
        <v>0</v>
      </c>
      <c r="L70" s="8"/>
      <c r="M70" s="11">
        <f>L70*55</f>
        <v>0</v>
      </c>
      <c r="N70" s="10"/>
      <c r="O70" s="12"/>
      <c r="P70" s="8"/>
      <c r="Q70" s="8">
        <f t="shared" si="15"/>
        <v>0</v>
      </c>
      <c r="R70" s="13"/>
      <c r="S70" s="13"/>
    </row>
    <row r="71" spans="1:19" x14ac:dyDescent="0.25">
      <c r="A71" s="8" t="s">
        <v>134</v>
      </c>
      <c r="B71" s="10"/>
      <c r="C71" s="9">
        <f>B71*25</f>
        <v>0</v>
      </c>
      <c r="D71" s="8"/>
      <c r="E71" s="9">
        <f>D71*35</f>
        <v>0</v>
      </c>
      <c r="F71" s="10"/>
      <c r="G71" s="9">
        <f t="shared" si="12"/>
        <v>0</v>
      </c>
      <c r="H71" s="10"/>
      <c r="I71" s="9">
        <f>H71*40</f>
        <v>0</v>
      </c>
      <c r="J71" s="10"/>
      <c r="K71" s="9">
        <f t="shared" si="14"/>
        <v>0</v>
      </c>
      <c r="L71" s="8">
        <v>10</v>
      </c>
      <c r="M71" s="11">
        <f>L71*65</f>
        <v>650</v>
      </c>
      <c r="N71" s="10"/>
      <c r="O71" s="12"/>
      <c r="P71" s="8"/>
      <c r="Q71" s="8">
        <f t="shared" si="15"/>
        <v>650</v>
      </c>
      <c r="R71" s="13" t="s">
        <v>50</v>
      </c>
      <c r="S71" s="13" t="s">
        <v>50</v>
      </c>
    </row>
    <row r="72" spans="1:19" x14ac:dyDescent="0.25">
      <c r="A72" s="8" t="s">
        <v>164</v>
      </c>
      <c r="B72" s="10"/>
      <c r="C72" s="9">
        <f>B72*25</f>
        <v>0</v>
      </c>
      <c r="D72" s="8"/>
      <c r="E72" s="9">
        <f>D72*40</f>
        <v>0</v>
      </c>
      <c r="F72" s="10"/>
      <c r="G72" s="9">
        <f t="shared" si="12"/>
        <v>0</v>
      </c>
      <c r="H72" s="10"/>
      <c r="I72" s="9"/>
      <c r="J72" s="10">
        <v>6</v>
      </c>
      <c r="K72" s="9">
        <f t="shared" si="14"/>
        <v>360</v>
      </c>
      <c r="L72" s="8"/>
      <c r="M72" s="11">
        <f>L72*60</f>
        <v>0</v>
      </c>
      <c r="N72" s="10"/>
      <c r="O72" s="12"/>
      <c r="P72" s="8"/>
      <c r="Q72" s="8">
        <f t="shared" si="15"/>
        <v>360</v>
      </c>
      <c r="R72" s="13" t="s">
        <v>50</v>
      </c>
      <c r="S72" s="13" t="s">
        <v>50</v>
      </c>
    </row>
    <row r="73" spans="1:19" x14ac:dyDescent="0.25">
      <c r="A73" s="8" t="s">
        <v>30</v>
      </c>
      <c r="B73" s="10">
        <v>16</v>
      </c>
      <c r="C73" s="9">
        <f>B73*20</f>
        <v>320</v>
      </c>
      <c r="D73" s="8"/>
      <c r="E73" s="9">
        <f>D73*40</f>
        <v>0</v>
      </c>
      <c r="F73" s="10"/>
      <c r="G73" s="9">
        <f t="shared" si="12"/>
        <v>0</v>
      </c>
      <c r="H73" s="10"/>
      <c r="I73" s="9">
        <f>H73*40</f>
        <v>0</v>
      </c>
      <c r="J73" s="10"/>
      <c r="K73" s="9">
        <f t="shared" si="14"/>
        <v>0</v>
      </c>
      <c r="L73" s="8"/>
      <c r="M73" s="11">
        <f>L73*60</f>
        <v>0</v>
      </c>
      <c r="N73" s="10"/>
      <c r="O73" s="12"/>
      <c r="P73" s="8"/>
      <c r="Q73" s="8">
        <f t="shared" si="15"/>
        <v>320</v>
      </c>
      <c r="R73" s="13" t="s">
        <v>50</v>
      </c>
      <c r="S73" s="13" t="s">
        <v>50</v>
      </c>
    </row>
    <row r="74" spans="1:19" x14ac:dyDescent="0.25">
      <c r="A74" s="8" t="s">
        <v>85</v>
      </c>
      <c r="B74" s="10">
        <v>20</v>
      </c>
      <c r="C74" s="9">
        <f>B74*25</f>
        <v>500</v>
      </c>
      <c r="D74" s="8">
        <v>2</v>
      </c>
      <c r="E74" s="9">
        <f>D74*40</f>
        <v>80</v>
      </c>
      <c r="F74" s="10"/>
      <c r="G74" s="9">
        <f t="shared" si="12"/>
        <v>0</v>
      </c>
      <c r="H74" s="10"/>
      <c r="I74" s="9">
        <f>H74*40</f>
        <v>0</v>
      </c>
      <c r="J74" s="10"/>
      <c r="K74" s="9">
        <f t="shared" si="14"/>
        <v>0</v>
      </c>
      <c r="L74" s="8"/>
      <c r="M74" s="11">
        <f>L74*60</f>
        <v>0</v>
      </c>
      <c r="N74" s="10"/>
      <c r="O74" s="12">
        <v>10</v>
      </c>
      <c r="P74" s="8"/>
      <c r="Q74" s="8">
        <f t="shared" si="15"/>
        <v>570</v>
      </c>
      <c r="R74" s="13" t="s">
        <v>50</v>
      </c>
      <c r="S74" s="13" t="s">
        <v>50</v>
      </c>
    </row>
    <row r="75" spans="1:19" x14ac:dyDescent="0.25">
      <c r="A75" s="8"/>
      <c r="B75" s="10"/>
      <c r="C75" s="9"/>
      <c r="D75" s="8"/>
      <c r="E75" s="9"/>
      <c r="F75" s="10"/>
      <c r="G75" s="9"/>
      <c r="H75" s="10"/>
      <c r="I75" s="9"/>
      <c r="J75" s="10"/>
      <c r="K75" s="9"/>
      <c r="L75" s="8"/>
      <c r="M75" s="11"/>
      <c r="N75" s="10"/>
      <c r="O75" s="12"/>
      <c r="P75" s="8"/>
      <c r="Q75" s="8"/>
      <c r="R75" s="13"/>
      <c r="S75" s="13"/>
    </row>
    <row r="76" spans="1:19" x14ac:dyDescent="0.25">
      <c r="A76" s="8"/>
      <c r="B76" s="10"/>
      <c r="C76" s="9"/>
      <c r="D76" s="8"/>
      <c r="E76" s="9"/>
      <c r="F76" s="10"/>
      <c r="G76" s="9"/>
      <c r="H76" s="10"/>
      <c r="I76" s="9"/>
      <c r="J76" s="10"/>
      <c r="K76" s="9"/>
      <c r="L76" s="8"/>
      <c r="M76" s="11"/>
      <c r="N76" s="10"/>
      <c r="O76" s="12"/>
      <c r="P76" s="8"/>
      <c r="Q76" s="8"/>
      <c r="R76" s="13"/>
      <c r="S76" s="13"/>
    </row>
    <row r="77" spans="1:19" x14ac:dyDescent="0.25">
      <c r="A77" s="8"/>
      <c r="B77" s="10"/>
      <c r="C77" s="9"/>
      <c r="D77" s="8"/>
      <c r="E77" s="9"/>
      <c r="F77" s="10"/>
      <c r="G77" s="9"/>
      <c r="H77" s="10"/>
      <c r="I77" s="9"/>
      <c r="J77" s="10"/>
      <c r="K77" s="9"/>
      <c r="L77" s="8"/>
      <c r="M77" s="11"/>
      <c r="N77" s="10"/>
      <c r="O77" s="12"/>
      <c r="P77" s="8"/>
      <c r="Q77" s="8"/>
      <c r="R77" s="13"/>
      <c r="S77" s="13"/>
    </row>
    <row r="78" spans="1:19" x14ac:dyDescent="0.25">
      <c r="A78" s="8"/>
      <c r="B78" s="10"/>
      <c r="C78" s="9"/>
      <c r="D78" s="8"/>
      <c r="E78" s="9"/>
      <c r="F78" s="10"/>
      <c r="G78" s="9"/>
      <c r="H78" s="10"/>
      <c r="I78" s="9"/>
      <c r="J78" s="10"/>
      <c r="K78" s="9"/>
      <c r="L78" s="8"/>
      <c r="M78" s="11"/>
      <c r="N78" s="10"/>
      <c r="O78" s="12"/>
      <c r="P78" s="8"/>
      <c r="Q78" s="8"/>
      <c r="R78" s="13"/>
      <c r="S78" s="13"/>
    </row>
    <row r="79" spans="1:19" x14ac:dyDescent="0.25">
      <c r="A79" s="8"/>
      <c r="B79" s="10"/>
      <c r="C79" s="9"/>
      <c r="D79" s="8"/>
      <c r="E79" s="9"/>
      <c r="F79" s="10"/>
      <c r="G79" s="9"/>
      <c r="H79" s="10"/>
      <c r="I79" s="9"/>
      <c r="J79" s="10"/>
      <c r="K79" s="9"/>
      <c r="L79" s="8"/>
      <c r="M79" s="11"/>
      <c r="N79" s="10"/>
      <c r="O79" s="12"/>
      <c r="P79" s="8"/>
      <c r="Q79" s="8"/>
      <c r="R79" s="13"/>
      <c r="S79" s="13"/>
    </row>
    <row r="80" spans="1:19" x14ac:dyDescent="0.25">
      <c r="A80" s="8"/>
      <c r="B80" s="10"/>
      <c r="C80" s="9"/>
      <c r="D80" s="8"/>
      <c r="E80" s="9"/>
      <c r="F80" s="10"/>
      <c r="G80" s="9"/>
      <c r="H80" s="10"/>
      <c r="I80" s="9"/>
      <c r="J80" s="10"/>
      <c r="K80" s="9"/>
      <c r="L80" s="8"/>
      <c r="M80" s="11"/>
      <c r="N80" s="10"/>
      <c r="O80" s="12"/>
      <c r="P80" s="8"/>
      <c r="Q80" s="8"/>
      <c r="R80" s="13"/>
      <c r="S80" s="13"/>
    </row>
    <row r="81" spans="1:19" x14ac:dyDescent="0.25">
      <c r="A81" s="8"/>
      <c r="B81" s="10"/>
      <c r="C81" s="9"/>
      <c r="D81" s="8"/>
      <c r="E81" s="9"/>
      <c r="F81" s="10"/>
      <c r="G81" s="9"/>
      <c r="H81" s="10"/>
      <c r="I81" s="9"/>
      <c r="J81" s="10"/>
      <c r="K81" s="9"/>
      <c r="L81" s="8"/>
      <c r="M81" s="11"/>
      <c r="N81" s="10"/>
      <c r="O81" s="12"/>
      <c r="P81" s="8"/>
      <c r="Q81" s="8"/>
      <c r="R81" s="13"/>
      <c r="S81" s="13"/>
    </row>
    <row r="82" spans="1:19" x14ac:dyDescent="0.25">
      <c r="A82" s="8"/>
      <c r="B82" s="10"/>
      <c r="C82" s="9"/>
      <c r="D82" s="8"/>
      <c r="E82" s="9"/>
      <c r="F82" s="10"/>
      <c r="G82" s="9"/>
      <c r="H82" s="10"/>
      <c r="I82" s="9"/>
      <c r="J82" s="10"/>
      <c r="K82" s="9"/>
      <c r="L82" s="8"/>
      <c r="M82" s="11"/>
      <c r="N82" s="10"/>
      <c r="O82" s="12"/>
      <c r="P82" s="8"/>
      <c r="Q82" s="8"/>
      <c r="R82" s="13"/>
      <c r="S82" s="13"/>
    </row>
    <row r="83" spans="1:19" x14ac:dyDescent="0.25">
      <c r="A83" s="8"/>
      <c r="B83" s="10"/>
      <c r="C83" s="9"/>
      <c r="D83" s="8"/>
      <c r="E83" s="9"/>
      <c r="F83" s="10"/>
      <c r="G83" s="9"/>
      <c r="H83" s="10"/>
      <c r="I83" s="9"/>
      <c r="J83" s="10"/>
      <c r="K83" s="9"/>
      <c r="L83" s="8"/>
      <c r="M83" s="11"/>
      <c r="N83" s="10"/>
      <c r="O83" s="12"/>
      <c r="P83" s="8"/>
      <c r="Q83" s="8"/>
      <c r="R83" s="13"/>
      <c r="S83" s="13"/>
    </row>
    <row r="84" spans="1:19" x14ac:dyDescent="0.25">
      <c r="A84" s="8"/>
      <c r="B84" s="10"/>
      <c r="C84" s="9"/>
      <c r="D84" s="8"/>
      <c r="E84" s="9"/>
      <c r="F84" s="10"/>
      <c r="G84" s="9"/>
      <c r="H84" s="10"/>
      <c r="I84" s="9"/>
      <c r="J84" s="10"/>
      <c r="K84" s="9"/>
      <c r="L84" s="8"/>
      <c r="M84" s="11"/>
      <c r="N84" s="10"/>
      <c r="O84" s="12"/>
      <c r="P84" s="8"/>
      <c r="Q84" s="8"/>
      <c r="R84" s="13"/>
      <c r="S84" s="13"/>
    </row>
    <row r="85" spans="1:19" x14ac:dyDescent="0.25">
      <c r="A85" s="8"/>
      <c r="B85" s="10"/>
      <c r="C85" s="9"/>
      <c r="D85" s="8"/>
      <c r="E85" s="9"/>
      <c r="F85" s="10"/>
      <c r="G85" s="9"/>
      <c r="H85" s="10"/>
      <c r="I85" s="9"/>
      <c r="J85" s="10"/>
      <c r="K85" s="9"/>
      <c r="L85" s="8"/>
      <c r="M85" s="11"/>
      <c r="N85" s="10"/>
      <c r="O85" s="12"/>
      <c r="P85" s="8"/>
      <c r="Q85" s="8"/>
      <c r="R85" s="13"/>
      <c r="S85" s="13"/>
    </row>
    <row r="86" spans="1:19" x14ac:dyDescent="0.25">
      <c r="A86" s="8"/>
      <c r="B86" s="10"/>
      <c r="C86" s="9"/>
      <c r="D86" s="8"/>
      <c r="E86" s="9"/>
      <c r="F86" s="10"/>
      <c r="G86" s="9"/>
      <c r="H86" s="10"/>
      <c r="I86" s="9"/>
      <c r="J86" s="10"/>
      <c r="K86" s="9"/>
      <c r="L86" s="8"/>
      <c r="M86" s="11"/>
      <c r="N86" s="10"/>
      <c r="O86" s="12"/>
      <c r="P86" s="8"/>
      <c r="Q86" s="8"/>
      <c r="R86" s="13"/>
      <c r="S86" s="13"/>
    </row>
    <row r="87" spans="1:19" x14ac:dyDescent="0.25">
      <c r="A87" s="8"/>
      <c r="B87" s="10"/>
      <c r="C87" s="9">
        <f>B87*30</f>
        <v>0</v>
      </c>
      <c r="D87" s="8"/>
      <c r="E87" s="9">
        <f t="shared" ref="E87:E93" si="16">D87*40</f>
        <v>0</v>
      </c>
      <c r="F87" s="10"/>
      <c r="G87" s="9">
        <f>F87*80</f>
        <v>0</v>
      </c>
      <c r="H87" s="10"/>
      <c r="I87" s="9"/>
      <c r="J87" s="10"/>
      <c r="K87" s="9">
        <f t="shared" ref="K87:K92" si="17">J87*70</f>
        <v>0</v>
      </c>
      <c r="L87" s="8"/>
      <c r="M87" s="11">
        <f>L87*60</f>
        <v>0</v>
      </c>
      <c r="N87" s="10"/>
      <c r="O87" s="12"/>
      <c r="P87" s="8"/>
      <c r="Q87" s="8">
        <f t="shared" ref="Q87:Q93" si="18">SUM(C87,E87,G87,I87,K87,N87,M87)-O87</f>
        <v>0</v>
      </c>
      <c r="R87" s="13"/>
      <c r="S87" s="13"/>
    </row>
    <row r="88" spans="1:19" x14ac:dyDescent="0.25">
      <c r="A88" s="8"/>
      <c r="B88" s="10"/>
      <c r="C88" s="9">
        <f>B88*30</f>
        <v>0</v>
      </c>
      <c r="D88" s="8"/>
      <c r="E88" s="9">
        <f t="shared" si="16"/>
        <v>0</v>
      </c>
      <c r="F88" s="10"/>
      <c r="G88" s="9">
        <f>F88*80</f>
        <v>0</v>
      </c>
      <c r="H88" s="10"/>
      <c r="I88" s="9"/>
      <c r="J88" s="10"/>
      <c r="K88" s="9">
        <f t="shared" si="17"/>
        <v>0</v>
      </c>
      <c r="L88" s="8"/>
      <c r="M88" s="11">
        <f>L88*60</f>
        <v>0</v>
      </c>
      <c r="N88" s="10"/>
      <c r="O88" s="12"/>
      <c r="P88" s="8"/>
      <c r="Q88" s="8">
        <f t="shared" si="18"/>
        <v>0</v>
      </c>
      <c r="R88" s="13"/>
      <c r="S88" s="13"/>
    </row>
    <row r="89" spans="1:19" x14ac:dyDescent="0.25">
      <c r="A89" s="8"/>
      <c r="B89" s="10"/>
      <c r="C89" s="9">
        <f>B89*30</f>
        <v>0</v>
      </c>
      <c r="D89" s="8"/>
      <c r="E89" s="9">
        <f t="shared" si="16"/>
        <v>0</v>
      </c>
      <c r="F89" s="10"/>
      <c r="G89" s="9">
        <f>F89*80</f>
        <v>0</v>
      </c>
      <c r="H89" s="10"/>
      <c r="I89" s="9"/>
      <c r="J89" s="10"/>
      <c r="K89" s="9">
        <f t="shared" si="17"/>
        <v>0</v>
      </c>
      <c r="L89" s="8"/>
      <c r="M89" s="11">
        <f>L89*60</f>
        <v>0</v>
      </c>
      <c r="N89" s="10"/>
      <c r="O89" s="12"/>
      <c r="P89" s="8"/>
      <c r="Q89" s="8">
        <f t="shared" si="18"/>
        <v>0</v>
      </c>
      <c r="R89" s="13"/>
      <c r="S89" s="13"/>
    </row>
    <row r="90" spans="1:19" x14ac:dyDescent="0.25">
      <c r="A90" s="8"/>
      <c r="B90" s="10"/>
      <c r="C90" s="9">
        <f>B90*30</f>
        <v>0</v>
      </c>
      <c r="D90" s="8"/>
      <c r="E90" s="9">
        <f t="shared" si="16"/>
        <v>0</v>
      </c>
      <c r="F90" s="10"/>
      <c r="G90" s="9">
        <f>F90*80</f>
        <v>0</v>
      </c>
      <c r="H90" s="10"/>
      <c r="I90" s="9"/>
      <c r="J90" s="10"/>
      <c r="K90" s="9">
        <f t="shared" si="17"/>
        <v>0</v>
      </c>
      <c r="L90" s="8"/>
      <c r="M90" s="11">
        <f>L90*60</f>
        <v>0</v>
      </c>
      <c r="N90" s="10"/>
      <c r="O90" s="12"/>
      <c r="P90" s="8"/>
      <c r="Q90" s="8">
        <f t="shared" si="18"/>
        <v>0</v>
      </c>
      <c r="R90" s="13"/>
      <c r="S90" s="13"/>
    </row>
    <row r="91" spans="1:19" x14ac:dyDescent="0.25">
      <c r="A91" s="8" t="s">
        <v>209</v>
      </c>
      <c r="B91" s="10"/>
      <c r="C91" s="9">
        <f>B91*10</f>
        <v>0</v>
      </c>
      <c r="D91" s="8"/>
      <c r="E91" s="9">
        <f t="shared" si="16"/>
        <v>0</v>
      </c>
      <c r="F91" s="10"/>
      <c r="G91" s="9">
        <f>F91*55</f>
        <v>0</v>
      </c>
      <c r="H91" s="10"/>
      <c r="I91" s="9">
        <f>H91*40</f>
        <v>0</v>
      </c>
      <c r="J91" s="10"/>
      <c r="K91" s="9">
        <f t="shared" si="17"/>
        <v>0</v>
      </c>
      <c r="L91" s="8">
        <v>8</v>
      </c>
      <c r="M91" s="11">
        <f>L91*30</f>
        <v>240</v>
      </c>
      <c r="N91" s="10"/>
      <c r="O91" s="12"/>
      <c r="P91" s="8"/>
      <c r="Q91" s="8">
        <f t="shared" si="18"/>
        <v>240</v>
      </c>
      <c r="R91" s="13"/>
      <c r="S91" s="13"/>
    </row>
    <row r="92" spans="1:19" x14ac:dyDescent="0.25">
      <c r="A92" s="9" t="s">
        <v>64</v>
      </c>
      <c r="B92" s="8"/>
      <c r="C92" s="9">
        <f>B92*10</f>
        <v>0</v>
      </c>
      <c r="D92" s="8">
        <v>3</v>
      </c>
      <c r="E92" s="9">
        <f t="shared" si="16"/>
        <v>120</v>
      </c>
      <c r="F92" s="10"/>
      <c r="G92" s="9">
        <f>F92*55</f>
        <v>0</v>
      </c>
      <c r="H92" s="10"/>
      <c r="I92" s="9">
        <f>H92*40</f>
        <v>0</v>
      </c>
      <c r="J92" s="10"/>
      <c r="K92" s="9">
        <f t="shared" si="17"/>
        <v>0</v>
      </c>
      <c r="L92" s="8"/>
      <c r="M92" s="11">
        <f>L92*30</f>
        <v>0</v>
      </c>
      <c r="N92" s="10"/>
      <c r="O92" s="12"/>
      <c r="P92" s="8"/>
      <c r="Q92" s="8">
        <f t="shared" si="18"/>
        <v>120</v>
      </c>
      <c r="R92" s="13"/>
      <c r="S92" s="13"/>
    </row>
    <row r="93" spans="1:19" x14ac:dyDescent="0.25">
      <c r="A93" s="9" t="s">
        <v>65</v>
      </c>
      <c r="B93" s="8">
        <v>20</v>
      </c>
      <c r="C93" s="9">
        <f>B93*10</f>
        <v>200</v>
      </c>
      <c r="D93" s="8"/>
      <c r="E93" s="9">
        <f t="shared" si="16"/>
        <v>0</v>
      </c>
      <c r="F93" s="10"/>
      <c r="G93" s="9">
        <f>F93*55</f>
        <v>0</v>
      </c>
      <c r="H93" s="10"/>
      <c r="I93" s="9">
        <f>H93*40</f>
        <v>0</v>
      </c>
      <c r="J93" s="10"/>
      <c r="K93" s="9">
        <f>J93*65</f>
        <v>0</v>
      </c>
      <c r="L93" s="8"/>
      <c r="M93" s="11">
        <f>L93*55</f>
        <v>0</v>
      </c>
      <c r="N93" s="10"/>
      <c r="O93" s="12"/>
      <c r="P93" s="8"/>
      <c r="Q93" s="8">
        <f t="shared" si="18"/>
        <v>200</v>
      </c>
      <c r="R93" s="13"/>
      <c r="S93" s="13"/>
    </row>
    <row r="94" spans="1:19" x14ac:dyDescent="0.25">
      <c r="B94">
        <f>SUM(B3:B93)</f>
        <v>363</v>
      </c>
      <c r="C94">
        <f>SUM(C3:C91)</f>
        <v>9000</v>
      </c>
      <c r="D94">
        <f>SUM(D3:D93)</f>
        <v>33</v>
      </c>
      <c r="E94">
        <f>SUM(E3:E91)</f>
        <v>1175</v>
      </c>
      <c r="F94">
        <f>SUM(F3:F93)</f>
        <v>4</v>
      </c>
      <c r="G94">
        <f>SUM(G3:G91)</f>
        <v>400</v>
      </c>
      <c r="H94">
        <f>SUM(H3:H93)</f>
        <v>0</v>
      </c>
      <c r="I94">
        <f>SUM(I3:I91)</f>
        <v>0</v>
      </c>
      <c r="J94">
        <f>SUM(J3:J93)</f>
        <v>119</v>
      </c>
      <c r="K94">
        <f>SUM(K3:K91)</f>
        <v>7500</v>
      </c>
      <c r="L94">
        <f>SUM(L3:L93)</f>
        <v>54</v>
      </c>
      <c r="M94">
        <f>SUM(M3:M91)</f>
        <v>3365</v>
      </c>
      <c r="Q94">
        <f>SUM(Q3:Q91)-(Q93+Q92+Q91)</f>
        <v>20970</v>
      </c>
    </row>
    <row r="95" spans="1:19" x14ac:dyDescent="0.25">
      <c r="M95">
        <f>M94-1500</f>
        <v>1865</v>
      </c>
      <c r="Q95">
        <f>SUM(B94,D94,F94,H94,J94,L94)</f>
        <v>573</v>
      </c>
    </row>
    <row r="99" spans="1:3" x14ac:dyDescent="0.25">
      <c r="A99" t="s">
        <v>213</v>
      </c>
      <c r="B99">
        <v>3172</v>
      </c>
    </row>
    <row r="100" spans="1:3" x14ac:dyDescent="0.25">
      <c r="A100" t="s">
        <v>113</v>
      </c>
      <c r="B100">
        <v>2025</v>
      </c>
    </row>
    <row r="101" spans="1:3" x14ac:dyDescent="0.25">
      <c r="A101" t="s">
        <v>158</v>
      </c>
      <c r="B101">
        <v>1359</v>
      </c>
    </row>
    <row r="102" spans="1:3" x14ac:dyDescent="0.25">
      <c r="A102" t="s">
        <v>137</v>
      </c>
      <c r="B102">
        <v>1860</v>
      </c>
    </row>
    <row r="103" spans="1:3" x14ac:dyDescent="0.25">
      <c r="A103" t="s">
        <v>211</v>
      </c>
      <c r="B103">
        <v>1109</v>
      </c>
    </row>
    <row r="104" spans="1:3" x14ac:dyDescent="0.25">
      <c r="A104" t="s">
        <v>212</v>
      </c>
      <c r="B104">
        <v>417</v>
      </c>
    </row>
    <row r="106" spans="1:3" x14ac:dyDescent="0.25">
      <c r="A106" s="16" t="s">
        <v>12</v>
      </c>
      <c r="B106">
        <f>SUM(B99:B105)</f>
        <v>9942</v>
      </c>
      <c r="C106">
        <f>SUM(C101:C103)</f>
        <v>0</v>
      </c>
    </row>
    <row r="108" spans="1:3" x14ac:dyDescent="0.25">
      <c r="A108" t="s">
        <v>39</v>
      </c>
      <c r="B108">
        <f>Q94-B106</f>
        <v>11028</v>
      </c>
    </row>
    <row r="110" spans="1:3" x14ac:dyDescent="0.25">
      <c r="A110" t="s">
        <v>40</v>
      </c>
      <c r="B110">
        <v>1375</v>
      </c>
    </row>
    <row r="111" spans="1:3" x14ac:dyDescent="0.25">
      <c r="A111" t="s">
        <v>41</v>
      </c>
      <c r="B111">
        <v>130</v>
      </c>
    </row>
    <row r="112" spans="1:3" x14ac:dyDescent="0.25">
      <c r="A112" t="s">
        <v>42</v>
      </c>
      <c r="B112">
        <v>280</v>
      </c>
    </row>
    <row r="113" spans="1:4" x14ac:dyDescent="0.25">
      <c r="A113" t="s">
        <v>51</v>
      </c>
      <c r="B113">
        <v>515</v>
      </c>
    </row>
    <row r="114" spans="1:4" x14ac:dyDescent="0.25">
      <c r="A114" t="s">
        <v>43</v>
      </c>
      <c r="B114">
        <v>125</v>
      </c>
    </row>
    <row r="115" spans="1:4" x14ac:dyDescent="0.25">
      <c r="A115" t="s">
        <v>44</v>
      </c>
      <c r="B115">
        <v>126</v>
      </c>
    </row>
    <row r="117" spans="1:4" x14ac:dyDescent="0.25">
      <c r="D117" s="17"/>
    </row>
    <row r="119" spans="1:4" x14ac:dyDescent="0.25">
      <c r="A119" t="s">
        <v>82</v>
      </c>
      <c r="B119">
        <v>2000</v>
      </c>
    </row>
    <row r="120" spans="1:4" x14ac:dyDescent="0.25">
      <c r="A120" t="s">
        <v>48</v>
      </c>
      <c r="B120">
        <f>SUM(B110:B119)</f>
        <v>4551</v>
      </c>
    </row>
    <row r="123" spans="1:4" x14ac:dyDescent="0.25">
      <c r="A123" t="s">
        <v>49</v>
      </c>
      <c r="B123">
        <f>B108-B120</f>
        <v>6477</v>
      </c>
    </row>
  </sheetData>
  <sortState ref="A3:S81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M91" sqref="M91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8" t="s">
        <v>70</v>
      </c>
      <c r="B3" s="10">
        <v>11</v>
      </c>
      <c r="C3" s="9">
        <f>B3*30</f>
        <v>330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/>
      <c r="K3" s="9">
        <f>J3*60</f>
        <v>0</v>
      </c>
      <c r="L3" s="8"/>
      <c r="M3" s="11">
        <f>L3*60</f>
        <v>0</v>
      </c>
      <c r="N3" s="10"/>
      <c r="O3" s="12"/>
      <c r="P3" s="8"/>
      <c r="Q3" s="8">
        <f t="shared" ref="Q3:Q58" si="0">SUM(C3,E3,G3,I3,K3,N3,M3)-O3</f>
        <v>330</v>
      </c>
      <c r="R3" s="13" t="s">
        <v>50</v>
      </c>
      <c r="S3" s="13" t="s">
        <v>50</v>
      </c>
    </row>
    <row r="4" spans="1:19" x14ac:dyDescent="0.25">
      <c r="A4" s="8" t="s">
        <v>198</v>
      </c>
      <c r="B4" s="10"/>
      <c r="C4" s="9">
        <f>B4*30</f>
        <v>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>
        <v>8</v>
      </c>
      <c r="K4" s="9">
        <f>J4*70</f>
        <v>560</v>
      </c>
      <c r="L4" s="8"/>
      <c r="M4" s="11">
        <f>L4*60</f>
        <v>0</v>
      </c>
      <c r="N4" s="10"/>
      <c r="O4" s="12"/>
      <c r="P4" s="8"/>
      <c r="Q4" s="8">
        <f t="shared" si="0"/>
        <v>560</v>
      </c>
      <c r="R4" s="13" t="s">
        <v>50</v>
      </c>
      <c r="S4" s="13" t="s">
        <v>50</v>
      </c>
    </row>
    <row r="5" spans="1:19" x14ac:dyDescent="0.25">
      <c r="A5" s="8" t="s">
        <v>194</v>
      </c>
      <c r="B5" s="10"/>
      <c r="C5" s="9">
        <f>B5*30</f>
        <v>0</v>
      </c>
      <c r="D5" s="8"/>
      <c r="E5" s="9">
        <f>D5*40</f>
        <v>0</v>
      </c>
      <c r="F5" s="10"/>
      <c r="G5" s="9">
        <f>F5*80</f>
        <v>0</v>
      </c>
      <c r="H5" s="10"/>
      <c r="I5" s="9"/>
      <c r="J5" s="10">
        <v>8</v>
      </c>
      <c r="K5" s="9">
        <f>J5*70</f>
        <v>560</v>
      </c>
      <c r="L5" s="8"/>
      <c r="M5" s="11">
        <f>L5*60</f>
        <v>0</v>
      </c>
      <c r="N5" s="10"/>
      <c r="O5" s="12"/>
      <c r="P5" s="8"/>
      <c r="Q5" s="8">
        <f t="shared" si="0"/>
        <v>560</v>
      </c>
      <c r="R5" s="13" t="s">
        <v>50</v>
      </c>
      <c r="S5" s="13" t="s">
        <v>50</v>
      </c>
    </row>
    <row r="6" spans="1:19" s="7" customFormat="1" x14ac:dyDescent="0.25">
      <c r="A6" s="15" t="s">
        <v>96</v>
      </c>
      <c r="B6" s="28"/>
      <c r="C6" s="14">
        <f>B6*25</f>
        <v>0</v>
      </c>
      <c r="D6" s="15"/>
      <c r="E6" s="14">
        <f>D6*40</f>
        <v>0</v>
      </c>
      <c r="F6" s="28"/>
      <c r="G6" s="14">
        <f>F6*100</f>
        <v>0</v>
      </c>
      <c r="H6" s="28"/>
      <c r="I6" s="14">
        <f>H6*40</f>
        <v>0</v>
      </c>
      <c r="J6" s="28"/>
      <c r="K6" s="14">
        <f>J6*60</f>
        <v>0</v>
      </c>
      <c r="L6" s="15">
        <v>12</v>
      </c>
      <c r="M6" s="29">
        <f>L6*80</f>
        <v>960</v>
      </c>
      <c r="N6" s="28"/>
      <c r="O6" s="30"/>
      <c r="P6" s="15" t="s">
        <v>223</v>
      </c>
      <c r="Q6" s="15">
        <f t="shared" si="0"/>
        <v>960</v>
      </c>
      <c r="R6" s="21" t="s">
        <v>50</v>
      </c>
      <c r="S6" s="21" t="s">
        <v>50</v>
      </c>
    </row>
    <row r="7" spans="1:19" s="27" customFormat="1" x14ac:dyDescent="0.25">
      <c r="A7" s="22" t="s">
        <v>208</v>
      </c>
      <c r="B7" s="23"/>
      <c r="C7" s="24">
        <f>B7*35</f>
        <v>0</v>
      </c>
      <c r="D7" s="22"/>
      <c r="E7" s="24">
        <f>D7*40</f>
        <v>0</v>
      </c>
      <c r="F7" s="23"/>
      <c r="G7" s="24">
        <f>F7*80</f>
        <v>0</v>
      </c>
      <c r="H7" s="23"/>
      <c r="I7" s="24">
        <f>H7*40</f>
        <v>0</v>
      </c>
      <c r="J7" s="23">
        <v>1</v>
      </c>
      <c r="K7" s="24">
        <f>J7*60</f>
        <v>60</v>
      </c>
      <c r="L7" s="22"/>
      <c r="M7" s="25">
        <f>L7*60</f>
        <v>0</v>
      </c>
      <c r="N7" s="23"/>
      <c r="O7" s="26"/>
      <c r="P7" s="22"/>
      <c r="Q7" s="22">
        <f t="shared" si="0"/>
        <v>60</v>
      </c>
      <c r="R7" s="20"/>
      <c r="S7" s="20"/>
    </row>
    <row r="8" spans="1:19" x14ac:dyDescent="0.25">
      <c r="A8" s="8" t="s">
        <v>33</v>
      </c>
      <c r="B8" s="10"/>
      <c r="C8" s="9">
        <f>B8*25</f>
        <v>0</v>
      </c>
      <c r="D8" s="8"/>
      <c r="E8" s="9">
        <f>D8*35</f>
        <v>0</v>
      </c>
      <c r="F8" s="10"/>
      <c r="G8" s="9">
        <f>F8*80</f>
        <v>0</v>
      </c>
      <c r="H8" s="10"/>
      <c r="I8" s="9">
        <f>H8*40</f>
        <v>0</v>
      </c>
      <c r="J8" s="10"/>
      <c r="K8" s="9">
        <f>J8*60</f>
        <v>0</v>
      </c>
      <c r="L8" s="8">
        <v>11</v>
      </c>
      <c r="M8" s="11">
        <f>L8*65</f>
        <v>715</v>
      </c>
      <c r="N8" s="10"/>
      <c r="O8" s="12"/>
      <c r="P8" s="8"/>
      <c r="Q8" s="8">
        <f t="shared" si="0"/>
        <v>715</v>
      </c>
      <c r="R8" s="13" t="s">
        <v>50</v>
      </c>
      <c r="S8" s="13" t="s">
        <v>50</v>
      </c>
    </row>
    <row r="9" spans="1:19" x14ac:dyDescent="0.25">
      <c r="A9" s="8" t="s">
        <v>117</v>
      </c>
      <c r="B9" s="10"/>
      <c r="C9" s="9">
        <f>B9*45</f>
        <v>0</v>
      </c>
      <c r="D9" s="8"/>
      <c r="E9" s="9">
        <f t="shared" ref="E9:E27" si="1">D9*40</f>
        <v>0</v>
      </c>
      <c r="F9" s="10"/>
      <c r="G9" s="9">
        <f>F9*80</f>
        <v>0</v>
      </c>
      <c r="H9" s="10"/>
      <c r="I9" s="9">
        <f>H9*40</f>
        <v>0</v>
      </c>
      <c r="J9" s="10">
        <v>7</v>
      </c>
      <c r="K9" s="9">
        <f t="shared" ref="K9:K26" si="2">J9*60</f>
        <v>420</v>
      </c>
      <c r="L9" s="8"/>
      <c r="M9" s="11">
        <f>L9*65</f>
        <v>0</v>
      </c>
      <c r="N9" s="10"/>
      <c r="O9" s="12"/>
      <c r="P9" s="8"/>
      <c r="Q9" s="8">
        <f t="shared" si="0"/>
        <v>420</v>
      </c>
      <c r="R9" s="13" t="s">
        <v>50</v>
      </c>
      <c r="S9" s="13" t="s">
        <v>50</v>
      </c>
    </row>
    <row r="10" spans="1:19" x14ac:dyDescent="0.25">
      <c r="A10" s="8" t="s">
        <v>155</v>
      </c>
      <c r="B10" s="10"/>
      <c r="C10" s="9">
        <f>B10*25</f>
        <v>0</v>
      </c>
      <c r="D10" s="8"/>
      <c r="E10" s="9">
        <f t="shared" si="1"/>
        <v>0</v>
      </c>
      <c r="F10" s="10"/>
      <c r="G10" s="9">
        <f>F10*80</f>
        <v>0</v>
      </c>
      <c r="H10" s="10"/>
      <c r="I10" s="9">
        <f>H10*40</f>
        <v>0</v>
      </c>
      <c r="J10" s="10">
        <v>8</v>
      </c>
      <c r="K10" s="9">
        <f t="shared" si="2"/>
        <v>480</v>
      </c>
      <c r="L10" s="8"/>
      <c r="M10" s="11">
        <f>L10*60</f>
        <v>0</v>
      </c>
      <c r="N10" s="10"/>
      <c r="O10" s="12"/>
      <c r="P10" s="8"/>
      <c r="Q10" s="8">
        <f t="shared" si="0"/>
        <v>480</v>
      </c>
      <c r="R10" s="13" t="s">
        <v>50</v>
      </c>
      <c r="S10" s="13" t="s">
        <v>50</v>
      </c>
    </row>
    <row r="11" spans="1:19" s="7" customFormat="1" x14ac:dyDescent="0.25">
      <c r="A11" s="15" t="s">
        <v>214</v>
      </c>
      <c r="B11" s="28">
        <v>3</v>
      </c>
      <c r="C11" s="14">
        <f>B11*30</f>
        <v>90</v>
      </c>
      <c r="D11" s="15"/>
      <c r="E11" s="14">
        <f t="shared" si="1"/>
        <v>0</v>
      </c>
      <c r="F11" s="28"/>
      <c r="G11" s="14">
        <v>0</v>
      </c>
      <c r="H11" s="28"/>
      <c r="I11" s="14"/>
      <c r="J11" s="28"/>
      <c r="K11" s="14">
        <f t="shared" si="2"/>
        <v>0</v>
      </c>
      <c r="L11" s="15"/>
      <c r="M11" s="29">
        <f>L11*60</f>
        <v>0</v>
      </c>
      <c r="N11" s="28"/>
      <c r="O11" s="30"/>
      <c r="P11" s="15"/>
      <c r="Q11" s="15">
        <f t="shared" si="0"/>
        <v>90</v>
      </c>
      <c r="R11" s="21" t="s">
        <v>50</v>
      </c>
      <c r="S11" s="21" t="s">
        <v>50</v>
      </c>
    </row>
    <row r="12" spans="1:19" x14ac:dyDescent="0.25">
      <c r="A12" s="8" t="s">
        <v>131</v>
      </c>
      <c r="B12" s="10"/>
      <c r="C12" s="9">
        <f>B12*25</f>
        <v>0</v>
      </c>
      <c r="D12" s="8"/>
      <c r="E12" s="9">
        <f t="shared" si="1"/>
        <v>0</v>
      </c>
      <c r="F12" s="10"/>
      <c r="G12" s="9">
        <f>F12*80</f>
        <v>0</v>
      </c>
      <c r="H12" s="10"/>
      <c r="I12" s="9">
        <f>H12*40</f>
        <v>0</v>
      </c>
      <c r="J12" s="10">
        <v>7</v>
      </c>
      <c r="K12" s="9">
        <f t="shared" si="2"/>
        <v>420</v>
      </c>
      <c r="L12" s="8"/>
      <c r="M12" s="11">
        <f>L12*60</f>
        <v>0</v>
      </c>
      <c r="N12" s="10"/>
      <c r="O12" s="12"/>
      <c r="P12" s="8"/>
      <c r="Q12" s="8">
        <f t="shared" si="0"/>
        <v>420</v>
      </c>
      <c r="R12" s="13" t="s">
        <v>50</v>
      </c>
      <c r="S12" s="13" t="s">
        <v>50</v>
      </c>
    </row>
    <row r="13" spans="1:19" s="27" customFormat="1" x14ac:dyDescent="0.25">
      <c r="A13" s="22" t="s">
        <v>186</v>
      </c>
      <c r="B13" s="23"/>
      <c r="C13" s="24">
        <f>B13*30</f>
        <v>0</v>
      </c>
      <c r="D13" s="22"/>
      <c r="E13" s="24">
        <f t="shared" si="1"/>
        <v>0</v>
      </c>
      <c r="F13" s="23"/>
      <c r="G13" s="24">
        <f>F13*80</f>
        <v>0</v>
      </c>
      <c r="H13" s="23"/>
      <c r="I13" s="24"/>
      <c r="J13" s="23"/>
      <c r="K13" s="24">
        <f t="shared" si="2"/>
        <v>0</v>
      </c>
      <c r="L13" s="22">
        <v>2</v>
      </c>
      <c r="M13" s="25">
        <f>L13*65</f>
        <v>130</v>
      </c>
      <c r="N13" s="23"/>
      <c r="O13" s="26"/>
      <c r="P13" s="22"/>
      <c r="Q13" s="22">
        <f t="shared" si="0"/>
        <v>130</v>
      </c>
      <c r="R13" s="20"/>
      <c r="S13" s="20"/>
    </row>
    <row r="14" spans="1:19" x14ac:dyDescent="0.25">
      <c r="A14" s="8" t="s">
        <v>103</v>
      </c>
      <c r="B14" s="10">
        <v>10</v>
      </c>
      <c r="C14" s="9">
        <f>B14*25</f>
        <v>250</v>
      </c>
      <c r="D14" s="8"/>
      <c r="E14" s="9">
        <f t="shared" si="1"/>
        <v>0</v>
      </c>
      <c r="F14" s="10"/>
      <c r="G14" s="9">
        <f>F14*80</f>
        <v>0</v>
      </c>
      <c r="H14" s="10"/>
      <c r="I14" s="9">
        <f>H14*40</f>
        <v>0</v>
      </c>
      <c r="J14" s="10"/>
      <c r="K14" s="9">
        <f t="shared" si="2"/>
        <v>0</v>
      </c>
      <c r="L14" s="8"/>
      <c r="M14" s="11">
        <f>L14*60</f>
        <v>0</v>
      </c>
      <c r="N14" s="10"/>
      <c r="O14" s="12"/>
      <c r="P14" s="8"/>
      <c r="Q14" s="8">
        <f t="shared" si="0"/>
        <v>250</v>
      </c>
      <c r="R14" s="13" t="s">
        <v>50</v>
      </c>
      <c r="S14" s="13" t="s">
        <v>50</v>
      </c>
    </row>
    <row r="15" spans="1:19" x14ac:dyDescent="0.25">
      <c r="A15" s="8" t="s">
        <v>183</v>
      </c>
      <c r="B15" s="10">
        <v>1</v>
      </c>
      <c r="C15" s="9">
        <f>B15*30</f>
        <v>30</v>
      </c>
      <c r="D15" s="8"/>
      <c r="E15" s="9">
        <f t="shared" si="1"/>
        <v>0</v>
      </c>
      <c r="F15" s="10"/>
      <c r="G15" s="9">
        <f>F15*80</f>
        <v>0</v>
      </c>
      <c r="H15" s="10"/>
      <c r="I15" s="9"/>
      <c r="J15" s="10">
        <v>2</v>
      </c>
      <c r="K15" s="9">
        <f t="shared" si="2"/>
        <v>120</v>
      </c>
      <c r="L15" s="8"/>
      <c r="M15" s="11">
        <f>L15*60</f>
        <v>0</v>
      </c>
      <c r="N15" s="10"/>
      <c r="O15" s="12"/>
      <c r="P15" s="8"/>
      <c r="Q15" s="8">
        <f t="shared" si="0"/>
        <v>150</v>
      </c>
      <c r="R15" s="13" t="s">
        <v>50</v>
      </c>
      <c r="S15" s="13" t="s">
        <v>50</v>
      </c>
    </row>
    <row r="16" spans="1:19" x14ac:dyDescent="0.25">
      <c r="A16" s="8" t="s">
        <v>170</v>
      </c>
      <c r="B16" s="10">
        <v>5</v>
      </c>
      <c r="C16" s="9">
        <f>B16*25</f>
        <v>125</v>
      </c>
      <c r="D16" s="8"/>
      <c r="E16" s="9">
        <f t="shared" si="1"/>
        <v>0</v>
      </c>
      <c r="F16" s="10"/>
      <c r="G16" s="9">
        <f>F16*80</f>
        <v>0</v>
      </c>
      <c r="H16" s="10"/>
      <c r="I16" s="9"/>
      <c r="J16" s="10"/>
      <c r="K16" s="9">
        <f t="shared" si="2"/>
        <v>0</v>
      </c>
      <c r="L16" s="8"/>
      <c r="M16" s="11">
        <f>L16*60</f>
        <v>0</v>
      </c>
      <c r="N16" s="10"/>
      <c r="O16" s="12"/>
      <c r="P16" s="8"/>
      <c r="Q16" s="8">
        <f t="shared" si="0"/>
        <v>125</v>
      </c>
      <c r="R16" s="13" t="s">
        <v>50</v>
      </c>
      <c r="S16" s="13" t="s">
        <v>50</v>
      </c>
    </row>
    <row r="17" spans="1:19" s="7" customFormat="1" x14ac:dyDescent="0.25">
      <c r="A17" s="15" t="s">
        <v>16</v>
      </c>
      <c r="B17" s="28">
        <v>16</v>
      </c>
      <c r="C17" s="14">
        <f>B17*25</f>
        <v>400</v>
      </c>
      <c r="D17" s="15">
        <v>1</v>
      </c>
      <c r="E17" s="14">
        <f t="shared" si="1"/>
        <v>40</v>
      </c>
      <c r="F17" s="28">
        <v>1</v>
      </c>
      <c r="G17" s="14">
        <f>F17*100</f>
        <v>100</v>
      </c>
      <c r="H17" s="28"/>
      <c r="I17" s="14">
        <f>H17*40</f>
        <v>0</v>
      </c>
      <c r="J17" s="28"/>
      <c r="K17" s="14">
        <f t="shared" si="2"/>
        <v>0</v>
      </c>
      <c r="L17" s="15">
        <v>4</v>
      </c>
      <c r="M17" s="29">
        <f>L17*85</f>
        <v>340</v>
      </c>
      <c r="N17" s="28"/>
      <c r="O17" s="30"/>
      <c r="P17" s="15"/>
      <c r="Q17" s="15">
        <f t="shared" si="0"/>
        <v>880</v>
      </c>
      <c r="R17" s="21" t="s">
        <v>50</v>
      </c>
      <c r="S17" s="21" t="s">
        <v>50</v>
      </c>
    </row>
    <row r="18" spans="1:19" s="7" customFormat="1" x14ac:dyDescent="0.25">
      <c r="A18" s="15" t="s">
        <v>32</v>
      </c>
      <c r="B18" s="28">
        <v>22</v>
      </c>
      <c r="C18" s="14">
        <f>B18*25</f>
        <v>550</v>
      </c>
      <c r="D18" s="15"/>
      <c r="E18" s="14">
        <f t="shared" si="1"/>
        <v>0</v>
      </c>
      <c r="F18" s="28"/>
      <c r="G18" s="14">
        <f t="shared" ref="G18:G74" si="3">F18*80</f>
        <v>0</v>
      </c>
      <c r="H18" s="28"/>
      <c r="I18" s="14">
        <f>H18*40</f>
        <v>0</v>
      </c>
      <c r="J18" s="28"/>
      <c r="K18" s="14">
        <f t="shared" si="2"/>
        <v>0</v>
      </c>
      <c r="L18" s="15"/>
      <c r="M18" s="29">
        <f t="shared" ref="M18:M24" si="4">L18*60</f>
        <v>0</v>
      </c>
      <c r="N18" s="28"/>
      <c r="O18" s="30"/>
      <c r="P18" s="15"/>
      <c r="Q18" s="15">
        <f t="shared" si="0"/>
        <v>550</v>
      </c>
      <c r="R18" s="21" t="s">
        <v>50</v>
      </c>
      <c r="S18" s="21" t="s">
        <v>50</v>
      </c>
    </row>
    <row r="19" spans="1:19" x14ac:dyDescent="0.25">
      <c r="A19" s="8" t="s">
        <v>153</v>
      </c>
      <c r="B19" s="10">
        <v>12</v>
      </c>
      <c r="C19" s="9">
        <f>B19*25</f>
        <v>300</v>
      </c>
      <c r="D19" s="8"/>
      <c r="E19" s="9">
        <f t="shared" si="1"/>
        <v>0</v>
      </c>
      <c r="F19" s="10"/>
      <c r="G19" s="9">
        <f t="shared" si="3"/>
        <v>0</v>
      </c>
      <c r="H19" s="10"/>
      <c r="I19" s="9"/>
      <c r="J19" s="10"/>
      <c r="K19" s="9">
        <f t="shared" si="2"/>
        <v>0</v>
      </c>
      <c r="L19" s="8"/>
      <c r="M19" s="11">
        <f t="shared" si="4"/>
        <v>0</v>
      </c>
      <c r="N19" s="10"/>
      <c r="O19" s="12"/>
      <c r="P19" s="8"/>
      <c r="Q19" s="8">
        <f t="shared" si="0"/>
        <v>300</v>
      </c>
      <c r="R19" s="13" t="s">
        <v>50</v>
      </c>
      <c r="S19" s="13" t="s">
        <v>50</v>
      </c>
    </row>
    <row r="20" spans="1:19" s="7" customFormat="1" x14ac:dyDescent="0.25">
      <c r="A20" s="15" t="s">
        <v>143</v>
      </c>
      <c r="B20" s="28">
        <v>4</v>
      </c>
      <c r="C20" s="14">
        <f>B20*35</f>
        <v>140</v>
      </c>
      <c r="D20" s="15"/>
      <c r="E20" s="14">
        <f t="shared" si="1"/>
        <v>0</v>
      </c>
      <c r="F20" s="28"/>
      <c r="G20" s="14">
        <f t="shared" si="3"/>
        <v>0</v>
      </c>
      <c r="H20" s="28"/>
      <c r="I20" s="14">
        <f>H20*40</f>
        <v>0</v>
      </c>
      <c r="J20" s="28"/>
      <c r="K20" s="14">
        <f t="shared" si="2"/>
        <v>0</v>
      </c>
      <c r="L20" s="15"/>
      <c r="M20" s="29">
        <f t="shared" si="4"/>
        <v>0</v>
      </c>
      <c r="N20" s="28"/>
      <c r="O20" s="30"/>
      <c r="P20" s="15"/>
      <c r="Q20" s="15">
        <f t="shared" si="0"/>
        <v>140</v>
      </c>
      <c r="R20" s="21" t="s">
        <v>50</v>
      </c>
      <c r="S20" s="21" t="s">
        <v>50</v>
      </c>
    </row>
    <row r="21" spans="1:19" x14ac:dyDescent="0.25">
      <c r="A21" s="8" t="s">
        <v>140</v>
      </c>
      <c r="B21" s="10">
        <v>14</v>
      </c>
      <c r="C21" s="9">
        <f>B21*30</f>
        <v>420</v>
      </c>
      <c r="D21" s="8"/>
      <c r="E21" s="9">
        <f t="shared" si="1"/>
        <v>0</v>
      </c>
      <c r="F21" s="10"/>
      <c r="G21" s="9">
        <f t="shared" si="3"/>
        <v>0</v>
      </c>
      <c r="H21" s="10"/>
      <c r="I21" s="9">
        <f>H21*40</f>
        <v>0</v>
      </c>
      <c r="J21" s="10"/>
      <c r="K21" s="9">
        <f t="shared" si="2"/>
        <v>0</v>
      </c>
      <c r="L21" s="8"/>
      <c r="M21" s="11">
        <f t="shared" si="4"/>
        <v>0</v>
      </c>
      <c r="N21" s="10"/>
      <c r="O21" s="12"/>
      <c r="P21" s="8"/>
      <c r="Q21" s="8">
        <f t="shared" si="0"/>
        <v>420</v>
      </c>
      <c r="R21" s="13" t="s">
        <v>50</v>
      </c>
      <c r="S21" s="13" t="s">
        <v>50</v>
      </c>
    </row>
    <row r="22" spans="1:19" s="7" customFormat="1" x14ac:dyDescent="0.25">
      <c r="A22" s="15" t="s">
        <v>101</v>
      </c>
      <c r="B22" s="28">
        <v>14</v>
      </c>
      <c r="C22" s="14">
        <f>B22*20</f>
        <v>280</v>
      </c>
      <c r="D22" s="15"/>
      <c r="E22" s="14">
        <f t="shared" si="1"/>
        <v>0</v>
      </c>
      <c r="F22" s="28"/>
      <c r="G22" s="14">
        <f t="shared" si="3"/>
        <v>0</v>
      </c>
      <c r="H22" s="28"/>
      <c r="I22" s="14">
        <f>H22*40</f>
        <v>0</v>
      </c>
      <c r="J22" s="28"/>
      <c r="K22" s="14">
        <f t="shared" si="2"/>
        <v>0</v>
      </c>
      <c r="L22" s="15"/>
      <c r="M22" s="29">
        <f t="shared" si="4"/>
        <v>0</v>
      </c>
      <c r="N22" s="28">
        <v>100</v>
      </c>
      <c r="O22" s="30"/>
      <c r="P22" s="15"/>
      <c r="Q22" s="15">
        <f t="shared" si="0"/>
        <v>380</v>
      </c>
      <c r="R22" s="21" t="s">
        <v>50</v>
      </c>
      <c r="S22" s="21" t="s">
        <v>50</v>
      </c>
    </row>
    <row r="23" spans="1:19" x14ac:dyDescent="0.25">
      <c r="A23" s="8" t="s">
        <v>182</v>
      </c>
      <c r="B23" s="10"/>
      <c r="C23" s="9">
        <f>B23*30</f>
        <v>0</v>
      </c>
      <c r="D23" s="8"/>
      <c r="E23" s="9">
        <f t="shared" si="1"/>
        <v>0</v>
      </c>
      <c r="F23" s="10"/>
      <c r="G23" s="9">
        <f t="shared" si="3"/>
        <v>0</v>
      </c>
      <c r="H23" s="10"/>
      <c r="I23" s="9"/>
      <c r="J23" s="10">
        <v>5</v>
      </c>
      <c r="K23" s="9">
        <f t="shared" si="2"/>
        <v>300</v>
      </c>
      <c r="L23" s="8"/>
      <c r="M23" s="11">
        <f t="shared" si="4"/>
        <v>0</v>
      </c>
      <c r="N23" s="10"/>
      <c r="O23" s="12"/>
      <c r="P23" s="8"/>
      <c r="Q23" s="8">
        <f t="shared" si="0"/>
        <v>300</v>
      </c>
      <c r="R23" s="13" t="s">
        <v>50</v>
      </c>
      <c r="S23" s="13" t="s">
        <v>50</v>
      </c>
    </row>
    <row r="24" spans="1:19" x14ac:dyDescent="0.25">
      <c r="A24" s="8" t="s">
        <v>75</v>
      </c>
      <c r="B24" s="10">
        <v>13</v>
      </c>
      <c r="C24" s="9">
        <f>B24*25</f>
        <v>325</v>
      </c>
      <c r="D24" s="8"/>
      <c r="E24" s="9">
        <f t="shared" si="1"/>
        <v>0</v>
      </c>
      <c r="F24" s="10"/>
      <c r="G24" s="9">
        <f t="shared" si="3"/>
        <v>0</v>
      </c>
      <c r="H24" s="10"/>
      <c r="I24" s="9">
        <f>H24*40</f>
        <v>0</v>
      </c>
      <c r="J24" s="10"/>
      <c r="K24" s="9">
        <f t="shared" si="2"/>
        <v>0</v>
      </c>
      <c r="L24" s="8"/>
      <c r="M24" s="11">
        <f t="shared" si="4"/>
        <v>0</v>
      </c>
      <c r="N24" s="10"/>
      <c r="O24" s="12"/>
      <c r="P24" s="8"/>
      <c r="Q24" s="8">
        <f t="shared" si="0"/>
        <v>325</v>
      </c>
      <c r="R24" s="13" t="s">
        <v>50</v>
      </c>
      <c r="S24" s="13" t="s">
        <v>50</v>
      </c>
    </row>
    <row r="25" spans="1:19" x14ac:dyDescent="0.25">
      <c r="A25" s="8" t="s">
        <v>19</v>
      </c>
      <c r="B25" s="10">
        <v>5</v>
      </c>
      <c r="C25" s="9">
        <f>B25*30</f>
        <v>150</v>
      </c>
      <c r="D25" s="8"/>
      <c r="E25" s="9">
        <f t="shared" si="1"/>
        <v>0</v>
      </c>
      <c r="F25" s="10"/>
      <c r="G25" s="9">
        <f t="shared" si="3"/>
        <v>0</v>
      </c>
      <c r="H25" s="10"/>
      <c r="I25" s="9">
        <f>H25*40</f>
        <v>0</v>
      </c>
      <c r="J25" s="10"/>
      <c r="K25" s="9">
        <f t="shared" si="2"/>
        <v>0</v>
      </c>
      <c r="L25" s="8"/>
      <c r="M25" s="11">
        <f>L25*55</f>
        <v>0</v>
      </c>
      <c r="N25" s="10"/>
      <c r="O25" s="12"/>
      <c r="P25" s="8"/>
      <c r="Q25" s="8">
        <f t="shared" si="0"/>
        <v>150</v>
      </c>
      <c r="R25" s="13" t="s">
        <v>50</v>
      </c>
      <c r="S25" s="13" t="s">
        <v>50</v>
      </c>
    </row>
    <row r="26" spans="1:19" x14ac:dyDescent="0.25">
      <c r="A26" s="8" t="s">
        <v>125</v>
      </c>
      <c r="B26" s="10">
        <v>7</v>
      </c>
      <c r="C26" s="9">
        <f>B26*30</f>
        <v>210</v>
      </c>
      <c r="D26" s="8"/>
      <c r="E26" s="9">
        <f t="shared" si="1"/>
        <v>0</v>
      </c>
      <c r="F26" s="10"/>
      <c r="G26" s="9">
        <f t="shared" si="3"/>
        <v>0</v>
      </c>
      <c r="H26" s="10"/>
      <c r="I26" s="9">
        <f>H26*40</f>
        <v>0</v>
      </c>
      <c r="J26" s="10"/>
      <c r="K26" s="9">
        <f t="shared" si="2"/>
        <v>0</v>
      </c>
      <c r="L26" s="8"/>
      <c r="M26" s="11">
        <f t="shared" ref="M26:M31" si="5">L26*60</f>
        <v>0</v>
      </c>
      <c r="N26" s="10"/>
      <c r="O26" s="12"/>
      <c r="P26" s="8"/>
      <c r="Q26" s="8">
        <f t="shared" si="0"/>
        <v>210</v>
      </c>
      <c r="R26" s="13" t="s">
        <v>50</v>
      </c>
      <c r="S26" s="13" t="s">
        <v>50</v>
      </c>
    </row>
    <row r="27" spans="1:19" x14ac:dyDescent="0.25">
      <c r="A27" s="8" t="s">
        <v>204</v>
      </c>
      <c r="B27" s="10"/>
      <c r="C27" s="9">
        <f>B27*30</f>
        <v>0</v>
      </c>
      <c r="D27" s="8">
        <v>1</v>
      </c>
      <c r="E27" s="9">
        <f t="shared" si="1"/>
        <v>40</v>
      </c>
      <c r="F27" s="10"/>
      <c r="G27" s="9">
        <f t="shared" si="3"/>
        <v>0</v>
      </c>
      <c r="H27" s="10"/>
      <c r="I27" s="9"/>
      <c r="J27" s="10"/>
      <c r="K27" s="9">
        <f>J27*70</f>
        <v>0</v>
      </c>
      <c r="L27" s="8"/>
      <c r="M27" s="11">
        <f t="shared" si="5"/>
        <v>0</v>
      </c>
      <c r="N27" s="10"/>
      <c r="O27" s="12"/>
      <c r="P27" s="8"/>
      <c r="Q27" s="8">
        <f t="shared" si="0"/>
        <v>40</v>
      </c>
      <c r="R27" s="13" t="s">
        <v>50</v>
      </c>
      <c r="S27" s="13" t="s">
        <v>50</v>
      </c>
    </row>
    <row r="28" spans="1:19" x14ac:dyDescent="0.25">
      <c r="A28" s="8" t="s">
        <v>149</v>
      </c>
      <c r="B28" s="10"/>
      <c r="C28" s="9">
        <f>B28*25</f>
        <v>0</v>
      </c>
      <c r="D28" s="8"/>
      <c r="E28" s="9">
        <f>D28*35</f>
        <v>0</v>
      </c>
      <c r="F28" s="10"/>
      <c r="G28" s="9">
        <f t="shared" si="3"/>
        <v>0</v>
      </c>
      <c r="H28" s="10"/>
      <c r="I28" s="9">
        <f>H28*40</f>
        <v>0</v>
      </c>
      <c r="J28" s="10"/>
      <c r="K28" s="9">
        <f>J28*60</f>
        <v>0</v>
      </c>
      <c r="L28" s="8">
        <v>4</v>
      </c>
      <c r="M28" s="11">
        <f t="shared" si="5"/>
        <v>240</v>
      </c>
      <c r="N28" s="10"/>
      <c r="O28" s="12"/>
      <c r="P28" s="8"/>
      <c r="Q28" s="8">
        <f t="shared" si="0"/>
        <v>240</v>
      </c>
      <c r="R28" s="13" t="s">
        <v>50</v>
      </c>
      <c r="S28" s="13" t="s">
        <v>50</v>
      </c>
    </row>
    <row r="29" spans="1:19" x14ac:dyDescent="0.25">
      <c r="A29" s="8" t="s">
        <v>193</v>
      </c>
      <c r="B29" s="10"/>
      <c r="C29" s="9">
        <f>B29*30</f>
        <v>0</v>
      </c>
      <c r="D29" s="8"/>
      <c r="E29" s="9">
        <f t="shared" ref="E29:E58" si="6">D29*40</f>
        <v>0</v>
      </c>
      <c r="F29" s="10"/>
      <c r="G29" s="9">
        <f t="shared" si="3"/>
        <v>0</v>
      </c>
      <c r="H29" s="10"/>
      <c r="I29" s="9"/>
      <c r="J29" s="10">
        <v>5</v>
      </c>
      <c r="K29" s="9">
        <f>J29*65</f>
        <v>325</v>
      </c>
      <c r="L29" s="8"/>
      <c r="M29" s="11">
        <f t="shared" si="5"/>
        <v>0</v>
      </c>
      <c r="N29" s="10"/>
      <c r="O29" s="12"/>
      <c r="P29" s="8"/>
      <c r="Q29" s="8">
        <f t="shared" si="0"/>
        <v>325</v>
      </c>
      <c r="R29" s="13" t="s">
        <v>50</v>
      </c>
      <c r="S29" s="13" t="s">
        <v>50</v>
      </c>
    </row>
    <row r="30" spans="1:19" x14ac:dyDescent="0.25">
      <c r="A30" s="8" t="s">
        <v>173</v>
      </c>
      <c r="B30" s="10">
        <v>5</v>
      </c>
      <c r="C30" s="9">
        <f>B30*30</f>
        <v>150</v>
      </c>
      <c r="D30" s="8">
        <v>1</v>
      </c>
      <c r="E30" s="9">
        <f t="shared" si="6"/>
        <v>40</v>
      </c>
      <c r="F30" s="10"/>
      <c r="G30" s="9">
        <f t="shared" si="3"/>
        <v>0</v>
      </c>
      <c r="H30" s="10"/>
      <c r="I30" s="9"/>
      <c r="J30" s="10"/>
      <c r="K30" s="9">
        <f>J30*60</f>
        <v>0</v>
      </c>
      <c r="L30" s="8"/>
      <c r="M30" s="11">
        <f t="shared" si="5"/>
        <v>0</v>
      </c>
      <c r="N30" s="10"/>
      <c r="O30" s="12"/>
      <c r="P30" s="8"/>
      <c r="Q30" s="8">
        <f t="shared" si="0"/>
        <v>190</v>
      </c>
      <c r="R30" s="13" t="s">
        <v>50</v>
      </c>
      <c r="S30" s="13" t="s">
        <v>50</v>
      </c>
    </row>
    <row r="31" spans="1:19" x14ac:dyDescent="0.25">
      <c r="A31" s="8" t="s">
        <v>93</v>
      </c>
      <c r="B31" s="10"/>
      <c r="C31" s="9">
        <f>B31*30</f>
        <v>0</v>
      </c>
      <c r="D31" s="8"/>
      <c r="E31" s="9">
        <f>D31*45</f>
        <v>0</v>
      </c>
      <c r="F31" s="10"/>
      <c r="G31" s="9">
        <f t="shared" si="3"/>
        <v>0</v>
      </c>
      <c r="H31" s="10"/>
      <c r="I31" s="9"/>
      <c r="J31" s="10"/>
      <c r="K31" s="9">
        <f>J31*70</f>
        <v>0</v>
      </c>
      <c r="L31" s="8"/>
      <c r="M31" s="11">
        <f t="shared" si="5"/>
        <v>0</v>
      </c>
      <c r="N31" s="10"/>
      <c r="O31" s="12"/>
      <c r="P31" s="8"/>
      <c r="Q31" s="8">
        <f t="shared" si="0"/>
        <v>0</v>
      </c>
      <c r="R31" s="13"/>
      <c r="S31" s="13"/>
    </row>
    <row r="32" spans="1:19" x14ac:dyDescent="0.25">
      <c r="A32" s="8" t="s">
        <v>21</v>
      </c>
      <c r="B32" s="10">
        <v>4</v>
      </c>
      <c r="C32" s="9">
        <f>B32*25</f>
        <v>100</v>
      </c>
      <c r="D32" s="8"/>
      <c r="E32" s="9">
        <f t="shared" si="6"/>
        <v>0</v>
      </c>
      <c r="F32" s="10"/>
      <c r="G32" s="9">
        <f t="shared" si="3"/>
        <v>0</v>
      </c>
      <c r="H32" s="10"/>
      <c r="I32" s="9">
        <f>H32*40</f>
        <v>0</v>
      </c>
      <c r="J32" s="10"/>
      <c r="K32" s="9">
        <f>J32*60</f>
        <v>0</v>
      </c>
      <c r="L32" s="8"/>
      <c r="M32" s="11">
        <f>L32*55</f>
        <v>0</v>
      </c>
      <c r="N32" s="10"/>
      <c r="O32" s="12"/>
      <c r="P32" s="8"/>
      <c r="Q32" s="8">
        <f t="shared" si="0"/>
        <v>100</v>
      </c>
      <c r="R32" s="13" t="s">
        <v>50</v>
      </c>
      <c r="S32" s="13" t="s">
        <v>50</v>
      </c>
    </row>
    <row r="33" spans="1:19" x14ac:dyDescent="0.25">
      <c r="A33" s="8" t="s">
        <v>203</v>
      </c>
      <c r="B33" s="10"/>
      <c r="C33" s="9">
        <f>B33*30</f>
        <v>0</v>
      </c>
      <c r="D33" s="8"/>
      <c r="E33" s="9">
        <f t="shared" si="6"/>
        <v>0</v>
      </c>
      <c r="F33" s="10"/>
      <c r="G33" s="9">
        <f t="shared" si="3"/>
        <v>0</v>
      </c>
      <c r="H33" s="10"/>
      <c r="I33" s="9"/>
      <c r="J33" s="10">
        <v>9</v>
      </c>
      <c r="K33" s="9">
        <f>J33*70</f>
        <v>630</v>
      </c>
      <c r="L33" s="8"/>
      <c r="M33" s="11">
        <f>L33*60</f>
        <v>0</v>
      </c>
      <c r="N33" s="10"/>
      <c r="O33" s="12"/>
      <c r="P33" s="8"/>
      <c r="Q33" s="8">
        <f t="shared" si="0"/>
        <v>630</v>
      </c>
      <c r="R33" s="13" t="s">
        <v>50</v>
      </c>
      <c r="S33" s="13" t="s">
        <v>50</v>
      </c>
    </row>
    <row r="34" spans="1:19" x14ac:dyDescent="0.25">
      <c r="A34" s="8" t="s">
        <v>202</v>
      </c>
      <c r="B34" s="10">
        <v>8</v>
      </c>
      <c r="C34" s="9">
        <f>B34*30</f>
        <v>240</v>
      </c>
      <c r="D34" s="8"/>
      <c r="E34" s="9">
        <f t="shared" si="6"/>
        <v>0</v>
      </c>
      <c r="F34" s="10"/>
      <c r="G34" s="9">
        <f t="shared" si="3"/>
        <v>0</v>
      </c>
      <c r="H34" s="10"/>
      <c r="I34" s="9"/>
      <c r="J34" s="10"/>
      <c r="K34" s="9">
        <f>J34*70</f>
        <v>0</v>
      </c>
      <c r="L34" s="8"/>
      <c r="M34" s="11">
        <f>L34*60</f>
        <v>0</v>
      </c>
      <c r="N34" s="10"/>
      <c r="O34" s="12"/>
      <c r="P34" s="8"/>
      <c r="Q34" s="8">
        <f t="shared" si="0"/>
        <v>240</v>
      </c>
      <c r="R34" s="13" t="s">
        <v>50</v>
      </c>
      <c r="S34" s="13" t="s">
        <v>50</v>
      </c>
    </row>
    <row r="35" spans="1:19" x14ac:dyDescent="0.25">
      <c r="A35" s="8" t="s">
        <v>178</v>
      </c>
      <c r="B35" s="10">
        <v>3</v>
      </c>
      <c r="C35" s="9">
        <f>B35*35</f>
        <v>105</v>
      </c>
      <c r="D35" s="8"/>
      <c r="E35" s="9">
        <f t="shared" si="6"/>
        <v>0</v>
      </c>
      <c r="F35" s="10"/>
      <c r="G35" s="9">
        <f t="shared" si="3"/>
        <v>0</v>
      </c>
      <c r="H35" s="10"/>
      <c r="I35" s="9"/>
      <c r="J35" s="10"/>
      <c r="K35" s="9">
        <f>J35*60</f>
        <v>0</v>
      </c>
      <c r="L35" s="8"/>
      <c r="M35" s="11">
        <f>L35*60</f>
        <v>0</v>
      </c>
      <c r="N35" s="10"/>
      <c r="O35" s="12"/>
      <c r="P35" s="8"/>
      <c r="Q35" s="8">
        <f t="shared" si="0"/>
        <v>105</v>
      </c>
      <c r="R35" s="13" t="s">
        <v>50</v>
      </c>
      <c r="S35" s="13" t="s">
        <v>50</v>
      </c>
    </row>
    <row r="36" spans="1:19" x14ac:dyDescent="0.25">
      <c r="A36" s="8" t="s">
        <v>104</v>
      </c>
      <c r="B36" s="10"/>
      <c r="C36" s="9">
        <f>B36*25</f>
        <v>0</v>
      </c>
      <c r="D36" s="8"/>
      <c r="E36" s="9">
        <f t="shared" si="6"/>
        <v>0</v>
      </c>
      <c r="F36" s="10"/>
      <c r="G36" s="9">
        <f t="shared" si="3"/>
        <v>0</v>
      </c>
      <c r="H36" s="10"/>
      <c r="I36" s="9">
        <f>H36*40</f>
        <v>0</v>
      </c>
      <c r="J36" s="10">
        <v>8</v>
      </c>
      <c r="K36" s="9">
        <f>J36*60</f>
        <v>480</v>
      </c>
      <c r="L36" s="8"/>
      <c r="M36" s="11">
        <f>L36*60</f>
        <v>0</v>
      </c>
      <c r="N36" s="10"/>
      <c r="O36" s="12"/>
      <c r="P36" s="8"/>
      <c r="Q36" s="8">
        <f t="shared" si="0"/>
        <v>480</v>
      </c>
      <c r="R36" s="13" t="s">
        <v>50</v>
      </c>
      <c r="S36" s="13" t="s">
        <v>50</v>
      </c>
    </row>
    <row r="37" spans="1:19" x14ac:dyDescent="0.25">
      <c r="A37" s="8" t="s">
        <v>180</v>
      </c>
      <c r="B37" s="10"/>
      <c r="C37" s="9">
        <f>B37*30</f>
        <v>0</v>
      </c>
      <c r="D37" s="8"/>
      <c r="E37" s="9">
        <f t="shared" si="6"/>
        <v>0</v>
      </c>
      <c r="F37" s="10"/>
      <c r="G37" s="9">
        <f t="shared" si="3"/>
        <v>0</v>
      </c>
      <c r="H37" s="10"/>
      <c r="I37" s="9"/>
      <c r="J37" s="10">
        <v>7</v>
      </c>
      <c r="K37" s="9">
        <f>J37*60</f>
        <v>420</v>
      </c>
      <c r="L37" s="8">
        <v>2</v>
      </c>
      <c r="M37" s="11">
        <f>L37*60</f>
        <v>120</v>
      </c>
      <c r="N37" s="10"/>
      <c r="O37" s="12"/>
      <c r="P37" s="8"/>
      <c r="Q37" s="8">
        <f t="shared" si="0"/>
        <v>540</v>
      </c>
      <c r="R37" s="13" t="s">
        <v>50</v>
      </c>
      <c r="S37" s="13" t="s">
        <v>50</v>
      </c>
    </row>
    <row r="38" spans="1:19" x14ac:dyDescent="0.25">
      <c r="A38" s="8" t="s">
        <v>87</v>
      </c>
      <c r="B38" s="10"/>
      <c r="C38" s="9">
        <f>B38*25</f>
        <v>0</v>
      </c>
      <c r="D38" s="8"/>
      <c r="E38" s="9">
        <f t="shared" si="6"/>
        <v>0</v>
      </c>
      <c r="F38" s="10"/>
      <c r="G38" s="9">
        <f t="shared" si="3"/>
        <v>0</v>
      </c>
      <c r="H38" s="10"/>
      <c r="I38" s="9">
        <f>H38*40</f>
        <v>0</v>
      </c>
      <c r="J38" s="10"/>
      <c r="K38" s="9">
        <f>J38*60</f>
        <v>0</v>
      </c>
      <c r="L38" s="8">
        <v>1</v>
      </c>
      <c r="M38" s="11">
        <f>L38*65</f>
        <v>65</v>
      </c>
      <c r="N38" s="10"/>
      <c r="O38" s="12"/>
      <c r="P38" s="8"/>
      <c r="Q38" s="8">
        <f t="shared" si="0"/>
        <v>65</v>
      </c>
      <c r="R38" s="13" t="s">
        <v>50</v>
      </c>
      <c r="S38" s="13" t="s">
        <v>50</v>
      </c>
    </row>
    <row r="39" spans="1:19" s="7" customFormat="1" x14ac:dyDescent="0.25">
      <c r="A39" s="15" t="s">
        <v>91</v>
      </c>
      <c r="B39" s="28">
        <v>8</v>
      </c>
      <c r="C39" s="14">
        <f>B39*25</f>
        <v>200</v>
      </c>
      <c r="D39" s="15"/>
      <c r="E39" s="14">
        <f t="shared" si="6"/>
        <v>0</v>
      </c>
      <c r="F39" s="28"/>
      <c r="G39" s="14">
        <f t="shared" si="3"/>
        <v>0</v>
      </c>
      <c r="H39" s="28"/>
      <c r="I39" s="14">
        <f>H39*40</f>
        <v>0</v>
      </c>
      <c r="J39" s="28"/>
      <c r="K39" s="14">
        <f>J39*60</f>
        <v>0</v>
      </c>
      <c r="L39" s="15"/>
      <c r="M39" s="29">
        <f>L39*60</f>
        <v>0</v>
      </c>
      <c r="N39" s="28"/>
      <c r="O39" s="30"/>
      <c r="P39" s="15"/>
      <c r="Q39" s="15">
        <f t="shared" si="0"/>
        <v>200</v>
      </c>
      <c r="R39" s="21" t="s">
        <v>50</v>
      </c>
      <c r="S39" s="21" t="s">
        <v>50</v>
      </c>
    </row>
    <row r="40" spans="1:19" s="7" customFormat="1" x14ac:dyDescent="0.25">
      <c r="A40" s="15" t="s">
        <v>123</v>
      </c>
      <c r="B40" s="28">
        <v>9</v>
      </c>
      <c r="C40" s="14">
        <f>B40*30</f>
        <v>270</v>
      </c>
      <c r="D40" s="15"/>
      <c r="E40" s="14">
        <f t="shared" si="6"/>
        <v>0</v>
      </c>
      <c r="F40" s="28"/>
      <c r="G40" s="14">
        <f t="shared" si="3"/>
        <v>0</v>
      </c>
      <c r="H40" s="28"/>
      <c r="I40" s="14"/>
      <c r="J40" s="28"/>
      <c r="K40" s="14">
        <f>J40*70</f>
        <v>0</v>
      </c>
      <c r="L40" s="15"/>
      <c r="M40" s="29">
        <f>L40*60</f>
        <v>0</v>
      </c>
      <c r="N40" s="28"/>
      <c r="O40" s="30"/>
      <c r="P40" s="15"/>
      <c r="Q40" s="15">
        <f t="shared" si="0"/>
        <v>270</v>
      </c>
      <c r="R40" s="21"/>
      <c r="S40" s="21" t="s">
        <v>50</v>
      </c>
    </row>
    <row r="41" spans="1:19" s="7" customFormat="1" x14ac:dyDescent="0.25">
      <c r="A41" s="15" t="s">
        <v>207</v>
      </c>
      <c r="B41" s="28">
        <v>3</v>
      </c>
      <c r="C41" s="14">
        <f>B41*25</f>
        <v>75</v>
      </c>
      <c r="D41" s="15"/>
      <c r="E41" s="14">
        <f t="shared" si="6"/>
        <v>0</v>
      </c>
      <c r="F41" s="28"/>
      <c r="G41" s="14">
        <f t="shared" si="3"/>
        <v>0</v>
      </c>
      <c r="H41" s="28"/>
      <c r="I41" s="14"/>
      <c r="J41" s="28"/>
      <c r="K41" s="14">
        <f>J41*70</f>
        <v>0</v>
      </c>
      <c r="L41" s="15"/>
      <c r="M41" s="29">
        <f>L41*60</f>
        <v>0</v>
      </c>
      <c r="N41" s="28"/>
      <c r="O41" s="30"/>
      <c r="P41" s="15"/>
      <c r="Q41" s="15">
        <f t="shared" si="0"/>
        <v>75</v>
      </c>
      <c r="R41" s="21"/>
      <c r="S41" s="21" t="s">
        <v>50</v>
      </c>
    </row>
    <row r="42" spans="1:19" x14ac:dyDescent="0.25">
      <c r="A42" s="8" t="s">
        <v>206</v>
      </c>
      <c r="B42" s="10"/>
      <c r="C42" s="9">
        <f>B42*25</f>
        <v>0</v>
      </c>
      <c r="D42" s="8"/>
      <c r="E42" s="9">
        <f t="shared" si="6"/>
        <v>0</v>
      </c>
      <c r="F42" s="10"/>
      <c r="G42" s="9">
        <f t="shared" si="3"/>
        <v>0</v>
      </c>
      <c r="H42" s="10"/>
      <c r="I42" s="9"/>
      <c r="J42" s="10"/>
      <c r="K42" s="9">
        <f>J42*70</f>
        <v>0</v>
      </c>
      <c r="L42" s="8"/>
      <c r="M42" s="11">
        <f>L42*60</f>
        <v>0</v>
      </c>
      <c r="N42" s="10"/>
      <c r="O42" s="12"/>
      <c r="P42" s="8"/>
      <c r="Q42" s="8">
        <f t="shared" si="0"/>
        <v>0</v>
      </c>
      <c r="R42" s="13"/>
      <c r="S42" s="13"/>
    </row>
    <row r="43" spans="1:19" x14ac:dyDescent="0.25">
      <c r="A43" s="8" t="s">
        <v>73</v>
      </c>
      <c r="B43" s="10"/>
      <c r="C43" s="9">
        <f>B43*25</f>
        <v>0</v>
      </c>
      <c r="D43" s="8"/>
      <c r="E43" s="9">
        <f t="shared" si="6"/>
        <v>0</v>
      </c>
      <c r="F43" s="10"/>
      <c r="G43" s="9">
        <f t="shared" si="3"/>
        <v>0</v>
      </c>
      <c r="H43" s="10"/>
      <c r="I43" s="9">
        <f>H43*40</f>
        <v>0</v>
      </c>
      <c r="J43" s="10">
        <v>1</v>
      </c>
      <c r="K43" s="9">
        <f t="shared" ref="K43:K51" si="7">J43*60</f>
        <v>60</v>
      </c>
      <c r="L43" s="8"/>
      <c r="M43" s="11">
        <f>L43*65</f>
        <v>0</v>
      </c>
      <c r="N43" s="10"/>
      <c r="O43" s="12"/>
      <c r="P43" s="8"/>
      <c r="Q43" s="8">
        <f t="shared" si="0"/>
        <v>60</v>
      </c>
      <c r="R43" s="13" t="s">
        <v>50</v>
      </c>
      <c r="S43" s="13" t="s">
        <v>50</v>
      </c>
    </row>
    <row r="44" spans="1:19" x14ac:dyDescent="0.25">
      <c r="A44" s="8" t="s">
        <v>89</v>
      </c>
      <c r="B44" s="10">
        <v>11</v>
      </c>
      <c r="C44" s="9">
        <f>B44*25</f>
        <v>275</v>
      </c>
      <c r="D44" s="8"/>
      <c r="E44" s="9">
        <f t="shared" si="6"/>
        <v>0</v>
      </c>
      <c r="F44" s="10"/>
      <c r="G44" s="9">
        <f t="shared" si="3"/>
        <v>0</v>
      </c>
      <c r="H44" s="10"/>
      <c r="I44" s="9">
        <f>H44*40</f>
        <v>0</v>
      </c>
      <c r="J44" s="10"/>
      <c r="K44" s="9">
        <f t="shared" si="7"/>
        <v>0</v>
      </c>
      <c r="L44" s="8"/>
      <c r="M44" s="11">
        <f>L44*65</f>
        <v>0</v>
      </c>
      <c r="N44" s="10"/>
      <c r="O44" s="12"/>
      <c r="P44" s="8"/>
      <c r="Q44" s="8">
        <f t="shared" si="0"/>
        <v>275</v>
      </c>
      <c r="R44" s="13" t="s">
        <v>50</v>
      </c>
      <c r="S44" s="13" t="s">
        <v>50</v>
      </c>
    </row>
    <row r="45" spans="1:19" x14ac:dyDescent="0.25">
      <c r="A45" s="8" t="s">
        <v>90</v>
      </c>
      <c r="B45" s="10"/>
      <c r="C45" s="9">
        <f>B45*30</f>
        <v>0</v>
      </c>
      <c r="D45" s="8"/>
      <c r="E45" s="9">
        <f t="shared" si="6"/>
        <v>0</v>
      </c>
      <c r="F45" s="10"/>
      <c r="G45" s="9">
        <f t="shared" si="3"/>
        <v>0</v>
      </c>
      <c r="H45" s="10"/>
      <c r="I45" s="9"/>
      <c r="J45" s="10"/>
      <c r="K45" s="9">
        <f t="shared" si="7"/>
        <v>0</v>
      </c>
      <c r="L45" s="8">
        <v>2</v>
      </c>
      <c r="M45" s="11">
        <f>L45*65</f>
        <v>130</v>
      </c>
      <c r="N45" s="10"/>
      <c r="O45" s="12"/>
      <c r="P45" s="8"/>
      <c r="Q45" s="8">
        <f t="shared" si="0"/>
        <v>130</v>
      </c>
      <c r="R45" s="13" t="s">
        <v>50</v>
      </c>
      <c r="S45" s="13" t="s">
        <v>50</v>
      </c>
    </row>
    <row r="46" spans="1:19" s="7" customFormat="1" x14ac:dyDescent="0.25">
      <c r="A46" s="15" t="s">
        <v>72</v>
      </c>
      <c r="B46" s="28">
        <v>17</v>
      </c>
      <c r="C46" s="14">
        <f>B46*25</f>
        <v>425</v>
      </c>
      <c r="D46" s="15"/>
      <c r="E46" s="14">
        <f t="shared" si="6"/>
        <v>0</v>
      </c>
      <c r="F46" s="28"/>
      <c r="G46" s="14">
        <f t="shared" si="3"/>
        <v>0</v>
      </c>
      <c r="H46" s="28"/>
      <c r="I46" s="14">
        <f>H46*40</f>
        <v>0</v>
      </c>
      <c r="J46" s="28"/>
      <c r="K46" s="14">
        <f t="shared" si="7"/>
        <v>0</v>
      </c>
      <c r="L46" s="15"/>
      <c r="M46" s="29">
        <f>L46*65</f>
        <v>0</v>
      </c>
      <c r="N46" s="28"/>
      <c r="O46" s="30"/>
      <c r="P46" s="15"/>
      <c r="Q46" s="15">
        <f t="shared" si="0"/>
        <v>425</v>
      </c>
      <c r="R46" s="21" t="s">
        <v>50</v>
      </c>
      <c r="S46" s="21" t="s">
        <v>50</v>
      </c>
    </row>
    <row r="47" spans="1:19" x14ac:dyDescent="0.25">
      <c r="A47" s="15" t="s">
        <v>24</v>
      </c>
      <c r="B47" s="10">
        <v>4</v>
      </c>
      <c r="C47" s="9">
        <f>B47*25</f>
        <v>100</v>
      </c>
      <c r="D47" s="8">
        <v>8</v>
      </c>
      <c r="E47" s="9">
        <f>D47*40</f>
        <v>320</v>
      </c>
      <c r="F47" s="10"/>
      <c r="G47" s="9">
        <f t="shared" si="3"/>
        <v>0</v>
      </c>
      <c r="H47" s="10"/>
      <c r="I47" s="9">
        <f>H47*40</f>
        <v>0</v>
      </c>
      <c r="J47" s="10"/>
      <c r="K47" s="9">
        <f t="shared" si="7"/>
        <v>0</v>
      </c>
      <c r="L47" s="8"/>
      <c r="M47" s="11">
        <f>L47*65</f>
        <v>0</v>
      </c>
      <c r="N47" s="10"/>
      <c r="O47" s="12"/>
      <c r="P47" s="8"/>
      <c r="Q47" s="8">
        <f t="shared" si="0"/>
        <v>420</v>
      </c>
      <c r="R47" s="13" t="s">
        <v>50</v>
      </c>
      <c r="S47" s="13" t="s">
        <v>50</v>
      </c>
    </row>
    <row r="48" spans="1:19" x14ac:dyDescent="0.25">
      <c r="A48" s="8" t="s">
        <v>156</v>
      </c>
      <c r="B48" s="10"/>
      <c r="C48" s="9">
        <f>B48*25</f>
        <v>0</v>
      </c>
      <c r="D48" s="8"/>
      <c r="E48" s="9">
        <f t="shared" si="6"/>
        <v>0</v>
      </c>
      <c r="F48" s="10"/>
      <c r="G48" s="9">
        <f t="shared" si="3"/>
        <v>0</v>
      </c>
      <c r="H48" s="10"/>
      <c r="I48" s="9">
        <f>H48*40</f>
        <v>0</v>
      </c>
      <c r="J48" s="10">
        <v>2</v>
      </c>
      <c r="K48" s="9">
        <f t="shared" si="7"/>
        <v>120</v>
      </c>
      <c r="L48" s="8"/>
      <c r="M48" s="11">
        <f>L48*60</f>
        <v>0</v>
      </c>
      <c r="N48" s="10"/>
      <c r="O48" s="12"/>
      <c r="P48" s="8"/>
      <c r="Q48" s="8">
        <f t="shared" si="0"/>
        <v>120</v>
      </c>
      <c r="R48" s="13" t="s">
        <v>50</v>
      </c>
      <c r="S48" s="13" t="s">
        <v>50</v>
      </c>
    </row>
    <row r="49" spans="1:19" x14ac:dyDescent="0.25">
      <c r="A49" s="8" t="s">
        <v>141</v>
      </c>
      <c r="B49" s="10">
        <v>8</v>
      </c>
      <c r="C49" s="9">
        <f>B49*25</f>
        <v>200</v>
      </c>
      <c r="D49" s="8"/>
      <c r="E49" s="9">
        <f t="shared" si="6"/>
        <v>0</v>
      </c>
      <c r="F49" s="10"/>
      <c r="G49" s="9">
        <f t="shared" si="3"/>
        <v>0</v>
      </c>
      <c r="H49" s="10"/>
      <c r="I49" s="9">
        <f>H49*40</f>
        <v>0</v>
      </c>
      <c r="J49" s="10">
        <v>4</v>
      </c>
      <c r="K49" s="9">
        <f t="shared" si="7"/>
        <v>240</v>
      </c>
      <c r="L49" s="8"/>
      <c r="M49" s="11">
        <f>L49*65</f>
        <v>0</v>
      </c>
      <c r="N49" s="10"/>
      <c r="O49" s="12"/>
      <c r="P49" s="8"/>
      <c r="Q49" s="8">
        <f t="shared" si="0"/>
        <v>440</v>
      </c>
      <c r="R49" s="13" t="s">
        <v>50</v>
      </c>
      <c r="S49" s="13" t="s">
        <v>50</v>
      </c>
    </row>
    <row r="50" spans="1:19" x14ac:dyDescent="0.25">
      <c r="A50" s="8" t="s">
        <v>25</v>
      </c>
      <c r="B50" s="10">
        <v>24</v>
      </c>
      <c r="C50" s="9">
        <f>B50*25</f>
        <v>600</v>
      </c>
      <c r="D50" s="8"/>
      <c r="E50" s="9">
        <f t="shared" si="6"/>
        <v>0</v>
      </c>
      <c r="F50" s="10"/>
      <c r="G50" s="9">
        <f t="shared" si="3"/>
        <v>0</v>
      </c>
      <c r="H50" s="10"/>
      <c r="I50" s="9">
        <f>H50*40</f>
        <v>0</v>
      </c>
      <c r="J50" s="10"/>
      <c r="K50" s="9">
        <f t="shared" si="7"/>
        <v>0</v>
      </c>
      <c r="L50" s="8"/>
      <c r="M50" s="11">
        <f>L50*65</f>
        <v>0</v>
      </c>
      <c r="N50" s="10"/>
      <c r="O50" s="12"/>
      <c r="P50" s="8"/>
      <c r="Q50" s="8">
        <f t="shared" si="0"/>
        <v>600</v>
      </c>
      <c r="R50" s="13" t="s">
        <v>50</v>
      </c>
      <c r="S50" s="13" t="s">
        <v>50</v>
      </c>
    </row>
    <row r="51" spans="1:19" x14ac:dyDescent="0.25">
      <c r="A51" s="8" t="s">
        <v>184</v>
      </c>
      <c r="B51" s="10"/>
      <c r="C51" s="9">
        <f>B51*30</f>
        <v>0</v>
      </c>
      <c r="D51" s="8"/>
      <c r="E51" s="9">
        <f t="shared" si="6"/>
        <v>0</v>
      </c>
      <c r="F51" s="10"/>
      <c r="G51" s="9">
        <f t="shared" si="3"/>
        <v>0</v>
      </c>
      <c r="H51" s="10"/>
      <c r="I51" s="9"/>
      <c r="J51" s="10">
        <v>3</v>
      </c>
      <c r="K51" s="9">
        <f t="shared" si="7"/>
        <v>180</v>
      </c>
      <c r="L51" s="8"/>
      <c r="M51" s="11">
        <f>L51*60</f>
        <v>0</v>
      </c>
      <c r="N51" s="10"/>
      <c r="O51" s="12"/>
      <c r="P51" s="8"/>
      <c r="Q51" s="8">
        <f t="shared" si="0"/>
        <v>180</v>
      </c>
      <c r="R51" s="13" t="s">
        <v>50</v>
      </c>
      <c r="S51" s="13" t="s">
        <v>50</v>
      </c>
    </row>
    <row r="52" spans="1:19" x14ac:dyDescent="0.25">
      <c r="A52" s="8" t="s">
        <v>195</v>
      </c>
      <c r="B52" s="10"/>
      <c r="C52" s="9">
        <f>B52*30</f>
        <v>0</v>
      </c>
      <c r="D52" s="8"/>
      <c r="E52" s="9">
        <f t="shared" si="6"/>
        <v>0</v>
      </c>
      <c r="F52" s="10"/>
      <c r="G52" s="9">
        <f t="shared" si="3"/>
        <v>0</v>
      </c>
      <c r="H52" s="10"/>
      <c r="I52" s="9"/>
      <c r="J52" s="10">
        <v>8</v>
      </c>
      <c r="K52" s="9">
        <f>J52*70</f>
        <v>560</v>
      </c>
      <c r="L52" s="8"/>
      <c r="M52" s="11">
        <f>L52*60</f>
        <v>0</v>
      </c>
      <c r="N52" s="10"/>
      <c r="O52" s="12"/>
      <c r="P52" s="8"/>
      <c r="Q52" s="8">
        <f t="shared" si="0"/>
        <v>560</v>
      </c>
      <c r="R52" s="13" t="s">
        <v>50</v>
      </c>
      <c r="S52" s="13" t="s">
        <v>50</v>
      </c>
    </row>
    <row r="53" spans="1:19" x14ac:dyDescent="0.25">
      <c r="A53" s="8" t="s">
        <v>53</v>
      </c>
      <c r="B53" s="10">
        <v>12</v>
      </c>
      <c r="C53" s="9">
        <f>B53*30</f>
        <v>360</v>
      </c>
      <c r="D53" s="8"/>
      <c r="E53" s="9">
        <f t="shared" si="6"/>
        <v>0</v>
      </c>
      <c r="F53" s="10"/>
      <c r="G53" s="9">
        <f t="shared" si="3"/>
        <v>0</v>
      </c>
      <c r="H53" s="10"/>
      <c r="I53" s="9">
        <f>H53*40</f>
        <v>0</v>
      </c>
      <c r="J53" s="10"/>
      <c r="K53" s="9">
        <f>J53*60</f>
        <v>0</v>
      </c>
      <c r="L53" s="8"/>
      <c r="M53" s="11">
        <f>L53*65</f>
        <v>0</v>
      </c>
      <c r="N53" s="10"/>
      <c r="O53" s="12"/>
      <c r="P53" s="8"/>
      <c r="Q53" s="8">
        <f t="shared" si="0"/>
        <v>360</v>
      </c>
      <c r="R53" s="13" t="s">
        <v>50</v>
      </c>
      <c r="S53" s="13" t="s">
        <v>50</v>
      </c>
    </row>
    <row r="54" spans="1:19" x14ac:dyDescent="0.25">
      <c r="A54" s="8" t="s">
        <v>26</v>
      </c>
      <c r="B54" s="10"/>
      <c r="C54" s="9">
        <f>B54*25</f>
        <v>0</v>
      </c>
      <c r="D54" s="8"/>
      <c r="E54" s="9">
        <f t="shared" si="6"/>
        <v>0</v>
      </c>
      <c r="F54" s="10"/>
      <c r="G54" s="9">
        <f t="shared" si="3"/>
        <v>0</v>
      </c>
      <c r="H54" s="10"/>
      <c r="I54" s="9">
        <f>H54*40</f>
        <v>0</v>
      </c>
      <c r="J54" s="10">
        <v>1</v>
      </c>
      <c r="K54" s="9">
        <f>J54*60</f>
        <v>60</v>
      </c>
      <c r="L54" s="8"/>
      <c r="M54" s="11">
        <f>L54*65</f>
        <v>0</v>
      </c>
      <c r="N54" s="10"/>
      <c r="O54" s="12"/>
      <c r="P54" s="8"/>
      <c r="Q54" s="8">
        <f t="shared" si="0"/>
        <v>60</v>
      </c>
      <c r="R54" s="13" t="s">
        <v>50</v>
      </c>
      <c r="S54" s="13" t="s">
        <v>50</v>
      </c>
    </row>
    <row r="55" spans="1:19" x14ac:dyDescent="0.25">
      <c r="A55" s="8" t="s">
        <v>191</v>
      </c>
      <c r="B55" s="10">
        <v>9</v>
      </c>
      <c r="C55" s="9">
        <f>B55*25</f>
        <v>225</v>
      </c>
      <c r="D55" s="8"/>
      <c r="E55" s="9">
        <f t="shared" si="6"/>
        <v>0</v>
      </c>
      <c r="F55" s="10"/>
      <c r="G55" s="9">
        <f t="shared" si="3"/>
        <v>0</v>
      </c>
      <c r="H55" s="10"/>
      <c r="I55" s="9"/>
      <c r="J55" s="10"/>
      <c r="K55" s="9">
        <f>J55*60</f>
        <v>0</v>
      </c>
      <c r="L55" s="8"/>
      <c r="M55" s="11">
        <f>L55*60</f>
        <v>0</v>
      </c>
      <c r="N55" s="10"/>
      <c r="O55" s="12"/>
      <c r="P55" s="8"/>
      <c r="Q55" s="8">
        <f t="shared" si="0"/>
        <v>225</v>
      </c>
      <c r="R55" s="13" t="s">
        <v>50</v>
      </c>
      <c r="S55" s="13" t="s">
        <v>50</v>
      </c>
    </row>
    <row r="56" spans="1:19" x14ac:dyDescent="0.25">
      <c r="A56" s="8" t="s">
        <v>150</v>
      </c>
      <c r="B56" s="10"/>
      <c r="C56" s="9">
        <f>B56*25</f>
        <v>0</v>
      </c>
      <c r="D56" s="8"/>
      <c r="E56" s="9">
        <f t="shared" si="6"/>
        <v>0</v>
      </c>
      <c r="F56" s="10"/>
      <c r="G56" s="9">
        <f t="shared" si="3"/>
        <v>0</v>
      </c>
      <c r="H56" s="10"/>
      <c r="I56" s="9">
        <f>H56*40</f>
        <v>0</v>
      </c>
      <c r="J56" s="10">
        <v>1</v>
      </c>
      <c r="K56" s="9">
        <f>J56*60</f>
        <v>60</v>
      </c>
      <c r="L56" s="8"/>
      <c r="M56" s="11">
        <f>L56*60</f>
        <v>0</v>
      </c>
      <c r="N56" s="10"/>
      <c r="O56" s="12"/>
      <c r="P56" s="8"/>
      <c r="Q56" s="8">
        <f t="shared" si="0"/>
        <v>60</v>
      </c>
      <c r="R56" s="13" t="s">
        <v>50</v>
      </c>
      <c r="S56" s="13" t="s">
        <v>50</v>
      </c>
    </row>
    <row r="57" spans="1:19" x14ac:dyDescent="0.25">
      <c r="A57" s="8" t="s">
        <v>190</v>
      </c>
      <c r="B57" s="10">
        <v>3</v>
      </c>
      <c r="C57" s="9">
        <f>B57*30</f>
        <v>90</v>
      </c>
      <c r="D57" s="8"/>
      <c r="E57" s="9">
        <f t="shared" si="6"/>
        <v>0</v>
      </c>
      <c r="F57" s="10"/>
      <c r="G57" s="9">
        <f t="shared" si="3"/>
        <v>0</v>
      </c>
      <c r="H57" s="10"/>
      <c r="I57" s="9"/>
      <c r="J57" s="10"/>
      <c r="K57" s="9">
        <f>J57*60</f>
        <v>0</v>
      </c>
      <c r="L57" s="8"/>
      <c r="M57" s="11">
        <f>L57*60</f>
        <v>0</v>
      </c>
      <c r="N57" s="10"/>
      <c r="O57" s="12"/>
      <c r="P57" s="8"/>
      <c r="Q57" s="8">
        <f t="shared" si="0"/>
        <v>90</v>
      </c>
      <c r="R57" s="13" t="s">
        <v>50</v>
      </c>
      <c r="S57" s="13" t="s">
        <v>50</v>
      </c>
    </row>
    <row r="58" spans="1:19" x14ac:dyDescent="0.25">
      <c r="A58" s="8" t="s">
        <v>144</v>
      </c>
      <c r="B58" s="10">
        <v>4</v>
      </c>
      <c r="C58" s="9">
        <f>B58*20</f>
        <v>80</v>
      </c>
      <c r="D58" s="8"/>
      <c r="E58" s="9">
        <f t="shared" si="6"/>
        <v>0</v>
      </c>
      <c r="F58" s="10"/>
      <c r="G58" s="9">
        <f t="shared" si="3"/>
        <v>0</v>
      </c>
      <c r="H58" s="10"/>
      <c r="I58" s="9"/>
      <c r="J58" s="10"/>
      <c r="K58" s="9">
        <f>J58*70</f>
        <v>0</v>
      </c>
      <c r="L58" s="8"/>
      <c r="M58" s="11">
        <f>L58*60</f>
        <v>0</v>
      </c>
      <c r="N58" s="10"/>
      <c r="O58" s="12"/>
      <c r="P58" s="8"/>
      <c r="Q58" s="8">
        <f t="shared" si="0"/>
        <v>80</v>
      </c>
      <c r="R58" s="13" t="s">
        <v>50</v>
      </c>
      <c r="S58" s="13" t="s">
        <v>50</v>
      </c>
    </row>
    <row r="59" spans="1:19" x14ac:dyDescent="0.25">
      <c r="A59" s="8" t="s">
        <v>34</v>
      </c>
      <c r="B59" s="10">
        <v>21</v>
      </c>
      <c r="C59" s="9">
        <f>B59*30</f>
        <v>630</v>
      </c>
      <c r="D59" s="8"/>
      <c r="E59" s="9">
        <f>D59*30</f>
        <v>0</v>
      </c>
      <c r="F59" s="10"/>
      <c r="G59" s="9">
        <f t="shared" si="3"/>
        <v>0</v>
      </c>
      <c r="H59" s="10"/>
      <c r="I59" s="9">
        <f>H59*40</f>
        <v>0</v>
      </c>
      <c r="J59" s="10"/>
      <c r="K59" s="9">
        <f t="shared" ref="K59:K66" si="8">J59*60</f>
        <v>0</v>
      </c>
      <c r="L59" s="8"/>
      <c r="M59" s="11">
        <f>L59*65</f>
        <v>0</v>
      </c>
      <c r="N59" s="10"/>
      <c r="O59" s="12"/>
      <c r="P59" s="8"/>
      <c r="Q59" s="8">
        <f t="shared" ref="Q59:Q75" si="9">SUM(C59,E59,G59,I59,K59,N59,M59)-O59</f>
        <v>630</v>
      </c>
      <c r="R59" s="13" t="s">
        <v>50</v>
      </c>
      <c r="S59" s="13" t="s">
        <v>50</v>
      </c>
    </row>
    <row r="60" spans="1:19" x14ac:dyDescent="0.25">
      <c r="A60" s="8" t="s">
        <v>189</v>
      </c>
      <c r="B60" s="10">
        <v>22</v>
      </c>
      <c r="C60" s="9">
        <f>B60*30</f>
        <v>660</v>
      </c>
      <c r="D60" s="8"/>
      <c r="E60" s="9">
        <f>D60*40</f>
        <v>0</v>
      </c>
      <c r="F60" s="10"/>
      <c r="G60" s="9">
        <f t="shared" si="3"/>
        <v>0</v>
      </c>
      <c r="H60" s="10"/>
      <c r="I60" s="9"/>
      <c r="J60" s="10"/>
      <c r="K60" s="9">
        <f t="shared" si="8"/>
        <v>0</v>
      </c>
      <c r="L60" s="8"/>
      <c r="M60" s="11">
        <f>L60*60</f>
        <v>0</v>
      </c>
      <c r="N60" s="10"/>
      <c r="O60" s="12"/>
      <c r="P60" s="8"/>
      <c r="Q60" s="8">
        <f t="shared" si="9"/>
        <v>660</v>
      </c>
      <c r="R60" s="13" t="s">
        <v>50</v>
      </c>
      <c r="S60" s="13" t="s">
        <v>50</v>
      </c>
    </row>
    <row r="61" spans="1:19" x14ac:dyDescent="0.25">
      <c r="A61" s="15" t="s">
        <v>29</v>
      </c>
      <c r="B61" s="10"/>
      <c r="C61" s="9">
        <f>B61*25</f>
        <v>0</v>
      </c>
      <c r="D61" s="8"/>
      <c r="E61" s="9">
        <f>D61*35</f>
        <v>0</v>
      </c>
      <c r="F61" s="10"/>
      <c r="G61" s="9">
        <f t="shared" si="3"/>
        <v>0</v>
      </c>
      <c r="H61" s="10"/>
      <c r="I61" s="9">
        <f>H61*40</f>
        <v>0</v>
      </c>
      <c r="J61" s="10"/>
      <c r="K61" s="9">
        <f t="shared" si="8"/>
        <v>0</v>
      </c>
      <c r="L61" s="8">
        <v>11</v>
      </c>
      <c r="M61" s="11">
        <f>L61*60</f>
        <v>660</v>
      </c>
      <c r="N61" s="10"/>
      <c r="O61" s="12"/>
      <c r="P61" s="8"/>
      <c r="Q61" s="8">
        <f t="shared" si="9"/>
        <v>660</v>
      </c>
      <c r="R61" s="13" t="s">
        <v>50</v>
      </c>
      <c r="S61" s="13" t="s">
        <v>50</v>
      </c>
    </row>
    <row r="62" spans="1:19" x14ac:dyDescent="0.25">
      <c r="A62" s="8" t="s">
        <v>116</v>
      </c>
      <c r="B62" s="10"/>
      <c r="C62" s="9">
        <f>B62*25</f>
        <v>0</v>
      </c>
      <c r="D62" s="8"/>
      <c r="E62" s="9">
        <f>D62*40</f>
        <v>0</v>
      </c>
      <c r="F62" s="10"/>
      <c r="G62" s="9">
        <f t="shared" si="3"/>
        <v>0</v>
      </c>
      <c r="H62" s="10"/>
      <c r="I62" s="9">
        <f>H62*40</f>
        <v>0</v>
      </c>
      <c r="J62" s="10">
        <v>1</v>
      </c>
      <c r="K62" s="9">
        <f t="shared" si="8"/>
        <v>60</v>
      </c>
      <c r="L62" s="8"/>
      <c r="M62" s="11">
        <f>L62*55</f>
        <v>0</v>
      </c>
      <c r="N62" s="10"/>
      <c r="O62" s="12"/>
      <c r="P62" s="22" t="s">
        <v>94</v>
      </c>
      <c r="Q62" s="8">
        <f t="shared" si="9"/>
        <v>60</v>
      </c>
      <c r="R62" s="13"/>
      <c r="S62" s="13"/>
    </row>
    <row r="63" spans="1:19" x14ac:dyDescent="0.25">
      <c r="A63" s="8" t="s">
        <v>134</v>
      </c>
      <c r="B63" s="10"/>
      <c r="C63" s="9">
        <f>B63*25</f>
        <v>0</v>
      </c>
      <c r="D63" s="8"/>
      <c r="E63" s="9">
        <f>D63*35</f>
        <v>0</v>
      </c>
      <c r="F63" s="10"/>
      <c r="G63" s="9">
        <f t="shared" si="3"/>
        <v>0</v>
      </c>
      <c r="H63" s="10"/>
      <c r="I63" s="9">
        <f>H63*40</f>
        <v>0</v>
      </c>
      <c r="J63" s="10"/>
      <c r="K63" s="9">
        <f t="shared" si="8"/>
        <v>0</v>
      </c>
      <c r="L63" s="8">
        <v>12</v>
      </c>
      <c r="M63" s="11">
        <f>L63*65</f>
        <v>780</v>
      </c>
      <c r="N63" s="10"/>
      <c r="O63" s="12"/>
      <c r="P63" s="8"/>
      <c r="Q63" s="8">
        <f t="shared" si="9"/>
        <v>780</v>
      </c>
      <c r="R63" s="13" t="s">
        <v>50</v>
      </c>
      <c r="S63" s="13" t="s">
        <v>50</v>
      </c>
    </row>
    <row r="64" spans="1:19" x14ac:dyDescent="0.25">
      <c r="A64" s="8" t="s">
        <v>164</v>
      </c>
      <c r="B64" s="10"/>
      <c r="C64" s="9">
        <f>B64*25</f>
        <v>0</v>
      </c>
      <c r="D64" s="8"/>
      <c r="E64" s="9">
        <f>D64*40</f>
        <v>0</v>
      </c>
      <c r="F64" s="10"/>
      <c r="G64" s="9">
        <f t="shared" si="3"/>
        <v>0</v>
      </c>
      <c r="H64" s="10"/>
      <c r="I64" s="9"/>
      <c r="J64" s="10">
        <v>3</v>
      </c>
      <c r="K64" s="9">
        <f t="shared" si="8"/>
        <v>180</v>
      </c>
      <c r="L64" s="8"/>
      <c r="M64" s="11">
        <f>L64*60</f>
        <v>0</v>
      </c>
      <c r="N64" s="10"/>
      <c r="O64" s="12"/>
      <c r="P64" s="8"/>
      <c r="Q64" s="8">
        <f t="shared" si="9"/>
        <v>180</v>
      </c>
      <c r="R64" s="13" t="s">
        <v>50</v>
      </c>
      <c r="S64" s="13" t="s">
        <v>50</v>
      </c>
    </row>
    <row r="65" spans="1:19" x14ac:dyDescent="0.25">
      <c r="A65" s="8" t="s">
        <v>30</v>
      </c>
      <c r="B65" s="10">
        <v>10</v>
      </c>
      <c r="C65" s="9">
        <f>B65*20</f>
        <v>200</v>
      </c>
      <c r="D65" s="8"/>
      <c r="E65" s="9">
        <f>D65*40</f>
        <v>0</v>
      </c>
      <c r="F65" s="10"/>
      <c r="G65" s="9">
        <f t="shared" si="3"/>
        <v>0</v>
      </c>
      <c r="H65" s="10"/>
      <c r="I65" s="9">
        <f>H65*40</f>
        <v>0</v>
      </c>
      <c r="J65" s="10"/>
      <c r="K65" s="9">
        <f t="shared" si="8"/>
        <v>0</v>
      </c>
      <c r="L65" s="8"/>
      <c r="M65" s="11">
        <f>L65*60</f>
        <v>0</v>
      </c>
      <c r="N65" s="10"/>
      <c r="O65" s="12"/>
      <c r="P65" s="8"/>
      <c r="Q65" s="8">
        <f t="shared" si="9"/>
        <v>200</v>
      </c>
      <c r="R65" s="13" t="s">
        <v>50</v>
      </c>
      <c r="S65" s="13" t="s">
        <v>50</v>
      </c>
    </row>
    <row r="66" spans="1:19" x14ac:dyDescent="0.25">
      <c r="A66" s="8" t="s">
        <v>85</v>
      </c>
      <c r="B66" s="10">
        <v>20</v>
      </c>
      <c r="C66" s="9">
        <f>B66*25</f>
        <v>500</v>
      </c>
      <c r="D66" s="8"/>
      <c r="E66" s="9">
        <f>D66*40</f>
        <v>0</v>
      </c>
      <c r="F66" s="10"/>
      <c r="G66" s="9">
        <f t="shared" si="3"/>
        <v>0</v>
      </c>
      <c r="H66" s="10"/>
      <c r="I66" s="9">
        <f>H66*40</f>
        <v>0</v>
      </c>
      <c r="J66" s="10"/>
      <c r="K66" s="9">
        <f t="shared" si="8"/>
        <v>0</v>
      </c>
      <c r="L66" s="8"/>
      <c r="M66" s="11">
        <f>L66*60</f>
        <v>0</v>
      </c>
      <c r="N66" s="10"/>
      <c r="O66" s="12"/>
      <c r="P66" s="8"/>
      <c r="Q66" s="8">
        <f t="shared" si="9"/>
        <v>500</v>
      </c>
      <c r="R66" s="13" t="s">
        <v>50</v>
      </c>
      <c r="S66" s="13" t="s">
        <v>50</v>
      </c>
    </row>
    <row r="67" spans="1:19" x14ac:dyDescent="0.25">
      <c r="A67" s="8" t="s">
        <v>215</v>
      </c>
      <c r="B67" s="10"/>
      <c r="C67" s="9">
        <f t="shared" ref="C67:C74" si="10">B67*25</f>
        <v>0</v>
      </c>
      <c r="D67" s="8"/>
      <c r="E67" s="9">
        <f t="shared" ref="E67:E74" si="11">D67*40</f>
        <v>0</v>
      </c>
      <c r="F67" s="10"/>
      <c r="G67" s="9">
        <f t="shared" si="3"/>
        <v>0</v>
      </c>
      <c r="H67" s="10"/>
      <c r="I67" s="9"/>
      <c r="J67" s="10">
        <v>3</v>
      </c>
      <c r="K67" s="9">
        <f>J67*70</f>
        <v>210</v>
      </c>
      <c r="L67" s="8"/>
      <c r="M67" s="11">
        <f t="shared" ref="M67:M75" si="12">L67*60</f>
        <v>0</v>
      </c>
      <c r="N67" s="10"/>
      <c r="O67" s="12"/>
      <c r="P67" s="8"/>
      <c r="Q67" s="8">
        <f t="shared" si="9"/>
        <v>210</v>
      </c>
      <c r="R67" s="13" t="s">
        <v>50</v>
      </c>
      <c r="S67" s="13" t="s">
        <v>50</v>
      </c>
    </row>
    <row r="68" spans="1:19" s="27" customFormat="1" x14ac:dyDescent="0.25">
      <c r="A68" s="22" t="s">
        <v>216</v>
      </c>
      <c r="B68" s="23"/>
      <c r="C68" s="24">
        <f t="shared" si="10"/>
        <v>0</v>
      </c>
      <c r="D68" s="22"/>
      <c r="E68" s="24">
        <f t="shared" si="11"/>
        <v>0</v>
      </c>
      <c r="F68" s="23"/>
      <c r="G68" s="24">
        <f t="shared" si="3"/>
        <v>0</v>
      </c>
      <c r="H68" s="23"/>
      <c r="I68" s="24"/>
      <c r="J68" s="23">
        <v>2</v>
      </c>
      <c r="K68" s="24">
        <f>J68*70</f>
        <v>140</v>
      </c>
      <c r="L68" s="22"/>
      <c r="M68" s="25">
        <f t="shared" si="12"/>
        <v>0</v>
      </c>
      <c r="N68" s="23"/>
      <c r="O68" s="26"/>
      <c r="P68" s="22"/>
      <c r="Q68" s="22">
        <f t="shared" si="9"/>
        <v>140</v>
      </c>
      <c r="R68" s="20"/>
      <c r="S68" s="20" t="s">
        <v>50</v>
      </c>
    </row>
    <row r="69" spans="1:19" x14ac:dyDescent="0.25">
      <c r="A69" s="8" t="s">
        <v>217</v>
      </c>
      <c r="B69" s="10"/>
      <c r="C69" s="9">
        <f t="shared" si="10"/>
        <v>0</v>
      </c>
      <c r="D69" s="8"/>
      <c r="E69" s="9">
        <f t="shared" si="11"/>
        <v>0</v>
      </c>
      <c r="F69" s="10"/>
      <c r="G69" s="9">
        <f t="shared" si="3"/>
        <v>0</v>
      </c>
      <c r="H69" s="10"/>
      <c r="I69" s="9"/>
      <c r="J69" s="10">
        <v>2</v>
      </c>
      <c r="K69" s="9">
        <f>J69*70</f>
        <v>140</v>
      </c>
      <c r="L69" s="8"/>
      <c r="M69" s="11">
        <f t="shared" si="12"/>
        <v>0</v>
      </c>
      <c r="N69" s="10"/>
      <c r="O69" s="12"/>
      <c r="P69" s="8"/>
      <c r="Q69" s="8">
        <f t="shared" si="9"/>
        <v>140</v>
      </c>
      <c r="R69" s="13" t="s">
        <v>50</v>
      </c>
      <c r="S69" s="13" t="s">
        <v>50</v>
      </c>
    </row>
    <row r="70" spans="1:19" s="27" customFormat="1" x14ac:dyDescent="0.25">
      <c r="A70" s="22" t="s">
        <v>218</v>
      </c>
      <c r="B70" s="23"/>
      <c r="C70" s="24">
        <f t="shared" si="10"/>
        <v>0</v>
      </c>
      <c r="D70" s="22"/>
      <c r="E70" s="24">
        <f t="shared" si="11"/>
        <v>0</v>
      </c>
      <c r="F70" s="23"/>
      <c r="G70" s="24">
        <f t="shared" si="3"/>
        <v>0</v>
      </c>
      <c r="H70" s="23"/>
      <c r="I70" s="24"/>
      <c r="J70" s="23">
        <v>2</v>
      </c>
      <c r="K70" s="24">
        <f>J70*65</f>
        <v>130</v>
      </c>
      <c r="L70" s="22"/>
      <c r="M70" s="25">
        <f t="shared" si="12"/>
        <v>0</v>
      </c>
      <c r="N70" s="23"/>
      <c r="O70" s="26"/>
      <c r="P70" s="22" t="s">
        <v>222</v>
      </c>
      <c r="Q70" s="22">
        <f t="shared" si="9"/>
        <v>130</v>
      </c>
      <c r="R70" s="20"/>
      <c r="S70" s="20"/>
    </row>
    <row r="71" spans="1:19" x14ac:dyDescent="0.25">
      <c r="A71" s="8" t="s">
        <v>219</v>
      </c>
      <c r="B71" s="10"/>
      <c r="C71" s="9">
        <f t="shared" si="10"/>
        <v>0</v>
      </c>
      <c r="D71" s="8"/>
      <c r="E71" s="9">
        <f t="shared" si="11"/>
        <v>0</v>
      </c>
      <c r="F71" s="10"/>
      <c r="G71" s="9">
        <f t="shared" si="3"/>
        <v>0</v>
      </c>
      <c r="H71" s="10"/>
      <c r="I71" s="9"/>
      <c r="J71" s="10">
        <v>4</v>
      </c>
      <c r="K71" s="9">
        <f>J71*70</f>
        <v>280</v>
      </c>
      <c r="L71" s="8"/>
      <c r="M71" s="11">
        <f t="shared" si="12"/>
        <v>0</v>
      </c>
      <c r="N71" s="10"/>
      <c r="O71" s="12"/>
      <c r="P71" s="8"/>
      <c r="Q71" s="8">
        <f t="shared" si="9"/>
        <v>280</v>
      </c>
      <c r="R71" s="13" t="s">
        <v>50</v>
      </c>
      <c r="S71" s="13" t="s">
        <v>50</v>
      </c>
    </row>
    <row r="72" spans="1:19" x14ac:dyDescent="0.25">
      <c r="A72" s="8" t="s">
        <v>220</v>
      </c>
      <c r="B72" s="10"/>
      <c r="C72" s="9">
        <f t="shared" si="10"/>
        <v>0</v>
      </c>
      <c r="D72" s="8"/>
      <c r="E72" s="9">
        <f t="shared" si="11"/>
        <v>0</v>
      </c>
      <c r="F72" s="10"/>
      <c r="G72" s="9">
        <f t="shared" si="3"/>
        <v>0</v>
      </c>
      <c r="H72" s="10"/>
      <c r="I72" s="9"/>
      <c r="J72" s="10">
        <v>1</v>
      </c>
      <c r="K72" s="9">
        <f>J72*65</f>
        <v>65</v>
      </c>
      <c r="L72" s="8"/>
      <c r="M72" s="11">
        <f t="shared" si="12"/>
        <v>0</v>
      </c>
      <c r="N72" s="10"/>
      <c r="O72" s="12"/>
      <c r="P72" s="8"/>
      <c r="Q72" s="8">
        <f t="shared" si="9"/>
        <v>65</v>
      </c>
      <c r="R72" s="13"/>
      <c r="S72" s="13"/>
    </row>
    <row r="73" spans="1:19" x14ac:dyDescent="0.25">
      <c r="A73" s="8" t="s">
        <v>221</v>
      </c>
      <c r="B73" s="10">
        <v>3</v>
      </c>
      <c r="C73" s="9">
        <f>B73*30</f>
        <v>90</v>
      </c>
      <c r="D73" s="8"/>
      <c r="E73" s="9">
        <f t="shared" si="11"/>
        <v>0</v>
      </c>
      <c r="F73" s="10"/>
      <c r="G73" s="9">
        <f t="shared" si="3"/>
        <v>0</v>
      </c>
      <c r="H73" s="10"/>
      <c r="I73" s="9"/>
      <c r="J73" s="10"/>
      <c r="K73" s="9">
        <f>J73*65</f>
        <v>0</v>
      </c>
      <c r="L73" s="8"/>
      <c r="M73" s="11">
        <f t="shared" si="12"/>
        <v>0</v>
      </c>
      <c r="N73" s="10"/>
      <c r="O73" s="12"/>
      <c r="P73" s="8"/>
      <c r="Q73" s="8">
        <f t="shared" si="9"/>
        <v>90</v>
      </c>
      <c r="R73" s="13" t="s">
        <v>50</v>
      </c>
      <c r="S73" s="13" t="s">
        <v>50</v>
      </c>
    </row>
    <row r="74" spans="1:19" x14ac:dyDescent="0.25">
      <c r="A74" s="8"/>
      <c r="B74" s="10"/>
      <c r="C74" s="9">
        <f t="shared" si="10"/>
        <v>0</v>
      </c>
      <c r="D74" s="8"/>
      <c r="E74" s="9">
        <f t="shared" si="11"/>
        <v>0</v>
      </c>
      <c r="F74" s="10"/>
      <c r="G74" s="9">
        <f t="shared" si="3"/>
        <v>0</v>
      </c>
      <c r="H74" s="10"/>
      <c r="I74" s="9"/>
      <c r="J74" s="10"/>
      <c r="K74" s="9">
        <f>J74*65</f>
        <v>0</v>
      </c>
      <c r="L74" s="8"/>
      <c r="M74" s="11">
        <f t="shared" si="12"/>
        <v>0</v>
      </c>
      <c r="N74" s="10"/>
      <c r="O74" s="12"/>
      <c r="P74" s="8"/>
      <c r="Q74" s="8">
        <f t="shared" si="9"/>
        <v>0</v>
      </c>
      <c r="R74" s="13"/>
      <c r="S74" s="13"/>
    </row>
    <row r="75" spans="1:19" x14ac:dyDescent="0.25">
      <c r="A75" s="8"/>
      <c r="B75" s="10"/>
      <c r="C75" s="9"/>
      <c r="D75" s="8"/>
      <c r="E75" s="9"/>
      <c r="F75" s="10"/>
      <c r="G75" s="9"/>
      <c r="H75" s="10"/>
      <c r="I75" s="9"/>
      <c r="J75" s="10"/>
      <c r="K75" s="9">
        <f>J75*65</f>
        <v>0</v>
      </c>
      <c r="L75" s="8"/>
      <c r="M75" s="11">
        <f t="shared" si="12"/>
        <v>0</v>
      </c>
      <c r="N75" s="10"/>
      <c r="O75" s="12"/>
      <c r="P75" s="8"/>
      <c r="Q75" s="8">
        <f t="shared" si="9"/>
        <v>0</v>
      </c>
      <c r="R75" s="13"/>
      <c r="S75" s="13"/>
    </row>
    <row r="76" spans="1:19" x14ac:dyDescent="0.25">
      <c r="A76" s="8"/>
      <c r="B76" s="10"/>
      <c r="C76" s="9"/>
      <c r="D76" s="8"/>
      <c r="E76" s="9"/>
      <c r="F76" s="10"/>
      <c r="G76" s="9"/>
      <c r="H76" s="10"/>
      <c r="I76" s="9"/>
      <c r="J76" s="10"/>
      <c r="K76" s="9"/>
      <c r="L76" s="8"/>
      <c r="M76" s="11"/>
      <c r="N76" s="10"/>
      <c r="O76" s="12"/>
      <c r="P76" s="8"/>
      <c r="Q76" s="8"/>
      <c r="R76" s="13"/>
      <c r="S76" s="13"/>
    </row>
    <row r="77" spans="1:19" x14ac:dyDescent="0.25">
      <c r="A77" s="8"/>
      <c r="B77" s="10"/>
      <c r="C77" s="9"/>
      <c r="D77" s="8"/>
      <c r="E77" s="9"/>
      <c r="F77" s="10"/>
      <c r="G77" s="9"/>
      <c r="H77" s="10"/>
      <c r="I77" s="9"/>
      <c r="J77" s="10"/>
      <c r="K77" s="9"/>
      <c r="L77" s="8"/>
      <c r="M77" s="11"/>
      <c r="N77" s="10"/>
      <c r="O77" s="12"/>
      <c r="P77" s="8"/>
      <c r="Q77" s="8"/>
      <c r="R77" s="13"/>
      <c r="S77" s="13"/>
    </row>
    <row r="78" spans="1:19" x14ac:dyDescent="0.25">
      <c r="A78" s="8"/>
      <c r="B78" s="10"/>
      <c r="C78" s="9">
        <f>B78*30</f>
        <v>0</v>
      </c>
      <c r="D78" s="8"/>
      <c r="E78" s="9">
        <f t="shared" ref="E78:E84" si="13">D78*40</f>
        <v>0</v>
      </c>
      <c r="F78" s="10"/>
      <c r="G78" s="9">
        <f>F78*80</f>
        <v>0</v>
      </c>
      <c r="H78" s="10"/>
      <c r="I78" s="9"/>
      <c r="J78" s="10"/>
      <c r="K78" s="9">
        <f t="shared" ref="K78:K83" si="14">J78*70</f>
        <v>0</v>
      </c>
      <c r="L78" s="8"/>
      <c r="M78" s="11">
        <f>L78*60</f>
        <v>0</v>
      </c>
      <c r="N78" s="10"/>
      <c r="O78" s="12"/>
      <c r="P78" s="8"/>
      <c r="Q78" s="8">
        <f t="shared" ref="Q78:Q84" si="15">SUM(C78,E78,G78,I78,K78,N78,M78)-O78</f>
        <v>0</v>
      </c>
      <c r="R78" s="13"/>
      <c r="S78" s="13"/>
    </row>
    <row r="79" spans="1:19" x14ac:dyDescent="0.25">
      <c r="A79" s="8"/>
      <c r="B79" s="10"/>
      <c r="C79" s="9">
        <f>B79*30</f>
        <v>0</v>
      </c>
      <c r="D79" s="8"/>
      <c r="E79" s="9">
        <f t="shared" si="13"/>
        <v>0</v>
      </c>
      <c r="F79" s="10"/>
      <c r="G79" s="9">
        <f>F79*80</f>
        <v>0</v>
      </c>
      <c r="H79" s="10"/>
      <c r="I79" s="9"/>
      <c r="J79" s="10"/>
      <c r="K79" s="9">
        <f t="shared" si="14"/>
        <v>0</v>
      </c>
      <c r="L79" s="8"/>
      <c r="M79" s="11">
        <f>L79*60</f>
        <v>0</v>
      </c>
      <c r="N79" s="10"/>
      <c r="O79" s="12"/>
      <c r="P79" s="8"/>
      <c r="Q79" s="8">
        <f t="shared" si="15"/>
        <v>0</v>
      </c>
      <c r="R79" s="13"/>
      <c r="S79" s="13"/>
    </row>
    <row r="80" spans="1:19" x14ac:dyDescent="0.25">
      <c r="A80" s="8"/>
      <c r="B80" s="10"/>
      <c r="C80" s="9">
        <f>B80*30</f>
        <v>0</v>
      </c>
      <c r="D80" s="8"/>
      <c r="E80" s="9">
        <f t="shared" si="13"/>
        <v>0</v>
      </c>
      <c r="F80" s="10"/>
      <c r="G80" s="9">
        <f>F80*80</f>
        <v>0</v>
      </c>
      <c r="H80" s="10"/>
      <c r="I80" s="9"/>
      <c r="J80" s="10"/>
      <c r="K80" s="9">
        <f t="shared" si="14"/>
        <v>0</v>
      </c>
      <c r="L80" s="8"/>
      <c r="M80" s="11">
        <f>L80*60</f>
        <v>0</v>
      </c>
      <c r="N80" s="10"/>
      <c r="O80" s="12"/>
      <c r="P80" s="8"/>
      <c r="Q80" s="8">
        <f t="shared" si="15"/>
        <v>0</v>
      </c>
      <c r="R80" s="13"/>
      <c r="S80" s="13"/>
    </row>
    <row r="81" spans="1:19" x14ac:dyDescent="0.25">
      <c r="A81" s="8"/>
      <c r="B81" s="10"/>
      <c r="C81" s="9">
        <f>B81*30</f>
        <v>0</v>
      </c>
      <c r="D81" s="8"/>
      <c r="E81" s="9">
        <f t="shared" si="13"/>
        <v>0</v>
      </c>
      <c r="F81" s="10"/>
      <c r="G81" s="9">
        <f>F81*80</f>
        <v>0</v>
      </c>
      <c r="H81" s="10"/>
      <c r="I81" s="9"/>
      <c r="J81" s="10"/>
      <c r="K81" s="9">
        <f t="shared" si="14"/>
        <v>0</v>
      </c>
      <c r="L81" s="8"/>
      <c r="M81" s="11">
        <f>L81*60</f>
        <v>0</v>
      </c>
      <c r="N81" s="10"/>
      <c r="O81" s="12"/>
      <c r="P81" s="8"/>
      <c r="Q81" s="8">
        <f t="shared" si="15"/>
        <v>0</v>
      </c>
      <c r="R81" s="13"/>
      <c r="S81" s="13"/>
    </row>
    <row r="82" spans="1:19" x14ac:dyDescent="0.25">
      <c r="A82" s="8" t="s">
        <v>209</v>
      </c>
      <c r="B82" s="10"/>
      <c r="C82" s="9">
        <f>B82*10</f>
        <v>0</v>
      </c>
      <c r="D82" s="8"/>
      <c r="E82" s="9">
        <f t="shared" si="13"/>
        <v>0</v>
      </c>
      <c r="F82" s="10"/>
      <c r="G82" s="9">
        <f>F82*55</f>
        <v>0</v>
      </c>
      <c r="H82" s="10"/>
      <c r="I82" s="9">
        <f>H82*40</f>
        <v>0</v>
      </c>
      <c r="J82" s="10"/>
      <c r="K82" s="9">
        <f t="shared" si="14"/>
        <v>0</v>
      </c>
      <c r="L82" s="8">
        <v>8</v>
      </c>
      <c r="M82" s="11">
        <f>L82*60</f>
        <v>480</v>
      </c>
      <c r="N82" s="10"/>
      <c r="O82" s="12"/>
      <c r="P82" s="8"/>
      <c r="Q82" s="8">
        <f t="shared" si="15"/>
        <v>480</v>
      </c>
      <c r="R82" s="13"/>
      <c r="S82" s="13"/>
    </row>
    <row r="83" spans="1:19" x14ac:dyDescent="0.25">
      <c r="A83" s="9" t="s">
        <v>64</v>
      </c>
      <c r="B83" s="8">
        <v>10</v>
      </c>
      <c r="C83" s="9">
        <f>B83*10</f>
        <v>100</v>
      </c>
      <c r="D83" s="8">
        <v>1</v>
      </c>
      <c r="E83" s="9">
        <f t="shared" si="13"/>
        <v>40</v>
      </c>
      <c r="F83" s="10"/>
      <c r="G83" s="9">
        <f>F83*55</f>
        <v>0</v>
      </c>
      <c r="H83" s="10"/>
      <c r="I83" s="9">
        <f>H83*40</f>
        <v>0</v>
      </c>
      <c r="J83" s="10"/>
      <c r="K83" s="9">
        <f t="shared" si="14"/>
        <v>0</v>
      </c>
      <c r="L83" s="8"/>
      <c r="M83" s="11">
        <f>L83*30</f>
        <v>0</v>
      </c>
      <c r="N83" s="10"/>
      <c r="O83" s="12"/>
      <c r="P83" s="8"/>
      <c r="Q83" s="8">
        <f t="shared" si="15"/>
        <v>140</v>
      </c>
      <c r="R83" s="13"/>
      <c r="S83" s="13"/>
    </row>
    <row r="84" spans="1:19" x14ac:dyDescent="0.25">
      <c r="A84" s="9" t="s">
        <v>65</v>
      </c>
      <c r="B84" s="8">
        <v>18</v>
      </c>
      <c r="C84" s="9">
        <f>B84*10</f>
        <v>180</v>
      </c>
      <c r="D84" s="8"/>
      <c r="E84" s="9">
        <f t="shared" si="13"/>
        <v>0</v>
      </c>
      <c r="F84" s="10"/>
      <c r="G84" s="9">
        <f>F84*55</f>
        <v>0</v>
      </c>
      <c r="H84" s="10"/>
      <c r="I84" s="9">
        <f>H84*40</f>
        <v>0</v>
      </c>
      <c r="J84" s="10"/>
      <c r="K84" s="9">
        <f>J84*65</f>
        <v>0</v>
      </c>
      <c r="L84" s="8"/>
      <c r="M84" s="11">
        <f>L84*55</f>
        <v>0</v>
      </c>
      <c r="N84" s="10"/>
      <c r="O84" s="12"/>
      <c r="P84" s="8"/>
      <c r="Q84" s="8">
        <f t="shared" si="15"/>
        <v>180</v>
      </c>
      <c r="R84" s="13"/>
      <c r="S84" s="13"/>
    </row>
    <row r="85" spans="1:19" x14ac:dyDescent="0.25">
      <c r="B85">
        <f>SUM(B3:B84)</f>
        <v>373</v>
      </c>
      <c r="C85">
        <f>SUM(C3:C82)</f>
        <v>9175</v>
      </c>
      <c r="D85">
        <f>SUM(D3:D84)</f>
        <v>12</v>
      </c>
      <c r="E85">
        <f>SUM(E3:E82)</f>
        <v>440</v>
      </c>
      <c r="F85">
        <f>SUM(F3:F84)</f>
        <v>1</v>
      </c>
      <c r="G85">
        <f>SUM(G3:G82)</f>
        <v>100</v>
      </c>
      <c r="H85">
        <f>SUM(H3:H84)</f>
        <v>0</v>
      </c>
      <c r="I85">
        <f>SUM(I3:I82)</f>
        <v>0</v>
      </c>
      <c r="J85">
        <f>SUM(J3:J84)</f>
        <v>113</v>
      </c>
      <c r="K85">
        <f>SUM(K3:K82)</f>
        <v>7260</v>
      </c>
      <c r="L85">
        <f>SUM(L3:L84)</f>
        <v>69</v>
      </c>
      <c r="M85">
        <f>SUM(M3:M81)</f>
        <v>4140</v>
      </c>
      <c r="Q85">
        <f>SUM(Q3:Q82)-(Q84+Q83+Q82)</f>
        <v>20895</v>
      </c>
    </row>
    <row r="86" spans="1:19" x14ac:dyDescent="0.25">
      <c r="M86">
        <f>M85-800-750-750</f>
        <v>1840</v>
      </c>
      <c r="Q86">
        <f>SUM(B85,D85,F85,H85,J85,L85)</f>
        <v>568</v>
      </c>
    </row>
    <row r="90" spans="1:19" x14ac:dyDescent="0.25">
      <c r="A90" t="s">
        <v>213</v>
      </c>
      <c r="B90">
        <v>3388</v>
      </c>
    </row>
    <row r="91" spans="1:19" x14ac:dyDescent="0.25">
      <c r="A91" t="s">
        <v>113</v>
      </c>
      <c r="B91">
        <v>1875</v>
      </c>
    </row>
    <row r="92" spans="1:19" x14ac:dyDescent="0.25">
      <c r="A92" t="s">
        <v>158</v>
      </c>
      <c r="B92">
        <v>1522</v>
      </c>
    </row>
    <row r="93" spans="1:19" x14ac:dyDescent="0.25">
      <c r="A93" t="s">
        <v>137</v>
      </c>
      <c r="B93">
        <v>1636</v>
      </c>
    </row>
    <row r="94" spans="1:19" x14ac:dyDescent="0.25">
      <c r="A94" t="s">
        <v>211</v>
      </c>
      <c r="B94">
        <v>927</v>
      </c>
    </row>
    <row r="95" spans="1:19" x14ac:dyDescent="0.25">
      <c r="A95" t="s">
        <v>212</v>
      </c>
      <c r="B95">
        <v>984</v>
      </c>
    </row>
    <row r="97" spans="1:4" x14ac:dyDescent="0.25">
      <c r="A97" s="16" t="s">
        <v>12</v>
      </c>
      <c r="B97">
        <f>SUM(B90:B96)</f>
        <v>10332</v>
      </c>
      <c r="C97">
        <f>SUM(C92:C94)</f>
        <v>0</v>
      </c>
    </row>
    <row r="99" spans="1:4" x14ac:dyDescent="0.25">
      <c r="A99" t="s">
        <v>39</v>
      </c>
      <c r="B99">
        <f>Q85-B97</f>
        <v>10563</v>
      </c>
    </row>
    <row r="101" spans="1:4" x14ac:dyDescent="0.25">
      <c r="A101" t="s">
        <v>40</v>
      </c>
      <c r="B101">
        <v>1375</v>
      </c>
    </row>
    <row r="102" spans="1:4" x14ac:dyDescent="0.25">
      <c r="A102" t="s">
        <v>41</v>
      </c>
      <c r="B102">
        <v>130</v>
      </c>
    </row>
    <row r="103" spans="1:4" x14ac:dyDescent="0.25">
      <c r="A103" t="s">
        <v>42</v>
      </c>
      <c r="B103">
        <v>280</v>
      </c>
    </row>
    <row r="104" spans="1:4" x14ac:dyDescent="0.25">
      <c r="A104" t="s">
        <v>51</v>
      </c>
      <c r="B104">
        <v>515</v>
      </c>
    </row>
    <row r="105" spans="1:4" x14ac:dyDescent="0.25">
      <c r="A105" t="s">
        <v>43</v>
      </c>
      <c r="B105">
        <v>125</v>
      </c>
    </row>
    <row r="106" spans="1:4" x14ac:dyDescent="0.25">
      <c r="A106" t="s">
        <v>44</v>
      </c>
      <c r="B106">
        <v>126</v>
      </c>
    </row>
    <row r="108" spans="1:4" x14ac:dyDescent="0.25">
      <c r="D108" s="17"/>
    </row>
    <row r="110" spans="1:4" x14ac:dyDescent="0.25">
      <c r="A110" t="s">
        <v>82</v>
      </c>
      <c r="B110">
        <v>2000</v>
      </c>
    </row>
    <row r="111" spans="1:4" x14ac:dyDescent="0.25">
      <c r="A111" t="s">
        <v>48</v>
      </c>
      <c r="B111">
        <f>SUM(B101:B110)</f>
        <v>4551</v>
      </c>
    </row>
    <row r="114" spans="1:2" x14ac:dyDescent="0.25">
      <c r="A114" t="s">
        <v>49</v>
      </c>
      <c r="B114">
        <f>B99-B111</f>
        <v>6012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K66" sqref="K66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s="8" t="s">
        <v>70</v>
      </c>
      <c r="B3" s="10">
        <v>1</v>
      </c>
      <c r="C3" s="9">
        <f>B3*30</f>
        <v>30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/>
      <c r="K3" s="9">
        <f>J3*60</f>
        <v>0</v>
      </c>
      <c r="L3" s="8"/>
      <c r="M3" s="11">
        <f>L3*60</f>
        <v>0</v>
      </c>
      <c r="N3" s="10"/>
      <c r="O3" s="12"/>
      <c r="P3" s="8"/>
      <c r="Q3" s="8">
        <f t="shared" ref="Q3:Q57" si="0">SUM(C3,E3,G3,I3,K3,N3,M3)-O3</f>
        <v>30</v>
      </c>
      <c r="R3" s="13"/>
      <c r="S3" s="21"/>
    </row>
    <row r="4" spans="1:21" x14ac:dyDescent="0.25">
      <c r="A4" s="8" t="s">
        <v>198</v>
      </c>
      <c r="B4" s="10"/>
      <c r="C4" s="9">
        <f>B4*30</f>
        <v>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/>
      <c r="K4" s="9">
        <f>J4*70</f>
        <v>0</v>
      </c>
      <c r="L4" s="8"/>
      <c r="M4" s="11">
        <f>L4*60</f>
        <v>0</v>
      </c>
      <c r="N4" s="10"/>
      <c r="O4" s="12"/>
      <c r="P4" s="8"/>
      <c r="Q4" s="8">
        <f t="shared" si="0"/>
        <v>0</v>
      </c>
      <c r="R4" s="13"/>
      <c r="S4" s="13"/>
    </row>
    <row r="5" spans="1:21" x14ac:dyDescent="0.25">
      <c r="A5" s="8" t="s">
        <v>194</v>
      </c>
      <c r="B5" s="10"/>
      <c r="C5" s="9">
        <f>B5*30</f>
        <v>0</v>
      </c>
      <c r="D5" s="8"/>
      <c r="E5" s="9">
        <f>D5*40</f>
        <v>0</v>
      </c>
      <c r="F5" s="10"/>
      <c r="G5" s="9">
        <f>F5*80</f>
        <v>0</v>
      </c>
      <c r="H5" s="10"/>
      <c r="I5" s="9"/>
      <c r="J5" s="10">
        <v>7</v>
      </c>
      <c r="K5" s="9">
        <f>J5*70</f>
        <v>490</v>
      </c>
      <c r="L5" s="8"/>
      <c r="M5" s="11">
        <f>L5*60</f>
        <v>0</v>
      </c>
      <c r="N5" s="10"/>
      <c r="O5" s="12"/>
      <c r="P5" s="8"/>
      <c r="Q5" s="8">
        <f t="shared" si="0"/>
        <v>490</v>
      </c>
      <c r="R5" s="13" t="s">
        <v>50</v>
      </c>
      <c r="S5" s="13" t="s">
        <v>50</v>
      </c>
      <c r="U5">
        <f>SUM(Q21,Q26,Q37,Q41,Q64)</f>
        <v>1730</v>
      </c>
    </row>
    <row r="6" spans="1:21" x14ac:dyDescent="0.25">
      <c r="A6" s="15" t="s">
        <v>96</v>
      </c>
      <c r="B6" s="28"/>
      <c r="C6" s="14">
        <f>B6*25</f>
        <v>0</v>
      </c>
      <c r="D6" s="15"/>
      <c r="E6" s="14">
        <f>D6*40</f>
        <v>0</v>
      </c>
      <c r="F6" s="28"/>
      <c r="G6" s="14">
        <f>F6*100</f>
        <v>0</v>
      </c>
      <c r="H6" s="28"/>
      <c r="I6" s="14">
        <f>H6*40</f>
        <v>0</v>
      </c>
      <c r="J6" s="28"/>
      <c r="K6" s="14">
        <f>J6*60</f>
        <v>0</v>
      </c>
      <c r="L6" s="15">
        <v>8</v>
      </c>
      <c r="M6" s="29">
        <f>L6*80</f>
        <v>640</v>
      </c>
      <c r="N6" s="28">
        <v>140</v>
      </c>
      <c r="O6" s="30"/>
      <c r="P6" s="15"/>
      <c r="Q6" s="15">
        <f t="shared" si="0"/>
        <v>780</v>
      </c>
      <c r="R6" s="21" t="s">
        <v>50</v>
      </c>
      <c r="S6" s="21" t="s">
        <v>50</v>
      </c>
    </row>
    <row r="7" spans="1:21" x14ac:dyDescent="0.25">
      <c r="A7" s="8" t="s">
        <v>208</v>
      </c>
      <c r="B7" s="10"/>
      <c r="C7" s="9">
        <f>B7*35</f>
        <v>0</v>
      </c>
      <c r="D7" s="8"/>
      <c r="E7" s="9">
        <f>D7*40</f>
        <v>0</v>
      </c>
      <c r="F7" s="10"/>
      <c r="G7" s="9">
        <f>F7*80</f>
        <v>0</v>
      </c>
      <c r="H7" s="10"/>
      <c r="I7" s="9">
        <f>H7*40</f>
        <v>0</v>
      </c>
      <c r="J7" s="10"/>
      <c r="K7" s="9">
        <f>J7*60</f>
        <v>0</v>
      </c>
      <c r="L7" s="8"/>
      <c r="M7" s="11">
        <f>L7*60</f>
        <v>0</v>
      </c>
      <c r="N7" s="10">
        <v>60</v>
      </c>
      <c r="O7" s="12"/>
      <c r="P7" s="8"/>
      <c r="Q7" s="15">
        <f t="shared" si="0"/>
        <v>60</v>
      </c>
      <c r="R7" s="13"/>
      <c r="S7" s="13"/>
    </row>
    <row r="8" spans="1:21" x14ac:dyDescent="0.25">
      <c r="A8" s="8" t="s">
        <v>33</v>
      </c>
      <c r="B8" s="10"/>
      <c r="C8" s="9">
        <f>B8*25</f>
        <v>0</v>
      </c>
      <c r="D8" s="8"/>
      <c r="E8" s="9">
        <f>D8*35</f>
        <v>0</v>
      </c>
      <c r="F8" s="10"/>
      <c r="G8" s="9">
        <f>F8*80</f>
        <v>0</v>
      </c>
      <c r="H8" s="10"/>
      <c r="I8" s="9">
        <f>H8*40</f>
        <v>0</v>
      </c>
      <c r="J8" s="10"/>
      <c r="K8" s="9">
        <f>J8*60</f>
        <v>0</v>
      </c>
      <c r="L8" s="8">
        <v>10</v>
      </c>
      <c r="M8" s="11">
        <f>L8*65</f>
        <v>650</v>
      </c>
      <c r="N8" s="10"/>
      <c r="O8" s="12">
        <v>50</v>
      </c>
      <c r="P8" s="8"/>
      <c r="Q8" s="8">
        <f t="shared" si="0"/>
        <v>600</v>
      </c>
      <c r="R8" s="13" t="s">
        <v>50</v>
      </c>
      <c r="S8" s="13" t="s">
        <v>50</v>
      </c>
    </row>
    <row r="9" spans="1:21" x14ac:dyDescent="0.25">
      <c r="A9" s="8" t="s">
        <v>117</v>
      </c>
      <c r="B9" s="10"/>
      <c r="C9" s="9">
        <f>B9*45</f>
        <v>0</v>
      </c>
      <c r="D9" s="8"/>
      <c r="E9" s="9">
        <f t="shared" ref="E9:E25" si="1">D9*40</f>
        <v>0</v>
      </c>
      <c r="F9" s="10"/>
      <c r="G9" s="9">
        <f>F9*80</f>
        <v>0</v>
      </c>
      <c r="H9" s="10"/>
      <c r="I9" s="9">
        <f>H9*40</f>
        <v>0</v>
      </c>
      <c r="J9" s="10">
        <v>5</v>
      </c>
      <c r="K9" s="9">
        <f t="shared" ref="K9:K25" si="2">J9*60</f>
        <v>300</v>
      </c>
      <c r="L9" s="8"/>
      <c r="M9" s="11">
        <f>L9*65</f>
        <v>0</v>
      </c>
      <c r="N9" s="10"/>
      <c r="O9" s="12"/>
      <c r="P9" s="8"/>
      <c r="Q9" s="8">
        <f t="shared" si="0"/>
        <v>300</v>
      </c>
      <c r="R9" s="13" t="s">
        <v>50</v>
      </c>
      <c r="S9" s="13" t="s">
        <v>50</v>
      </c>
    </row>
    <row r="10" spans="1:21" x14ac:dyDescent="0.25">
      <c r="A10" s="8" t="s">
        <v>155</v>
      </c>
      <c r="B10" s="10"/>
      <c r="C10" s="9">
        <f>B10*25</f>
        <v>0</v>
      </c>
      <c r="D10" s="8"/>
      <c r="E10" s="9">
        <f t="shared" si="1"/>
        <v>0</v>
      </c>
      <c r="F10" s="10"/>
      <c r="G10" s="9">
        <f>F10*80</f>
        <v>0</v>
      </c>
      <c r="H10" s="10"/>
      <c r="I10" s="9">
        <f>H10*40</f>
        <v>0</v>
      </c>
      <c r="J10" s="10">
        <v>6</v>
      </c>
      <c r="K10" s="9">
        <f t="shared" si="2"/>
        <v>360</v>
      </c>
      <c r="L10" s="8"/>
      <c r="M10" s="11">
        <f>L10*60</f>
        <v>0</v>
      </c>
      <c r="N10" s="10"/>
      <c r="O10" s="12"/>
      <c r="P10" s="8"/>
      <c r="Q10" s="8">
        <f t="shared" si="0"/>
        <v>360</v>
      </c>
      <c r="R10" s="13" t="s">
        <v>50</v>
      </c>
      <c r="S10" s="13" t="s">
        <v>50</v>
      </c>
    </row>
    <row r="11" spans="1:21" x14ac:dyDescent="0.25">
      <c r="A11" s="15" t="s">
        <v>214</v>
      </c>
      <c r="B11" s="28"/>
      <c r="C11" s="14">
        <f>B11*30</f>
        <v>0</v>
      </c>
      <c r="D11" s="15"/>
      <c r="E11" s="14">
        <f t="shared" si="1"/>
        <v>0</v>
      </c>
      <c r="F11" s="28"/>
      <c r="G11" s="14">
        <v>0</v>
      </c>
      <c r="H11" s="28"/>
      <c r="I11" s="14"/>
      <c r="J11" s="28"/>
      <c r="K11" s="14">
        <f t="shared" si="2"/>
        <v>0</v>
      </c>
      <c r="L11" s="15"/>
      <c r="M11" s="29">
        <f>L11*60</f>
        <v>0</v>
      </c>
      <c r="N11" s="28"/>
      <c r="O11" s="30"/>
      <c r="P11" s="15"/>
      <c r="Q11" s="15">
        <f t="shared" si="0"/>
        <v>0</v>
      </c>
      <c r="R11" s="21"/>
      <c r="S11" s="21"/>
    </row>
    <row r="12" spans="1:21" x14ac:dyDescent="0.25">
      <c r="A12" s="8" t="s">
        <v>131</v>
      </c>
      <c r="B12" s="10"/>
      <c r="C12" s="9">
        <f>B12*25</f>
        <v>0</v>
      </c>
      <c r="D12" s="8"/>
      <c r="E12" s="9">
        <f t="shared" si="1"/>
        <v>0</v>
      </c>
      <c r="F12" s="10"/>
      <c r="G12" s="9">
        <f>F12*80</f>
        <v>0</v>
      </c>
      <c r="H12" s="10"/>
      <c r="I12" s="9">
        <f>H12*40</f>
        <v>0</v>
      </c>
      <c r="J12" s="10">
        <v>4</v>
      </c>
      <c r="K12" s="9">
        <f t="shared" si="2"/>
        <v>240</v>
      </c>
      <c r="L12" s="8"/>
      <c r="M12" s="11">
        <f>L12*60</f>
        <v>0</v>
      </c>
      <c r="N12" s="10"/>
      <c r="O12" s="12"/>
      <c r="P12" s="8"/>
      <c r="Q12" s="8">
        <f t="shared" si="0"/>
        <v>240</v>
      </c>
      <c r="R12" s="13" t="s">
        <v>50</v>
      </c>
      <c r="S12" s="13" t="s">
        <v>50</v>
      </c>
    </row>
    <row r="13" spans="1:21" x14ac:dyDescent="0.25">
      <c r="A13" s="8" t="s">
        <v>186</v>
      </c>
      <c r="B13" s="10"/>
      <c r="C13" s="9">
        <f>B13*30</f>
        <v>0</v>
      </c>
      <c r="D13" s="8"/>
      <c r="E13" s="9">
        <f t="shared" si="1"/>
        <v>0</v>
      </c>
      <c r="F13" s="10"/>
      <c r="G13" s="9">
        <f>F13*80</f>
        <v>0</v>
      </c>
      <c r="H13" s="10"/>
      <c r="I13" s="9"/>
      <c r="J13" s="10"/>
      <c r="K13" s="9">
        <f t="shared" si="2"/>
        <v>0</v>
      </c>
      <c r="L13" s="8">
        <v>2</v>
      </c>
      <c r="M13" s="11">
        <f>L13*65</f>
        <v>130</v>
      </c>
      <c r="N13" s="10">
        <v>130</v>
      </c>
      <c r="O13" s="12"/>
      <c r="P13" s="8"/>
      <c r="Q13" s="22">
        <f t="shared" si="0"/>
        <v>260</v>
      </c>
      <c r="R13" s="13"/>
      <c r="S13" s="13"/>
    </row>
    <row r="14" spans="1:21" x14ac:dyDescent="0.25">
      <c r="A14" s="8" t="s">
        <v>103</v>
      </c>
      <c r="B14" s="10">
        <v>8</v>
      </c>
      <c r="C14" s="9">
        <f>B14*25</f>
        <v>200</v>
      </c>
      <c r="D14" s="8"/>
      <c r="E14" s="9">
        <f t="shared" si="1"/>
        <v>0</v>
      </c>
      <c r="F14" s="10"/>
      <c r="G14" s="9">
        <f>F14*80</f>
        <v>0</v>
      </c>
      <c r="H14" s="10"/>
      <c r="I14" s="9">
        <f>H14*40</f>
        <v>0</v>
      </c>
      <c r="J14" s="10"/>
      <c r="K14" s="9">
        <f t="shared" si="2"/>
        <v>0</v>
      </c>
      <c r="L14" s="8"/>
      <c r="M14" s="11">
        <f>L14*60</f>
        <v>0</v>
      </c>
      <c r="N14" s="10"/>
      <c r="O14" s="12"/>
      <c r="P14" s="8"/>
      <c r="Q14" s="8">
        <f t="shared" si="0"/>
        <v>200</v>
      </c>
      <c r="R14" s="13" t="s">
        <v>50</v>
      </c>
      <c r="S14" s="13" t="s">
        <v>50</v>
      </c>
    </row>
    <row r="15" spans="1:21" x14ac:dyDescent="0.25">
      <c r="A15" s="8" t="s">
        <v>183</v>
      </c>
      <c r="B15" s="10"/>
      <c r="C15" s="9">
        <f>B15*30</f>
        <v>0</v>
      </c>
      <c r="D15" s="8"/>
      <c r="E15" s="9">
        <f t="shared" si="1"/>
        <v>0</v>
      </c>
      <c r="F15" s="10"/>
      <c r="G15" s="9">
        <f>F15*80</f>
        <v>0</v>
      </c>
      <c r="H15" s="10"/>
      <c r="I15" s="9"/>
      <c r="J15" s="10">
        <v>4</v>
      </c>
      <c r="K15" s="9">
        <f t="shared" si="2"/>
        <v>240</v>
      </c>
      <c r="L15" s="8"/>
      <c r="M15" s="11">
        <f>L15*60</f>
        <v>0</v>
      </c>
      <c r="N15" s="10"/>
      <c r="O15" s="12"/>
      <c r="P15" s="8"/>
      <c r="Q15" s="8">
        <f t="shared" si="0"/>
        <v>240</v>
      </c>
      <c r="R15" s="13" t="s">
        <v>50</v>
      </c>
      <c r="S15" s="13" t="s">
        <v>50</v>
      </c>
    </row>
    <row r="16" spans="1:21" x14ac:dyDescent="0.25">
      <c r="A16" s="8" t="s">
        <v>170</v>
      </c>
      <c r="B16" s="10"/>
      <c r="C16" s="9">
        <f>B16*25</f>
        <v>0</v>
      </c>
      <c r="D16" s="8"/>
      <c r="E16" s="9">
        <f t="shared" si="1"/>
        <v>0</v>
      </c>
      <c r="F16" s="10"/>
      <c r="G16" s="9">
        <f>F16*80</f>
        <v>0</v>
      </c>
      <c r="H16" s="10"/>
      <c r="I16" s="9"/>
      <c r="J16" s="10"/>
      <c r="K16" s="9">
        <f t="shared" si="2"/>
        <v>0</v>
      </c>
      <c r="L16" s="8"/>
      <c r="M16" s="11">
        <f>L16*60</f>
        <v>0</v>
      </c>
      <c r="N16" s="10"/>
      <c r="O16" s="12"/>
      <c r="P16" s="8"/>
      <c r="Q16" s="8">
        <f t="shared" si="0"/>
        <v>0</v>
      </c>
      <c r="R16" s="13"/>
      <c r="S16" s="13"/>
    </row>
    <row r="17" spans="1:19" x14ac:dyDescent="0.25">
      <c r="A17" s="15" t="s">
        <v>16</v>
      </c>
      <c r="B17" s="28">
        <v>11</v>
      </c>
      <c r="C17" s="14">
        <f>B17*25</f>
        <v>275</v>
      </c>
      <c r="D17" s="15"/>
      <c r="E17" s="14">
        <f t="shared" si="1"/>
        <v>0</v>
      </c>
      <c r="F17" s="28">
        <v>2</v>
      </c>
      <c r="G17" s="14">
        <f>F17*100</f>
        <v>200</v>
      </c>
      <c r="H17" s="28"/>
      <c r="I17" s="14">
        <f>H17*40</f>
        <v>0</v>
      </c>
      <c r="J17" s="28"/>
      <c r="K17" s="14">
        <f t="shared" si="2"/>
        <v>0</v>
      </c>
      <c r="L17" s="15">
        <v>3</v>
      </c>
      <c r="M17" s="29">
        <f>L17*85</f>
        <v>255</v>
      </c>
      <c r="N17" s="28"/>
      <c r="O17" s="30"/>
      <c r="P17" s="15"/>
      <c r="Q17" s="15">
        <f t="shared" si="0"/>
        <v>730</v>
      </c>
      <c r="R17" s="21" t="s">
        <v>50</v>
      </c>
      <c r="S17" s="21" t="s">
        <v>50</v>
      </c>
    </row>
    <row r="18" spans="1:19" x14ac:dyDescent="0.25">
      <c r="A18" s="8" t="s">
        <v>153</v>
      </c>
      <c r="B18" s="10">
        <v>11</v>
      </c>
      <c r="C18" s="9">
        <f>B18*25</f>
        <v>275</v>
      </c>
      <c r="D18" s="8"/>
      <c r="E18" s="9">
        <f t="shared" si="1"/>
        <v>0</v>
      </c>
      <c r="F18" s="10"/>
      <c r="G18" s="9">
        <f t="shared" ref="G18:G66" si="3">F18*80</f>
        <v>0</v>
      </c>
      <c r="H18" s="10"/>
      <c r="I18" s="9"/>
      <c r="J18" s="10"/>
      <c r="K18" s="9">
        <f t="shared" si="2"/>
        <v>0</v>
      </c>
      <c r="L18" s="8"/>
      <c r="M18" s="11">
        <f t="shared" ref="M18:M23" si="4">L18*60</f>
        <v>0</v>
      </c>
      <c r="N18" s="10"/>
      <c r="O18" s="12"/>
      <c r="P18" s="8"/>
      <c r="Q18" s="8">
        <f t="shared" si="0"/>
        <v>275</v>
      </c>
      <c r="R18" s="13" t="s">
        <v>50</v>
      </c>
      <c r="S18" s="13" t="s">
        <v>50</v>
      </c>
    </row>
    <row r="19" spans="1:19" x14ac:dyDescent="0.25">
      <c r="A19" s="15" t="s">
        <v>143</v>
      </c>
      <c r="B19" s="28">
        <v>2</v>
      </c>
      <c r="C19" s="14">
        <f>B19*35</f>
        <v>70</v>
      </c>
      <c r="D19" s="15"/>
      <c r="E19" s="14">
        <f t="shared" si="1"/>
        <v>0</v>
      </c>
      <c r="F19" s="28"/>
      <c r="G19" s="14">
        <f t="shared" si="3"/>
        <v>0</v>
      </c>
      <c r="H19" s="28"/>
      <c r="I19" s="14">
        <f>H19*40</f>
        <v>0</v>
      </c>
      <c r="J19" s="28"/>
      <c r="K19" s="14">
        <f t="shared" si="2"/>
        <v>0</v>
      </c>
      <c r="L19" s="15"/>
      <c r="M19" s="29">
        <f t="shared" si="4"/>
        <v>0</v>
      </c>
      <c r="N19" s="28"/>
      <c r="O19" s="30"/>
      <c r="P19" s="15"/>
      <c r="Q19" s="15">
        <f t="shared" si="0"/>
        <v>70</v>
      </c>
      <c r="R19" s="21"/>
      <c r="S19" s="21" t="s">
        <v>50</v>
      </c>
    </row>
    <row r="20" spans="1:19" x14ac:dyDescent="0.25">
      <c r="A20" s="8" t="s">
        <v>140</v>
      </c>
      <c r="B20" s="10">
        <v>11</v>
      </c>
      <c r="C20" s="9">
        <f>B20*30</f>
        <v>330</v>
      </c>
      <c r="D20" s="8"/>
      <c r="E20" s="9">
        <f t="shared" si="1"/>
        <v>0</v>
      </c>
      <c r="F20" s="10"/>
      <c r="G20" s="9">
        <f t="shared" si="3"/>
        <v>0</v>
      </c>
      <c r="H20" s="10"/>
      <c r="I20" s="9">
        <f>H20*40</f>
        <v>0</v>
      </c>
      <c r="J20" s="10"/>
      <c r="K20" s="9">
        <f t="shared" si="2"/>
        <v>0</v>
      </c>
      <c r="L20" s="8"/>
      <c r="M20" s="11">
        <f t="shared" si="4"/>
        <v>0</v>
      </c>
      <c r="N20" s="10"/>
      <c r="O20" s="12"/>
      <c r="P20" s="8"/>
      <c r="Q20" s="8">
        <f t="shared" si="0"/>
        <v>330</v>
      </c>
      <c r="R20" s="13"/>
      <c r="S20" s="13" t="s">
        <v>50</v>
      </c>
    </row>
    <row r="21" spans="1:19" x14ac:dyDescent="0.25">
      <c r="A21" s="15" t="s">
        <v>101</v>
      </c>
      <c r="B21" s="28">
        <v>8</v>
      </c>
      <c r="C21" s="14">
        <f>B21*20</f>
        <v>160</v>
      </c>
      <c r="D21" s="15"/>
      <c r="E21" s="14">
        <f t="shared" si="1"/>
        <v>0</v>
      </c>
      <c r="F21" s="28"/>
      <c r="G21" s="14">
        <f t="shared" si="3"/>
        <v>0</v>
      </c>
      <c r="H21" s="28"/>
      <c r="I21" s="14">
        <f>H21*40</f>
        <v>0</v>
      </c>
      <c r="J21" s="28"/>
      <c r="K21" s="14">
        <f t="shared" si="2"/>
        <v>0</v>
      </c>
      <c r="L21" s="15"/>
      <c r="M21" s="29">
        <f t="shared" si="4"/>
        <v>0</v>
      </c>
      <c r="N21" s="28"/>
      <c r="O21" s="30"/>
      <c r="P21" s="15"/>
      <c r="Q21" s="15">
        <f t="shared" si="0"/>
        <v>160</v>
      </c>
      <c r="R21" s="21"/>
      <c r="S21" s="21" t="s">
        <v>50</v>
      </c>
    </row>
    <row r="22" spans="1:19" x14ac:dyDescent="0.25">
      <c r="A22" s="8" t="s">
        <v>182</v>
      </c>
      <c r="B22" s="10"/>
      <c r="C22" s="9">
        <f>B22*30</f>
        <v>0</v>
      </c>
      <c r="D22" s="8"/>
      <c r="E22" s="9">
        <f t="shared" si="1"/>
        <v>0</v>
      </c>
      <c r="F22" s="10"/>
      <c r="G22" s="9">
        <f t="shared" si="3"/>
        <v>0</v>
      </c>
      <c r="H22" s="10"/>
      <c r="I22" s="9"/>
      <c r="J22" s="10">
        <v>3</v>
      </c>
      <c r="K22" s="9">
        <f t="shared" si="2"/>
        <v>180</v>
      </c>
      <c r="L22" s="8"/>
      <c r="M22" s="11">
        <f t="shared" si="4"/>
        <v>0</v>
      </c>
      <c r="N22" s="10"/>
      <c r="O22" s="12"/>
      <c r="P22" s="8"/>
      <c r="Q22" s="8">
        <f t="shared" si="0"/>
        <v>180</v>
      </c>
      <c r="R22" s="13" t="s">
        <v>50</v>
      </c>
      <c r="S22" s="13" t="s">
        <v>50</v>
      </c>
    </row>
    <row r="23" spans="1:19" x14ac:dyDescent="0.25">
      <c r="A23" s="8" t="s">
        <v>75</v>
      </c>
      <c r="B23" s="10">
        <v>11</v>
      </c>
      <c r="C23" s="9">
        <f>B23*25</f>
        <v>275</v>
      </c>
      <c r="D23" s="8"/>
      <c r="E23" s="9">
        <f t="shared" si="1"/>
        <v>0</v>
      </c>
      <c r="F23" s="10"/>
      <c r="G23" s="9">
        <f t="shared" si="3"/>
        <v>0</v>
      </c>
      <c r="H23" s="10"/>
      <c r="I23" s="9">
        <f>H23*40</f>
        <v>0</v>
      </c>
      <c r="J23" s="10"/>
      <c r="K23" s="9">
        <f t="shared" si="2"/>
        <v>0</v>
      </c>
      <c r="L23" s="8"/>
      <c r="M23" s="11">
        <f t="shared" si="4"/>
        <v>0</v>
      </c>
      <c r="N23" s="10"/>
      <c r="O23" s="12"/>
      <c r="P23" s="8"/>
      <c r="Q23" s="8">
        <f t="shared" si="0"/>
        <v>275</v>
      </c>
      <c r="R23" s="13" t="s">
        <v>50</v>
      </c>
      <c r="S23" s="13" t="s">
        <v>50</v>
      </c>
    </row>
    <row r="24" spans="1:19" x14ac:dyDescent="0.25">
      <c r="A24" s="8" t="s">
        <v>19</v>
      </c>
      <c r="B24" s="10">
        <v>3</v>
      </c>
      <c r="C24" s="9">
        <f>B24*30</f>
        <v>90</v>
      </c>
      <c r="D24" s="8"/>
      <c r="E24" s="9">
        <f t="shared" si="1"/>
        <v>0</v>
      </c>
      <c r="F24" s="10"/>
      <c r="G24" s="9">
        <f t="shared" si="3"/>
        <v>0</v>
      </c>
      <c r="H24" s="10"/>
      <c r="I24" s="9">
        <f>H24*40</f>
        <v>0</v>
      </c>
      <c r="J24" s="10"/>
      <c r="K24" s="9">
        <f t="shared" si="2"/>
        <v>0</v>
      </c>
      <c r="L24" s="8"/>
      <c r="M24" s="11">
        <f>L24*55</f>
        <v>0</v>
      </c>
      <c r="N24" s="10"/>
      <c r="O24" s="12"/>
      <c r="P24" s="8"/>
      <c r="Q24" s="8">
        <f t="shared" si="0"/>
        <v>90</v>
      </c>
      <c r="R24" s="13" t="s">
        <v>50</v>
      </c>
      <c r="S24" s="13" t="s">
        <v>50</v>
      </c>
    </row>
    <row r="25" spans="1:19" x14ac:dyDescent="0.25">
      <c r="A25" s="8" t="s">
        <v>125</v>
      </c>
      <c r="B25" s="10">
        <v>7</v>
      </c>
      <c r="C25" s="9">
        <f>B25*30</f>
        <v>210</v>
      </c>
      <c r="D25" s="8"/>
      <c r="E25" s="9">
        <f t="shared" si="1"/>
        <v>0</v>
      </c>
      <c r="F25" s="10"/>
      <c r="G25" s="9">
        <f t="shared" si="3"/>
        <v>0</v>
      </c>
      <c r="H25" s="10"/>
      <c r="I25" s="9">
        <f>H25*40</f>
        <v>0</v>
      </c>
      <c r="J25" s="10"/>
      <c r="K25" s="9">
        <f t="shared" si="2"/>
        <v>0</v>
      </c>
      <c r="L25" s="8"/>
      <c r="M25" s="11">
        <f>L25*60</f>
        <v>0</v>
      </c>
      <c r="N25" s="10"/>
      <c r="O25" s="12"/>
      <c r="P25" s="8"/>
      <c r="Q25" s="8">
        <f t="shared" si="0"/>
        <v>210</v>
      </c>
      <c r="R25" s="13" t="s">
        <v>50</v>
      </c>
      <c r="S25" s="13" t="s">
        <v>50</v>
      </c>
    </row>
    <row r="26" spans="1:19" x14ac:dyDescent="0.25">
      <c r="A26" s="8" t="s">
        <v>149</v>
      </c>
      <c r="B26" s="10"/>
      <c r="C26" s="9">
        <f>B26*25</f>
        <v>0</v>
      </c>
      <c r="D26" s="8"/>
      <c r="E26" s="9">
        <f>D26*35</f>
        <v>0</v>
      </c>
      <c r="F26" s="10">
        <v>5</v>
      </c>
      <c r="G26" s="9">
        <f t="shared" si="3"/>
        <v>400</v>
      </c>
      <c r="H26" s="10"/>
      <c r="I26" s="9">
        <f>H26*40</f>
        <v>0</v>
      </c>
      <c r="J26" s="10"/>
      <c r="K26" s="9">
        <f>J26*60</f>
        <v>0</v>
      </c>
      <c r="L26" s="8"/>
      <c r="M26" s="11">
        <f>L26*60</f>
        <v>0</v>
      </c>
      <c r="N26" s="10"/>
      <c r="O26" s="12"/>
      <c r="P26" s="8"/>
      <c r="Q26" s="8">
        <f t="shared" si="0"/>
        <v>400</v>
      </c>
      <c r="R26" s="13" t="s">
        <v>50</v>
      </c>
      <c r="S26" s="13" t="s">
        <v>50</v>
      </c>
    </row>
    <row r="27" spans="1:19" x14ac:dyDescent="0.25">
      <c r="A27" s="8" t="s">
        <v>193</v>
      </c>
      <c r="B27" s="10"/>
      <c r="C27" s="9">
        <f>B27*30</f>
        <v>0</v>
      </c>
      <c r="D27" s="8"/>
      <c r="E27" s="9">
        <f t="shared" ref="E27:E50" si="5">D27*40</f>
        <v>0</v>
      </c>
      <c r="F27" s="10"/>
      <c r="G27" s="9">
        <f t="shared" si="3"/>
        <v>0</v>
      </c>
      <c r="H27" s="10"/>
      <c r="I27" s="9"/>
      <c r="J27" s="10">
        <v>6</v>
      </c>
      <c r="K27" s="9">
        <f>J27*65</f>
        <v>390</v>
      </c>
      <c r="L27" s="8"/>
      <c r="M27" s="11">
        <f>L27*60</f>
        <v>0</v>
      </c>
      <c r="N27" s="10"/>
      <c r="O27" s="12"/>
      <c r="P27" s="8"/>
      <c r="Q27" s="8">
        <f t="shared" si="0"/>
        <v>390</v>
      </c>
      <c r="R27" s="13" t="s">
        <v>50</v>
      </c>
      <c r="S27" s="13" t="s">
        <v>50</v>
      </c>
    </row>
    <row r="28" spans="1:19" x14ac:dyDescent="0.25">
      <c r="A28" s="8" t="s">
        <v>173</v>
      </c>
      <c r="B28" s="10">
        <v>5</v>
      </c>
      <c r="C28" s="9">
        <f>B28*30</f>
        <v>150</v>
      </c>
      <c r="D28" s="8">
        <v>8</v>
      </c>
      <c r="E28" s="9">
        <f>D28*35</f>
        <v>280</v>
      </c>
      <c r="F28" s="10"/>
      <c r="G28" s="9">
        <f t="shared" si="3"/>
        <v>0</v>
      </c>
      <c r="H28" s="10"/>
      <c r="I28" s="9"/>
      <c r="J28" s="10"/>
      <c r="K28" s="9">
        <f>J28*60</f>
        <v>0</v>
      </c>
      <c r="L28" s="8"/>
      <c r="M28" s="11">
        <f>L28*60</f>
        <v>0</v>
      </c>
      <c r="N28" s="10"/>
      <c r="O28" s="12"/>
      <c r="P28" s="8"/>
      <c r="Q28" s="8">
        <f t="shared" si="0"/>
        <v>430</v>
      </c>
      <c r="R28" s="13" t="s">
        <v>50</v>
      </c>
      <c r="S28" s="13" t="s">
        <v>50</v>
      </c>
    </row>
    <row r="29" spans="1:19" x14ac:dyDescent="0.25">
      <c r="A29" s="8" t="s">
        <v>93</v>
      </c>
      <c r="B29" s="10">
        <v>5</v>
      </c>
      <c r="C29" s="9">
        <f>B29*30</f>
        <v>150</v>
      </c>
      <c r="D29" s="8">
        <v>2</v>
      </c>
      <c r="E29" s="9">
        <f>D29*45</f>
        <v>90</v>
      </c>
      <c r="F29" s="10"/>
      <c r="G29" s="9">
        <f t="shared" si="3"/>
        <v>0</v>
      </c>
      <c r="H29" s="10"/>
      <c r="I29" s="9"/>
      <c r="J29" s="10"/>
      <c r="K29" s="9">
        <f>J29*70</f>
        <v>0</v>
      </c>
      <c r="L29" s="8"/>
      <c r="M29" s="11">
        <f>L29*60</f>
        <v>0</v>
      </c>
      <c r="N29" s="10"/>
      <c r="O29" s="12"/>
      <c r="P29" s="8"/>
      <c r="Q29" s="15">
        <f t="shared" si="0"/>
        <v>240</v>
      </c>
      <c r="R29" s="13" t="s">
        <v>50</v>
      </c>
      <c r="S29" s="13" t="s">
        <v>50</v>
      </c>
    </row>
    <row r="30" spans="1:19" x14ac:dyDescent="0.25">
      <c r="A30" s="8" t="s">
        <v>21</v>
      </c>
      <c r="B30" s="10">
        <v>3</v>
      </c>
      <c r="C30" s="9">
        <f>B30*25</f>
        <v>75</v>
      </c>
      <c r="D30" s="8"/>
      <c r="E30" s="9">
        <f t="shared" si="5"/>
        <v>0</v>
      </c>
      <c r="F30" s="10"/>
      <c r="G30" s="9">
        <f t="shared" si="3"/>
        <v>0</v>
      </c>
      <c r="H30" s="10"/>
      <c r="I30" s="9">
        <f>H30*40</f>
        <v>0</v>
      </c>
      <c r="J30" s="10"/>
      <c r="K30" s="9">
        <f>J30*60</f>
        <v>0</v>
      </c>
      <c r="L30" s="8"/>
      <c r="M30" s="11">
        <f>L30*55</f>
        <v>0</v>
      </c>
      <c r="N30" s="10"/>
      <c r="O30" s="12"/>
      <c r="P30" s="8"/>
      <c r="Q30" s="8">
        <f t="shared" si="0"/>
        <v>75</v>
      </c>
      <c r="R30" s="13" t="s">
        <v>50</v>
      </c>
      <c r="S30" s="13" t="s">
        <v>50</v>
      </c>
    </row>
    <row r="31" spans="1:19" x14ac:dyDescent="0.25">
      <c r="A31" s="8" t="s">
        <v>203</v>
      </c>
      <c r="B31" s="10"/>
      <c r="C31" s="9">
        <f>B31*30</f>
        <v>0</v>
      </c>
      <c r="D31" s="8"/>
      <c r="E31" s="9">
        <f t="shared" si="5"/>
        <v>0</v>
      </c>
      <c r="F31" s="10"/>
      <c r="G31" s="9">
        <f t="shared" si="3"/>
        <v>0</v>
      </c>
      <c r="H31" s="10"/>
      <c r="I31" s="9"/>
      <c r="J31" s="10">
        <v>7</v>
      </c>
      <c r="K31" s="9">
        <f>J31*70</f>
        <v>490</v>
      </c>
      <c r="L31" s="8"/>
      <c r="M31" s="11">
        <f>L31*60</f>
        <v>0</v>
      </c>
      <c r="N31" s="10"/>
      <c r="O31" s="12"/>
      <c r="P31" s="8"/>
      <c r="Q31" s="8">
        <f t="shared" si="0"/>
        <v>490</v>
      </c>
      <c r="R31" s="13" t="s">
        <v>50</v>
      </c>
      <c r="S31" s="13" t="s">
        <v>50</v>
      </c>
    </row>
    <row r="32" spans="1:19" x14ac:dyDescent="0.25">
      <c r="A32" s="8" t="s">
        <v>178</v>
      </c>
      <c r="B32" s="10">
        <v>4</v>
      </c>
      <c r="C32" s="9">
        <f>B32*35</f>
        <v>140</v>
      </c>
      <c r="D32" s="8"/>
      <c r="E32" s="9">
        <f t="shared" si="5"/>
        <v>0</v>
      </c>
      <c r="F32" s="10"/>
      <c r="G32" s="9">
        <f t="shared" si="3"/>
        <v>0</v>
      </c>
      <c r="H32" s="10"/>
      <c r="I32" s="9"/>
      <c r="J32" s="10"/>
      <c r="K32" s="9">
        <f>J32*60</f>
        <v>0</v>
      </c>
      <c r="L32" s="8"/>
      <c r="M32" s="11">
        <f>L32*60</f>
        <v>0</v>
      </c>
      <c r="N32" s="10"/>
      <c r="O32" s="12"/>
      <c r="P32" s="8"/>
      <c r="Q32" s="8">
        <f t="shared" si="0"/>
        <v>140</v>
      </c>
      <c r="R32" s="13" t="s">
        <v>50</v>
      </c>
      <c r="S32" s="13" t="s">
        <v>50</v>
      </c>
    </row>
    <row r="33" spans="1:19" x14ac:dyDescent="0.25">
      <c r="A33" s="8" t="s">
        <v>104</v>
      </c>
      <c r="B33" s="10"/>
      <c r="C33" s="9">
        <f>B33*25</f>
        <v>0</v>
      </c>
      <c r="D33" s="8"/>
      <c r="E33" s="9">
        <f t="shared" si="5"/>
        <v>0</v>
      </c>
      <c r="F33" s="10"/>
      <c r="G33" s="9">
        <f t="shared" si="3"/>
        <v>0</v>
      </c>
      <c r="H33" s="10"/>
      <c r="I33" s="9">
        <f>H33*40</f>
        <v>0</v>
      </c>
      <c r="J33" s="10">
        <v>4</v>
      </c>
      <c r="K33" s="9">
        <f>J33*60</f>
        <v>240</v>
      </c>
      <c r="L33" s="8"/>
      <c r="M33" s="11">
        <f>L33*60</f>
        <v>0</v>
      </c>
      <c r="N33" s="10"/>
      <c r="O33" s="12"/>
      <c r="P33" s="8"/>
      <c r="Q33" s="8">
        <f t="shared" si="0"/>
        <v>240</v>
      </c>
      <c r="R33" s="13" t="s">
        <v>50</v>
      </c>
      <c r="S33" s="13" t="s">
        <v>50</v>
      </c>
    </row>
    <row r="34" spans="1:19" x14ac:dyDescent="0.25">
      <c r="A34" s="8" t="s">
        <v>180</v>
      </c>
      <c r="B34" s="10"/>
      <c r="C34" s="9">
        <f>B34*30</f>
        <v>0</v>
      </c>
      <c r="D34" s="8"/>
      <c r="E34" s="9">
        <f t="shared" si="5"/>
        <v>0</v>
      </c>
      <c r="F34" s="10"/>
      <c r="G34" s="9">
        <f t="shared" si="3"/>
        <v>0</v>
      </c>
      <c r="H34" s="10"/>
      <c r="I34" s="9"/>
      <c r="J34" s="10">
        <v>5</v>
      </c>
      <c r="K34" s="9">
        <f>J34*60</f>
        <v>300</v>
      </c>
      <c r="L34" s="8"/>
      <c r="M34" s="11">
        <f>L34*60</f>
        <v>0</v>
      </c>
      <c r="N34" s="10"/>
      <c r="O34" s="12"/>
      <c r="P34" s="8"/>
      <c r="Q34" s="8">
        <f t="shared" si="0"/>
        <v>300</v>
      </c>
      <c r="R34" s="13" t="s">
        <v>50</v>
      </c>
      <c r="S34" s="13" t="s">
        <v>50</v>
      </c>
    </row>
    <row r="35" spans="1:19" x14ac:dyDescent="0.25">
      <c r="A35" s="8" t="s">
        <v>87</v>
      </c>
      <c r="B35" s="10"/>
      <c r="C35" s="9">
        <f>B35*25</f>
        <v>0</v>
      </c>
      <c r="D35" s="8"/>
      <c r="E35" s="9">
        <f t="shared" si="5"/>
        <v>0</v>
      </c>
      <c r="F35" s="10"/>
      <c r="G35" s="9">
        <f t="shared" si="3"/>
        <v>0</v>
      </c>
      <c r="H35" s="10"/>
      <c r="I35" s="9">
        <f>H35*40</f>
        <v>0</v>
      </c>
      <c r="J35" s="10"/>
      <c r="K35" s="9">
        <f>J35*60</f>
        <v>0</v>
      </c>
      <c r="L35" s="8"/>
      <c r="M35" s="11">
        <f>L35*65</f>
        <v>0</v>
      </c>
      <c r="N35" s="10"/>
      <c r="O35" s="12"/>
      <c r="P35" s="8"/>
      <c r="Q35" s="8">
        <f t="shared" si="0"/>
        <v>0</v>
      </c>
      <c r="R35" s="13"/>
      <c r="S35" s="13"/>
    </row>
    <row r="36" spans="1:19" x14ac:dyDescent="0.25">
      <c r="A36" s="15" t="s">
        <v>91</v>
      </c>
      <c r="B36" s="28">
        <v>7</v>
      </c>
      <c r="C36" s="14">
        <f>B36*25</f>
        <v>175</v>
      </c>
      <c r="D36" s="15"/>
      <c r="E36" s="14">
        <f t="shared" si="5"/>
        <v>0</v>
      </c>
      <c r="F36" s="28"/>
      <c r="G36" s="14">
        <f t="shared" si="3"/>
        <v>0</v>
      </c>
      <c r="H36" s="28"/>
      <c r="I36" s="14">
        <f>H36*40</f>
        <v>0</v>
      </c>
      <c r="J36" s="28"/>
      <c r="K36" s="14">
        <f>J36*60</f>
        <v>0</v>
      </c>
      <c r="L36" s="15"/>
      <c r="M36" s="29">
        <f>L36*60</f>
        <v>0</v>
      </c>
      <c r="N36" s="28"/>
      <c r="O36" s="30"/>
      <c r="P36" s="15"/>
      <c r="Q36" s="15">
        <f t="shared" si="0"/>
        <v>175</v>
      </c>
      <c r="R36" s="21" t="s">
        <v>50</v>
      </c>
      <c r="S36" s="21" t="s">
        <v>50</v>
      </c>
    </row>
    <row r="37" spans="1:19" x14ac:dyDescent="0.25">
      <c r="A37" s="15" t="s">
        <v>123</v>
      </c>
      <c r="B37" s="28">
        <v>5</v>
      </c>
      <c r="C37" s="14">
        <f>B37*30</f>
        <v>150</v>
      </c>
      <c r="D37" s="15"/>
      <c r="E37" s="14">
        <f t="shared" si="5"/>
        <v>0</v>
      </c>
      <c r="F37" s="28"/>
      <c r="G37" s="14">
        <f t="shared" si="3"/>
        <v>0</v>
      </c>
      <c r="H37" s="28"/>
      <c r="I37" s="14"/>
      <c r="J37" s="28"/>
      <c r="K37" s="14">
        <f>J37*70</f>
        <v>0</v>
      </c>
      <c r="L37" s="15"/>
      <c r="M37" s="29">
        <f>L37*60</f>
        <v>0</v>
      </c>
      <c r="N37" s="28">
        <v>270</v>
      </c>
      <c r="O37" s="30"/>
      <c r="P37" s="15"/>
      <c r="Q37" s="15">
        <f t="shared" si="0"/>
        <v>420</v>
      </c>
      <c r="R37" s="21"/>
      <c r="S37" s="21" t="s">
        <v>50</v>
      </c>
    </row>
    <row r="38" spans="1:19" x14ac:dyDescent="0.25">
      <c r="A38" s="8" t="s">
        <v>73</v>
      </c>
      <c r="B38" s="10"/>
      <c r="C38" s="9">
        <f>B38*25</f>
        <v>0</v>
      </c>
      <c r="D38" s="8"/>
      <c r="E38" s="9">
        <f t="shared" si="5"/>
        <v>0</v>
      </c>
      <c r="F38" s="10"/>
      <c r="G38" s="9">
        <f t="shared" si="3"/>
        <v>0</v>
      </c>
      <c r="H38" s="10"/>
      <c r="I38" s="9">
        <f>H38*40</f>
        <v>0</v>
      </c>
      <c r="J38" s="10"/>
      <c r="K38" s="9">
        <f t="shared" ref="K38:K46" si="6">J38*60</f>
        <v>0</v>
      </c>
      <c r="L38" s="8"/>
      <c r="M38" s="11">
        <f>L38*65</f>
        <v>0</v>
      </c>
      <c r="N38" s="10"/>
      <c r="O38" s="12"/>
      <c r="P38" s="8"/>
      <c r="Q38" s="8">
        <f t="shared" si="0"/>
        <v>0</v>
      </c>
      <c r="R38" s="13"/>
      <c r="S38" s="13"/>
    </row>
    <row r="39" spans="1:19" x14ac:dyDescent="0.25">
      <c r="A39" s="8" t="s">
        <v>89</v>
      </c>
      <c r="B39" s="10">
        <v>8</v>
      </c>
      <c r="C39" s="9">
        <f>B39*25</f>
        <v>200</v>
      </c>
      <c r="D39" s="8"/>
      <c r="E39" s="9">
        <f t="shared" si="5"/>
        <v>0</v>
      </c>
      <c r="F39" s="10"/>
      <c r="G39" s="9">
        <f t="shared" si="3"/>
        <v>0</v>
      </c>
      <c r="H39" s="10"/>
      <c r="I39" s="9">
        <f>H39*40</f>
        <v>0</v>
      </c>
      <c r="J39" s="10"/>
      <c r="K39" s="9">
        <f t="shared" si="6"/>
        <v>0</v>
      </c>
      <c r="L39" s="8"/>
      <c r="M39" s="11">
        <f>L39*65</f>
        <v>0</v>
      </c>
      <c r="N39" s="10"/>
      <c r="O39" s="12"/>
      <c r="P39" s="8"/>
      <c r="Q39" s="8">
        <f t="shared" si="0"/>
        <v>200</v>
      </c>
      <c r="R39" s="13" t="s">
        <v>50</v>
      </c>
      <c r="S39" s="13" t="s">
        <v>50</v>
      </c>
    </row>
    <row r="40" spans="1:19" x14ac:dyDescent="0.25">
      <c r="A40" s="8" t="s">
        <v>90</v>
      </c>
      <c r="B40" s="10"/>
      <c r="C40" s="9">
        <f>B40*30</f>
        <v>0</v>
      </c>
      <c r="D40" s="8"/>
      <c r="E40" s="9">
        <f t="shared" si="5"/>
        <v>0</v>
      </c>
      <c r="F40" s="10"/>
      <c r="G40" s="9">
        <f t="shared" si="3"/>
        <v>0</v>
      </c>
      <c r="H40" s="10"/>
      <c r="I40" s="9"/>
      <c r="J40" s="10"/>
      <c r="K40" s="9">
        <f t="shared" si="6"/>
        <v>0</v>
      </c>
      <c r="L40" s="8">
        <v>3</v>
      </c>
      <c r="M40" s="11">
        <f>L40*65</f>
        <v>195</v>
      </c>
      <c r="N40" s="10"/>
      <c r="O40" s="12"/>
      <c r="P40" s="8"/>
      <c r="Q40" s="8">
        <f t="shared" si="0"/>
        <v>195</v>
      </c>
      <c r="R40" s="13" t="s">
        <v>50</v>
      </c>
      <c r="S40" s="13" t="s">
        <v>50</v>
      </c>
    </row>
    <row r="41" spans="1:19" x14ac:dyDescent="0.25">
      <c r="A41" s="15" t="s">
        <v>72</v>
      </c>
      <c r="B41" s="28">
        <v>17</v>
      </c>
      <c r="C41" s="14">
        <f>B41*25</f>
        <v>425</v>
      </c>
      <c r="D41" s="15"/>
      <c r="E41" s="14">
        <f t="shared" si="5"/>
        <v>0</v>
      </c>
      <c r="F41" s="28"/>
      <c r="G41" s="14">
        <f t="shared" si="3"/>
        <v>0</v>
      </c>
      <c r="H41" s="28"/>
      <c r="I41" s="14">
        <f>H41*40</f>
        <v>0</v>
      </c>
      <c r="J41" s="28"/>
      <c r="K41" s="14">
        <f t="shared" si="6"/>
        <v>0</v>
      </c>
      <c r="L41" s="15"/>
      <c r="M41" s="29">
        <f>L41*65</f>
        <v>0</v>
      </c>
      <c r="N41" s="28"/>
      <c r="O41" s="30"/>
      <c r="P41" s="15"/>
      <c r="Q41" s="15">
        <f t="shared" si="0"/>
        <v>425</v>
      </c>
      <c r="R41" s="21"/>
      <c r="S41" s="21" t="s">
        <v>50</v>
      </c>
    </row>
    <row r="42" spans="1:19" x14ac:dyDescent="0.25">
      <c r="A42" s="15" t="s">
        <v>24</v>
      </c>
      <c r="B42" s="10">
        <v>4</v>
      </c>
      <c r="C42" s="9">
        <f>B42*25</f>
        <v>100</v>
      </c>
      <c r="D42" s="8">
        <v>5</v>
      </c>
      <c r="E42" s="9">
        <f>D42*35</f>
        <v>175</v>
      </c>
      <c r="F42" s="10"/>
      <c r="G42" s="9">
        <f t="shared" si="3"/>
        <v>0</v>
      </c>
      <c r="H42" s="10"/>
      <c r="I42" s="9">
        <f>H42*40</f>
        <v>0</v>
      </c>
      <c r="J42" s="10"/>
      <c r="K42" s="9">
        <f t="shared" si="6"/>
        <v>0</v>
      </c>
      <c r="L42" s="8"/>
      <c r="M42" s="11">
        <f>L42*65</f>
        <v>0</v>
      </c>
      <c r="N42" s="10"/>
      <c r="O42" s="12"/>
      <c r="P42" s="8"/>
      <c r="Q42" s="8">
        <f t="shared" si="0"/>
        <v>275</v>
      </c>
      <c r="R42" s="13" t="s">
        <v>50</v>
      </c>
      <c r="S42" s="13" t="s">
        <v>50</v>
      </c>
    </row>
    <row r="43" spans="1:19" x14ac:dyDescent="0.25">
      <c r="A43" s="8" t="s">
        <v>156</v>
      </c>
      <c r="B43" s="10">
        <v>2</v>
      </c>
      <c r="C43" s="9">
        <f>B43*35</f>
        <v>70</v>
      </c>
      <c r="D43" s="8"/>
      <c r="E43" s="9">
        <f t="shared" si="5"/>
        <v>0</v>
      </c>
      <c r="F43" s="10"/>
      <c r="G43" s="9">
        <f t="shared" si="3"/>
        <v>0</v>
      </c>
      <c r="H43" s="10"/>
      <c r="I43" s="9">
        <f>H43*40</f>
        <v>0</v>
      </c>
      <c r="J43" s="10">
        <v>1</v>
      </c>
      <c r="K43" s="9">
        <f t="shared" si="6"/>
        <v>60</v>
      </c>
      <c r="L43" s="8"/>
      <c r="M43" s="11">
        <f>L43*60</f>
        <v>0</v>
      </c>
      <c r="N43" s="10"/>
      <c r="O43" s="12"/>
      <c r="P43" s="8"/>
      <c r="Q43" s="8">
        <f t="shared" si="0"/>
        <v>130</v>
      </c>
      <c r="R43" s="13" t="s">
        <v>50</v>
      </c>
      <c r="S43" s="13" t="s">
        <v>50</v>
      </c>
    </row>
    <row r="44" spans="1:19" x14ac:dyDescent="0.25">
      <c r="A44" s="8" t="s">
        <v>141</v>
      </c>
      <c r="B44" s="10">
        <v>8</v>
      </c>
      <c r="C44" s="9">
        <f>B44*25</f>
        <v>200</v>
      </c>
      <c r="D44" s="8"/>
      <c r="E44" s="9">
        <f t="shared" si="5"/>
        <v>0</v>
      </c>
      <c r="F44" s="10"/>
      <c r="G44" s="9">
        <f t="shared" si="3"/>
        <v>0</v>
      </c>
      <c r="H44" s="10"/>
      <c r="I44" s="9">
        <f>H44*40</f>
        <v>0</v>
      </c>
      <c r="J44" s="10">
        <v>2</v>
      </c>
      <c r="K44" s="9">
        <f t="shared" si="6"/>
        <v>120</v>
      </c>
      <c r="L44" s="8"/>
      <c r="M44" s="11">
        <f>L44*65</f>
        <v>0</v>
      </c>
      <c r="N44" s="10"/>
      <c r="O44" s="12"/>
      <c r="P44" s="8"/>
      <c r="Q44" s="15">
        <f t="shared" si="0"/>
        <v>320</v>
      </c>
      <c r="R44" s="13" t="s">
        <v>50</v>
      </c>
      <c r="S44" s="13" t="s">
        <v>50</v>
      </c>
    </row>
    <row r="45" spans="1:19" x14ac:dyDescent="0.25">
      <c r="A45" s="8" t="s">
        <v>25</v>
      </c>
      <c r="B45" s="10">
        <v>16</v>
      </c>
      <c r="C45" s="9">
        <f>B45*25</f>
        <v>400</v>
      </c>
      <c r="D45" s="8"/>
      <c r="E45" s="9">
        <f t="shared" si="5"/>
        <v>0</v>
      </c>
      <c r="F45" s="10"/>
      <c r="G45" s="9">
        <f t="shared" si="3"/>
        <v>0</v>
      </c>
      <c r="H45" s="10"/>
      <c r="I45" s="9">
        <f>H45*40</f>
        <v>0</v>
      </c>
      <c r="J45" s="10"/>
      <c r="K45" s="9">
        <f t="shared" si="6"/>
        <v>0</v>
      </c>
      <c r="L45" s="8"/>
      <c r="M45" s="11">
        <f>L45*65</f>
        <v>0</v>
      </c>
      <c r="N45" s="10"/>
      <c r="O45" s="12"/>
      <c r="P45" s="8"/>
      <c r="Q45" s="8">
        <f t="shared" si="0"/>
        <v>400</v>
      </c>
      <c r="R45" s="13" t="s">
        <v>50</v>
      </c>
      <c r="S45" s="13" t="s">
        <v>50</v>
      </c>
    </row>
    <row r="46" spans="1:19" x14ac:dyDescent="0.25">
      <c r="A46" s="8" t="s">
        <v>184</v>
      </c>
      <c r="B46" s="10"/>
      <c r="C46" s="9">
        <f>B46*30</f>
        <v>0</v>
      </c>
      <c r="D46" s="8"/>
      <c r="E46" s="9">
        <f t="shared" si="5"/>
        <v>0</v>
      </c>
      <c r="F46" s="10"/>
      <c r="G46" s="9">
        <f t="shared" si="3"/>
        <v>0</v>
      </c>
      <c r="H46" s="10"/>
      <c r="I46" s="9"/>
      <c r="J46" s="10">
        <v>3</v>
      </c>
      <c r="K46" s="9">
        <f t="shared" si="6"/>
        <v>180</v>
      </c>
      <c r="L46" s="8"/>
      <c r="M46" s="11">
        <f>L46*60</f>
        <v>0</v>
      </c>
      <c r="N46" s="10"/>
      <c r="O46" s="12"/>
      <c r="P46" s="8"/>
      <c r="Q46" s="8">
        <f t="shared" si="0"/>
        <v>180</v>
      </c>
      <c r="R46" s="13" t="s">
        <v>50</v>
      </c>
      <c r="S46" s="13" t="s">
        <v>50</v>
      </c>
    </row>
    <row r="47" spans="1:19" x14ac:dyDescent="0.25">
      <c r="A47" s="8" t="s">
        <v>195</v>
      </c>
      <c r="B47" s="10"/>
      <c r="C47" s="9">
        <f>B47*30</f>
        <v>0</v>
      </c>
      <c r="D47" s="8"/>
      <c r="E47" s="9">
        <f t="shared" si="5"/>
        <v>0</v>
      </c>
      <c r="F47" s="10"/>
      <c r="G47" s="9">
        <f t="shared" si="3"/>
        <v>0</v>
      </c>
      <c r="H47" s="10"/>
      <c r="I47" s="9"/>
      <c r="J47" s="10">
        <v>6</v>
      </c>
      <c r="K47" s="9">
        <f>J47*70</f>
        <v>420</v>
      </c>
      <c r="L47" s="8"/>
      <c r="M47" s="11">
        <f>L47*60</f>
        <v>0</v>
      </c>
      <c r="N47" s="10"/>
      <c r="O47" s="12"/>
      <c r="P47" s="8"/>
      <c r="Q47" s="8">
        <f t="shared" si="0"/>
        <v>420</v>
      </c>
      <c r="R47" s="13" t="s">
        <v>50</v>
      </c>
      <c r="S47" s="13" t="s">
        <v>50</v>
      </c>
    </row>
    <row r="48" spans="1:19" x14ac:dyDescent="0.25">
      <c r="A48" s="8" t="s">
        <v>53</v>
      </c>
      <c r="B48" s="10">
        <v>9</v>
      </c>
      <c r="C48" s="9">
        <f>B48*30</f>
        <v>270</v>
      </c>
      <c r="D48" s="8"/>
      <c r="E48" s="9">
        <f t="shared" si="5"/>
        <v>0</v>
      </c>
      <c r="F48" s="10"/>
      <c r="G48" s="9">
        <f t="shared" si="3"/>
        <v>0</v>
      </c>
      <c r="H48" s="10"/>
      <c r="I48" s="9">
        <f>H48*40</f>
        <v>0</v>
      </c>
      <c r="J48" s="10"/>
      <c r="K48" s="9">
        <f>J48*60</f>
        <v>0</v>
      </c>
      <c r="L48" s="8"/>
      <c r="M48" s="11">
        <f>L48*65</f>
        <v>0</v>
      </c>
      <c r="N48" s="10"/>
      <c r="O48" s="12"/>
      <c r="P48" s="8"/>
      <c r="Q48" s="8">
        <f t="shared" si="0"/>
        <v>270</v>
      </c>
      <c r="R48" s="13" t="s">
        <v>50</v>
      </c>
      <c r="S48" s="13" t="s">
        <v>50</v>
      </c>
    </row>
    <row r="49" spans="1:19" x14ac:dyDescent="0.25">
      <c r="A49" s="8" t="s">
        <v>26</v>
      </c>
      <c r="B49" s="10">
        <v>6</v>
      </c>
      <c r="C49" s="9">
        <f>B49*25</f>
        <v>150</v>
      </c>
      <c r="D49" s="8"/>
      <c r="E49" s="9">
        <f t="shared" si="5"/>
        <v>0</v>
      </c>
      <c r="F49" s="10"/>
      <c r="G49" s="9">
        <f t="shared" si="3"/>
        <v>0</v>
      </c>
      <c r="H49" s="10"/>
      <c r="I49" s="9">
        <f>H49*40</f>
        <v>0</v>
      </c>
      <c r="J49" s="10"/>
      <c r="K49" s="9">
        <f>J49*60</f>
        <v>0</v>
      </c>
      <c r="L49" s="8"/>
      <c r="M49" s="11">
        <f>L49*65</f>
        <v>0</v>
      </c>
      <c r="N49" s="10"/>
      <c r="O49" s="12"/>
      <c r="P49" s="8"/>
      <c r="Q49" s="8">
        <f t="shared" si="0"/>
        <v>150</v>
      </c>
      <c r="R49" s="13" t="s">
        <v>50</v>
      </c>
      <c r="S49" s="13" t="s">
        <v>50</v>
      </c>
    </row>
    <row r="50" spans="1:19" x14ac:dyDescent="0.25">
      <c r="A50" s="8" t="s">
        <v>191</v>
      </c>
      <c r="B50" s="10">
        <v>8</v>
      </c>
      <c r="C50" s="9">
        <f>B50*25</f>
        <v>200</v>
      </c>
      <c r="D50" s="8"/>
      <c r="E50" s="9">
        <f t="shared" si="5"/>
        <v>0</v>
      </c>
      <c r="F50" s="10"/>
      <c r="G50" s="9">
        <f t="shared" si="3"/>
        <v>0</v>
      </c>
      <c r="H50" s="10"/>
      <c r="I50" s="9"/>
      <c r="J50" s="10"/>
      <c r="K50" s="9">
        <f>J50*60</f>
        <v>0</v>
      </c>
      <c r="L50" s="8"/>
      <c r="M50" s="11">
        <f>L50*60</f>
        <v>0</v>
      </c>
      <c r="N50" s="10"/>
      <c r="O50" s="12"/>
      <c r="P50" s="8"/>
      <c r="Q50" s="8">
        <f t="shared" si="0"/>
        <v>200</v>
      </c>
      <c r="R50" s="13" t="s">
        <v>50</v>
      </c>
      <c r="S50" s="13" t="s">
        <v>50</v>
      </c>
    </row>
    <row r="51" spans="1:19" x14ac:dyDescent="0.25">
      <c r="A51" s="8" t="s">
        <v>34</v>
      </c>
      <c r="B51" s="10">
        <v>17</v>
      </c>
      <c r="C51" s="9">
        <f>B51*30</f>
        <v>510</v>
      </c>
      <c r="D51" s="8"/>
      <c r="E51" s="9">
        <f>D51*30</f>
        <v>0</v>
      </c>
      <c r="F51" s="10"/>
      <c r="G51" s="9">
        <f t="shared" si="3"/>
        <v>0</v>
      </c>
      <c r="H51" s="10"/>
      <c r="I51" s="9">
        <f>H51*40</f>
        <v>0</v>
      </c>
      <c r="J51" s="10"/>
      <c r="K51" s="9">
        <f t="shared" ref="K51:K57" si="7">J51*60</f>
        <v>0</v>
      </c>
      <c r="L51" s="8"/>
      <c r="M51" s="11">
        <f>L51*65</f>
        <v>0</v>
      </c>
      <c r="N51" s="10"/>
      <c r="O51" s="12"/>
      <c r="P51" s="8"/>
      <c r="Q51" s="8">
        <f t="shared" si="0"/>
        <v>510</v>
      </c>
      <c r="R51" s="13" t="s">
        <v>50</v>
      </c>
      <c r="S51" s="13" t="s">
        <v>50</v>
      </c>
    </row>
    <row r="52" spans="1:19" x14ac:dyDescent="0.25">
      <c r="A52" s="8" t="s">
        <v>189</v>
      </c>
      <c r="B52" s="10">
        <v>18</v>
      </c>
      <c r="C52" s="9">
        <f>B52*35</f>
        <v>630</v>
      </c>
      <c r="D52" s="8"/>
      <c r="E52" s="9">
        <f>D52*40</f>
        <v>0</v>
      </c>
      <c r="F52" s="10"/>
      <c r="G52" s="9">
        <f t="shared" si="3"/>
        <v>0</v>
      </c>
      <c r="H52" s="10"/>
      <c r="I52" s="9"/>
      <c r="J52" s="10"/>
      <c r="K52" s="9">
        <f t="shared" si="7"/>
        <v>0</v>
      </c>
      <c r="L52" s="8"/>
      <c r="M52" s="11">
        <f>L52*60</f>
        <v>0</v>
      </c>
      <c r="N52" s="10"/>
      <c r="O52" s="12"/>
      <c r="P52" s="8"/>
      <c r="Q52" s="8">
        <f t="shared" si="0"/>
        <v>630</v>
      </c>
      <c r="R52" s="13" t="s">
        <v>50</v>
      </c>
      <c r="S52" s="13" t="s">
        <v>50</v>
      </c>
    </row>
    <row r="53" spans="1:19" x14ac:dyDescent="0.25">
      <c r="A53" s="15" t="s">
        <v>29</v>
      </c>
      <c r="B53" s="10">
        <v>1</v>
      </c>
      <c r="C53" s="9">
        <f>B53*25</f>
        <v>25</v>
      </c>
      <c r="D53" s="8"/>
      <c r="E53" s="9">
        <f>D53*35</f>
        <v>0</v>
      </c>
      <c r="F53" s="10">
        <v>3</v>
      </c>
      <c r="G53" s="9">
        <f t="shared" si="3"/>
        <v>240</v>
      </c>
      <c r="H53" s="10"/>
      <c r="I53" s="9">
        <f>H53*40</f>
        <v>0</v>
      </c>
      <c r="J53" s="10"/>
      <c r="K53" s="9">
        <f t="shared" si="7"/>
        <v>0</v>
      </c>
      <c r="L53" s="8">
        <v>8</v>
      </c>
      <c r="M53" s="11">
        <f>L53*60</f>
        <v>480</v>
      </c>
      <c r="N53" s="10"/>
      <c r="O53" s="12"/>
      <c r="P53" s="8"/>
      <c r="Q53" s="8">
        <f t="shared" si="0"/>
        <v>745</v>
      </c>
      <c r="R53" s="13" t="s">
        <v>50</v>
      </c>
      <c r="S53" s="13" t="s">
        <v>50</v>
      </c>
    </row>
    <row r="54" spans="1:19" x14ac:dyDescent="0.25">
      <c r="A54" s="8" t="s">
        <v>116</v>
      </c>
      <c r="B54" s="10"/>
      <c r="C54" s="9">
        <f>B54*25</f>
        <v>0</v>
      </c>
      <c r="D54" s="8"/>
      <c r="E54" s="9">
        <f>D54*40</f>
        <v>0</v>
      </c>
      <c r="F54" s="10"/>
      <c r="G54" s="9">
        <f t="shared" si="3"/>
        <v>0</v>
      </c>
      <c r="H54" s="10"/>
      <c r="I54" s="9">
        <f>H54*40</f>
        <v>0</v>
      </c>
      <c r="J54" s="10">
        <v>3</v>
      </c>
      <c r="K54" s="9">
        <f t="shared" si="7"/>
        <v>180</v>
      </c>
      <c r="L54" s="8"/>
      <c r="M54" s="11">
        <f>L54*55</f>
        <v>0</v>
      </c>
      <c r="N54" s="10">
        <v>60</v>
      </c>
      <c r="O54" s="12"/>
      <c r="P54" s="31"/>
      <c r="Q54" s="8">
        <f t="shared" si="0"/>
        <v>240</v>
      </c>
      <c r="R54" s="13" t="s">
        <v>50</v>
      </c>
      <c r="S54" s="13" t="s">
        <v>50</v>
      </c>
    </row>
    <row r="55" spans="1:19" x14ac:dyDescent="0.25">
      <c r="A55" s="8" t="s">
        <v>134</v>
      </c>
      <c r="B55" s="10"/>
      <c r="C55" s="9">
        <f>B55*25</f>
        <v>0</v>
      </c>
      <c r="D55" s="8"/>
      <c r="E55" s="9">
        <f>D55*35</f>
        <v>0</v>
      </c>
      <c r="F55" s="10">
        <v>1</v>
      </c>
      <c r="G55" s="9">
        <f t="shared" si="3"/>
        <v>80</v>
      </c>
      <c r="H55" s="10"/>
      <c r="I55" s="9">
        <f>H55*40</f>
        <v>0</v>
      </c>
      <c r="J55" s="10"/>
      <c r="K55" s="9">
        <f t="shared" si="7"/>
        <v>0</v>
      </c>
      <c r="L55" s="8">
        <v>10</v>
      </c>
      <c r="M55" s="11">
        <f>L55*65</f>
        <v>650</v>
      </c>
      <c r="N55" s="10"/>
      <c r="O55" s="12"/>
      <c r="P55" s="8"/>
      <c r="Q55" s="8">
        <f t="shared" si="0"/>
        <v>730</v>
      </c>
      <c r="R55" s="13" t="s">
        <v>50</v>
      </c>
      <c r="S55" s="13" t="s">
        <v>50</v>
      </c>
    </row>
    <row r="56" spans="1:19" x14ac:dyDescent="0.25">
      <c r="A56" s="8" t="s">
        <v>30</v>
      </c>
      <c r="B56" s="10">
        <v>9</v>
      </c>
      <c r="C56" s="9">
        <f>B56*20</f>
        <v>180</v>
      </c>
      <c r="D56" s="8"/>
      <c r="E56" s="9">
        <f>D56*40</f>
        <v>0</v>
      </c>
      <c r="F56" s="10"/>
      <c r="G56" s="9">
        <f t="shared" si="3"/>
        <v>0</v>
      </c>
      <c r="H56" s="10"/>
      <c r="I56" s="9">
        <f>H56*40</f>
        <v>0</v>
      </c>
      <c r="J56" s="10"/>
      <c r="K56" s="9">
        <f t="shared" si="7"/>
        <v>0</v>
      </c>
      <c r="L56" s="8"/>
      <c r="M56" s="11">
        <f>L56*60</f>
        <v>0</v>
      </c>
      <c r="N56" s="10"/>
      <c r="O56" s="12"/>
      <c r="P56" s="8"/>
      <c r="Q56" s="8">
        <f t="shared" si="0"/>
        <v>180</v>
      </c>
      <c r="R56" s="13" t="s">
        <v>50</v>
      </c>
      <c r="S56" s="13" t="s">
        <v>50</v>
      </c>
    </row>
    <row r="57" spans="1:19" x14ac:dyDescent="0.25">
      <c r="A57" s="8" t="s">
        <v>85</v>
      </c>
      <c r="B57" s="10">
        <v>16</v>
      </c>
      <c r="C57" s="9">
        <f t="shared" ref="C57:C62" si="8">B57*25</f>
        <v>400</v>
      </c>
      <c r="D57" s="8"/>
      <c r="E57" s="9">
        <f>D57*40</f>
        <v>0</v>
      </c>
      <c r="F57" s="10"/>
      <c r="G57" s="9">
        <f t="shared" si="3"/>
        <v>0</v>
      </c>
      <c r="H57" s="10"/>
      <c r="I57" s="9">
        <f>H57*40</f>
        <v>0</v>
      </c>
      <c r="J57" s="10"/>
      <c r="K57" s="9">
        <f t="shared" si="7"/>
        <v>0</v>
      </c>
      <c r="L57" s="8"/>
      <c r="M57" s="11">
        <f>L57*60</f>
        <v>0</v>
      </c>
      <c r="N57" s="10"/>
      <c r="O57" s="12"/>
      <c r="P57" s="8"/>
      <c r="Q57" s="8">
        <f t="shared" si="0"/>
        <v>400</v>
      </c>
      <c r="R57" s="13" t="s">
        <v>50</v>
      </c>
      <c r="S57" s="13" t="s">
        <v>50</v>
      </c>
    </row>
    <row r="58" spans="1:19" x14ac:dyDescent="0.25">
      <c r="A58" s="8" t="s">
        <v>215</v>
      </c>
      <c r="B58" s="10"/>
      <c r="C58" s="9">
        <f t="shared" si="8"/>
        <v>0</v>
      </c>
      <c r="D58" s="8"/>
      <c r="E58" s="9">
        <f t="shared" ref="E58:E66" si="9">D58*40</f>
        <v>0</v>
      </c>
      <c r="F58" s="10"/>
      <c r="G58" s="9">
        <f t="shared" si="3"/>
        <v>0</v>
      </c>
      <c r="H58" s="10"/>
      <c r="I58" s="9"/>
      <c r="J58" s="10">
        <v>5</v>
      </c>
      <c r="K58" s="9">
        <f>J58*70</f>
        <v>350</v>
      </c>
      <c r="L58" s="8"/>
      <c r="M58" s="11">
        <f t="shared" ref="M58:M66" si="10">L58*60</f>
        <v>0</v>
      </c>
      <c r="N58" s="10"/>
      <c r="O58" s="12"/>
      <c r="P58" s="8"/>
      <c r="Q58" s="8">
        <f t="shared" ref="Q58:Q67" si="11">SUM(C58,E58,G58,I58,K58,N58,M58)-O58</f>
        <v>350</v>
      </c>
      <c r="R58" s="13" t="s">
        <v>50</v>
      </c>
      <c r="S58" s="13" t="s">
        <v>50</v>
      </c>
    </row>
    <row r="59" spans="1:19" x14ac:dyDescent="0.25">
      <c r="A59" s="8" t="s">
        <v>216</v>
      </c>
      <c r="B59" s="10"/>
      <c r="C59" s="9">
        <f t="shared" si="8"/>
        <v>0</v>
      </c>
      <c r="D59" s="8"/>
      <c r="E59" s="9">
        <f t="shared" si="9"/>
        <v>0</v>
      </c>
      <c r="F59" s="10"/>
      <c r="G59" s="9">
        <f t="shared" si="3"/>
        <v>0</v>
      </c>
      <c r="H59" s="10"/>
      <c r="I59" s="9"/>
      <c r="J59" s="10">
        <v>7</v>
      </c>
      <c r="K59" s="9">
        <f>J59*70</f>
        <v>490</v>
      </c>
      <c r="L59" s="8"/>
      <c r="M59" s="11">
        <f t="shared" si="10"/>
        <v>0</v>
      </c>
      <c r="N59" s="10">
        <v>140</v>
      </c>
      <c r="O59" s="12"/>
      <c r="P59" s="8"/>
      <c r="Q59" s="8">
        <f t="shared" si="11"/>
        <v>630</v>
      </c>
      <c r="R59" s="13" t="s">
        <v>50</v>
      </c>
      <c r="S59" s="13" t="s">
        <v>50</v>
      </c>
    </row>
    <row r="60" spans="1:19" x14ac:dyDescent="0.25">
      <c r="A60" s="8" t="s">
        <v>217</v>
      </c>
      <c r="B60" s="10"/>
      <c r="C60" s="9">
        <f t="shared" si="8"/>
        <v>0</v>
      </c>
      <c r="D60" s="8"/>
      <c r="E60" s="9">
        <f t="shared" si="9"/>
        <v>0</v>
      </c>
      <c r="F60" s="10"/>
      <c r="G60" s="9">
        <f t="shared" si="3"/>
        <v>0</v>
      </c>
      <c r="H60" s="10"/>
      <c r="I60" s="9"/>
      <c r="J60" s="10">
        <v>5</v>
      </c>
      <c r="K60" s="9">
        <f>J60*70</f>
        <v>350</v>
      </c>
      <c r="L60" s="8"/>
      <c r="M60" s="11">
        <f t="shared" si="10"/>
        <v>0</v>
      </c>
      <c r="N60" s="10"/>
      <c r="O60" s="12"/>
      <c r="P60" s="8"/>
      <c r="Q60" s="8">
        <f t="shared" si="11"/>
        <v>350</v>
      </c>
      <c r="R60" s="13" t="s">
        <v>50</v>
      </c>
      <c r="S60" s="13" t="s">
        <v>50</v>
      </c>
    </row>
    <row r="61" spans="1:19" x14ac:dyDescent="0.25">
      <c r="A61" s="8" t="s">
        <v>218</v>
      </c>
      <c r="B61" s="10"/>
      <c r="C61" s="9">
        <f t="shared" si="8"/>
        <v>0</v>
      </c>
      <c r="D61" s="8"/>
      <c r="E61" s="9">
        <f t="shared" si="9"/>
        <v>0</v>
      </c>
      <c r="F61" s="10"/>
      <c r="G61" s="9">
        <f t="shared" si="3"/>
        <v>0</v>
      </c>
      <c r="H61" s="10"/>
      <c r="I61" s="9"/>
      <c r="J61" s="10">
        <v>9</v>
      </c>
      <c r="K61" s="9">
        <f>J61*65</f>
        <v>585</v>
      </c>
      <c r="L61" s="8"/>
      <c r="M61" s="11">
        <f t="shared" si="10"/>
        <v>0</v>
      </c>
      <c r="N61" s="10">
        <v>65</v>
      </c>
      <c r="O61" s="12"/>
      <c r="P61" s="8"/>
      <c r="Q61" s="8">
        <f t="shared" si="11"/>
        <v>650</v>
      </c>
      <c r="R61" s="13" t="s">
        <v>50</v>
      </c>
      <c r="S61" s="13" t="s">
        <v>50</v>
      </c>
    </row>
    <row r="62" spans="1:19" x14ac:dyDescent="0.25">
      <c r="A62" s="8" t="s">
        <v>220</v>
      </c>
      <c r="B62" s="10"/>
      <c r="C62" s="9">
        <f t="shared" si="8"/>
        <v>0</v>
      </c>
      <c r="D62" s="8"/>
      <c r="E62" s="9">
        <f t="shared" si="9"/>
        <v>0</v>
      </c>
      <c r="F62" s="10"/>
      <c r="G62" s="9">
        <f t="shared" si="3"/>
        <v>0</v>
      </c>
      <c r="H62" s="10"/>
      <c r="I62" s="9"/>
      <c r="J62" s="10">
        <v>4</v>
      </c>
      <c r="K62" s="9">
        <f>J62*65</f>
        <v>260</v>
      </c>
      <c r="L62" s="8"/>
      <c r="M62" s="11">
        <f t="shared" si="10"/>
        <v>0</v>
      </c>
      <c r="N62" s="10"/>
      <c r="O62" s="12"/>
      <c r="P62" s="8"/>
      <c r="Q62" s="8">
        <f t="shared" si="11"/>
        <v>260</v>
      </c>
      <c r="R62" s="13" t="s">
        <v>50</v>
      </c>
      <c r="S62" s="13" t="s">
        <v>50</v>
      </c>
    </row>
    <row r="63" spans="1:19" x14ac:dyDescent="0.25">
      <c r="A63" s="8" t="s">
        <v>221</v>
      </c>
      <c r="B63" s="10">
        <v>3</v>
      </c>
      <c r="C63" s="9">
        <f>B63*30</f>
        <v>90</v>
      </c>
      <c r="D63" s="8"/>
      <c r="E63" s="9">
        <f t="shared" si="9"/>
        <v>0</v>
      </c>
      <c r="F63" s="10"/>
      <c r="G63" s="9">
        <f t="shared" si="3"/>
        <v>0</v>
      </c>
      <c r="H63" s="10"/>
      <c r="I63" s="9"/>
      <c r="J63" s="10"/>
      <c r="K63" s="9">
        <f>J63*65</f>
        <v>0</v>
      </c>
      <c r="L63" s="8"/>
      <c r="M63" s="11">
        <f t="shared" si="10"/>
        <v>0</v>
      </c>
      <c r="N63" s="10"/>
      <c r="O63" s="12"/>
      <c r="P63" s="8"/>
      <c r="Q63" s="8">
        <f t="shared" si="11"/>
        <v>90</v>
      </c>
      <c r="R63" s="13"/>
      <c r="S63" s="13" t="s">
        <v>50</v>
      </c>
    </row>
    <row r="64" spans="1:19" x14ac:dyDescent="0.25">
      <c r="A64" s="8" t="s">
        <v>224</v>
      </c>
      <c r="B64" s="10">
        <v>13</v>
      </c>
      <c r="C64" s="9">
        <f>B64*25</f>
        <v>325</v>
      </c>
      <c r="D64" s="8"/>
      <c r="E64" s="9">
        <f t="shared" si="9"/>
        <v>0</v>
      </c>
      <c r="F64" s="10"/>
      <c r="G64" s="9">
        <f t="shared" si="3"/>
        <v>0</v>
      </c>
      <c r="H64" s="10"/>
      <c r="I64" s="9"/>
      <c r="J64" s="10"/>
      <c r="K64" s="9">
        <f>J64*65</f>
        <v>0</v>
      </c>
      <c r="L64" s="8"/>
      <c r="M64" s="11">
        <f t="shared" si="10"/>
        <v>0</v>
      </c>
      <c r="N64" s="10"/>
      <c r="O64" s="12"/>
      <c r="P64" s="8"/>
      <c r="Q64" s="8">
        <f t="shared" si="11"/>
        <v>325</v>
      </c>
      <c r="R64" s="13"/>
      <c r="S64" s="13" t="s">
        <v>50</v>
      </c>
    </row>
    <row r="65" spans="1:19" x14ac:dyDescent="0.25">
      <c r="A65" s="8" t="s">
        <v>225</v>
      </c>
      <c r="B65" s="10"/>
      <c r="C65" s="9">
        <f>B65*30</f>
        <v>0</v>
      </c>
      <c r="D65" s="8"/>
      <c r="E65" s="9">
        <f t="shared" si="9"/>
        <v>0</v>
      </c>
      <c r="F65" s="10"/>
      <c r="G65" s="9">
        <f t="shared" si="3"/>
        <v>0</v>
      </c>
      <c r="H65" s="10"/>
      <c r="I65" s="9"/>
      <c r="J65" s="10">
        <v>5</v>
      </c>
      <c r="K65" s="9">
        <f>J65*70</f>
        <v>350</v>
      </c>
      <c r="L65" s="8"/>
      <c r="M65" s="11">
        <f t="shared" si="10"/>
        <v>0</v>
      </c>
      <c r="N65" s="10"/>
      <c r="O65" s="12"/>
      <c r="P65" s="8"/>
      <c r="Q65" s="8">
        <f t="shared" si="11"/>
        <v>350</v>
      </c>
      <c r="R65" s="13" t="s">
        <v>50</v>
      </c>
      <c r="S65" s="13" t="s">
        <v>50</v>
      </c>
    </row>
    <row r="66" spans="1:19" x14ac:dyDescent="0.25">
      <c r="A66" s="8" t="s">
        <v>226</v>
      </c>
      <c r="B66" s="10"/>
      <c r="C66" s="9">
        <f>B66*30</f>
        <v>0</v>
      </c>
      <c r="D66" s="8"/>
      <c r="E66" s="9">
        <f t="shared" si="9"/>
        <v>0</v>
      </c>
      <c r="F66" s="10"/>
      <c r="G66" s="9">
        <f t="shared" si="3"/>
        <v>0</v>
      </c>
      <c r="H66" s="10"/>
      <c r="I66" s="9"/>
      <c r="J66" s="10">
        <v>6</v>
      </c>
      <c r="K66" s="9">
        <f>J66*65</f>
        <v>390</v>
      </c>
      <c r="L66" s="8"/>
      <c r="M66" s="11">
        <f t="shared" si="10"/>
        <v>0</v>
      </c>
      <c r="N66" s="10"/>
      <c r="O66" s="12"/>
      <c r="P66" s="8"/>
      <c r="Q66" s="8">
        <f t="shared" si="11"/>
        <v>390</v>
      </c>
      <c r="R66" s="13" t="s">
        <v>50</v>
      </c>
      <c r="S66" s="13" t="s">
        <v>50</v>
      </c>
    </row>
    <row r="67" spans="1:19" x14ac:dyDescent="0.25">
      <c r="A67" s="8"/>
      <c r="B67" s="10"/>
      <c r="C67" s="9"/>
      <c r="D67" s="8"/>
      <c r="E67" s="9"/>
      <c r="F67" s="10"/>
      <c r="G67" s="9"/>
      <c r="H67" s="10"/>
      <c r="I67" s="9"/>
      <c r="J67" s="10"/>
      <c r="K67" s="9"/>
      <c r="L67" s="8"/>
      <c r="M67" s="11"/>
      <c r="N67" s="10"/>
      <c r="O67" s="12"/>
      <c r="P67" s="8"/>
      <c r="Q67" s="8">
        <f t="shared" si="11"/>
        <v>0</v>
      </c>
      <c r="R67" s="13"/>
      <c r="S67" s="13"/>
    </row>
    <row r="68" spans="1:19" x14ac:dyDescent="0.25">
      <c r="A68" s="8"/>
      <c r="B68" s="10"/>
      <c r="C68" s="9">
        <f>B68*30</f>
        <v>0</v>
      </c>
      <c r="D68" s="8"/>
      <c r="E68" s="9">
        <f t="shared" ref="E68:E74" si="12">D68*40</f>
        <v>0</v>
      </c>
      <c r="F68" s="10"/>
      <c r="G68" s="9">
        <f>F68*80</f>
        <v>0</v>
      </c>
      <c r="H68" s="10"/>
      <c r="I68" s="9"/>
      <c r="J68" s="10"/>
      <c r="K68" s="9">
        <f t="shared" ref="K68:K73" si="13">J68*70</f>
        <v>0</v>
      </c>
      <c r="L68" s="8"/>
      <c r="M68" s="11">
        <f>L68*60</f>
        <v>0</v>
      </c>
      <c r="N68" s="10"/>
      <c r="O68" s="12"/>
      <c r="P68" s="8"/>
      <c r="Q68" s="8">
        <f t="shared" ref="Q68:Q74" si="14">SUM(C68,E68,G68,I68,K68,N68,M68)-O68</f>
        <v>0</v>
      </c>
      <c r="R68" s="13"/>
      <c r="S68" s="13"/>
    </row>
    <row r="69" spans="1:19" x14ac:dyDescent="0.25">
      <c r="A69" s="8"/>
      <c r="B69" s="10"/>
      <c r="C69" s="9">
        <f>B69*30</f>
        <v>0</v>
      </c>
      <c r="D69" s="8"/>
      <c r="E69" s="9">
        <f t="shared" si="12"/>
        <v>0</v>
      </c>
      <c r="F69" s="10"/>
      <c r="G69" s="9">
        <f>F69*80</f>
        <v>0</v>
      </c>
      <c r="H69" s="10"/>
      <c r="I69" s="9"/>
      <c r="J69" s="10"/>
      <c r="K69" s="9">
        <f t="shared" si="13"/>
        <v>0</v>
      </c>
      <c r="L69" s="8"/>
      <c r="M69" s="11">
        <f>L69*60</f>
        <v>0</v>
      </c>
      <c r="N69" s="10"/>
      <c r="O69" s="12"/>
      <c r="P69" s="8"/>
      <c r="Q69" s="8">
        <f t="shared" si="14"/>
        <v>0</v>
      </c>
      <c r="R69" s="13"/>
      <c r="S69" s="13"/>
    </row>
    <row r="70" spans="1:19" x14ac:dyDescent="0.25">
      <c r="A70" s="8"/>
      <c r="B70" s="10"/>
      <c r="C70" s="9">
        <f>B70*30</f>
        <v>0</v>
      </c>
      <c r="D70" s="8"/>
      <c r="E70" s="9">
        <f t="shared" si="12"/>
        <v>0</v>
      </c>
      <c r="F70" s="10"/>
      <c r="G70" s="9">
        <f>F70*80</f>
        <v>0</v>
      </c>
      <c r="H70" s="10"/>
      <c r="I70" s="9"/>
      <c r="J70" s="10"/>
      <c r="K70" s="9">
        <f t="shared" si="13"/>
        <v>0</v>
      </c>
      <c r="L70" s="8"/>
      <c r="M70" s="11">
        <f>L70*60</f>
        <v>0</v>
      </c>
      <c r="N70" s="10"/>
      <c r="O70" s="12"/>
      <c r="P70" s="8"/>
      <c r="Q70" s="8">
        <f t="shared" si="14"/>
        <v>0</v>
      </c>
      <c r="R70" s="13"/>
      <c r="S70" s="13"/>
    </row>
    <row r="71" spans="1:19" x14ac:dyDescent="0.25">
      <c r="A71" s="8"/>
      <c r="B71" s="10"/>
      <c r="C71" s="9">
        <f>B71*30</f>
        <v>0</v>
      </c>
      <c r="D71" s="8"/>
      <c r="E71" s="9">
        <f t="shared" si="12"/>
        <v>0</v>
      </c>
      <c r="F71" s="10"/>
      <c r="G71" s="9">
        <f>F71*80</f>
        <v>0</v>
      </c>
      <c r="H71" s="10"/>
      <c r="I71" s="9"/>
      <c r="J71" s="10"/>
      <c r="K71" s="9">
        <f t="shared" si="13"/>
        <v>0</v>
      </c>
      <c r="L71" s="8"/>
      <c r="M71" s="11">
        <f>L71*60</f>
        <v>0</v>
      </c>
      <c r="N71" s="10"/>
      <c r="O71" s="12"/>
      <c r="P71" s="8"/>
      <c r="Q71" s="8">
        <f t="shared" si="14"/>
        <v>0</v>
      </c>
      <c r="R71" s="13"/>
      <c r="S71" s="13"/>
    </row>
    <row r="72" spans="1:19" x14ac:dyDescent="0.25">
      <c r="A72" s="8" t="s">
        <v>209</v>
      </c>
      <c r="B72" s="10"/>
      <c r="C72" s="9">
        <f>B72*10</f>
        <v>0</v>
      </c>
      <c r="D72" s="8"/>
      <c r="E72" s="9">
        <f t="shared" si="12"/>
        <v>0</v>
      </c>
      <c r="F72" s="10"/>
      <c r="G72" s="9">
        <f>F72*55</f>
        <v>0</v>
      </c>
      <c r="H72" s="10"/>
      <c r="I72" s="9">
        <f>H72*40</f>
        <v>0</v>
      </c>
      <c r="J72" s="10"/>
      <c r="K72" s="9">
        <f t="shared" si="13"/>
        <v>0</v>
      </c>
      <c r="L72" s="8">
        <v>11</v>
      </c>
      <c r="M72" s="11">
        <f>L72*60</f>
        <v>660</v>
      </c>
      <c r="N72" s="10"/>
      <c r="O72" s="12"/>
      <c r="P72" s="8"/>
      <c r="Q72" s="8">
        <f t="shared" si="14"/>
        <v>660</v>
      </c>
      <c r="R72" s="13"/>
      <c r="S72" s="13"/>
    </row>
    <row r="73" spans="1:19" x14ac:dyDescent="0.25">
      <c r="A73" s="9" t="s">
        <v>64</v>
      </c>
      <c r="B73" s="8">
        <v>1</v>
      </c>
      <c r="C73" s="9">
        <f>B73*10</f>
        <v>10</v>
      </c>
      <c r="D73" s="8">
        <v>2</v>
      </c>
      <c r="E73" s="9">
        <f t="shared" si="12"/>
        <v>80</v>
      </c>
      <c r="F73" s="10"/>
      <c r="G73" s="9">
        <f>F73*55</f>
        <v>0</v>
      </c>
      <c r="H73" s="10"/>
      <c r="I73" s="9">
        <f>H73*40</f>
        <v>0</v>
      </c>
      <c r="J73" s="10"/>
      <c r="K73" s="9">
        <f t="shared" si="13"/>
        <v>0</v>
      </c>
      <c r="L73" s="8"/>
      <c r="M73" s="11">
        <f>L73*30</f>
        <v>0</v>
      </c>
      <c r="N73" s="10"/>
      <c r="O73" s="12"/>
      <c r="P73" s="8"/>
      <c r="Q73" s="8">
        <f t="shared" si="14"/>
        <v>90</v>
      </c>
      <c r="R73" s="13"/>
      <c r="S73" s="13"/>
    </row>
    <row r="74" spans="1:19" x14ac:dyDescent="0.25">
      <c r="A74" s="9" t="s">
        <v>65</v>
      </c>
      <c r="B74" s="8">
        <v>12</v>
      </c>
      <c r="C74" s="9">
        <f>B74*10</f>
        <v>120</v>
      </c>
      <c r="D74" s="8"/>
      <c r="E74" s="9">
        <f t="shared" si="12"/>
        <v>0</v>
      </c>
      <c r="F74" s="10"/>
      <c r="G74" s="9">
        <f>F74*55</f>
        <v>0</v>
      </c>
      <c r="H74" s="10"/>
      <c r="I74" s="9">
        <f>H74*40</f>
        <v>0</v>
      </c>
      <c r="J74" s="10"/>
      <c r="K74" s="9">
        <f>J74*65</f>
        <v>0</v>
      </c>
      <c r="L74" s="8"/>
      <c r="M74" s="11">
        <f>L74*55</f>
        <v>0</v>
      </c>
      <c r="N74" s="10"/>
      <c r="O74" s="12"/>
      <c r="P74" s="8"/>
      <c r="Q74" s="8">
        <f t="shared" si="14"/>
        <v>120</v>
      </c>
      <c r="R74" s="13"/>
      <c r="S74" s="13"/>
    </row>
    <row r="75" spans="1:19" x14ac:dyDescent="0.25">
      <c r="B75">
        <f>SUM(B3:B74)</f>
        <v>270</v>
      </c>
      <c r="C75">
        <f>SUM(C3:C72)</f>
        <v>6930</v>
      </c>
      <c r="D75">
        <f>SUM(D3:D74)</f>
        <v>17</v>
      </c>
      <c r="E75">
        <f>SUM(E3:E72)</f>
        <v>545</v>
      </c>
      <c r="F75">
        <f>SUM(F3:F74)</f>
        <v>11</v>
      </c>
      <c r="G75">
        <f>SUM(G3:G72)</f>
        <v>920</v>
      </c>
      <c r="H75">
        <f>SUM(H3:H74)</f>
        <v>0</v>
      </c>
      <c r="I75">
        <f>SUM(I3:I72)</f>
        <v>0</v>
      </c>
      <c r="J75">
        <f>SUM(J3:J74)</f>
        <v>107</v>
      </c>
      <c r="K75">
        <f>SUM(K3:K72)</f>
        <v>6965</v>
      </c>
      <c r="L75">
        <f>SUM(L3:L74)</f>
        <v>55</v>
      </c>
      <c r="M75">
        <f>SUM(M3:M71)</f>
        <v>3000</v>
      </c>
      <c r="Q75">
        <f>SUM(Q3:Q72)-(Q74+Q73+Q72)</f>
        <v>18965</v>
      </c>
    </row>
    <row r="76" spans="1:19" x14ac:dyDescent="0.25">
      <c r="M76">
        <f>M75-800-750-750</f>
        <v>700</v>
      </c>
      <c r="Q76">
        <f>SUM(B75,D75,F75,H75,J75,L75)</f>
        <v>460</v>
      </c>
    </row>
    <row r="80" spans="1:19" x14ac:dyDescent="0.25">
      <c r="A80" t="s">
        <v>213</v>
      </c>
      <c r="B80">
        <v>3117</v>
      </c>
    </row>
    <row r="81" spans="1:3" x14ac:dyDescent="0.25">
      <c r="A81" t="s">
        <v>113</v>
      </c>
      <c r="B81">
        <v>1576</v>
      </c>
    </row>
    <row r="82" spans="1:3" x14ac:dyDescent="0.25">
      <c r="A82" t="s">
        <v>158</v>
      </c>
      <c r="B82">
        <v>1434</v>
      </c>
    </row>
    <row r="83" spans="1:3" x14ac:dyDescent="0.25">
      <c r="A83" t="s">
        <v>137</v>
      </c>
      <c r="B83">
        <v>1365</v>
      </c>
    </row>
    <row r="87" spans="1:3" x14ac:dyDescent="0.25">
      <c r="A87" s="16" t="s">
        <v>12</v>
      </c>
      <c r="B87">
        <f>SUM(B80:B86)</f>
        <v>7492</v>
      </c>
      <c r="C87">
        <f>SUM(C82:C84)</f>
        <v>0</v>
      </c>
    </row>
    <row r="89" spans="1:3" x14ac:dyDescent="0.25">
      <c r="A89" t="s">
        <v>39</v>
      </c>
      <c r="B89">
        <f>Q75-B87</f>
        <v>11473</v>
      </c>
    </row>
    <row r="91" spans="1:3" x14ac:dyDescent="0.25">
      <c r="A91" t="s">
        <v>40</v>
      </c>
      <c r="B91">
        <v>1375</v>
      </c>
    </row>
    <row r="92" spans="1:3" x14ac:dyDescent="0.25">
      <c r="A92" t="s">
        <v>41</v>
      </c>
      <c r="B92">
        <v>200</v>
      </c>
    </row>
    <row r="93" spans="1:3" x14ac:dyDescent="0.25">
      <c r="A93" t="s">
        <v>42</v>
      </c>
      <c r="B93">
        <v>280</v>
      </c>
    </row>
    <row r="94" spans="1:3" x14ac:dyDescent="0.25">
      <c r="A94" t="s">
        <v>51</v>
      </c>
      <c r="B94">
        <v>515</v>
      </c>
    </row>
    <row r="95" spans="1:3" x14ac:dyDescent="0.25">
      <c r="A95" t="s">
        <v>43</v>
      </c>
      <c r="B95">
        <v>125</v>
      </c>
    </row>
    <row r="96" spans="1:3" x14ac:dyDescent="0.25">
      <c r="A96" t="s">
        <v>44</v>
      </c>
      <c r="B96">
        <v>126</v>
      </c>
    </row>
    <row r="97" spans="1:4" x14ac:dyDescent="0.25">
      <c r="A97" t="s">
        <v>227</v>
      </c>
      <c r="B97">
        <v>465</v>
      </c>
    </row>
    <row r="98" spans="1:4" x14ac:dyDescent="0.25">
      <c r="D98" s="17"/>
    </row>
    <row r="100" spans="1:4" x14ac:dyDescent="0.25">
      <c r="A100" t="s">
        <v>82</v>
      </c>
      <c r="B100">
        <v>2000</v>
      </c>
    </row>
    <row r="101" spans="1:4" x14ac:dyDescent="0.25">
      <c r="A101" t="s">
        <v>48</v>
      </c>
      <c r="B101">
        <f>SUM(B91:B100)</f>
        <v>5086</v>
      </c>
    </row>
    <row r="104" spans="1:4" x14ac:dyDescent="0.25">
      <c r="A104" t="s">
        <v>49</v>
      </c>
      <c r="B104">
        <f>B89-B101</f>
        <v>6387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K33" sqref="K33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8" t="s">
        <v>225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>
        <v>8</v>
      </c>
      <c r="K3" s="9">
        <f>J3*65</f>
        <v>520</v>
      </c>
      <c r="L3" s="8"/>
      <c r="M3" s="11">
        <f>L3*60</f>
        <v>0</v>
      </c>
      <c r="N3" s="10"/>
      <c r="O3" s="12"/>
      <c r="P3" s="8"/>
      <c r="Q3" s="8">
        <f t="shared" ref="Q3:Q34" si="0">SUM(C3,E3,G3,I3,K3,N3,M3)-O3</f>
        <v>520</v>
      </c>
      <c r="R3" s="13" t="s">
        <v>50</v>
      </c>
      <c r="S3" s="13" t="s">
        <v>50</v>
      </c>
    </row>
    <row r="4" spans="1:19" x14ac:dyDescent="0.25">
      <c r="A4" s="8" t="s">
        <v>234</v>
      </c>
      <c r="B4" s="10">
        <v>1</v>
      </c>
      <c r="C4" s="9">
        <f>B4*30</f>
        <v>30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/>
      <c r="K4" s="9">
        <f>J4*65</f>
        <v>0</v>
      </c>
      <c r="L4" s="8"/>
      <c r="M4" s="11">
        <f>L4*60</f>
        <v>0</v>
      </c>
      <c r="N4" s="10"/>
      <c r="O4" s="12"/>
      <c r="P4" s="8"/>
      <c r="Q4" s="8">
        <f t="shared" si="0"/>
        <v>30</v>
      </c>
      <c r="R4" s="13"/>
      <c r="S4" s="13" t="s">
        <v>50</v>
      </c>
    </row>
    <row r="5" spans="1:19" x14ac:dyDescent="0.25">
      <c r="A5" s="8" t="s">
        <v>198</v>
      </c>
      <c r="B5" s="10"/>
      <c r="C5" s="9">
        <f>B5*30</f>
        <v>0</v>
      </c>
      <c r="D5" s="8"/>
      <c r="E5" s="9">
        <f>D5*40</f>
        <v>0</v>
      </c>
      <c r="F5" s="10"/>
      <c r="G5" s="9">
        <f>F5*80</f>
        <v>0</v>
      </c>
      <c r="H5" s="10"/>
      <c r="I5" s="9"/>
      <c r="J5" s="10">
        <v>9</v>
      </c>
      <c r="K5" s="9">
        <f>J5*70</f>
        <v>630</v>
      </c>
      <c r="L5" s="8"/>
      <c r="M5" s="11">
        <f>L5*60</f>
        <v>0</v>
      </c>
      <c r="N5" s="10"/>
      <c r="O5" s="12"/>
      <c r="P5" s="8"/>
      <c r="Q5" s="8">
        <f t="shared" si="0"/>
        <v>630</v>
      </c>
      <c r="R5" s="13" t="s">
        <v>50</v>
      </c>
      <c r="S5" s="13" t="s">
        <v>50</v>
      </c>
    </row>
    <row r="6" spans="1:19" x14ac:dyDescent="0.25">
      <c r="A6" s="8" t="s">
        <v>194</v>
      </c>
      <c r="B6" s="10"/>
      <c r="C6" s="9">
        <f>B6*30</f>
        <v>0</v>
      </c>
      <c r="D6" s="8"/>
      <c r="E6" s="9">
        <f>D6*40</f>
        <v>0</v>
      </c>
      <c r="F6" s="10"/>
      <c r="G6" s="9">
        <f>F6*80</f>
        <v>0</v>
      </c>
      <c r="H6" s="10"/>
      <c r="I6" s="9"/>
      <c r="J6" s="10">
        <v>8</v>
      </c>
      <c r="K6" s="9">
        <f>J6*70</f>
        <v>560</v>
      </c>
      <c r="L6" s="8"/>
      <c r="M6" s="11">
        <f>L6*60</f>
        <v>0</v>
      </c>
      <c r="N6" s="10"/>
      <c r="O6" s="12"/>
      <c r="P6" s="8"/>
      <c r="Q6" s="8">
        <f t="shared" si="0"/>
        <v>560</v>
      </c>
      <c r="R6" s="13"/>
      <c r="S6" s="13" t="s">
        <v>50</v>
      </c>
    </row>
    <row r="7" spans="1:19" x14ac:dyDescent="0.25">
      <c r="A7" s="15" t="s">
        <v>96</v>
      </c>
      <c r="B7" s="28"/>
      <c r="C7" s="14">
        <f>B7*25</f>
        <v>0</v>
      </c>
      <c r="D7" s="15"/>
      <c r="E7" s="14">
        <f>D7*40</f>
        <v>0</v>
      </c>
      <c r="F7" s="28">
        <v>1</v>
      </c>
      <c r="G7" s="14">
        <f>F7*100</f>
        <v>100</v>
      </c>
      <c r="H7" s="28"/>
      <c r="I7" s="14">
        <f>H7*40</f>
        <v>0</v>
      </c>
      <c r="J7" s="28"/>
      <c r="K7" s="14">
        <f t="shared" ref="K7:K15" si="1">J7*60</f>
        <v>0</v>
      </c>
      <c r="L7" s="15">
        <v>12</v>
      </c>
      <c r="M7" s="29">
        <f>L7*80</f>
        <v>960</v>
      </c>
      <c r="N7" s="28"/>
      <c r="O7" s="30"/>
      <c r="P7" s="15"/>
      <c r="Q7" s="15">
        <f t="shared" si="0"/>
        <v>1060</v>
      </c>
      <c r="R7" s="21" t="s">
        <v>50</v>
      </c>
      <c r="S7" s="21" t="s">
        <v>50</v>
      </c>
    </row>
    <row r="8" spans="1:19" x14ac:dyDescent="0.25">
      <c r="A8" s="8" t="s">
        <v>33</v>
      </c>
      <c r="B8" s="10">
        <v>1</v>
      </c>
      <c r="C8" s="9">
        <f>B8*25</f>
        <v>25</v>
      </c>
      <c r="D8" s="8"/>
      <c r="E8" s="9">
        <f>D8*35</f>
        <v>0</v>
      </c>
      <c r="F8" s="10"/>
      <c r="G8" s="9">
        <f>F8*80</f>
        <v>0</v>
      </c>
      <c r="H8" s="10"/>
      <c r="I8" s="9">
        <f>H8*40</f>
        <v>0</v>
      </c>
      <c r="J8" s="10"/>
      <c r="K8" s="9">
        <f t="shared" si="1"/>
        <v>0</v>
      </c>
      <c r="L8" s="8">
        <v>13</v>
      </c>
      <c r="M8" s="11">
        <f>L8*65</f>
        <v>845</v>
      </c>
      <c r="N8" s="10"/>
      <c r="O8" s="12"/>
      <c r="P8" s="8"/>
      <c r="Q8" s="8">
        <f t="shared" si="0"/>
        <v>870</v>
      </c>
      <c r="R8" s="13" t="s">
        <v>50</v>
      </c>
      <c r="S8" s="13" t="s">
        <v>50</v>
      </c>
    </row>
    <row r="9" spans="1:19" x14ac:dyDescent="0.25">
      <c r="A9" s="8" t="s">
        <v>117</v>
      </c>
      <c r="B9" s="10"/>
      <c r="C9" s="9">
        <f>B9*45</f>
        <v>0</v>
      </c>
      <c r="D9" s="8"/>
      <c r="E9" s="9">
        <f t="shared" ref="E9:E26" si="2">D9*40</f>
        <v>0</v>
      </c>
      <c r="F9" s="10"/>
      <c r="G9" s="9">
        <f>F9*80</f>
        <v>0</v>
      </c>
      <c r="H9" s="10"/>
      <c r="I9" s="9">
        <f>H9*40</f>
        <v>0</v>
      </c>
      <c r="J9" s="10">
        <v>5</v>
      </c>
      <c r="K9" s="9">
        <f t="shared" si="1"/>
        <v>300</v>
      </c>
      <c r="L9" s="8"/>
      <c r="M9" s="11">
        <f>L9*65</f>
        <v>0</v>
      </c>
      <c r="N9" s="10"/>
      <c r="O9" s="12"/>
      <c r="P9" s="8"/>
      <c r="Q9" s="8">
        <f t="shared" si="0"/>
        <v>300</v>
      </c>
      <c r="R9" s="13"/>
      <c r="S9" s="13" t="s">
        <v>50</v>
      </c>
    </row>
    <row r="10" spans="1:19" x14ac:dyDescent="0.25">
      <c r="A10" s="8" t="s">
        <v>155</v>
      </c>
      <c r="B10" s="10"/>
      <c r="C10" s="9">
        <f>B10*25</f>
        <v>0</v>
      </c>
      <c r="D10" s="8"/>
      <c r="E10" s="9">
        <f t="shared" si="2"/>
        <v>0</v>
      </c>
      <c r="F10" s="10"/>
      <c r="G10" s="9">
        <f>F10*80</f>
        <v>0</v>
      </c>
      <c r="H10" s="10"/>
      <c r="I10" s="9">
        <f>H10*40</f>
        <v>0</v>
      </c>
      <c r="J10" s="10">
        <v>8</v>
      </c>
      <c r="K10" s="9">
        <f t="shared" si="1"/>
        <v>480</v>
      </c>
      <c r="L10" s="8"/>
      <c r="M10" s="11">
        <f>L10*60</f>
        <v>0</v>
      </c>
      <c r="N10" s="10"/>
      <c r="O10" s="12"/>
      <c r="P10" s="8"/>
      <c r="Q10" s="8">
        <f t="shared" si="0"/>
        <v>480</v>
      </c>
      <c r="R10" s="13" t="s">
        <v>50</v>
      </c>
      <c r="S10" s="13" t="s">
        <v>50</v>
      </c>
    </row>
    <row r="11" spans="1:19" x14ac:dyDescent="0.25">
      <c r="A11" s="15" t="s">
        <v>214</v>
      </c>
      <c r="B11" s="28">
        <v>2</v>
      </c>
      <c r="C11" s="14">
        <f>B11*30</f>
        <v>60</v>
      </c>
      <c r="D11" s="15"/>
      <c r="E11" s="14">
        <f t="shared" si="2"/>
        <v>0</v>
      </c>
      <c r="F11" s="28"/>
      <c r="G11" s="14">
        <v>0</v>
      </c>
      <c r="H11" s="28"/>
      <c r="I11" s="14"/>
      <c r="J11" s="28"/>
      <c r="K11" s="14">
        <f t="shared" si="1"/>
        <v>0</v>
      </c>
      <c r="L11" s="15"/>
      <c r="M11" s="29">
        <f>L11*60</f>
        <v>0</v>
      </c>
      <c r="N11" s="28"/>
      <c r="O11" s="30"/>
      <c r="P11" s="15"/>
      <c r="Q11" s="15">
        <f t="shared" si="0"/>
        <v>60</v>
      </c>
      <c r="R11" s="21"/>
      <c r="S11" s="21"/>
    </row>
    <row r="12" spans="1:19" x14ac:dyDescent="0.25">
      <c r="A12" s="8" t="s">
        <v>131</v>
      </c>
      <c r="B12" s="10"/>
      <c r="C12" s="9">
        <f>B12*25</f>
        <v>0</v>
      </c>
      <c r="D12" s="8"/>
      <c r="E12" s="9">
        <f t="shared" si="2"/>
        <v>0</v>
      </c>
      <c r="F12" s="10"/>
      <c r="G12" s="9">
        <f>F12*80</f>
        <v>0</v>
      </c>
      <c r="H12" s="10"/>
      <c r="I12" s="9">
        <f>H12*40</f>
        <v>0</v>
      </c>
      <c r="J12" s="10">
        <v>2</v>
      </c>
      <c r="K12" s="9">
        <f t="shared" si="1"/>
        <v>120</v>
      </c>
      <c r="L12" s="8"/>
      <c r="M12" s="11">
        <f>L12*60</f>
        <v>0</v>
      </c>
      <c r="N12" s="10"/>
      <c r="O12" s="12"/>
      <c r="P12" s="8"/>
      <c r="Q12" s="8">
        <f t="shared" si="0"/>
        <v>120</v>
      </c>
      <c r="R12" s="13" t="s">
        <v>50</v>
      </c>
      <c r="S12" s="13" t="s">
        <v>50</v>
      </c>
    </row>
    <row r="13" spans="1:19" x14ac:dyDescent="0.25">
      <c r="A13" s="8" t="s">
        <v>186</v>
      </c>
      <c r="B13" s="10"/>
      <c r="C13" s="9">
        <f>B13*30</f>
        <v>0</v>
      </c>
      <c r="D13" s="8"/>
      <c r="E13" s="9">
        <f t="shared" si="2"/>
        <v>0</v>
      </c>
      <c r="F13" s="10"/>
      <c r="G13" s="9">
        <f>F13*80</f>
        <v>0</v>
      </c>
      <c r="H13" s="10"/>
      <c r="I13" s="9"/>
      <c r="J13" s="10"/>
      <c r="K13" s="9">
        <f t="shared" si="1"/>
        <v>0</v>
      </c>
      <c r="L13" s="8">
        <v>1</v>
      </c>
      <c r="M13" s="11">
        <f>L13*65</f>
        <v>65</v>
      </c>
      <c r="N13" s="10">
        <v>130</v>
      </c>
      <c r="O13" s="12"/>
      <c r="P13" s="8"/>
      <c r="Q13" s="22">
        <f t="shared" si="0"/>
        <v>195</v>
      </c>
      <c r="R13" s="13"/>
      <c r="S13" s="13"/>
    </row>
    <row r="14" spans="1:19" x14ac:dyDescent="0.25">
      <c r="A14" s="8" t="s">
        <v>103</v>
      </c>
      <c r="B14" s="10">
        <v>5</v>
      </c>
      <c r="C14" s="9">
        <f>B14*25</f>
        <v>125</v>
      </c>
      <c r="D14" s="8"/>
      <c r="E14" s="9">
        <f t="shared" si="2"/>
        <v>0</v>
      </c>
      <c r="F14" s="10"/>
      <c r="G14" s="9">
        <f>F14*80</f>
        <v>0</v>
      </c>
      <c r="H14" s="10"/>
      <c r="I14" s="9">
        <f>H14*40</f>
        <v>0</v>
      </c>
      <c r="J14" s="10"/>
      <c r="K14" s="9">
        <f t="shared" si="1"/>
        <v>0</v>
      </c>
      <c r="L14" s="8"/>
      <c r="M14" s="11">
        <f>L14*60</f>
        <v>0</v>
      </c>
      <c r="N14" s="10"/>
      <c r="O14" s="12"/>
      <c r="P14" s="8"/>
      <c r="Q14" s="8">
        <f t="shared" si="0"/>
        <v>125</v>
      </c>
      <c r="R14" s="13"/>
      <c r="S14" s="13" t="s">
        <v>50</v>
      </c>
    </row>
    <row r="15" spans="1:19" x14ac:dyDescent="0.25">
      <c r="A15" s="8" t="s">
        <v>183</v>
      </c>
      <c r="B15" s="10"/>
      <c r="C15" s="9">
        <f>B15*30</f>
        <v>0</v>
      </c>
      <c r="D15" s="8"/>
      <c r="E15" s="9">
        <f t="shared" si="2"/>
        <v>0</v>
      </c>
      <c r="F15" s="10"/>
      <c r="G15" s="9">
        <f>F15*80</f>
        <v>0</v>
      </c>
      <c r="H15" s="10"/>
      <c r="I15" s="9"/>
      <c r="J15" s="10">
        <v>2</v>
      </c>
      <c r="K15" s="9">
        <f t="shared" si="1"/>
        <v>120</v>
      </c>
      <c r="L15" s="8"/>
      <c r="M15" s="11">
        <f>L15*60</f>
        <v>0</v>
      </c>
      <c r="N15" s="10"/>
      <c r="O15" s="12"/>
      <c r="P15" s="8"/>
      <c r="Q15" s="8">
        <f t="shared" si="0"/>
        <v>120</v>
      </c>
      <c r="R15" s="13" t="s">
        <v>50</v>
      </c>
      <c r="S15" s="13" t="s">
        <v>50</v>
      </c>
    </row>
    <row r="16" spans="1:19" x14ac:dyDescent="0.25">
      <c r="A16" s="15" t="s">
        <v>16</v>
      </c>
      <c r="B16" s="28">
        <v>17</v>
      </c>
      <c r="C16" s="14">
        <f>B16*25</f>
        <v>425</v>
      </c>
      <c r="D16" s="15">
        <v>2</v>
      </c>
      <c r="E16" s="14">
        <f t="shared" si="2"/>
        <v>80</v>
      </c>
      <c r="F16" s="28">
        <v>4</v>
      </c>
      <c r="G16" s="14">
        <f>F16*100</f>
        <v>400</v>
      </c>
      <c r="H16" s="28"/>
      <c r="I16" s="14">
        <f>H16*40</f>
        <v>0</v>
      </c>
      <c r="J16" s="28">
        <v>1</v>
      </c>
      <c r="K16" s="14">
        <f>J16*68</f>
        <v>68</v>
      </c>
      <c r="L16" s="15">
        <v>5</v>
      </c>
      <c r="M16" s="29">
        <f>L16*85</f>
        <v>425</v>
      </c>
      <c r="N16" s="28"/>
      <c r="O16" s="30"/>
      <c r="P16" s="15"/>
      <c r="Q16" s="15">
        <f t="shared" si="0"/>
        <v>1398</v>
      </c>
      <c r="R16" s="21"/>
      <c r="S16" s="21" t="s">
        <v>50</v>
      </c>
    </row>
    <row r="17" spans="1:19" x14ac:dyDescent="0.25">
      <c r="A17" s="8" t="s">
        <v>233</v>
      </c>
      <c r="B17" s="10">
        <v>1</v>
      </c>
      <c r="C17" s="9">
        <f>B17*30</f>
        <v>30</v>
      </c>
      <c r="D17" s="8"/>
      <c r="E17" s="9">
        <f t="shared" si="2"/>
        <v>0</v>
      </c>
      <c r="F17" s="10"/>
      <c r="G17" s="9">
        <f t="shared" ref="G17:G48" si="3">F17*80</f>
        <v>0</v>
      </c>
      <c r="H17" s="10"/>
      <c r="I17" s="9"/>
      <c r="J17" s="10"/>
      <c r="K17" s="9">
        <f>J17*65</f>
        <v>0</v>
      </c>
      <c r="L17" s="8"/>
      <c r="M17" s="11">
        <f t="shared" ref="M17:M24" si="4">L17*60</f>
        <v>0</v>
      </c>
      <c r="N17" s="10"/>
      <c r="O17" s="12"/>
      <c r="P17" s="8" t="s">
        <v>222</v>
      </c>
      <c r="Q17" s="8">
        <f t="shared" si="0"/>
        <v>30</v>
      </c>
      <c r="R17" s="13"/>
      <c r="S17" s="13"/>
    </row>
    <row r="18" spans="1:19" x14ac:dyDescent="0.25">
      <c r="A18" s="8" t="s">
        <v>153</v>
      </c>
      <c r="B18" s="10">
        <v>2</v>
      </c>
      <c r="C18" s="9">
        <f>B18*25</f>
        <v>50</v>
      </c>
      <c r="D18" s="8"/>
      <c r="E18" s="9">
        <f t="shared" si="2"/>
        <v>0</v>
      </c>
      <c r="F18" s="10"/>
      <c r="G18" s="9">
        <f t="shared" si="3"/>
        <v>0</v>
      </c>
      <c r="H18" s="10"/>
      <c r="I18" s="9"/>
      <c r="J18" s="10"/>
      <c r="K18" s="9">
        <f>J18*60</f>
        <v>0</v>
      </c>
      <c r="L18" s="8"/>
      <c r="M18" s="11">
        <f t="shared" si="4"/>
        <v>0</v>
      </c>
      <c r="N18" s="10"/>
      <c r="O18" s="12"/>
      <c r="P18" s="8"/>
      <c r="Q18" s="8">
        <f t="shared" si="0"/>
        <v>50</v>
      </c>
      <c r="R18" s="13" t="s">
        <v>50</v>
      </c>
      <c r="S18" s="13" t="s">
        <v>50</v>
      </c>
    </row>
    <row r="19" spans="1:19" x14ac:dyDescent="0.25">
      <c r="A19" s="15" t="s">
        <v>143</v>
      </c>
      <c r="B19" s="28">
        <v>2</v>
      </c>
      <c r="C19" s="14">
        <f>B19*35</f>
        <v>70</v>
      </c>
      <c r="D19" s="15"/>
      <c r="E19" s="14">
        <f t="shared" si="2"/>
        <v>0</v>
      </c>
      <c r="F19" s="28"/>
      <c r="G19" s="14">
        <f t="shared" si="3"/>
        <v>0</v>
      </c>
      <c r="H19" s="28"/>
      <c r="I19" s="14">
        <f>H19*40</f>
        <v>0</v>
      </c>
      <c r="J19" s="28"/>
      <c r="K19" s="14">
        <f>J19*60</f>
        <v>0</v>
      </c>
      <c r="L19" s="15"/>
      <c r="M19" s="29">
        <f t="shared" si="4"/>
        <v>0</v>
      </c>
      <c r="N19" s="28"/>
      <c r="O19" s="30"/>
      <c r="P19" s="15"/>
      <c r="Q19" s="15">
        <f t="shared" si="0"/>
        <v>70</v>
      </c>
      <c r="R19" s="21" t="s">
        <v>50</v>
      </c>
      <c r="S19" s="21" t="s">
        <v>50</v>
      </c>
    </row>
    <row r="20" spans="1:19" x14ac:dyDescent="0.25">
      <c r="A20" s="8" t="s">
        <v>140</v>
      </c>
      <c r="B20" s="10">
        <v>12</v>
      </c>
      <c r="C20" s="9">
        <f>B20*30</f>
        <v>360</v>
      </c>
      <c r="D20" s="8"/>
      <c r="E20" s="9">
        <f t="shared" si="2"/>
        <v>0</v>
      </c>
      <c r="F20" s="10"/>
      <c r="G20" s="9">
        <f t="shared" si="3"/>
        <v>0</v>
      </c>
      <c r="H20" s="10"/>
      <c r="I20" s="9">
        <f>H20*40</f>
        <v>0</v>
      </c>
      <c r="J20" s="10"/>
      <c r="K20" s="9">
        <f>J20*60</f>
        <v>0</v>
      </c>
      <c r="L20" s="8"/>
      <c r="M20" s="11">
        <f t="shared" si="4"/>
        <v>0</v>
      </c>
      <c r="N20" s="10"/>
      <c r="O20" s="12"/>
      <c r="P20" s="8"/>
      <c r="Q20" s="8">
        <f t="shared" si="0"/>
        <v>360</v>
      </c>
      <c r="R20" s="13"/>
      <c r="S20" s="13" t="s">
        <v>50</v>
      </c>
    </row>
    <row r="21" spans="1:19" x14ac:dyDescent="0.25">
      <c r="A21" s="15" t="s">
        <v>101</v>
      </c>
      <c r="B21" s="28">
        <v>13</v>
      </c>
      <c r="C21" s="14">
        <f>B21*20</f>
        <v>260</v>
      </c>
      <c r="D21" s="15"/>
      <c r="E21" s="14">
        <f t="shared" si="2"/>
        <v>0</v>
      </c>
      <c r="F21" s="28"/>
      <c r="G21" s="14">
        <f t="shared" si="3"/>
        <v>0</v>
      </c>
      <c r="H21" s="28"/>
      <c r="I21" s="14">
        <f>H21*40</f>
        <v>0</v>
      </c>
      <c r="J21" s="28"/>
      <c r="K21" s="14">
        <f>J21*60</f>
        <v>0</v>
      </c>
      <c r="L21" s="15"/>
      <c r="M21" s="29">
        <f t="shared" si="4"/>
        <v>0</v>
      </c>
      <c r="N21" s="28"/>
      <c r="O21" s="30"/>
      <c r="P21" s="15"/>
      <c r="Q21" s="15">
        <f t="shared" si="0"/>
        <v>260</v>
      </c>
      <c r="R21" s="21"/>
      <c r="S21" s="21" t="s">
        <v>50</v>
      </c>
    </row>
    <row r="22" spans="1:19" x14ac:dyDescent="0.25">
      <c r="A22" s="8" t="s">
        <v>217</v>
      </c>
      <c r="B22" s="10"/>
      <c r="C22" s="9">
        <f>B22*25</f>
        <v>0</v>
      </c>
      <c r="D22" s="8"/>
      <c r="E22" s="9">
        <f t="shared" si="2"/>
        <v>0</v>
      </c>
      <c r="F22" s="10"/>
      <c r="G22" s="9">
        <f t="shared" si="3"/>
        <v>0</v>
      </c>
      <c r="H22" s="10"/>
      <c r="I22" s="9"/>
      <c r="J22" s="10">
        <v>6</v>
      </c>
      <c r="K22" s="9">
        <f>J22*70</f>
        <v>420</v>
      </c>
      <c r="L22" s="8"/>
      <c r="M22" s="11">
        <f t="shared" si="4"/>
        <v>0</v>
      </c>
      <c r="N22" s="10"/>
      <c r="O22" s="12"/>
      <c r="P22" s="8"/>
      <c r="Q22" s="8">
        <f t="shared" si="0"/>
        <v>420</v>
      </c>
      <c r="R22" s="13" t="s">
        <v>50</v>
      </c>
      <c r="S22" s="13" t="s">
        <v>50</v>
      </c>
    </row>
    <row r="23" spans="1:19" x14ac:dyDescent="0.25">
      <c r="A23" s="8" t="s">
        <v>182</v>
      </c>
      <c r="B23" s="10"/>
      <c r="C23" s="9">
        <f>B23*30</f>
        <v>0</v>
      </c>
      <c r="D23" s="8"/>
      <c r="E23" s="9">
        <f t="shared" si="2"/>
        <v>0</v>
      </c>
      <c r="F23" s="10"/>
      <c r="G23" s="9">
        <f t="shared" si="3"/>
        <v>0</v>
      </c>
      <c r="H23" s="10"/>
      <c r="I23" s="9"/>
      <c r="J23" s="10">
        <v>2</v>
      </c>
      <c r="K23" s="9">
        <f>J23*60</f>
        <v>120</v>
      </c>
      <c r="L23" s="8"/>
      <c r="M23" s="11">
        <f t="shared" si="4"/>
        <v>0</v>
      </c>
      <c r="N23" s="10"/>
      <c r="O23" s="12"/>
      <c r="P23" s="8"/>
      <c r="Q23" s="8">
        <f t="shared" si="0"/>
        <v>120</v>
      </c>
      <c r="R23" s="13" t="s">
        <v>50</v>
      </c>
      <c r="S23" s="13" t="s">
        <v>50</v>
      </c>
    </row>
    <row r="24" spans="1:19" x14ac:dyDescent="0.25">
      <c r="A24" s="8" t="s">
        <v>75</v>
      </c>
      <c r="B24" s="10">
        <v>13</v>
      </c>
      <c r="C24" s="9">
        <f>B24*25</f>
        <v>325</v>
      </c>
      <c r="D24" s="8"/>
      <c r="E24" s="9">
        <f t="shared" si="2"/>
        <v>0</v>
      </c>
      <c r="F24" s="10"/>
      <c r="G24" s="9">
        <f t="shared" si="3"/>
        <v>0</v>
      </c>
      <c r="H24" s="10"/>
      <c r="I24" s="9">
        <f>H24*40</f>
        <v>0</v>
      </c>
      <c r="J24" s="10"/>
      <c r="K24" s="9">
        <f>J24*60</f>
        <v>0</v>
      </c>
      <c r="L24" s="8"/>
      <c r="M24" s="11">
        <f t="shared" si="4"/>
        <v>0</v>
      </c>
      <c r="N24" s="10"/>
      <c r="O24" s="12"/>
      <c r="P24" s="8"/>
      <c r="Q24" s="8">
        <f t="shared" si="0"/>
        <v>325</v>
      </c>
      <c r="R24" s="13" t="s">
        <v>50</v>
      </c>
      <c r="S24" s="13" t="s">
        <v>50</v>
      </c>
    </row>
    <row r="25" spans="1:19" x14ac:dyDescent="0.25">
      <c r="A25" s="8" t="s">
        <v>19</v>
      </c>
      <c r="B25" s="10">
        <v>4</v>
      </c>
      <c r="C25" s="9">
        <f>B25*30</f>
        <v>120</v>
      </c>
      <c r="D25" s="8"/>
      <c r="E25" s="9">
        <f t="shared" si="2"/>
        <v>0</v>
      </c>
      <c r="F25" s="10"/>
      <c r="G25" s="9">
        <f t="shared" si="3"/>
        <v>0</v>
      </c>
      <c r="H25" s="10"/>
      <c r="I25" s="9">
        <f>H25*40</f>
        <v>0</v>
      </c>
      <c r="J25" s="10"/>
      <c r="K25" s="9">
        <f>J25*60</f>
        <v>0</v>
      </c>
      <c r="L25" s="8"/>
      <c r="M25" s="11">
        <f>L25*55</f>
        <v>0</v>
      </c>
      <c r="N25" s="10"/>
      <c r="O25" s="12"/>
      <c r="P25" s="8"/>
      <c r="Q25" s="8">
        <f t="shared" si="0"/>
        <v>120</v>
      </c>
      <c r="R25" s="13" t="s">
        <v>50</v>
      </c>
      <c r="S25" s="13" t="s">
        <v>50</v>
      </c>
    </row>
    <row r="26" spans="1:19" x14ac:dyDescent="0.25">
      <c r="A26" s="8" t="s">
        <v>125</v>
      </c>
      <c r="B26" s="10">
        <v>8</v>
      </c>
      <c r="C26" s="9">
        <f>B26*30</f>
        <v>240</v>
      </c>
      <c r="D26" s="8"/>
      <c r="E26" s="9">
        <f t="shared" si="2"/>
        <v>0</v>
      </c>
      <c r="F26" s="10"/>
      <c r="G26" s="9">
        <f t="shared" si="3"/>
        <v>0</v>
      </c>
      <c r="H26" s="10"/>
      <c r="I26" s="9">
        <f>H26*40</f>
        <v>0</v>
      </c>
      <c r="J26" s="10"/>
      <c r="K26" s="9">
        <f>J26*60</f>
        <v>0</v>
      </c>
      <c r="L26" s="8"/>
      <c r="M26" s="11">
        <f t="shared" ref="M26:M31" si="5">L26*60</f>
        <v>0</v>
      </c>
      <c r="N26" s="10"/>
      <c r="O26" s="12"/>
      <c r="P26" s="8"/>
      <c r="Q26" s="8">
        <f t="shared" si="0"/>
        <v>240</v>
      </c>
      <c r="R26" s="13" t="s">
        <v>50</v>
      </c>
      <c r="S26" s="13" t="s">
        <v>50</v>
      </c>
    </row>
    <row r="27" spans="1:19" x14ac:dyDescent="0.25">
      <c r="A27" s="8" t="s">
        <v>149</v>
      </c>
      <c r="B27" s="10"/>
      <c r="C27" s="9">
        <f>B27*25</f>
        <v>0</v>
      </c>
      <c r="D27" s="8"/>
      <c r="E27" s="9">
        <f>D27*35</f>
        <v>0</v>
      </c>
      <c r="F27" s="10">
        <v>3</v>
      </c>
      <c r="G27" s="9">
        <f t="shared" si="3"/>
        <v>240</v>
      </c>
      <c r="H27" s="10"/>
      <c r="I27" s="9">
        <f>H27*40</f>
        <v>0</v>
      </c>
      <c r="J27" s="10"/>
      <c r="K27" s="9">
        <f>J27*60</f>
        <v>0</v>
      </c>
      <c r="L27" s="8">
        <v>6</v>
      </c>
      <c r="M27" s="11">
        <f t="shared" si="5"/>
        <v>360</v>
      </c>
      <c r="N27" s="10"/>
      <c r="O27" s="12"/>
      <c r="P27" s="8"/>
      <c r="Q27" s="8">
        <f t="shared" si="0"/>
        <v>600</v>
      </c>
      <c r="R27" s="13"/>
      <c r="S27" s="13" t="s">
        <v>50</v>
      </c>
    </row>
    <row r="28" spans="1:19" x14ac:dyDescent="0.25">
      <c r="A28" s="8" t="s">
        <v>193</v>
      </c>
      <c r="B28" s="10"/>
      <c r="C28" s="9">
        <f>B28*30</f>
        <v>0</v>
      </c>
      <c r="D28" s="8"/>
      <c r="E28" s="9">
        <f>D28*40</f>
        <v>0</v>
      </c>
      <c r="F28" s="10"/>
      <c r="G28" s="9">
        <f t="shared" si="3"/>
        <v>0</v>
      </c>
      <c r="H28" s="10"/>
      <c r="I28" s="9"/>
      <c r="J28" s="10">
        <v>8</v>
      </c>
      <c r="K28" s="9">
        <f>J28*65</f>
        <v>520</v>
      </c>
      <c r="L28" s="8"/>
      <c r="M28" s="11">
        <f t="shared" si="5"/>
        <v>0</v>
      </c>
      <c r="N28" s="10"/>
      <c r="O28" s="12"/>
      <c r="P28" s="8"/>
      <c r="Q28" s="8">
        <f t="shared" si="0"/>
        <v>520</v>
      </c>
      <c r="R28" s="13" t="s">
        <v>50</v>
      </c>
      <c r="S28" s="13" t="s">
        <v>50</v>
      </c>
    </row>
    <row r="29" spans="1:19" x14ac:dyDescent="0.25">
      <c r="A29" s="8" t="s">
        <v>173</v>
      </c>
      <c r="B29" s="10">
        <v>6</v>
      </c>
      <c r="C29" s="9">
        <f>B29*30</f>
        <v>180</v>
      </c>
      <c r="D29" s="8">
        <v>2</v>
      </c>
      <c r="E29" s="9">
        <f>D29*35</f>
        <v>70</v>
      </c>
      <c r="F29" s="10"/>
      <c r="G29" s="9">
        <f t="shared" si="3"/>
        <v>0</v>
      </c>
      <c r="H29" s="10"/>
      <c r="I29" s="9"/>
      <c r="J29" s="10"/>
      <c r="K29" s="9">
        <f>J29*60</f>
        <v>0</v>
      </c>
      <c r="L29" s="8"/>
      <c r="M29" s="11">
        <f t="shared" si="5"/>
        <v>0</v>
      </c>
      <c r="N29" s="10"/>
      <c r="O29" s="12"/>
      <c r="P29" s="8"/>
      <c r="Q29" s="8">
        <f t="shared" si="0"/>
        <v>250</v>
      </c>
      <c r="R29" s="13" t="s">
        <v>50</v>
      </c>
      <c r="S29" s="13" t="s">
        <v>50</v>
      </c>
    </row>
    <row r="30" spans="1:19" x14ac:dyDescent="0.25">
      <c r="A30" s="8" t="s">
        <v>93</v>
      </c>
      <c r="B30" s="10">
        <v>9</v>
      </c>
      <c r="C30" s="9">
        <f>B30*30</f>
        <v>270</v>
      </c>
      <c r="D30" s="8"/>
      <c r="E30" s="9">
        <f>D30*45</f>
        <v>0</v>
      </c>
      <c r="F30" s="10"/>
      <c r="G30" s="9">
        <f t="shared" si="3"/>
        <v>0</v>
      </c>
      <c r="H30" s="10"/>
      <c r="I30" s="9"/>
      <c r="J30" s="10"/>
      <c r="K30" s="9">
        <f>J30*70</f>
        <v>0</v>
      </c>
      <c r="L30" s="8"/>
      <c r="M30" s="11">
        <f t="shared" si="5"/>
        <v>0</v>
      </c>
      <c r="N30" s="10"/>
      <c r="O30" s="12"/>
      <c r="P30" s="8"/>
      <c r="Q30" s="15">
        <f t="shared" si="0"/>
        <v>270</v>
      </c>
      <c r="R30" s="13" t="s">
        <v>50</v>
      </c>
      <c r="S30" s="13" t="s">
        <v>50</v>
      </c>
    </row>
    <row r="31" spans="1:19" x14ac:dyDescent="0.25">
      <c r="A31" s="8" t="s">
        <v>235</v>
      </c>
      <c r="B31" s="10">
        <v>5</v>
      </c>
      <c r="C31" s="9">
        <f>B31*30</f>
        <v>150</v>
      </c>
      <c r="D31" s="8"/>
      <c r="E31" s="9">
        <f t="shared" ref="E31:E43" si="6">D31*40</f>
        <v>0</v>
      </c>
      <c r="F31" s="10"/>
      <c r="G31" s="9">
        <f t="shared" si="3"/>
        <v>0</v>
      </c>
      <c r="H31" s="10"/>
      <c r="I31" s="9"/>
      <c r="J31" s="10">
        <v>1</v>
      </c>
      <c r="K31" s="9">
        <f>J31*70</f>
        <v>70</v>
      </c>
      <c r="L31" s="8"/>
      <c r="M31" s="11">
        <f t="shared" si="5"/>
        <v>0</v>
      </c>
      <c r="N31" s="10"/>
      <c r="O31" s="12"/>
      <c r="P31" s="8"/>
      <c r="Q31" s="8">
        <f t="shared" si="0"/>
        <v>220</v>
      </c>
      <c r="R31" s="13"/>
      <c r="S31" s="13" t="s">
        <v>50</v>
      </c>
    </row>
    <row r="32" spans="1:19" x14ac:dyDescent="0.25">
      <c r="A32" s="8" t="s">
        <v>21</v>
      </c>
      <c r="B32" s="10">
        <v>2</v>
      </c>
      <c r="C32" s="9">
        <f>B32*25</f>
        <v>50</v>
      </c>
      <c r="D32" s="8"/>
      <c r="E32" s="9">
        <f t="shared" si="6"/>
        <v>0</v>
      </c>
      <c r="F32" s="10"/>
      <c r="G32" s="9">
        <f t="shared" si="3"/>
        <v>0</v>
      </c>
      <c r="H32" s="10"/>
      <c r="I32" s="9">
        <f>H32*40</f>
        <v>0</v>
      </c>
      <c r="J32" s="10"/>
      <c r="K32" s="9">
        <f>J32*60</f>
        <v>0</v>
      </c>
      <c r="L32" s="8"/>
      <c r="M32" s="11">
        <f>L32*55</f>
        <v>0</v>
      </c>
      <c r="N32" s="10"/>
      <c r="O32" s="12"/>
      <c r="P32" s="8"/>
      <c r="Q32" s="8">
        <f t="shared" si="0"/>
        <v>50</v>
      </c>
      <c r="R32" s="13" t="s">
        <v>50</v>
      </c>
      <c r="S32" s="13" t="s">
        <v>50</v>
      </c>
    </row>
    <row r="33" spans="1:19" x14ac:dyDescent="0.25">
      <c r="A33" s="8" t="s">
        <v>203</v>
      </c>
      <c r="B33" s="10"/>
      <c r="C33" s="9">
        <f>B33*30</f>
        <v>0</v>
      </c>
      <c r="D33" s="8"/>
      <c r="E33" s="9">
        <f t="shared" si="6"/>
        <v>0</v>
      </c>
      <c r="F33" s="10"/>
      <c r="G33" s="9">
        <f t="shared" si="3"/>
        <v>0</v>
      </c>
      <c r="H33" s="10"/>
      <c r="I33" s="9"/>
      <c r="J33" s="10">
        <v>9</v>
      </c>
      <c r="K33" s="9">
        <f>J33*70</f>
        <v>630</v>
      </c>
      <c r="L33" s="8"/>
      <c r="M33" s="11">
        <f t="shared" ref="M33:M39" si="7">L33*60</f>
        <v>0</v>
      </c>
      <c r="N33" s="10"/>
      <c r="O33" s="12">
        <v>10</v>
      </c>
      <c r="P33" s="8"/>
      <c r="Q33" s="8">
        <f t="shared" si="0"/>
        <v>620</v>
      </c>
      <c r="R33" s="13" t="s">
        <v>50</v>
      </c>
      <c r="S33" s="13" t="s">
        <v>50</v>
      </c>
    </row>
    <row r="34" spans="1:19" x14ac:dyDescent="0.25">
      <c r="A34" s="8" t="s">
        <v>216</v>
      </c>
      <c r="B34" s="10"/>
      <c r="C34" s="9">
        <f>B34*25</f>
        <v>0</v>
      </c>
      <c r="D34" s="8"/>
      <c r="E34" s="9">
        <f t="shared" si="6"/>
        <v>0</v>
      </c>
      <c r="F34" s="10"/>
      <c r="G34" s="9">
        <f t="shared" si="3"/>
        <v>0</v>
      </c>
      <c r="H34" s="10"/>
      <c r="I34" s="9"/>
      <c r="J34" s="10">
        <v>5</v>
      </c>
      <c r="K34" s="9">
        <f>J34*70</f>
        <v>350</v>
      </c>
      <c r="L34" s="8"/>
      <c r="M34" s="11">
        <f t="shared" si="7"/>
        <v>0</v>
      </c>
      <c r="N34" s="10">
        <v>30</v>
      </c>
      <c r="O34" s="12"/>
      <c r="P34" s="8"/>
      <c r="Q34" s="8">
        <f t="shared" si="0"/>
        <v>380</v>
      </c>
      <c r="R34" s="13" t="s">
        <v>50</v>
      </c>
      <c r="S34" s="13" t="s">
        <v>50</v>
      </c>
    </row>
    <row r="35" spans="1:19" x14ac:dyDescent="0.25">
      <c r="A35" s="8" t="s">
        <v>215</v>
      </c>
      <c r="B35" s="10"/>
      <c r="C35" s="9">
        <f>B35*25</f>
        <v>0</v>
      </c>
      <c r="D35" s="8"/>
      <c r="E35" s="9">
        <f t="shared" si="6"/>
        <v>0</v>
      </c>
      <c r="F35" s="10"/>
      <c r="G35" s="9">
        <f t="shared" si="3"/>
        <v>0</v>
      </c>
      <c r="H35" s="10"/>
      <c r="I35" s="9"/>
      <c r="J35" s="10">
        <v>5</v>
      </c>
      <c r="K35" s="9">
        <f>J35*70</f>
        <v>350</v>
      </c>
      <c r="L35" s="8"/>
      <c r="M35" s="11">
        <f t="shared" si="7"/>
        <v>0</v>
      </c>
      <c r="N35" s="10"/>
      <c r="O35" s="12"/>
      <c r="P35" s="8"/>
      <c r="Q35" s="8">
        <f t="shared" ref="Q35:Q66" si="8">SUM(C35,E35,G35,I35,K35,N35,M35)-O35</f>
        <v>350</v>
      </c>
      <c r="R35" s="13" t="s">
        <v>50</v>
      </c>
      <c r="S35" s="13" t="s">
        <v>50</v>
      </c>
    </row>
    <row r="36" spans="1:19" x14ac:dyDescent="0.25">
      <c r="A36" s="8" t="s">
        <v>178</v>
      </c>
      <c r="B36" s="10">
        <v>7</v>
      </c>
      <c r="C36" s="9">
        <f>B36*35</f>
        <v>245</v>
      </c>
      <c r="D36" s="8"/>
      <c r="E36" s="9">
        <f t="shared" si="6"/>
        <v>0</v>
      </c>
      <c r="F36" s="10"/>
      <c r="G36" s="9">
        <f t="shared" si="3"/>
        <v>0</v>
      </c>
      <c r="H36" s="10"/>
      <c r="I36" s="9"/>
      <c r="J36" s="10"/>
      <c r="K36" s="9">
        <f>J36*60</f>
        <v>0</v>
      </c>
      <c r="L36" s="8"/>
      <c r="M36" s="11">
        <f t="shared" si="7"/>
        <v>0</v>
      </c>
      <c r="N36" s="10"/>
      <c r="O36" s="12"/>
      <c r="P36" s="8"/>
      <c r="Q36" s="8">
        <f t="shared" si="8"/>
        <v>245</v>
      </c>
      <c r="R36" s="13" t="s">
        <v>50</v>
      </c>
      <c r="S36" s="13" t="s">
        <v>50</v>
      </c>
    </row>
    <row r="37" spans="1:19" x14ac:dyDescent="0.25">
      <c r="A37" s="8" t="s">
        <v>104</v>
      </c>
      <c r="B37" s="10">
        <v>3</v>
      </c>
      <c r="C37" s="9">
        <f>B37*25</f>
        <v>75</v>
      </c>
      <c r="D37" s="8"/>
      <c r="E37" s="9">
        <f t="shared" si="6"/>
        <v>0</v>
      </c>
      <c r="F37" s="10"/>
      <c r="G37" s="9">
        <f t="shared" si="3"/>
        <v>0</v>
      </c>
      <c r="H37" s="10"/>
      <c r="I37" s="9">
        <f>H37*40</f>
        <v>0</v>
      </c>
      <c r="J37" s="10">
        <v>1</v>
      </c>
      <c r="K37" s="9">
        <f>J37*60</f>
        <v>60</v>
      </c>
      <c r="L37" s="8"/>
      <c r="M37" s="11">
        <f t="shared" si="7"/>
        <v>0</v>
      </c>
      <c r="N37" s="10"/>
      <c r="O37" s="12"/>
      <c r="P37" s="8"/>
      <c r="Q37" s="8">
        <f t="shared" si="8"/>
        <v>135</v>
      </c>
      <c r="R37" s="13" t="s">
        <v>50</v>
      </c>
      <c r="S37" s="13" t="s">
        <v>50</v>
      </c>
    </row>
    <row r="38" spans="1:19" x14ac:dyDescent="0.25">
      <c r="A38" s="15" t="s">
        <v>91</v>
      </c>
      <c r="B38" s="28">
        <v>4</v>
      </c>
      <c r="C38" s="14">
        <f>B38*25</f>
        <v>100</v>
      </c>
      <c r="D38" s="15"/>
      <c r="E38" s="14">
        <f t="shared" si="6"/>
        <v>0</v>
      </c>
      <c r="F38" s="28"/>
      <c r="G38" s="14">
        <f t="shared" si="3"/>
        <v>0</v>
      </c>
      <c r="H38" s="28"/>
      <c r="I38" s="14">
        <f>H38*40</f>
        <v>0</v>
      </c>
      <c r="J38" s="28"/>
      <c r="K38" s="14">
        <f>J38*60</f>
        <v>0</v>
      </c>
      <c r="L38" s="15"/>
      <c r="M38" s="29">
        <f t="shared" si="7"/>
        <v>0</v>
      </c>
      <c r="N38" s="28"/>
      <c r="O38" s="30"/>
      <c r="P38" s="15"/>
      <c r="Q38" s="15">
        <f t="shared" si="8"/>
        <v>100</v>
      </c>
      <c r="R38" s="21" t="s">
        <v>50</v>
      </c>
      <c r="S38" s="21" t="s">
        <v>50</v>
      </c>
    </row>
    <row r="39" spans="1:19" x14ac:dyDescent="0.25">
      <c r="A39" s="15" t="s">
        <v>243</v>
      </c>
      <c r="B39" s="28"/>
      <c r="C39" s="14">
        <f>B39*25</f>
        <v>0</v>
      </c>
      <c r="D39" s="15"/>
      <c r="E39" s="14">
        <f t="shared" si="6"/>
        <v>0</v>
      </c>
      <c r="F39" s="28"/>
      <c r="G39" s="14">
        <f t="shared" si="3"/>
        <v>0</v>
      </c>
      <c r="H39" s="28"/>
      <c r="I39" s="14"/>
      <c r="J39" s="28">
        <v>5</v>
      </c>
      <c r="K39" s="14">
        <f>J39*65</f>
        <v>325</v>
      </c>
      <c r="L39" s="15"/>
      <c r="M39" s="29">
        <f t="shared" si="7"/>
        <v>0</v>
      </c>
      <c r="N39" s="28"/>
      <c r="O39" s="30"/>
      <c r="P39" s="15"/>
      <c r="Q39" s="15">
        <f t="shared" si="8"/>
        <v>325</v>
      </c>
      <c r="R39" s="21" t="s">
        <v>50</v>
      </c>
      <c r="S39" s="21" t="s">
        <v>50</v>
      </c>
    </row>
    <row r="40" spans="1:19" x14ac:dyDescent="0.25">
      <c r="A40" s="8" t="s">
        <v>73</v>
      </c>
      <c r="B40" s="10"/>
      <c r="C40" s="9">
        <f>B40*25</f>
        <v>0</v>
      </c>
      <c r="D40" s="8"/>
      <c r="E40" s="9">
        <f t="shared" si="6"/>
        <v>0</v>
      </c>
      <c r="F40" s="10"/>
      <c r="G40" s="9">
        <f t="shared" si="3"/>
        <v>0</v>
      </c>
      <c r="H40" s="10"/>
      <c r="I40" s="9">
        <f>H40*40</f>
        <v>0</v>
      </c>
      <c r="J40" s="10">
        <v>2</v>
      </c>
      <c r="K40" s="9">
        <f t="shared" ref="K40:K47" si="9">J40*60</f>
        <v>120</v>
      </c>
      <c r="L40" s="8"/>
      <c r="M40" s="11">
        <f>L40*65</f>
        <v>0</v>
      </c>
      <c r="N40" s="10"/>
      <c r="O40" s="12"/>
      <c r="P40" s="8"/>
      <c r="Q40" s="8">
        <f t="shared" si="8"/>
        <v>120</v>
      </c>
      <c r="R40" s="13" t="s">
        <v>50</v>
      </c>
      <c r="S40" s="13" t="s">
        <v>50</v>
      </c>
    </row>
    <row r="41" spans="1:19" x14ac:dyDescent="0.25">
      <c r="A41" s="8" t="s">
        <v>89</v>
      </c>
      <c r="B41" s="10">
        <v>14</v>
      </c>
      <c r="C41" s="9">
        <f>B41*25</f>
        <v>350</v>
      </c>
      <c r="D41" s="8"/>
      <c r="E41" s="9">
        <f t="shared" si="6"/>
        <v>0</v>
      </c>
      <c r="F41" s="10"/>
      <c r="G41" s="9">
        <f t="shared" si="3"/>
        <v>0</v>
      </c>
      <c r="H41" s="10"/>
      <c r="I41" s="9">
        <f>H41*40</f>
        <v>0</v>
      </c>
      <c r="J41" s="10"/>
      <c r="K41" s="9">
        <f t="shared" si="9"/>
        <v>0</v>
      </c>
      <c r="L41" s="8"/>
      <c r="M41" s="11">
        <f>L41*65</f>
        <v>0</v>
      </c>
      <c r="N41" s="10"/>
      <c r="O41" s="12"/>
      <c r="P41" s="8"/>
      <c r="Q41" s="8">
        <f t="shared" si="8"/>
        <v>350</v>
      </c>
      <c r="R41" s="13"/>
      <c r="S41" s="13" t="s">
        <v>50</v>
      </c>
    </row>
    <row r="42" spans="1:19" x14ac:dyDescent="0.25">
      <c r="A42" s="8" t="s">
        <v>90</v>
      </c>
      <c r="B42" s="10"/>
      <c r="C42" s="9">
        <f>B42*30</f>
        <v>0</v>
      </c>
      <c r="D42" s="8"/>
      <c r="E42" s="9">
        <f t="shared" si="6"/>
        <v>0</v>
      </c>
      <c r="F42" s="10"/>
      <c r="G42" s="9">
        <f t="shared" si="3"/>
        <v>0</v>
      </c>
      <c r="H42" s="10"/>
      <c r="I42" s="9"/>
      <c r="J42" s="10"/>
      <c r="K42" s="9">
        <f t="shared" si="9"/>
        <v>0</v>
      </c>
      <c r="L42" s="8">
        <v>5</v>
      </c>
      <c r="M42" s="11">
        <f>L42*65</f>
        <v>325</v>
      </c>
      <c r="N42" s="10"/>
      <c r="O42" s="12"/>
      <c r="P42" s="8"/>
      <c r="Q42" s="8">
        <f t="shared" si="8"/>
        <v>325</v>
      </c>
      <c r="R42" s="13" t="s">
        <v>50</v>
      </c>
      <c r="S42" s="13" t="s">
        <v>50</v>
      </c>
    </row>
    <row r="43" spans="1:19" x14ac:dyDescent="0.25">
      <c r="A43" s="15" t="s">
        <v>72</v>
      </c>
      <c r="B43" s="28">
        <v>19</v>
      </c>
      <c r="C43" s="14">
        <f>B43*25</f>
        <v>475</v>
      </c>
      <c r="D43" s="15"/>
      <c r="E43" s="14">
        <f t="shared" si="6"/>
        <v>0</v>
      </c>
      <c r="F43" s="28"/>
      <c r="G43" s="14">
        <f t="shared" si="3"/>
        <v>0</v>
      </c>
      <c r="H43" s="28"/>
      <c r="I43" s="14">
        <f>H43*40</f>
        <v>0</v>
      </c>
      <c r="J43" s="28"/>
      <c r="K43" s="14">
        <f t="shared" si="9"/>
        <v>0</v>
      </c>
      <c r="L43" s="15"/>
      <c r="M43" s="29">
        <f>L43*65</f>
        <v>0</v>
      </c>
      <c r="N43" s="28"/>
      <c r="O43" s="30"/>
      <c r="P43" s="15"/>
      <c r="Q43" s="15">
        <f t="shared" si="8"/>
        <v>475</v>
      </c>
      <c r="R43" s="21"/>
      <c r="S43" s="21" t="s">
        <v>50</v>
      </c>
    </row>
    <row r="44" spans="1:19" x14ac:dyDescent="0.25">
      <c r="A44" s="15" t="s">
        <v>24</v>
      </c>
      <c r="B44" s="10">
        <v>5</v>
      </c>
      <c r="C44" s="9">
        <f>B44*25</f>
        <v>125</v>
      </c>
      <c r="D44" s="8">
        <v>8</v>
      </c>
      <c r="E44" s="9">
        <f>D44*35</f>
        <v>280</v>
      </c>
      <c r="F44" s="10"/>
      <c r="G44" s="9">
        <f t="shared" si="3"/>
        <v>0</v>
      </c>
      <c r="H44" s="10"/>
      <c r="I44" s="9">
        <f>H44*40</f>
        <v>0</v>
      </c>
      <c r="J44" s="10"/>
      <c r="K44" s="9">
        <f t="shared" si="9"/>
        <v>0</v>
      </c>
      <c r="L44" s="8"/>
      <c r="M44" s="11">
        <f>L44*65</f>
        <v>0</v>
      </c>
      <c r="N44" s="10"/>
      <c r="O44" s="12"/>
      <c r="P44" s="8"/>
      <c r="Q44" s="8">
        <f t="shared" si="8"/>
        <v>405</v>
      </c>
      <c r="R44" s="13"/>
      <c r="S44" s="13" t="s">
        <v>50</v>
      </c>
    </row>
    <row r="45" spans="1:19" x14ac:dyDescent="0.25">
      <c r="A45" s="8" t="s">
        <v>156</v>
      </c>
      <c r="B45" s="10">
        <v>4</v>
      </c>
      <c r="C45" s="9">
        <f>B45*35</f>
        <v>140</v>
      </c>
      <c r="D45" s="8"/>
      <c r="E45" s="9">
        <f t="shared" ref="E45:E55" si="10">D45*40</f>
        <v>0</v>
      </c>
      <c r="F45" s="10"/>
      <c r="G45" s="9">
        <f t="shared" si="3"/>
        <v>0</v>
      </c>
      <c r="H45" s="10"/>
      <c r="I45" s="9">
        <f>H45*40</f>
        <v>0</v>
      </c>
      <c r="J45" s="10"/>
      <c r="K45" s="9">
        <f t="shared" si="9"/>
        <v>0</v>
      </c>
      <c r="L45" s="8"/>
      <c r="M45" s="11">
        <f>L45*60</f>
        <v>0</v>
      </c>
      <c r="N45" s="10"/>
      <c r="O45" s="12"/>
      <c r="P45" s="8"/>
      <c r="Q45" s="8">
        <f t="shared" si="8"/>
        <v>140</v>
      </c>
      <c r="R45" s="13" t="s">
        <v>50</v>
      </c>
      <c r="S45" s="13" t="s">
        <v>50</v>
      </c>
    </row>
    <row r="46" spans="1:19" x14ac:dyDescent="0.25">
      <c r="A46" s="8" t="s">
        <v>141</v>
      </c>
      <c r="B46" s="10">
        <v>9</v>
      </c>
      <c r="C46" s="9">
        <f>B46*25</f>
        <v>225</v>
      </c>
      <c r="D46" s="8"/>
      <c r="E46" s="9">
        <f t="shared" si="10"/>
        <v>0</v>
      </c>
      <c r="F46" s="10"/>
      <c r="G46" s="9">
        <f t="shared" si="3"/>
        <v>0</v>
      </c>
      <c r="H46" s="10"/>
      <c r="I46" s="9">
        <f>H46*40</f>
        <v>0</v>
      </c>
      <c r="J46" s="10">
        <v>2</v>
      </c>
      <c r="K46" s="9">
        <f t="shared" si="9"/>
        <v>120</v>
      </c>
      <c r="L46" s="8"/>
      <c r="M46" s="11">
        <f>L46*65</f>
        <v>0</v>
      </c>
      <c r="N46" s="10"/>
      <c r="O46" s="12"/>
      <c r="P46" s="8"/>
      <c r="Q46" s="15">
        <f t="shared" si="8"/>
        <v>345</v>
      </c>
      <c r="R46" s="13"/>
      <c r="S46" s="13" t="s">
        <v>50</v>
      </c>
    </row>
    <row r="47" spans="1:19" x14ac:dyDescent="0.25">
      <c r="A47" s="8" t="s">
        <v>25</v>
      </c>
      <c r="B47" s="10">
        <v>22</v>
      </c>
      <c r="C47" s="9">
        <f>B47*25</f>
        <v>550</v>
      </c>
      <c r="D47" s="8"/>
      <c r="E47" s="9">
        <f t="shared" si="10"/>
        <v>0</v>
      </c>
      <c r="F47" s="10"/>
      <c r="G47" s="9">
        <f t="shared" si="3"/>
        <v>0</v>
      </c>
      <c r="H47" s="10"/>
      <c r="I47" s="9">
        <f>H47*40</f>
        <v>0</v>
      </c>
      <c r="J47" s="10"/>
      <c r="K47" s="9">
        <f t="shared" si="9"/>
        <v>0</v>
      </c>
      <c r="L47" s="8"/>
      <c r="M47" s="11">
        <f>L47*65</f>
        <v>0</v>
      </c>
      <c r="N47" s="10"/>
      <c r="O47" s="12"/>
      <c r="P47" s="8"/>
      <c r="Q47" s="8">
        <f t="shared" si="8"/>
        <v>550</v>
      </c>
      <c r="R47" s="13"/>
      <c r="S47" s="13" t="s">
        <v>50</v>
      </c>
    </row>
    <row r="48" spans="1:19" x14ac:dyDescent="0.25">
      <c r="A48" s="8" t="s">
        <v>195</v>
      </c>
      <c r="B48" s="10"/>
      <c r="C48" s="9">
        <f>B48*30</f>
        <v>0</v>
      </c>
      <c r="D48" s="8"/>
      <c r="E48" s="9">
        <f t="shared" si="10"/>
        <v>0</v>
      </c>
      <c r="F48" s="10"/>
      <c r="G48" s="9">
        <f t="shared" si="3"/>
        <v>0</v>
      </c>
      <c r="H48" s="10"/>
      <c r="I48" s="9"/>
      <c r="J48" s="10">
        <v>5</v>
      </c>
      <c r="K48" s="9">
        <f>J48*70</f>
        <v>350</v>
      </c>
      <c r="L48" s="8"/>
      <c r="M48" s="11">
        <f>L48*60</f>
        <v>0</v>
      </c>
      <c r="N48" s="10"/>
      <c r="O48" s="12"/>
      <c r="P48" s="8"/>
      <c r="Q48" s="8">
        <f t="shared" si="8"/>
        <v>350</v>
      </c>
      <c r="R48" s="13" t="s">
        <v>50</v>
      </c>
      <c r="S48" s="13" t="s">
        <v>50</v>
      </c>
    </row>
    <row r="49" spans="1:19" x14ac:dyDescent="0.25">
      <c r="A49" s="8" t="s">
        <v>53</v>
      </c>
      <c r="B49" s="10">
        <v>13</v>
      </c>
      <c r="C49" s="9">
        <f>B49*30</f>
        <v>390</v>
      </c>
      <c r="D49" s="8"/>
      <c r="E49" s="9">
        <f t="shared" si="10"/>
        <v>0</v>
      </c>
      <c r="F49" s="10"/>
      <c r="G49" s="9">
        <f t="shared" ref="G49:G72" si="11">F49*80</f>
        <v>0</v>
      </c>
      <c r="H49" s="10"/>
      <c r="I49" s="9">
        <f>H49*40</f>
        <v>0</v>
      </c>
      <c r="J49" s="10"/>
      <c r="K49" s="9">
        <f>J49*60</f>
        <v>0</v>
      </c>
      <c r="L49" s="8"/>
      <c r="M49" s="11">
        <f>L49*65</f>
        <v>0</v>
      </c>
      <c r="N49" s="10"/>
      <c r="O49" s="12"/>
      <c r="P49" s="8"/>
      <c r="Q49" s="8">
        <f t="shared" si="8"/>
        <v>390</v>
      </c>
      <c r="R49" s="13" t="s">
        <v>50</v>
      </c>
      <c r="S49" s="13" t="s">
        <v>50</v>
      </c>
    </row>
    <row r="50" spans="1:19" x14ac:dyDescent="0.25">
      <c r="A50" s="8" t="s">
        <v>26</v>
      </c>
      <c r="B50" s="10">
        <v>5</v>
      </c>
      <c r="C50" s="9">
        <f>B50*25</f>
        <v>125</v>
      </c>
      <c r="D50" s="8"/>
      <c r="E50" s="9">
        <f t="shared" si="10"/>
        <v>0</v>
      </c>
      <c r="F50" s="10"/>
      <c r="G50" s="9">
        <f t="shared" si="11"/>
        <v>0</v>
      </c>
      <c r="H50" s="10"/>
      <c r="I50" s="9">
        <f>H50*40</f>
        <v>0</v>
      </c>
      <c r="J50" s="10"/>
      <c r="K50" s="9">
        <f>J50*60</f>
        <v>0</v>
      </c>
      <c r="L50" s="8"/>
      <c r="M50" s="11">
        <f>L50*65</f>
        <v>0</v>
      </c>
      <c r="N50" s="10"/>
      <c r="O50" s="12"/>
      <c r="P50" s="8"/>
      <c r="Q50" s="8">
        <f t="shared" si="8"/>
        <v>125</v>
      </c>
      <c r="R50" s="13" t="s">
        <v>50</v>
      </c>
      <c r="S50" s="13" t="s">
        <v>50</v>
      </c>
    </row>
    <row r="51" spans="1:19" x14ac:dyDescent="0.25">
      <c r="A51" s="8" t="s">
        <v>236</v>
      </c>
      <c r="B51" s="10"/>
      <c r="C51" s="9">
        <f>B51*30</f>
        <v>0</v>
      </c>
      <c r="D51" s="8"/>
      <c r="E51" s="9">
        <f t="shared" si="10"/>
        <v>0</v>
      </c>
      <c r="F51" s="10"/>
      <c r="G51" s="9">
        <f t="shared" si="11"/>
        <v>0</v>
      </c>
      <c r="H51" s="10"/>
      <c r="I51" s="9"/>
      <c r="J51" s="10">
        <v>1</v>
      </c>
      <c r="K51" s="9">
        <f>J51*68</f>
        <v>68</v>
      </c>
      <c r="L51" s="8"/>
      <c r="M51" s="11">
        <f>L51*60</f>
        <v>0</v>
      </c>
      <c r="N51" s="10"/>
      <c r="O51" s="12"/>
      <c r="P51" s="8"/>
      <c r="Q51" s="8">
        <f t="shared" si="8"/>
        <v>68</v>
      </c>
      <c r="R51" s="13" t="s">
        <v>50</v>
      </c>
      <c r="S51" s="13" t="s">
        <v>50</v>
      </c>
    </row>
    <row r="52" spans="1:19" x14ac:dyDescent="0.25">
      <c r="A52" s="8" t="s">
        <v>218</v>
      </c>
      <c r="B52" s="10"/>
      <c r="C52" s="9">
        <f>B52*25</f>
        <v>0</v>
      </c>
      <c r="D52" s="8"/>
      <c r="E52" s="9">
        <f t="shared" si="10"/>
        <v>0</v>
      </c>
      <c r="F52" s="10">
        <v>1</v>
      </c>
      <c r="G52" s="9">
        <f t="shared" si="11"/>
        <v>80</v>
      </c>
      <c r="H52" s="10"/>
      <c r="I52" s="9"/>
      <c r="J52" s="10">
        <v>5</v>
      </c>
      <c r="K52" s="9">
        <f>J52*60</f>
        <v>300</v>
      </c>
      <c r="L52" s="8"/>
      <c r="M52" s="11">
        <f>L52*60</f>
        <v>0</v>
      </c>
      <c r="N52" s="10"/>
      <c r="O52" s="12"/>
      <c r="P52" s="8"/>
      <c r="Q52" s="8">
        <f t="shared" si="8"/>
        <v>380</v>
      </c>
      <c r="R52" s="13"/>
      <c r="S52" s="13" t="s">
        <v>50</v>
      </c>
    </row>
    <row r="53" spans="1:19" x14ac:dyDescent="0.25">
      <c r="A53" s="8" t="s">
        <v>232</v>
      </c>
      <c r="B53" s="10">
        <v>3</v>
      </c>
      <c r="C53" s="9">
        <f>B53*30</f>
        <v>90</v>
      </c>
      <c r="D53" s="8"/>
      <c r="E53" s="9">
        <f t="shared" si="10"/>
        <v>0</v>
      </c>
      <c r="F53" s="10"/>
      <c r="G53" s="9">
        <f t="shared" si="11"/>
        <v>0</v>
      </c>
      <c r="H53" s="10"/>
      <c r="I53" s="9"/>
      <c r="J53" s="10"/>
      <c r="K53" s="9">
        <f>J53*65</f>
        <v>0</v>
      </c>
      <c r="L53" s="8"/>
      <c r="M53" s="11">
        <f>L53*60</f>
        <v>0</v>
      </c>
      <c r="N53" s="10"/>
      <c r="O53" s="12"/>
      <c r="P53" s="8"/>
      <c r="Q53" s="8">
        <f t="shared" si="8"/>
        <v>90</v>
      </c>
      <c r="R53" s="13"/>
      <c r="S53" s="13"/>
    </row>
    <row r="54" spans="1:19" x14ac:dyDescent="0.25">
      <c r="A54" s="8" t="s">
        <v>191</v>
      </c>
      <c r="B54" s="10">
        <v>7</v>
      </c>
      <c r="C54" s="9">
        <f>B54*25</f>
        <v>175</v>
      </c>
      <c r="D54" s="8"/>
      <c r="E54" s="9">
        <f t="shared" si="10"/>
        <v>0</v>
      </c>
      <c r="F54" s="10"/>
      <c r="G54" s="9">
        <f t="shared" si="11"/>
        <v>0</v>
      </c>
      <c r="H54" s="10"/>
      <c r="I54" s="9"/>
      <c r="J54" s="10"/>
      <c r="K54" s="9">
        <f>J54*60</f>
        <v>0</v>
      </c>
      <c r="L54" s="8"/>
      <c r="M54" s="11">
        <f>L54*60</f>
        <v>0</v>
      </c>
      <c r="N54" s="10"/>
      <c r="O54" s="12"/>
      <c r="P54" s="8"/>
      <c r="Q54" s="8">
        <f t="shared" si="8"/>
        <v>175</v>
      </c>
      <c r="R54" s="13" t="s">
        <v>50</v>
      </c>
      <c r="S54" s="13" t="s">
        <v>50</v>
      </c>
    </row>
    <row r="55" spans="1:19" x14ac:dyDescent="0.25">
      <c r="A55" s="8" t="s">
        <v>237</v>
      </c>
      <c r="B55" s="10"/>
      <c r="C55" s="9">
        <f>B55*30</f>
        <v>0</v>
      </c>
      <c r="D55" s="8"/>
      <c r="E55" s="9">
        <f t="shared" si="10"/>
        <v>0</v>
      </c>
      <c r="F55" s="10"/>
      <c r="G55" s="9">
        <f t="shared" si="11"/>
        <v>0</v>
      </c>
      <c r="H55" s="10"/>
      <c r="I55" s="9"/>
      <c r="J55" s="10">
        <v>3</v>
      </c>
      <c r="K55" s="9">
        <f>J55*70</f>
        <v>210</v>
      </c>
      <c r="L55" s="8"/>
      <c r="M55" s="11">
        <f>L55*60</f>
        <v>0</v>
      </c>
      <c r="N55" s="10"/>
      <c r="O55" s="12"/>
      <c r="P55" s="8"/>
      <c r="Q55" s="8">
        <f t="shared" si="8"/>
        <v>210</v>
      </c>
      <c r="R55" s="13" t="s">
        <v>50</v>
      </c>
      <c r="S55" s="13" t="s">
        <v>50</v>
      </c>
    </row>
    <row r="56" spans="1:19" x14ac:dyDescent="0.25">
      <c r="A56" s="8" t="s">
        <v>34</v>
      </c>
      <c r="B56" s="10">
        <v>22</v>
      </c>
      <c r="C56" s="9">
        <f>B56*30</f>
        <v>660</v>
      </c>
      <c r="D56" s="8"/>
      <c r="E56" s="9">
        <f>D56*30</f>
        <v>0</v>
      </c>
      <c r="F56" s="10"/>
      <c r="G56" s="9">
        <f t="shared" si="11"/>
        <v>0</v>
      </c>
      <c r="H56" s="10"/>
      <c r="I56" s="9">
        <f>H56*40</f>
        <v>0</v>
      </c>
      <c r="J56" s="10"/>
      <c r="K56" s="9">
        <f t="shared" ref="K56:K61" si="12">J56*60</f>
        <v>0</v>
      </c>
      <c r="L56" s="8"/>
      <c r="M56" s="11">
        <f>L56*65</f>
        <v>0</v>
      </c>
      <c r="N56" s="10"/>
      <c r="O56" s="12"/>
      <c r="P56" s="8"/>
      <c r="Q56" s="8">
        <f t="shared" si="8"/>
        <v>660</v>
      </c>
      <c r="R56" s="13" t="s">
        <v>50</v>
      </c>
      <c r="S56" s="13" t="s">
        <v>50</v>
      </c>
    </row>
    <row r="57" spans="1:19" x14ac:dyDescent="0.25">
      <c r="A57" s="8" t="s">
        <v>189</v>
      </c>
      <c r="B57" s="10">
        <v>22</v>
      </c>
      <c r="C57" s="9">
        <f>B57*35</f>
        <v>770</v>
      </c>
      <c r="D57" s="8"/>
      <c r="E57" s="9">
        <f>D57*40</f>
        <v>0</v>
      </c>
      <c r="F57" s="10"/>
      <c r="G57" s="9">
        <f t="shared" si="11"/>
        <v>0</v>
      </c>
      <c r="H57" s="10"/>
      <c r="I57" s="9"/>
      <c r="J57" s="10"/>
      <c r="K57" s="9">
        <f t="shared" si="12"/>
        <v>0</v>
      </c>
      <c r="L57" s="8"/>
      <c r="M57" s="11">
        <f>L57*60</f>
        <v>0</v>
      </c>
      <c r="N57" s="10"/>
      <c r="O57" s="12">
        <v>110</v>
      </c>
      <c r="P57" s="8" t="s">
        <v>245</v>
      </c>
      <c r="Q57" s="8">
        <f t="shared" si="8"/>
        <v>660</v>
      </c>
      <c r="R57" s="13" t="s">
        <v>50</v>
      </c>
      <c r="S57" s="13" t="s">
        <v>50</v>
      </c>
    </row>
    <row r="58" spans="1:19" x14ac:dyDescent="0.25">
      <c r="A58" s="15" t="s">
        <v>29</v>
      </c>
      <c r="B58" s="10"/>
      <c r="C58" s="9">
        <f>B58*25</f>
        <v>0</v>
      </c>
      <c r="D58" s="8"/>
      <c r="E58" s="9">
        <f>D58*35</f>
        <v>0</v>
      </c>
      <c r="F58" s="10">
        <v>4</v>
      </c>
      <c r="G58" s="9">
        <f t="shared" si="11"/>
        <v>320</v>
      </c>
      <c r="H58" s="10"/>
      <c r="I58" s="9">
        <f>H58*40</f>
        <v>0</v>
      </c>
      <c r="J58" s="10"/>
      <c r="K58" s="9">
        <f t="shared" si="12"/>
        <v>0</v>
      </c>
      <c r="L58" s="8">
        <v>11</v>
      </c>
      <c r="M58" s="11">
        <f>L58*60</f>
        <v>660</v>
      </c>
      <c r="N58" s="10"/>
      <c r="O58" s="12"/>
      <c r="P58" s="8"/>
      <c r="Q58" s="8">
        <f t="shared" si="8"/>
        <v>980</v>
      </c>
      <c r="R58" s="13"/>
      <c r="S58" s="13" t="s">
        <v>50</v>
      </c>
    </row>
    <row r="59" spans="1:19" x14ac:dyDescent="0.25">
      <c r="A59" s="8" t="s">
        <v>116</v>
      </c>
      <c r="B59" s="10"/>
      <c r="C59" s="9">
        <f>B59*25</f>
        <v>0</v>
      </c>
      <c r="D59" s="8"/>
      <c r="E59" s="9">
        <f>D59*40</f>
        <v>0</v>
      </c>
      <c r="F59" s="10"/>
      <c r="G59" s="9">
        <f t="shared" si="11"/>
        <v>0</v>
      </c>
      <c r="H59" s="10"/>
      <c r="I59" s="9">
        <f>H59*40</f>
        <v>0</v>
      </c>
      <c r="J59" s="10">
        <v>1</v>
      </c>
      <c r="K59" s="9">
        <f t="shared" si="12"/>
        <v>60</v>
      </c>
      <c r="L59" s="8"/>
      <c r="M59" s="11">
        <f>L59*55</f>
        <v>0</v>
      </c>
      <c r="N59" s="10"/>
      <c r="O59" s="12"/>
      <c r="P59" s="31"/>
      <c r="Q59" s="8">
        <f t="shared" si="8"/>
        <v>60</v>
      </c>
      <c r="R59" s="13"/>
      <c r="S59" s="13"/>
    </row>
    <row r="60" spans="1:19" x14ac:dyDescent="0.25">
      <c r="A60" s="8" t="s">
        <v>134</v>
      </c>
      <c r="B60" s="10"/>
      <c r="C60" s="9">
        <f>B60*25</f>
        <v>0</v>
      </c>
      <c r="D60" s="8"/>
      <c r="E60" s="9">
        <f>D60*35</f>
        <v>0</v>
      </c>
      <c r="F60" s="10"/>
      <c r="G60" s="9">
        <f t="shared" si="11"/>
        <v>0</v>
      </c>
      <c r="H60" s="10"/>
      <c r="I60" s="9">
        <f>H60*40</f>
        <v>0</v>
      </c>
      <c r="J60" s="10"/>
      <c r="K60" s="9">
        <f t="shared" si="12"/>
        <v>0</v>
      </c>
      <c r="L60" s="8">
        <v>9</v>
      </c>
      <c r="M60" s="11">
        <f>L60*65</f>
        <v>585</v>
      </c>
      <c r="N60" s="10"/>
      <c r="O60" s="12"/>
      <c r="P60" s="8"/>
      <c r="Q60" s="8">
        <f t="shared" si="8"/>
        <v>585</v>
      </c>
      <c r="R60" s="13"/>
      <c r="S60" s="13" t="s">
        <v>50</v>
      </c>
    </row>
    <row r="61" spans="1:19" x14ac:dyDescent="0.25">
      <c r="A61" s="8" t="s">
        <v>30</v>
      </c>
      <c r="B61" s="10">
        <v>9</v>
      </c>
      <c r="C61" s="9">
        <f>B61*20</f>
        <v>180</v>
      </c>
      <c r="D61" s="8"/>
      <c r="E61" s="9">
        <f>D61*40</f>
        <v>0</v>
      </c>
      <c r="F61" s="10"/>
      <c r="G61" s="9">
        <f t="shared" si="11"/>
        <v>0</v>
      </c>
      <c r="H61" s="10"/>
      <c r="I61" s="9">
        <f>H61*40</f>
        <v>0</v>
      </c>
      <c r="J61" s="10"/>
      <c r="K61" s="9">
        <f t="shared" si="12"/>
        <v>0</v>
      </c>
      <c r="L61" s="8"/>
      <c r="M61" s="11">
        <f t="shared" ref="M61:M73" si="13">L61*60</f>
        <v>0</v>
      </c>
      <c r="N61" s="10"/>
      <c r="O61" s="12"/>
      <c r="P61" s="8"/>
      <c r="Q61" s="8">
        <f t="shared" si="8"/>
        <v>180</v>
      </c>
      <c r="R61" s="13" t="s">
        <v>50</v>
      </c>
      <c r="S61" s="13" t="s">
        <v>50</v>
      </c>
    </row>
    <row r="62" spans="1:19" x14ac:dyDescent="0.25">
      <c r="A62" s="8" t="s">
        <v>220</v>
      </c>
      <c r="B62" s="10"/>
      <c r="C62" s="9">
        <f>B62*25</f>
        <v>0</v>
      </c>
      <c r="D62" s="8"/>
      <c r="E62" s="9">
        <f>D62*40</f>
        <v>0</v>
      </c>
      <c r="F62" s="10"/>
      <c r="G62" s="9">
        <f t="shared" si="11"/>
        <v>0</v>
      </c>
      <c r="H62" s="10"/>
      <c r="I62" s="9"/>
      <c r="J62" s="10"/>
      <c r="K62" s="9">
        <f>J62*65</f>
        <v>0</v>
      </c>
      <c r="L62" s="8"/>
      <c r="M62" s="11">
        <f t="shared" si="13"/>
        <v>0</v>
      </c>
      <c r="N62" s="10"/>
      <c r="O62" s="12"/>
      <c r="P62" s="8"/>
      <c r="Q62" s="8">
        <f t="shared" si="8"/>
        <v>0</v>
      </c>
      <c r="R62" s="13"/>
      <c r="S62" s="13"/>
    </row>
    <row r="63" spans="1:19" x14ac:dyDescent="0.25">
      <c r="A63" s="8" t="s">
        <v>231</v>
      </c>
      <c r="B63" s="10">
        <v>6</v>
      </c>
      <c r="C63" s="9">
        <f>B63*25</f>
        <v>150</v>
      </c>
      <c r="D63" s="8">
        <v>6</v>
      </c>
      <c r="E63" s="9">
        <f>D63*35</f>
        <v>210</v>
      </c>
      <c r="F63" s="10"/>
      <c r="G63" s="9">
        <f t="shared" si="11"/>
        <v>0</v>
      </c>
      <c r="H63" s="10"/>
      <c r="I63" s="9"/>
      <c r="J63" s="10"/>
      <c r="K63" s="9">
        <f>J63*65</f>
        <v>0</v>
      </c>
      <c r="L63" s="8"/>
      <c r="M63" s="11">
        <f t="shared" si="13"/>
        <v>0</v>
      </c>
      <c r="N63" s="10"/>
      <c r="O63" s="12"/>
      <c r="P63" s="8"/>
      <c r="Q63" s="8">
        <f t="shared" si="8"/>
        <v>360</v>
      </c>
      <c r="R63" s="13" t="s">
        <v>50</v>
      </c>
      <c r="S63" s="13" t="s">
        <v>50</v>
      </c>
    </row>
    <row r="64" spans="1:19" x14ac:dyDescent="0.25">
      <c r="A64" s="8" t="s">
        <v>85</v>
      </c>
      <c r="B64" s="10">
        <v>23</v>
      </c>
      <c r="C64" s="9">
        <f>B64*25</f>
        <v>575</v>
      </c>
      <c r="D64" s="8">
        <v>2</v>
      </c>
      <c r="E64" s="9">
        <f t="shared" ref="E64:E75" si="14">D64*40</f>
        <v>80</v>
      </c>
      <c r="F64" s="10"/>
      <c r="G64" s="9">
        <f t="shared" si="11"/>
        <v>0</v>
      </c>
      <c r="H64" s="10"/>
      <c r="I64" s="9">
        <f>H64*40</f>
        <v>0</v>
      </c>
      <c r="J64" s="10"/>
      <c r="K64" s="9">
        <f>J64*65</f>
        <v>0</v>
      </c>
      <c r="L64" s="8"/>
      <c r="M64" s="11">
        <f t="shared" si="13"/>
        <v>0</v>
      </c>
      <c r="N64" s="10"/>
      <c r="O64" s="12"/>
      <c r="P64" s="8"/>
      <c r="Q64" s="8">
        <f t="shared" si="8"/>
        <v>655</v>
      </c>
      <c r="R64" s="13"/>
      <c r="S64" s="13" t="s">
        <v>50</v>
      </c>
    </row>
    <row r="65" spans="1:19" x14ac:dyDescent="0.25">
      <c r="A65" s="8" t="s">
        <v>238</v>
      </c>
      <c r="B65" s="10"/>
      <c r="C65" s="9">
        <f>B65*30</f>
        <v>0</v>
      </c>
      <c r="D65" s="8"/>
      <c r="E65" s="9">
        <f t="shared" si="14"/>
        <v>0</v>
      </c>
      <c r="F65" s="10"/>
      <c r="G65" s="9">
        <f t="shared" si="11"/>
        <v>0</v>
      </c>
      <c r="H65" s="10"/>
      <c r="I65" s="9"/>
      <c r="J65" s="10">
        <v>1</v>
      </c>
      <c r="K65" s="9">
        <f>J65*65</f>
        <v>65</v>
      </c>
      <c r="L65" s="8"/>
      <c r="M65" s="11">
        <f t="shared" si="13"/>
        <v>0</v>
      </c>
      <c r="N65" s="10"/>
      <c r="O65" s="12"/>
      <c r="P65" s="8"/>
      <c r="Q65" s="8">
        <f t="shared" si="8"/>
        <v>65</v>
      </c>
      <c r="R65" s="13" t="s">
        <v>50</v>
      </c>
      <c r="S65" s="21" t="s">
        <v>50</v>
      </c>
    </row>
    <row r="66" spans="1:19" x14ac:dyDescent="0.25">
      <c r="A66" s="8" t="s">
        <v>239</v>
      </c>
      <c r="B66" s="10"/>
      <c r="C66" s="9">
        <f>B66*35</f>
        <v>0</v>
      </c>
      <c r="D66" s="8"/>
      <c r="E66" s="9">
        <f t="shared" si="14"/>
        <v>0</v>
      </c>
      <c r="F66" s="10"/>
      <c r="G66" s="9">
        <f t="shared" si="11"/>
        <v>0</v>
      </c>
      <c r="H66" s="10"/>
      <c r="I66" s="9">
        <f>H66*40</f>
        <v>0</v>
      </c>
      <c r="J66" s="10">
        <v>1</v>
      </c>
      <c r="K66" s="9">
        <f t="shared" ref="K66:K68" si="15">J66*65</f>
        <v>65</v>
      </c>
      <c r="L66" s="8"/>
      <c r="M66" s="11">
        <f t="shared" si="13"/>
        <v>0</v>
      </c>
      <c r="N66" s="10"/>
      <c r="O66" s="12"/>
      <c r="P66" s="8"/>
      <c r="Q66" s="15">
        <f t="shared" si="8"/>
        <v>65</v>
      </c>
      <c r="R66" s="13"/>
      <c r="S66" s="13" t="s">
        <v>50</v>
      </c>
    </row>
    <row r="67" spans="1:19" x14ac:dyDescent="0.25">
      <c r="A67" s="8" t="s">
        <v>240</v>
      </c>
      <c r="B67" s="10"/>
      <c r="C67" s="9">
        <f>B67*25</f>
        <v>0</v>
      </c>
      <c r="D67" s="8"/>
      <c r="E67" s="9">
        <f t="shared" si="14"/>
        <v>0</v>
      </c>
      <c r="F67" s="10"/>
      <c r="G67" s="9">
        <f t="shared" si="11"/>
        <v>0</v>
      </c>
      <c r="H67" s="10"/>
      <c r="I67" s="9"/>
      <c r="J67" s="10">
        <v>1</v>
      </c>
      <c r="K67" s="9">
        <f>J67*70</f>
        <v>70</v>
      </c>
      <c r="L67" s="8"/>
      <c r="M67" s="11">
        <f t="shared" si="13"/>
        <v>0</v>
      </c>
      <c r="N67" s="10"/>
      <c r="O67" s="12"/>
      <c r="P67" s="8"/>
      <c r="Q67" s="8">
        <f t="shared" ref="Q67:Q75" si="16">SUM(C67,E67,G67,I67,K67,N67,M67)-O67</f>
        <v>70</v>
      </c>
      <c r="R67" s="13" t="s">
        <v>50</v>
      </c>
      <c r="S67" s="13" t="s">
        <v>50</v>
      </c>
    </row>
    <row r="68" spans="1:19" x14ac:dyDescent="0.25">
      <c r="A68" s="8" t="s">
        <v>241</v>
      </c>
      <c r="B68" s="10"/>
      <c r="C68" s="9">
        <f>B68*30</f>
        <v>0</v>
      </c>
      <c r="D68" s="8"/>
      <c r="E68" s="9">
        <f t="shared" si="14"/>
        <v>0</v>
      </c>
      <c r="F68" s="10"/>
      <c r="G68" s="9">
        <f t="shared" si="11"/>
        <v>0</v>
      </c>
      <c r="H68" s="10"/>
      <c r="I68" s="9"/>
      <c r="J68" s="10">
        <v>1</v>
      </c>
      <c r="K68" s="9">
        <f t="shared" si="15"/>
        <v>65</v>
      </c>
      <c r="L68" s="8"/>
      <c r="M68" s="11">
        <f t="shared" si="13"/>
        <v>0</v>
      </c>
      <c r="N68" s="10"/>
      <c r="O68" s="12">
        <v>65</v>
      </c>
      <c r="P68" s="8"/>
      <c r="Q68" s="8">
        <f t="shared" si="16"/>
        <v>0</v>
      </c>
      <c r="R68" s="13"/>
      <c r="S68" s="13" t="s">
        <v>50</v>
      </c>
    </row>
    <row r="69" spans="1:19" x14ac:dyDescent="0.25">
      <c r="A69" s="15" t="s">
        <v>242</v>
      </c>
      <c r="B69" s="28"/>
      <c r="C69" s="14">
        <f>B69*30</f>
        <v>0</v>
      </c>
      <c r="D69" s="15"/>
      <c r="E69" s="14">
        <f t="shared" si="14"/>
        <v>0</v>
      </c>
      <c r="F69" s="28"/>
      <c r="G69" s="14">
        <f t="shared" si="11"/>
        <v>0</v>
      </c>
      <c r="H69" s="28"/>
      <c r="I69" s="14"/>
      <c r="J69" s="28">
        <v>1</v>
      </c>
      <c r="K69" s="14">
        <f t="shared" ref="K69:K74" si="17">J69*70</f>
        <v>70</v>
      </c>
      <c r="L69" s="15"/>
      <c r="M69" s="29">
        <f t="shared" si="13"/>
        <v>0</v>
      </c>
      <c r="N69" s="28"/>
      <c r="O69" s="30"/>
      <c r="P69" s="15" t="s">
        <v>222</v>
      </c>
      <c r="Q69" s="15">
        <f t="shared" si="16"/>
        <v>70</v>
      </c>
      <c r="R69" s="21"/>
      <c r="S69" s="21"/>
    </row>
    <row r="70" spans="1:19" x14ac:dyDescent="0.25">
      <c r="A70" s="8" t="s">
        <v>244</v>
      </c>
      <c r="B70" s="10"/>
      <c r="C70" s="9">
        <f>B70*30</f>
        <v>0</v>
      </c>
      <c r="D70" s="8"/>
      <c r="E70" s="9">
        <f t="shared" si="14"/>
        <v>0</v>
      </c>
      <c r="F70" s="10"/>
      <c r="G70" s="9">
        <f t="shared" si="11"/>
        <v>0</v>
      </c>
      <c r="H70" s="10"/>
      <c r="I70" s="9"/>
      <c r="J70" s="10">
        <v>2</v>
      </c>
      <c r="K70" s="9">
        <f t="shared" si="17"/>
        <v>140</v>
      </c>
      <c r="L70" s="8"/>
      <c r="M70" s="11">
        <f t="shared" si="13"/>
        <v>0</v>
      </c>
      <c r="N70" s="10"/>
      <c r="O70" s="12"/>
      <c r="P70" s="8"/>
      <c r="Q70" s="8">
        <f t="shared" si="16"/>
        <v>140</v>
      </c>
      <c r="R70" s="13" t="s">
        <v>50</v>
      </c>
      <c r="S70" s="13" t="s">
        <v>50</v>
      </c>
    </row>
    <row r="71" spans="1:19" x14ac:dyDescent="0.25">
      <c r="A71" s="8"/>
      <c r="B71" s="10"/>
      <c r="C71" s="9">
        <f>B71*30</f>
        <v>0</v>
      </c>
      <c r="D71" s="8"/>
      <c r="E71" s="9">
        <f t="shared" si="14"/>
        <v>0</v>
      </c>
      <c r="F71" s="10"/>
      <c r="G71" s="9">
        <f t="shared" si="11"/>
        <v>0</v>
      </c>
      <c r="H71" s="10"/>
      <c r="I71" s="9"/>
      <c r="J71" s="10"/>
      <c r="K71" s="9">
        <f t="shared" si="17"/>
        <v>0</v>
      </c>
      <c r="L71" s="8"/>
      <c r="M71" s="11">
        <f t="shared" si="13"/>
        <v>0</v>
      </c>
      <c r="N71" s="10"/>
      <c r="O71" s="12"/>
      <c r="P71" s="8"/>
      <c r="Q71" s="8">
        <f t="shared" si="16"/>
        <v>0</v>
      </c>
      <c r="R71" s="13"/>
      <c r="S71" s="13"/>
    </row>
    <row r="72" spans="1:19" x14ac:dyDescent="0.25">
      <c r="A72" s="8"/>
      <c r="B72" s="10"/>
      <c r="C72" s="9">
        <f>B72*30</f>
        <v>0</v>
      </c>
      <c r="D72" s="8"/>
      <c r="E72" s="9">
        <f t="shared" si="14"/>
        <v>0</v>
      </c>
      <c r="F72" s="10"/>
      <c r="G72" s="9">
        <f t="shared" si="11"/>
        <v>0</v>
      </c>
      <c r="H72" s="10"/>
      <c r="I72" s="9"/>
      <c r="J72" s="10"/>
      <c r="K72" s="9">
        <f t="shared" si="17"/>
        <v>0</v>
      </c>
      <c r="L72" s="8"/>
      <c r="M72" s="11">
        <f t="shared" si="13"/>
        <v>0</v>
      </c>
      <c r="N72" s="10"/>
      <c r="O72" s="12"/>
      <c r="P72" s="8"/>
      <c r="Q72" s="8">
        <f t="shared" si="16"/>
        <v>0</v>
      </c>
      <c r="R72" s="13"/>
      <c r="S72" s="13"/>
    </row>
    <row r="73" spans="1:19" x14ac:dyDescent="0.25">
      <c r="A73" s="8" t="s">
        <v>209</v>
      </c>
      <c r="B73" s="10"/>
      <c r="C73" s="9">
        <f>B73*10</f>
        <v>0</v>
      </c>
      <c r="D73" s="8"/>
      <c r="E73" s="9">
        <f t="shared" si="14"/>
        <v>0</v>
      </c>
      <c r="F73" s="10"/>
      <c r="G73" s="9">
        <f>F73*55</f>
        <v>0</v>
      </c>
      <c r="H73" s="10"/>
      <c r="I73" s="9">
        <f>H73*40</f>
        <v>0</v>
      </c>
      <c r="J73" s="10"/>
      <c r="K73" s="9">
        <f t="shared" si="17"/>
        <v>0</v>
      </c>
      <c r="L73" s="8">
        <v>10</v>
      </c>
      <c r="M73" s="11">
        <f t="shared" si="13"/>
        <v>600</v>
      </c>
      <c r="N73" s="10"/>
      <c r="O73" s="12"/>
      <c r="P73" s="8"/>
      <c r="Q73" s="8">
        <f t="shared" si="16"/>
        <v>600</v>
      </c>
      <c r="R73" s="13"/>
      <c r="S73" s="13"/>
    </row>
    <row r="74" spans="1:19" x14ac:dyDescent="0.25">
      <c r="A74" s="9" t="s">
        <v>105</v>
      </c>
      <c r="B74" s="8">
        <v>2</v>
      </c>
      <c r="C74" s="9">
        <f>B74*10</f>
        <v>20</v>
      </c>
      <c r="D74" s="8">
        <v>6</v>
      </c>
      <c r="E74" s="9">
        <f t="shared" si="14"/>
        <v>240</v>
      </c>
      <c r="F74" s="10"/>
      <c r="G74" s="9">
        <f>F74*55</f>
        <v>0</v>
      </c>
      <c r="H74" s="10"/>
      <c r="I74" s="9">
        <f>H74*40</f>
        <v>0</v>
      </c>
      <c r="J74" s="10"/>
      <c r="K74" s="9">
        <f t="shared" si="17"/>
        <v>0</v>
      </c>
      <c r="L74" s="8"/>
      <c r="M74" s="11">
        <f>L74*30</f>
        <v>0</v>
      </c>
      <c r="N74" s="10"/>
      <c r="O74" s="12"/>
      <c r="P74" s="8"/>
      <c r="Q74" s="8">
        <f t="shared" si="16"/>
        <v>260</v>
      </c>
      <c r="R74" s="13"/>
      <c r="S74" s="13"/>
    </row>
    <row r="75" spans="1:19" x14ac:dyDescent="0.25">
      <c r="A75" s="9" t="s">
        <v>65</v>
      </c>
      <c r="B75" s="8">
        <v>16</v>
      </c>
      <c r="C75" s="9">
        <f>B75*10</f>
        <v>160</v>
      </c>
      <c r="D75" s="8"/>
      <c r="E75" s="9">
        <f t="shared" si="14"/>
        <v>0</v>
      </c>
      <c r="F75" s="10"/>
      <c r="G75" s="9">
        <f>F75*55</f>
        <v>0</v>
      </c>
      <c r="H75" s="10"/>
      <c r="I75" s="9">
        <f>H75*40</f>
        <v>0</v>
      </c>
      <c r="J75" s="10"/>
      <c r="K75" s="9">
        <f>J75*65</f>
        <v>0</v>
      </c>
      <c r="L75" s="8"/>
      <c r="M75" s="11">
        <f>L75*55</f>
        <v>0</v>
      </c>
      <c r="N75" s="10"/>
      <c r="O75" s="12"/>
      <c r="P75" s="8"/>
      <c r="Q75" s="8">
        <f t="shared" si="16"/>
        <v>160</v>
      </c>
      <c r="R75" s="13"/>
      <c r="S75" s="13"/>
    </row>
    <row r="76" spans="1:19" x14ac:dyDescent="0.25">
      <c r="B76">
        <f>SUM(B3:B75)</f>
        <v>318</v>
      </c>
      <c r="C76">
        <f>SUM(C3:C73)</f>
        <v>8170</v>
      </c>
      <c r="D76">
        <f>SUM(D3:D75)</f>
        <v>26</v>
      </c>
      <c r="E76">
        <f>SUM(E3:E73)</f>
        <v>720</v>
      </c>
      <c r="F76">
        <f>SUM(F3:F75)</f>
        <v>13</v>
      </c>
      <c r="G76">
        <f>SUM(G3:G73)</f>
        <v>1140</v>
      </c>
      <c r="H76">
        <f>SUM(H3:H75)</f>
        <v>0</v>
      </c>
      <c r="I76">
        <f>SUM(I3:I73)</f>
        <v>0</v>
      </c>
      <c r="J76">
        <f>SUM(J3:J75)</f>
        <v>111</v>
      </c>
      <c r="K76">
        <f>SUM(K3:K73)</f>
        <v>7346</v>
      </c>
      <c r="L76">
        <f>SUM(L3:L75)</f>
        <v>72</v>
      </c>
      <c r="M76">
        <f>SUM(M3:M72)</f>
        <v>4225</v>
      </c>
      <c r="Q76">
        <f>SUM(Q3:Q73)-(Q75+Q74+Q73)</f>
        <v>21156</v>
      </c>
    </row>
    <row r="77" spans="1:19" x14ac:dyDescent="0.25">
      <c r="M77">
        <f>M76-800-750-750</f>
        <v>1925</v>
      </c>
      <c r="Q77">
        <f>SUM(B76,D76,F76,H76,J76,L76)</f>
        <v>540</v>
      </c>
    </row>
    <row r="81" spans="1:3" x14ac:dyDescent="0.25">
      <c r="A81" t="s">
        <v>213</v>
      </c>
      <c r="B81">
        <f>3163-56.58-20</f>
        <v>3086.42</v>
      </c>
      <c r="C81" t="s">
        <v>50</v>
      </c>
    </row>
    <row r="82" spans="1:3" x14ac:dyDescent="0.25">
      <c r="A82" t="s">
        <v>113</v>
      </c>
      <c r="B82">
        <f>1400-82.96</f>
        <v>1317.04</v>
      </c>
      <c r="C82" t="s">
        <v>50</v>
      </c>
    </row>
    <row r="83" spans="1:3" x14ac:dyDescent="0.25">
      <c r="A83" t="s">
        <v>158</v>
      </c>
      <c r="B83">
        <v>1656</v>
      </c>
      <c r="C83">
        <v>1656</v>
      </c>
    </row>
    <row r="84" spans="1:3" x14ac:dyDescent="0.25">
      <c r="A84" t="s">
        <v>137</v>
      </c>
      <c r="B84">
        <v>1353</v>
      </c>
      <c r="C84">
        <v>1353</v>
      </c>
    </row>
    <row r="85" spans="1:3" x14ac:dyDescent="0.25">
      <c r="A85" t="s">
        <v>228</v>
      </c>
      <c r="B85">
        <f>486-380-25</f>
        <v>81</v>
      </c>
      <c r="C85" t="s">
        <v>50</v>
      </c>
    </row>
    <row r="86" spans="1:3" x14ac:dyDescent="0.25">
      <c r="A86" t="s">
        <v>229</v>
      </c>
      <c r="B86">
        <v>1169</v>
      </c>
      <c r="C86">
        <v>1169</v>
      </c>
    </row>
    <row r="87" spans="1:3" x14ac:dyDescent="0.25">
      <c r="A87" t="s">
        <v>230</v>
      </c>
      <c r="B87">
        <v>485</v>
      </c>
      <c r="C87">
        <v>485</v>
      </c>
    </row>
    <row r="89" spans="1:3" x14ac:dyDescent="0.25">
      <c r="A89" s="16" t="s">
        <v>12</v>
      </c>
      <c r="B89">
        <f>SUM(B81:B88)</f>
        <v>9147.4599999999991</v>
      </c>
      <c r="C89">
        <f>SUM(C81:C87)</f>
        <v>4663</v>
      </c>
    </row>
    <row r="91" spans="1:3" x14ac:dyDescent="0.25">
      <c r="A91" t="s">
        <v>39</v>
      </c>
      <c r="B91">
        <f>Q76-B89</f>
        <v>12008.54</v>
      </c>
    </row>
    <row r="93" spans="1:3" x14ac:dyDescent="0.25">
      <c r="A93" t="s">
        <v>40</v>
      </c>
      <c r="B93">
        <v>3500</v>
      </c>
    </row>
    <row r="94" spans="1:3" x14ac:dyDescent="0.25">
      <c r="A94" t="s">
        <v>41</v>
      </c>
      <c r="B94">
        <v>200</v>
      </c>
    </row>
    <row r="95" spans="1:3" x14ac:dyDescent="0.25">
      <c r="A95" t="s">
        <v>42</v>
      </c>
      <c r="B95">
        <v>280</v>
      </c>
    </row>
    <row r="96" spans="1:3" x14ac:dyDescent="0.25">
      <c r="A96" t="s">
        <v>51</v>
      </c>
      <c r="B96">
        <v>515</v>
      </c>
    </row>
    <row r="97" spans="1:4" x14ac:dyDescent="0.25">
      <c r="A97" t="s">
        <v>43</v>
      </c>
      <c r="B97">
        <v>125</v>
      </c>
    </row>
    <row r="98" spans="1:4" x14ac:dyDescent="0.25">
      <c r="A98" t="s">
        <v>44</v>
      </c>
      <c r="B98">
        <v>126</v>
      </c>
    </row>
    <row r="99" spans="1:4" x14ac:dyDescent="0.25">
      <c r="A99" t="s">
        <v>227</v>
      </c>
      <c r="B99">
        <v>465</v>
      </c>
    </row>
    <row r="100" spans="1:4" x14ac:dyDescent="0.25">
      <c r="D100" s="17"/>
    </row>
    <row r="102" spans="1:4" x14ac:dyDescent="0.25">
      <c r="A102" t="s">
        <v>82</v>
      </c>
      <c r="B102">
        <v>2000</v>
      </c>
    </row>
    <row r="103" spans="1:4" x14ac:dyDescent="0.25">
      <c r="A103" t="s">
        <v>48</v>
      </c>
      <c r="B103">
        <f>SUM(B93:B102)</f>
        <v>7211</v>
      </c>
    </row>
    <row r="106" spans="1:4" x14ac:dyDescent="0.25">
      <c r="A106" t="s">
        <v>49</v>
      </c>
      <c r="B106">
        <f>B91-B103</f>
        <v>4797.5400000000009</v>
      </c>
    </row>
  </sheetData>
  <sortState ref="A3:S77">
    <sortCondition ref="A3:A77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D87" sqref="D87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8" t="s">
        <v>225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>
        <v>5</v>
      </c>
      <c r="K3" s="9">
        <f>J3*65</f>
        <v>325</v>
      </c>
      <c r="L3" s="8"/>
      <c r="M3" s="11">
        <f>L3*60</f>
        <v>0</v>
      </c>
      <c r="N3" s="10"/>
      <c r="O3" s="12"/>
      <c r="P3" s="8"/>
      <c r="Q3" s="8">
        <f t="shared" ref="Q3:Q54" si="0">SUM(C3,E3,G3,I3,K3,N3,M3)-O3</f>
        <v>325</v>
      </c>
      <c r="R3" s="13"/>
      <c r="S3" s="13" t="s">
        <v>50</v>
      </c>
    </row>
    <row r="4" spans="1:19" x14ac:dyDescent="0.25">
      <c r="A4" s="8" t="s">
        <v>198</v>
      </c>
      <c r="B4" s="10"/>
      <c r="C4" s="9">
        <f>B4*30</f>
        <v>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>
        <v>4</v>
      </c>
      <c r="K4" s="9">
        <f>J4*70</f>
        <v>280</v>
      </c>
      <c r="L4" s="8"/>
      <c r="M4" s="11">
        <f>L4*60</f>
        <v>0</v>
      </c>
      <c r="N4" s="10"/>
      <c r="O4" s="12"/>
      <c r="P4" s="8"/>
      <c r="Q4" s="8">
        <f t="shared" si="0"/>
        <v>280</v>
      </c>
      <c r="R4" s="13"/>
      <c r="S4" s="13" t="s">
        <v>50</v>
      </c>
    </row>
    <row r="5" spans="1:19" x14ac:dyDescent="0.25">
      <c r="A5" s="8" t="s">
        <v>194</v>
      </c>
      <c r="B5" s="10"/>
      <c r="C5" s="9">
        <f>B5*30</f>
        <v>0</v>
      </c>
      <c r="D5" s="8"/>
      <c r="E5" s="9">
        <f>D5*40</f>
        <v>0</v>
      </c>
      <c r="F5" s="10"/>
      <c r="G5" s="9">
        <f>F5*80</f>
        <v>0</v>
      </c>
      <c r="H5" s="10"/>
      <c r="I5" s="9"/>
      <c r="J5" s="10">
        <v>5</v>
      </c>
      <c r="K5" s="9">
        <f>J5*70</f>
        <v>350</v>
      </c>
      <c r="L5" s="8"/>
      <c r="M5" s="11">
        <f>L5*60</f>
        <v>0</v>
      </c>
      <c r="N5" s="10"/>
      <c r="O5" s="12"/>
      <c r="P5" s="8"/>
      <c r="Q5" s="8">
        <f t="shared" si="0"/>
        <v>350</v>
      </c>
      <c r="R5" s="13"/>
      <c r="S5" s="13" t="s">
        <v>50</v>
      </c>
    </row>
    <row r="6" spans="1:19" x14ac:dyDescent="0.25">
      <c r="A6" s="15" t="s">
        <v>96</v>
      </c>
      <c r="B6" s="28"/>
      <c r="C6" s="14">
        <f>B6*25</f>
        <v>0</v>
      </c>
      <c r="D6" s="15"/>
      <c r="E6" s="14">
        <f>D6*40</f>
        <v>0</v>
      </c>
      <c r="F6" s="28"/>
      <c r="G6" s="14">
        <f>F6*100</f>
        <v>0</v>
      </c>
      <c r="H6" s="28"/>
      <c r="I6" s="14">
        <f>H6*40</f>
        <v>0</v>
      </c>
      <c r="J6" s="28"/>
      <c r="K6" s="14">
        <f t="shared" ref="K6:K11" si="1">J6*60</f>
        <v>0</v>
      </c>
      <c r="L6" s="15">
        <v>10</v>
      </c>
      <c r="M6" s="29">
        <f>L6*80</f>
        <v>800</v>
      </c>
      <c r="N6" s="28"/>
      <c r="O6" s="30"/>
      <c r="P6" s="15"/>
      <c r="Q6" s="15">
        <f t="shared" si="0"/>
        <v>800</v>
      </c>
      <c r="R6" s="21"/>
      <c r="S6" s="21" t="s">
        <v>50</v>
      </c>
    </row>
    <row r="7" spans="1:19" x14ac:dyDescent="0.25">
      <c r="A7" s="8" t="s">
        <v>33</v>
      </c>
      <c r="B7" s="10"/>
      <c r="C7" s="9">
        <f>B7*25</f>
        <v>0</v>
      </c>
      <c r="D7" s="8"/>
      <c r="E7" s="9">
        <f>D7*35</f>
        <v>0</v>
      </c>
      <c r="F7" s="10"/>
      <c r="G7" s="9">
        <f>F7*80</f>
        <v>0</v>
      </c>
      <c r="H7" s="10"/>
      <c r="I7" s="9">
        <f>H7*40</f>
        <v>0</v>
      </c>
      <c r="J7" s="10"/>
      <c r="K7" s="9">
        <f t="shared" si="1"/>
        <v>0</v>
      </c>
      <c r="L7" s="8">
        <v>13</v>
      </c>
      <c r="M7" s="11">
        <f>L7*65</f>
        <v>845</v>
      </c>
      <c r="N7" s="10"/>
      <c r="O7" s="12"/>
      <c r="P7" s="8"/>
      <c r="Q7" s="8">
        <f t="shared" si="0"/>
        <v>845</v>
      </c>
      <c r="R7" s="13"/>
      <c r="S7" s="13" t="s">
        <v>50</v>
      </c>
    </row>
    <row r="8" spans="1:19" x14ac:dyDescent="0.25">
      <c r="A8" s="8" t="s">
        <v>155</v>
      </c>
      <c r="B8" s="10"/>
      <c r="C8" s="9">
        <f>B8*25</f>
        <v>0</v>
      </c>
      <c r="D8" s="8"/>
      <c r="E8" s="9">
        <f t="shared" ref="E8:E20" si="2">D8*40</f>
        <v>0</v>
      </c>
      <c r="F8" s="10"/>
      <c r="G8" s="9">
        <f>F8*80</f>
        <v>0</v>
      </c>
      <c r="H8" s="10"/>
      <c r="I8" s="9">
        <f>H8*40</f>
        <v>0</v>
      </c>
      <c r="J8" s="10">
        <v>5</v>
      </c>
      <c r="K8" s="9">
        <f t="shared" si="1"/>
        <v>300</v>
      </c>
      <c r="L8" s="8"/>
      <c r="M8" s="11">
        <f>L8*60</f>
        <v>0</v>
      </c>
      <c r="N8" s="10"/>
      <c r="O8" s="12"/>
      <c r="P8" s="8"/>
      <c r="Q8" s="8">
        <f t="shared" si="0"/>
        <v>300</v>
      </c>
      <c r="R8" s="13"/>
      <c r="S8" s="13" t="s">
        <v>50</v>
      </c>
    </row>
    <row r="9" spans="1:19" x14ac:dyDescent="0.25">
      <c r="A9" s="15" t="s">
        <v>214</v>
      </c>
      <c r="B9" s="28">
        <v>1</v>
      </c>
      <c r="C9" s="14">
        <f>B9*30</f>
        <v>30</v>
      </c>
      <c r="D9" s="15"/>
      <c r="E9" s="14">
        <f t="shared" si="2"/>
        <v>0</v>
      </c>
      <c r="F9" s="28">
        <v>2</v>
      </c>
      <c r="G9" s="9">
        <f>F9*90</f>
        <v>180</v>
      </c>
      <c r="H9" s="28"/>
      <c r="I9" s="14"/>
      <c r="J9" s="28"/>
      <c r="K9" s="14">
        <f t="shared" si="1"/>
        <v>0</v>
      </c>
      <c r="L9" s="15"/>
      <c r="M9" s="29">
        <f>L9*60</f>
        <v>0</v>
      </c>
      <c r="N9" s="28"/>
      <c r="O9" s="30"/>
      <c r="P9" s="15"/>
      <c r="Q9" s="15">
        <f t="shared" si="0"/>
        <v>210</v>
      </c>
      <c r="R9" s="21"/>
      <c r="S9" s="21" t="s">
        <v>50</v>
      </c>
    </row>
    <row r="10" spans="1:19" x14ac:dyDescent="0.25">
      <c r="A10" s="8" t="s">
        <v>186</v>
      </c>
      <c r="B10" s="10"/>
      <c r="C10" s="9">
        <f>B10*30</f>
        <v>0</v>
      </c>
      <c r="D10" s="8"/>
      <c r="E10" s="9">
        <f t="shared" si="2"/>
        <v>0</v>
      </c>
      <c r="F10" s="10"/>
      <c r="G10" s="9">
        <f>F10*80</f>
        <v>0</v>
      </c>
      <c r="H10" s="10"/>
      <c r="I10" s="9"/>
      <c r="J10" s="10"/>
      <c r="K10" s="9">
        <f t="shared" si="1"/>
        <v>0</v>
      </c>
      <c r="L10" s="8"/>
      <c r="M10" s="11">
        <f>L10*65</f>
        <v>0</v>
      </c>
      <c r="N10" s="10">
        <v>195</v>
      </c>
      <c r="O10" s="12"/>
      <c r="P10" s="8"/>
      <c r="Q10" s="22">
        <f t="shared" si="0"/>
        <v>195</v>
      </c>
      <c r="R10" s="13"/>
      <c r="S10" s="13" t="s">
        <v>50</v>
      </c>
    </row>
    <row r="11" spans="1:19" x14ac:dyDescent="0.25">
      <c r="A11" s="8" t="s">
        <v>103</v>
      </c>
      <c r="B11" s="10">
        <v>11</v>
      </c>
      <c r="C11" s="9">
        <f>B11*25</f>
        <v>275</v>
      </c>
      <c r="D11" s="8"/>
      <c r="E11" s="9">
        <f t="shared" si="2"/>
        <v>0</v>
      </c>
      <c r="F11" s="10"/>
      <c r="G11" s="9">
        <f>F11*80</f>
        <v>0</v>
      </c>
      <c r="H11" s="10"/>
      <c r="I11" s="9">
        <f>H11*40</f>
        <v>0</v>
      </c>
      <c r="J11" s="10"/>
      <c r="K11" s="9">
        <f t="shared" si="1"/>
        <v>0</v>
      </c>
      <c r="L11" s="8"/>
      <c r="M11" s="11">
        <f>L11*60</f>
        <v>0</v>
      </c>
      <c r="N11" s="10"/>
      <c r="O11" s="12"/>
      <c r="P11" s="8"/>
      <c r="Q11" s="8">
        <f t="shared" si="0"/>
        <v>275</v>
      </c>
      <c r="R11" s="13"/>
      <c r="S11" s="13" t="s">
        <v>50</v>
      </c>
    </row>
    <row r="12" spans="1:19" x14ac:dyDescent="0.25">
      <c r="A12" s="15" t="s">
        <v>16</v>
      </c>
      <c r="B12" s="28">
        <v>18</v>
      </c>
      <c r="C12" s="14">
        <f>B12*25</f>
        <v>450</v>
      </c>
      <c r="D12" s="15">
        <v>2</v>
      </c>
      <c r="E12" s="14">
        <f t="shared" si="2"/>
        <v>80</v>
      </c>
      <c r="F12" s="28">
        <v>6</v>
      </c>
      <c r="G12" s="14">
        <f>F12*150</f>
        <v>900</v>
      </c>
      <c r="H12" s="28"/>
      <c r="I12" s="14">
        <f>H12*40</f>
        <v>0</v>
      </c>
      <c r="J12" s="28"/>
      <c r="K12" s="14">
        <f>J12*68</f>
        <v>0</v>
      </c>
      <c r="L12" s="15">
        <v>2</v>
      </c>
      <c r="M12" s="29">
        <f>L12*85</f>
        <v>170</v>
      </c>
      <c r="N12" s="28"/>
      <c r="O12" s="30"/>
      <c r="P12" s="15"/>
      <c r="Q12" s="15">
        <f t="shared" si="0"/>
        <v>1600</v>
      </c>
      <c r="R12" s="21"/>
      <c r="S12" s="21" t="s">
        <v>50</v>
      </c>
    </row>
    <row r="13" spans="1:19" x14ac:dyDescent="0.25">
      <c r="A13" s="8" t="s">
        <v>233</v>
      </c>
      <c r="B13" s="10">
        <v>10</v>
      </c>
      <c r="C13" s="9">
        <f>B13*30</f>
        <v>300</v>
      </c>
      <c r="D13" s="8"/>
      <c r="E13" s="9">
        <f t="shared" si="2"/>
        <v>0</v>
      </c>
      <c r="F13" s="10">
        <v>2</v>
      </c>
      <c r="G13" s="9">
        <f>F13*65</f>
        <v>130</v>
      </c>
      <c r="H13" s="10"/>
      <c r="I13" s="9"/>
      <c r="J13" s="10"/>
      <c r="K13" s="9">
        <f>J13*65</f>
        <v>0</v>
      </c>
      <c r="L13" s="8"/>
      <c r="M13" s="11">
        <f t="shared" ref="M13:M18" si="3">L13*60</f>
        <v>0</v>
      </c>
      <c r="N13" s="10">
        <v>30</v>
      </c>
      <c r="O13" s="12"/>
      <c r="P13" s="8"/>
      <c r="Q13" s="8">
        <f t="shared" si="0"/>
        <v>460</v>
      </c>
      <c r="R13" s="13"/>
      <c r="S13" s="13" t="s">
        <v>50</v>
      </c>
    </row>
    <row r="14" spans="1:19" x14ac:dyDescent="0.25">
      <c r="A14" s="8" t="s">
        <v>153</v>
      </c>
      <c r="B14" s="10">
        <v>14</v>
      </c>
      <c r="C14" s="9">
        <f>B14*25</f>
        <v>350</v>
      </c>
      <c r="D14" s="8"/>
      <c r="E14" s="9">
        <f t="shared" si="2"/>
        <v>0</v>
      </c>
      <c r="F14" s="10"/>
      <c r="G14" s="9">
        <f t="shared" ref="G14:G73" si="4">F14*80</f>
        <v>0</v>
      </c>
      <c r="H14" s="10"/>
      <c r="I14" s="9"/>
      <c r="J14" s="10"/>
      <c r="K14" s="9">
        <f>J14*60</f>
        <v>0</v>
      </c>
      <c r="L14" s="8"/>
      <c r="M14" s="11">
        <f t="shared" si="3"/>
        <v>0</v>
      </c>
      <c r="N14" s="10"/>
      <c r="O14" s="12"/>
      <c r="P14" s="8"/>
      <c r="Q14" s="8">
        <f t="shared" si="0"/>
        <v>350</v>
      </c>
      <c r="R14" s="13"/>
      <c r="S14" s="13" t="s">
        <v>50</v>
      </c>
    </row>
    <row r="15" spans="1:19" x14ac:dyDescent="0.25">
      <c r="A15" s="8" t="s">
        <v>140</v>
      </c>
      <c r="B15" s="10">
        <v>13</v>
      </c>
      <c r="C15" s="9">
        <f>B15*30</f>
        <v>390</v>
      </c>
      <c r="D15" s="8"/>
      <c r="E15" s="9">
        <f t="shared" si="2"/>
        <v>0</v>
      </c>
      <c r="F15" s="10"/>
      <c r="G15" s="9">
        <f t="shared" si="4"/>
        <v>0</v>
      </c>
      <c r="H15" s="10"/>
      <c r="I15" s="9">
        <f>H15*40</f>
        <v>0</v>
      </c>
      <c r="J15" s="10"/>
      <c r="K15" s="9">
        <f>J15*60</f>
        <v>0</v>
      </c>
      <c r="L15" s="8"/>
      <c r="M15" s="11">
        <f t="shared" si="3"/>
        <v>0</v>
      </c>
      <c r="N15" s="10"/>
      <c r="O15" s="12"/>
      <c r="P15" s="8"/>
      <c r="Q15" s="8">
        <f t="shared" si="0"/>
        <v>390</v>
      </c>
      <c r="R15" s="13"/>
      <c r="S15" s="13" t="s">
        <v>50</v>
      </c>
    </row>
    <row r="16" spans="1:19" x14ac:dyDescent="0.25">
      <c r="A16" s="15" t="s">
        <v>101</v>
      </c>
      <c r="B16" s="28">
        <v>11</v>
      </c>
      <c r="C16" s="14">
        <f>B16*20</f>
        <v>220</v>
      </c>
      <c r="D16" s="15"/>
      <c r="E16" s="14">
        <f t="shared" si="2"/>
        <v>0</v>
      </c>
      <c r="F16" s="28"/>
      <c r="G16" s="14">
        <f t="shared" si="4"/>
        <v>0</v>
      </c>
      <c r="H16" s="28"/>
      <c r="I16" s="14">
        <f>H16*40</f>
        <v>0</v>
      </c>
      <c r="J16" s="28"/>
      <c r="K16" s="14">
        <f>J16*60</f>
        <v>0</v>
      </c>
      <c r="L16" s="15"/>
      <c r="M16" s="29">
        <f t="shared" si="3"/>
        <v>0</v>
      </c>
      <c r="N16" s="28"/>
      <c r="O16" s="30"/>
      <c r="P16" s="15"/>
      <c r="Q16" s="15">
        <f t="shared" si="0"/>
        <v>220</v>
      </c>
      <c r="R16" s="21"/>
      <c r="S16" s="21" t="s">
        <v>50</v>
      </c>
    </row>
    <row r="17" spans="1:19" x14ac:dyDescent="0.25">
      <c r="A17" s="8" t="s">
        <v>217</v>
      </c>
      <c r="B17" s="10"/>
      <c r="C17" s="9">
        <f>B17*25</f>
        <v>0</v>
      </c>
      <c r="D17" s="8"/>
      <c r="E17" s="9">
        <f t="shared" si="2"/>
        <v>0</v>
      </c>
      <c r="F17" s="10"/>
      <c r="G17" s="9">
        <f t="shared" si="4"/>
        <v>0</v>
      </c>
      <c r="H17" s="10"/>
      <c r="I17" s="9"/>
      <c r="J17" s="10">
        <v>4</v>
      </c>
      <c r="K17" s="9">
        <f>J17*70</f>
        <v>280</v>
      </c>
      <c r="L17" s="8"/>
      <c r="M17" s="11">
        <f t="shared" si="3"/>
        <v>0</v>
      </c>
      <c r="N17" s="10"/>
      <c r="O17" s="12"/>
      <c r="P17" s="8"/>
      <c r="Q17" s="8">
        <f t="shared" si="0"/>
        <v>280</v>
      </c>
      <c r="R17" s="13"/>
      <c r="S17" s="13" t="s">
        <v>50</v>
      </c>
    </row>
    <row r="18" spans="1:19" x14ac:dyDescent="0.25">
      <c r="A18" s="8" t="s">
        <v>182</v>
      </c>
      <c r="B18" s="10"/>
      <c r="C18" s="9">
        <f>B18*30</f>
        <v>0</v>
      </c>
      <c r="D18" s="8"/>
      <c r="E18" s="9">
        <f t="shared" si="2"/>
        <v>0</v>
      </c>
      <c r="F18" s="10"/>
      <c r="G18" s="9">
        <f t="shared" si="4"/>
        <v>0</v>
      </c>
      <c r="H18" s="10"/>
      <c r="I18" s="9"/>
      <c r="J18" s="10">
        <v>2</v>
      </c>
      <c r="K18" s="9">
        <f>J18*60</f>
        <v>120</v>
      </c>
      <c r="L18" s="8"/>
      <c r="M18" s="11">
        <f t="shared" si="3"/>
        <v>0</v>
      </c>
      <c r="N18" s="10"/>
      <c r="O18" s="12"/>
      <c r="P18" s="8"/>
      <c r="Q18" s="8">
        <f t="shared" si="0"/>
        <v>120</v>
      </c>
      <c r="R18" s="13"/>
      <c r="S18" s="13" t="s">
        <v>50</v>
      </c>
    </row>
    <row r="19" spans="1:19" x14ac:dyDescent="0.25">
      <c r="A19" s="8" t="s">
        <v>19</v>
      </c>
      <c r="B19" s="10">
        <v>3</v>
      </c>
      <c r="C19" s="9">
        <f>B19*30</f>
        <v>90</v>
      </c>
      <c r="D19" s="8"/>
      <c r="E19" s="9">
        <f t="shared" si="2"/>
        <v>0</v>
      </c>
      <c r="F19" s="10"/>
      <c r="G19" s="9">
        <f t="shared" si="4"/>
        <v>0</v>
      </c>
      <c r="H19" s="10"/>
      <c r="I19" s="9">
        <f>H19*40</f>
        <v>0</v>
      </c>
      <c r="J19" s="10"/>
      <c r="K19" s="9">
        <f>J19*60</f>
        <v>0</v>
      </c>
      <c r="L19" s="8"/>
      <c r="M19" s="11">
        <f>L19*55</f>
        <v>0</v>
      </c>
      <c r="N19" s="10"/>
      <c r="O19" s="12"/>
      <c r="P19" s="8"/>
      <c r="Q19" s="8">
        <f t="shared" si="0"/>
        <v>90</v>
      </c>
      <c r="R19" s="13"/>
      <c r="S19" s="13" t="s">
        <v>50</v>
      </c>
    </row>
    <row r="20" spans="1:19" x14ac:dyDescent="0.25">
      <c r="A20" s="8" t="s">
        <v>125</v>
      </c>
      <c r="B20" s="10">
        <v>7</v>
      </c>
      <c r="C20" s="9">
        <f>B20*30</f>
        <v>210</v>
      </c>
      <c r="D20" s="8"/>
      <c r="E20" s="9">
        <f t="shared" si="2"/>
        <v>0</v>
      </c>
      <c r="F20" s="10"/>
      <c r="G20" s="9">
        <f t="shared" si="4"/>
        <v>0</v>
      </c>
      <c r="H20" s="10"/>
      <c r="I20" s="9">
        <f>H20*40</f>
        <v>0</v>
      </c>
      <c r="J20" s="10"/>
      <c r="K20" s="9">
        <f>J20*60</f>
        <v>0</v>
      </c>
      <c r="L20" s="8"/>
      <c r="M20" s="11">
        <f t="shared" ref="M20:M23" si="5">L20*60</f>
        <v>0</v>
      </c>
      <c r="N20" s="10"/>
      <c r="O20" s="12"/>
      <c r="P20" s="8"/>
      <c r="Q20" s="8">
        <f t="shared" si="0"/>
        <v>210</v>
      </c>
      <c r="R20" s="13"/>
      <c r="S20" s="13" t="s">
        <v>50</v>
      </c>
    </row>
    <row r="21" spans="1:19" x14ac:dyDescent="0.25">
      <c r="A21" s="8" t="s">
        <v>149</v>
      </c>
      <c r="B21" s="10"/>
      <c r="C21" s="9">
        <f>B21*25</f>
        <v>0</v>
      </c>
      <c r="D21" s="8"/>
      <c r="E21" s="9">
        <f>D21*35</f>
        <v>0</v>
      </c>
      <c r="F21" s="10">
        <v>2</v>
      </c>
      <c r="G21" s="9">
        <f t="shared" si="4"/>
        <v>160</v>
      </c>
      <c r="H21" s="10"/>
      <c r="I21" s="9">
        <f>H21*40</f>
        <v>0</v>
      </c>
      <c r="J21" s="10">
        <v>1</v>
      </c>
      <c r="K21" s="9">
        <f>J21*60</f>
        <v>60</v>
      </c>
      <c r="L21" s="8">
        <v>4</v>
      </c>
      <c r="M21" s="11">
        <f t="shared" si="5"/>
        <v>240</v>
      </c>
      <c r="N21" s="10"/>
      <c r="O21" s="12"/>
      <c r="P21" s="8"/>
      <c r="Q21" s="8">
        <f t="shared" si="0"/>
        <v>460</v>
      </c>
      <c r="R21" s="13"/>
      <c r="S21" s="13" t="s">
        <v>50</v>
      </c>
    </row>
    <row r="22" spans="1:19" x14ac:dyDescent="0.25">
      <c r="A22" s="8" t="s">
        <v>173</v>
      </c>
      <c r="B22" s="10">
        <v>7</v>
      </c>
      <c r="C22" s="9">
        <f>B22*30</f>
        <v>210</v>
      </c>
      <c r="D22" s="8">
        <v>8</v>
      </c>
      <c r="E22" s="9">
        <f>D22*35</f>
        <v>280</v>
      </c>
      <c r="F22" s="10"/>
      <c r="G22" s="9">
        <f t="shared" si="4"/>
        <v>0</v>
      </c>
      <c r="H22" s="10"/>
      <c r="I22" s="9"/>
      <c r="J22" s="10"/>
      <c r="K22" s="9">
        <f>J22*60</f>
        <v>0</v>
      </c>
      <c r="L22" s="8"/>
      <c r="M22" s="11">
        <f t="shared" si="5"/>
        <v>0</v>
      </c>
      <c r="N22" s="10"/>
      <c r="O22" s="12"/>
      <c r="P22" s="8"/>
      <c r="Q22" s="8">
        <f t="shared" si="0"/>
        <v>490</v>
      </c>
      <c r="R22" s="13"/>
      <c r="S22" s="13" t="s">
        <v>50</v>
      </c>
    </row>
    <row r="23" spans="1:19" x14ac:dyDescent="0.25">
      <c r="A23" s="8" t="s">
        <v>93</v>
      </c>
      <c r="B23" s="10">
        <v>11</v>
      </c>
      <c r="C23" s="9">
        <f>B23*30</f>
        <v>330</v>
      </c>
      <c r="D23" s="8">
        <v>2</v>
      </c>
      <c r="E23" s="9">
        <f>D23*45</f>
        <v>90</v>
      </c>
      <c r="F23" s="10"/>
      <c r="G23" s="9">
        <f t="shared" si="4"/>
        <v>0</v>
      </c>
      <c r="H23" s="10"/>
      <c r="I23" s="9"/>
      <c r="J23" s="10"/>
      <c r="K23" s="9">
        <f>J23*70</f>
        <v>0</v>
      </c>
      <c r="L23" s="8"/>
      <c r="M23" s="11">
        <f t="shared" si="5"/>
        <v>0</v>
      </c>
      <c r="N23" s="10"/>
      <c r="O23" s="12"/>
      <c r="P23" s="8"/>
      <c r="Q23" s="15">
        <f t="shared" si="0"/>
        <v>420</v>
      </c>
      <c r="R23" s="13"/>
      <c r="S23" s="13" t="s">
        <v>50</v>
      </c>
    </row>
    <row r="24" spans="1:19" x14ac:dyDescent="0.25">
      <c r="A24" s="8" t="s">
        <v>21</v>
      </c>
      <c r="B24" s="10">
        <v>4</v>
      </c>
      <c r="C24" s="9">
        <f>B24*25</f>
        <v>100</v>
      </c>
      <c r="D24" s="8"/>
      <c r="E24" s="9">
        <f t="shared" ref="E24:E34" si="6">D24*40</f>
        <v>0</v>
      </c>
      <c r="F24" s="10"/>
      <c r="G24" s="9">
        <f t="shared" si="4"/>
        <v>0</v>
      </c>
      <c r="H24" s="10"/>
      <c r="I24" s="9">
        <f>H24*40</f>
        <v>0</v>
      </c>
      <c r="J24" s="10"/>
      <c r="K24" s="9">
        <f>J24*60</f>
        <v>0</v>
      </c>
      <c r="L24" s="8"/>
      <c r="M24" s="11">
        <f>L24*55</f>
        <v>0</v>
      </c>
      <c r="N24" s="10"/>
      <c r="O24" s="12"/>
      <c r="P24" s="8"/>
      <c r="Q24" s="8">
        <f t="shared" si="0"/>
        <v>100</v>
      </c>
      <c r="R24" s="13"/>
      <c r="S24" s="13" t="s">
        <v>50</v>
      </c>
    </row>
    <row r="25" spans="1:19" x14ac:dyDescent="0.25">
      <c r="A25" s="8" t="s">
        <v>203</v>
      </c>
      <c r="B25" s="10"/>
      <c r="C25" s="9">
        <f>B25*30</f>
        <v>0</v>
      </c>
      <c r="D25" s="8"/>
      <c r="E25" s="9">
        <f t="shared" si="6"/>
        <v>0</v>
      </c>
      <c r="F25" s="10"/>
      <c r="G25" s="9">
        <f t="shared" si="4"/>
        <v>0</v>
      </c>
      <c r="H25" s="10"/>
      <c r="I25" s="9"/>
      <c r="J25" s="10">
        <v>8</v>
      </c>
      <c r="K25" s="9">
        <f>J25*70</f>
        <v>560</v>
      </c>
      <c r="L25" s="8"/>
      <c r="M25" s="11">
        <f t="shared" ref="M25:M30" si="7">L25*60</f>
        <v>0</v>
      </c>
      <c r="N25" s="10"/>
      <c r="O25" s="12">
        <v>80</v>
      </c>
      <c r="P25" s="8"/>
      <c r="Q25" s="8">
        <f t="shared" si="0"/>
        <v>480</v>
      </c>
      <c r="R25" s="13"/>
      <c r="S25" s="13" t="s">
        <v>50</v>
      </c>
    </row>
    <row r="26" spans="1:19" x14ac:dyDescent="0.25">
      <c r="A26" s="8" t="s">
        <v>215</v>
      </c>
      <c r="B26" s="10"/>
      <c r="C26" s="9">
        <f>B26*25</f>
        <v>0</v>
      </c>
      <c r="D26" s="8"/>
      <c r="E26" s="9">
        <f t="shared" si="6"/>
        <v>0</v>
      </c>
      <c r="F26" s="10"/>
      <c r="G26" s="9">
        <f t="shared" si="4"/>
        <v>0</v>
      </c>
      <c r="H26" s="10"/>
      <c r="I26" s="9"/>
      <c r="J26" s="10">
        <v>3</v>
      </c>
      <c r="K26" s="9">
        <f>J26*70</f>
        <v>210</v>
      </c>
      <c r="L26" s="8"/>
      <c r="M26" s="11">
        <f t="shared" si="7"/>
        <v>0</v>
      </c>
      <c r="N26" s="10"/>
      <c r="O26" s="12"/>
      <c r="P26" s="8"/>
      <c r="Q26" s="8">
        <f t="shared" si="0"/>
        <v>210</v>
      </c>
      <c r="R26" s="13"/>
      <c r="S26" s="13" t="s">
        <v>50</v>
      </c>
    </row>
    <row r="27" spans="1:19" x14ac:dyDescent="0.25">
      <c r="A27" s="8" t="s">
        <v>178</v>
      </c>
      <c r="B27" s="10">
        <v>8</v>
      </c>
      <c r="C27" s="9">
        <f>B27*35</f>
        <v>280</v>
      </c>
      <c r="D27" s="8"/>
      <c r="E27" s="9">
        <f t="shared" si="6"/>
        <v>0</v>
      </c>
      <c r="F27" s="10"/>
      <c r="G27" s="9">
        <f t="shared" si="4"/>
        <v>0</v>
      </c>
      <c r="H27" s="10"/>
      <c r="I27" s="9"/>
      <c r="J27" s="10"/>
      <c r="K27" s="9">
        <f>J27*60</f>
        <v>0</v>
      </c>
      <c r="L27" s="8"/>
      <c r="M27" s="11">
        <f t="shared" si="7"/>
        <v>0</v>
      </c>
      <c r="N27" s="10"/>
      <c r="O27" s="12"/>
      <c r="P27" s="8"/>
      <c r="Q27" s="8">
        <f t="shared" si="0"/>
        <v>280</v>
      </c>
      <c r="R27" s="13"/>
      <c r="S27" s="13" t="s">
        <v>50</v>
      </c>
    </row>
    <row r="28" spans="1:19" x14ac:dyDescent="0.25">
      <c r="A28" s="8" t="s">
        <v>104</v>
      </c>
      <c r="B28" s="10">
        <v>5</v>
      </c>
      <c r="C28" s="9">
        <f>B28*25</f>
        <v>125</v>
      </c>
      <c r="D28" s="8"/>
      <c r="E28" s="9">
        <f t="shared" si="6"/>
        <v>0</v>
      </c>
      <c r="F28" s="10"/>
      <c r="G28" s="9">
        <f t="shared" si="4"/>
        <v>0</v>
      </c>
      <c r="H28" s="10"/>
      <c r="I28" s="9">
        <f>H28*40</f>
        <v>0</v>
      </c>
      <c r="J28" s="10"/>
      <c r="K28" s="9">
        <f>J28*60</f>
        <v>0</v>
      </c>
      <c r="L28" s="8"/>
      <c r="M28" s="11">
        <f t="shared" si="7"/>
        <v>0</v>
      </c>
      <c r="N28" s="10"/>
      <c r="O28" s="12"/>
      <c r="P28" s="8"/>
      <c r="Q28" s="8">
        <f t="shared" si="0"/>
        <v>125</v>
      </c>
      <c r="R28" s="13"/>
      <c r="S28" s="13" t="s">
        <v>50</v>
      </c>
    </row>
    <row r="29" spans="1:19" x14ac:dyDescent="0.25">
      <c r="A29" s="15" t="s">
        <v>91</v>
      </c>
      <c r="B29" s="28">
        <v>3</v>
      </c>
      <c r="C29" s="14">
        <f>B29*25</f>
        <v>75</v>
      </c>
      <c r="D29" s="15"/>
      <c r="E29" s="14">
        <f t="shared" si="6"/>
        <v>0</v>
      </c>
      <c r="F29" s="28"/>
      <c r="G29" s="14">
        <f t="shared" si="4"/>
        <v>0</v>
      </c>
      <c r="H29" s="28"/>
      <c r="I29" s="14">
        <f>H29*40</f>
        <v>0</v>
      </c>
      <c r="J29" s="28"/>
      <c r="K29" s="14">
        <f>J29*60</f>
        <v>0</v>
      </c>
      <c r="L29" s="15"/>
      <c r="M29" s="29">
        <f t="shared" si="7"/>
        <v>0</v>
      </c>
      <c r="N29" s="28"/>
      <c r="O29" s="30"/>
      <c r="P29" s="15"/>
      <c r="Q29" s="15">
        <f t="shared" si="0"/>
        <v>75</v>
      </c>
      <c r="R29" s="21"/>
      <c r="S29" s="21" t="s">
        <v>50</v>
      </c>
    </row>
    <row r="30" spans="1:19" x14ac:dyDescent="0.25">
      <c r="A30" s="15" t="s">
        <v>243</v>
      </c>
      <c r="B30" s="28"/>
      <c r="C30" s="14">
        <f>B30*25</f>
        <v>0</v>
      </c>
      <c r="D30" s="15"/>
      <c r="E30" s="14">
        <f t="shared" si="6"/>
        <v>0</v>
      </c>
      <c r="F30" s="28"/>
      <c r="G30" s="14">
        <f t="shared" si="4"/>
        <v>0</v>
      </c>
      <c r="H30" s="28"/>
      <c r="I30" s="14"/>
      <c r="J30" s="28">
        <v>5</v>
      </c>
      <c r="K30" s="14">
        <f>J30*65</f>
        <v>325</v>
      </c>
      <c r="L30" s="15"/>
      <c r="M30" s="29">
        <f t="shared" si="7"/>
        <v>0</v>
      </c>
      <c r="N30" s="28"/>
      <c r="O30" s="30"/>
      <c r="P30" s="15"/>
      <c r="Q30" s="15">
        <f t="shared" si="0"/>
        <v>325</v>
      </c>
      <c r="R30" s="21"/>
      <c r="S30" s="21" t="s">
        <v>50</v>
      </c>
    </row>
    <row r="31" spans="1:19" x14ac:dyDescent="0.25">
      <c r="A31" s="8" t="s">
        <v>73</v>
      </c>
      <c r="B31" s="10"/>
      <c r="C31" s="9">
        <f>B31*25</f>
        <v>0</v>
      </c>
      <c r="D31" s="8"/>
      <c r="E31" s="9">
        <f t="shared" si="6"/>
        <v>0</v>
      </c>
      <c r="F31" s="10"/>
      <c r="G31" s="9">
        <f t="shared" si="4"/>
        <v>0</v>
      </c>
      <c r="H31" s="10"/>
      <c r="I31" s="9">
        <f>H31*40</f>
        <v>0</v>
      </c>
      <c r="J31" s="10">
        <v>1</v>
      </c>
      <c r="K31" s="9">
        <f t="shared" ref="K31:K38" si="8">J31*60</f>
        <v>60</v>
      </c>
      <c r="L31" s="8"/>
      <c r="M31" s="11">
        <f>L31*65</f>
        <v>0</v>
      </c>
      <c r="N31" s="10"/>
      <c r="O31" s="12"/>
      <c r="P31" s="8"/>
      <c r="Q31" s="8">
        <f t="shared" si="0"/>
        <v>60</v>
      </c>
      <c r="R31" s="13"/>
      <c r="S31" s="13" t="s">
        <v>50</v>
      </c>
    </row>
    <row r="32" spans="1:19" x14ac:dyDescent="0.25">
      <c r="A32" s="8" t="s">
        <v>89</v>
      </c>
      <c r="B32" s="10">
        <v>11</v>
      </c>
      <c r="C32" s="9">
        <f>B32*25</f>
        <v>275</v>
      </c>
      <c r="D32" s="8"/>
      <c r="E32" s="9">
        <f t="shared" si="6"/>
        <v>0</v>
      </c>
      <c r="F32" s="10"/>
      <c r="G32" s="9">
        <f t="shared" si="4"/>
        <v>0</v>
      </c>
      <c r="H32" s="10"/>
      <c r="I32" s="9">
        <f>H32*40</f>
        <v>0</v>
      </c>
      <c r="J32" s="10">
        <v>1</v>
      </c>
      <c r="K32" s="9">
        <f t="shared" si="8"/>
        <v>60</v>
      </c>
      <c r="L32" s="8"/>
      <c r="M32" s="11">
        <f>L32*65</f>
        <v>0</v>
      </c>
      <c r="N32" s="10"/>
      <c r="O32" s="12"/>
      <c r="P32" s="8"/>
      <c r="Q32" s="8">
        <f t="shared" si="0"/>
        <v>335</v>
      </c>
      <c r="R32" s="13"/>
      <c r="S32" s="13" t="s">
        <v>50</v>
      </c>
    </row>
    <row r="33" spans="1:19" x14ac:dyDescent="0.25">
      <c r="A33" s="8" t="s">
        <v>90</v>
      </c>
      <c r="B33" s="10"/>
      <c r="C33" s="9">
        <f>B33*30</f>
        <v>0</v>
      </c>
      <c r="D33" s="8"/>
      <c r="E33" s="9">
        <f t="shared" si="6"/>
        <v>0</v>
      </c>
      <c r="F33" s="10"/>
      <c r="G33" s="9">
        <f t="shared" si="4"/>
        <v>0</v>
      </c>
      <c r="H33" s="10"/>
      <c r="I33" s="9"/>
      <c r="J33" s="10"/>
      <c r="K33" s="9">
        <f t="shared" si="8"/>
        <v>0</v>
      </c>
      <c r="L33" s="8">
        <v>5</v>
      </c>
      <c r="M33" s="11">
        <f>L33*65</f>
        <v>325</v>
      </c>
      <c r="N33" s="10"/>
      <c r="O33" s="12"/>
      <c r="P33" s="8"/>
      <c r="Q33" s="8">
        <f t="shared" si="0"/>
        <v>325</v>
      </c>
      <c r="R33" s="13"/>
      <c r="S33" s="13" t="s">
        <v>50</v>
      </c>
    </row>
    <row r="34" spans="1:19" x14ac:dyDescent="0.25">
      <c r="A34" s="15" t="s">
        <v>72</v>
      </c>
      <c r="B34" s="28">
        <v>19</v>
      </c>
      <c r="C34" s="14">
        <f>B34*25</f>
        <v>475</v>
      </c>
      <c r="D34" s="15"/>
      <c r="E34" s="14">
        <f t="shared" si="6"/>
        <v>0</v>
      </c>
      <c r="F34" s="28"/>
      <c r="G34" s="14">
        <f t="shared" si="4"/>
        <v>0</v>
      </c>
      <c r="H34" s="28"/>
      <c r="I34" s="14">
        <f>H34*40</f>
        <v>0</v>
      </c>
      <c r="J34" s="28"/>
      <c r="K34" s="14">
        <f t="shared" si="8"/>
        <v>0</v>
      </c>
      <c r="L34" s="15"/>
      <c r="M34" s="29">
        <f>L34*65</f>
        <v>0</v>
      </c>
      <c r="N34" s="28"/>
      <c r="O34" s="30"/>
      <c r="P34" s="15"/>
      <c r="Q34" s="15">
        <f t="shared" si="0"/>
        <v>475</v>
      </c>
      <c r="R34" s="21"/>
      <c r="S34" s="21" t="s">
        <v>50</v>
      </c>
    </row>
    <row r="35" spans="1:19" x14ac:dyDescent="0.25">
      <c r="A35" s="15" t="s">
        <v>24</v>
      </c>
      <c r="B35" s="10">
        <v>3</v>
      </c>
      <c r="C35" s="9">
        <f>B35*25</f>
        <v>75</v>
      </c>
      <c r="D35" s="8">
        <v>8</v>
      </c>
      <c r="E35" s="9">
        <f>D35*35</f>
        <v>280</v>
      </c>
      <c r="F35" s="10"/>
      <c r="G35" s="9">
        <f t="shared" si="4"/>
        <v>0</v>
      </c>
      <c r="H35" s="10"/>
      <c r="I35" s="9">
        <f>H35*40</f>
        <v>0</v>
      </c>
      <c r="J35" s="10"/>
      <c r="K35" s="9">
        <f t="shared" si="8"/>
        <v>0</v>
      </c>
      <c r="L35" s="8"/>
      <c r="M35" s="11">
        <f>L35*65</f>
        <v>0</v>
      </c>
      <c r="N35" s="10"/>
      <c r="O35" s="12"/>
      <c r="P35" s="8"/>
      <c r="Q35" s="8">
        <f t="shared" si="0"/>
        <v>355</v>
      </c>
      <c r="R35" s="13"/>
      <c r="S35" s="13" t="s">
        <v>50</v>
      </c>
    </row>
    <row r="36" spans="1:19" x14ac:dyDescent="0.25">
      <c r="A36" s="8" t="s">
        <v>156</v>
      </c>
      <c r="B36" s="10">
        <v>8</v>
      </c>
      <c r="C36" s="9">
        <f>B36*35</f>
        <v>280</v>
      </c>
      <c r="D36" s="8"/>
      <c r="E36" s="9">
        <f t="shared" ref="E36:E44" si="9">D36*40</f>
        <v>0</v>
      </c>
      <c r="F36" s="10"/>
      <c r="G36" s="9">
        <f t="shared" si="4"/>
        <v>0</v>
      </c>
      <c r="H36" s="10"/>
      <c r="I36" s="9">
        <f>H36*40</f>
        <v>0</v>
      </c>
      <c r="J36" s="10"/>
      <c r="K36" s="9">
        <f t="shared" si="8"/>
        <v>0</v>
      </c>
      <c r="L36" s="8"/>
      <c r="M36" s="11">
        <f>L36*60</f>
        <v>0</v>
      </c>
      <c r="N36" s="10"/>
      <c r="O36" s="12"/>
      <c r="P36" s="8"/>
      <c r="Q36" s="8">
        <f t="shared" si="0"/>
        <v>280</v>
      </c>
      <c r="R36" s="13"/>
      <c r="S36" s="13" t="s">
        <v>50</v>
      </c>
    </row>
    <row r="37" spans="1:19" x14ac:dyDescent="0.25">
      <c r="A37" s="8" t="s">
        <v>141</v>
      </c>
      <c r="B37" s="10">
        <v>8</v>
      </c>
      <c r="C37" s="9">
        <f>B37*25</f>
        <v>200</v>
      </c>
      <c r="D37" s="8"/>
      <c r="E37" s="9">
        <f t="shared" si="9"/>
        <v>0</v>
      </c>
      <c r="F37" s="10"/>
      <c r="G37" s="9">
        <f t="shared" si="4"/>
        <v>0</v>
      </c>
      <c r="H37" s="10"/>
      <c r="I37" s="9">
        <f>H37*40</f>
        <v>0</v>
      </c>
      <c r="J37" s="10">
        <v>2</v>
      </c>
      <c r="K37" s="9">
        <f t="shared" si="8"/>
        <v>120</v>
      </c>
      <c r="L37" s="8"/>
      <c r="M37" s="11">
        <f>L37*65</f>
        <v>0</v>
      </c>
      <c r="N37" s="10"/>
      <c r="O37" s="12"/>
      <c r="P37" s="8"/>
      <c r="Q37" s="15">
        <f t="shared" si="0"/>
        <v>320</v>
      </c>
      <c r="R37" s="13"/>
      <c r="S37" s="13" t="s">
        <v>50</v>
      </c>
    </row>
    <row r="38" spans="1:19" x14ac:dyDescent="0.25">
      <c r="A38" s="8" t="s">
        <v>25</v>
      </c>
      <c r="B38" s="10">
        <v>18</v>
      </c>
      <c r="C38" s="9">
        <f>B38*25</f>
        <v>450</v>
      </c>
      <c r="D38" s="8"/>
      <c r="E38" s="9">
        <f t="shared" si="9"/>
        <v>0</v>
      </c>
      <c r="F38" s="10"/>
      <c r="G38" s="9">
        <f t="shared" si="4"/>
        <v>0</v>
      </c>
      <c r="H38" s="10"/>
      <c r="I38" s="9">
        <f>H38*40</f>
        <v>0</v>
      </c>
      <c r="J38" s="10"/>
      <c r="K38" s="9">
        <f t="shared" si="8"/>
        <v>0</v>
      </c>
      <c r="L38" s="8"/>
      <c r="M38" s="11">
        <f>L38*65</f>
        <v>0</v>
      </c>
      <c r="N38" s="10"/>
      <c r="O38" s="12"/>
      <c r="P38" s="8"/>
      <c r="Q38" s="8">
        <f t="shared" si="0"/>
        <v>450</v>
      </c>
      <c r="R38" s="13"/>
      <c r="S38" s="13" t="s">
        <v>50</v>
      </c>
    </row>
    <row r="39" spans="1:19" x14ac:dyDescent="0.25">
      <c r="A39" s="8" t="s">
        <v>195</v>
      </c>
      <c r="B39" s="10"/>
      <c r="C39" s="9">
        <f>B39*30</f>
        <v>0</v>
      </c>
      <c r="D39" s="8"/>
      <c r="E39" s="9">
        <f t="shared" si="9"/>
        <v>0</v>
      </c>
      <c r="F39" s="10"/>
      <c r="G39" s="9">
        <f t="shared" si="4"/>
        <v>0</v>
      </c>
      <c r="H39" s="10"/>
      <c r="I39" s="9"/>
      <c r="J39" s="10">
        <v>4</v>
      </c>
      <c r="K39" s="9">
        <f>J39*70</f>
        <v>280</v>
      </c>
      <c r="L39" s="8"/>
      <c r="M39" s="11">
        <f>L39*60</f>
        <v>0</v>
      </c>
      <c r="N39" s="10"/>
      <c r="O39" s="12"/>
      <c r="P39" s="8"/>
      <c r="Q39" s="8">
        <f t="shared" si="0"/>
        <v>280</v>
      </c>
      <c r="R39" s="13"/>
      <c r="S39" s="13" t="s">
        <v>50</v>
      </c>
    </row>
    <row r="40" spans="1:19" x14ac:dyDescent="0.25">
      <c r="A40" s="8" t="s">
        <v>53</v>
      </c>
      <c r="B40" s="10">
        <v>11</v>
      </c>
      <c r="C40" s="9">
        <f>B40*30</f>
        <v>330</v>
      </c>
      <c r="D40" s="8"/>
      <c r="E40" s="9">
        <f t="shared" si="9"/>
        <v>0</v>
      </c>
      <c r="F40" s="10"/>
      <c r="G40" s="9">
        <f t="shared" si="4"/>
        <v>0</v>
      </c>
      <c r="H40" s="10"/>
      <c r="I40" s="9">
        <f>H40*40</f>
        <v>0</v>
      </c>
      <c r="J40" s="10"/>
      <c r="K40" s="9">
        <f>J40*60</f>
        <v>0</v>
      </c>
      <c r="L40" s="8"/>
      <c r="M40" s="11">
        <f>L40*65</f>
        <v>0</v>
      </c>
      <c r="N40" s="10"/>
      <c r="O40" s="12"/>
      <c r="P40" s="8"/>
      <c r="Q40" s="8">
        <f t="shared" si="0"/>
        <v>330</v>
      </c>
      <c r="R40" s="13"/>
      <c r="S40" s="13" t="s">
        <v>50</v>
      </c>
    </row>
    <row r="41" spans="1:19" x14ac:dyDescent="0.25">
      <c r="A41" s="8" t="s">
        <v>26</v>
      </c>
      <c r="B41" s="10">
        <v>7</v>
      </c>
      <c r="C41" s="9">
        <f>B41*25</f>
        <v>175</v>
      </c>
      <c r="D41" s="8"/>
      <c r="E41" s="9">
        <f t="shared" si="9"/>
        <v>0</v>
      </c>
      <c r="F41" s="10"/>
      <c r="G41" s="9">
        <f t="shared" si="4"/>
        <v>0</v>
      </c>
      <c r="H41" s="10"/>
      <c r="I41" s="9">
        <f>H41*40</f>
        <v>0</v>
      </c>
      <c r="J41" s="10"/>
      <c r="K41" s="9">
        <f>J41*60</f>
        <v>0</v>
      </c>
      <c r="L41" s="8"/>
      <c r="M41" s="11">
        <f>L41*65</f>
        <v>0</v>
      </c>
      <c r="N41" s="10"/>
      <c r="O41" s="12"/>
      <c r="P41" s="8"/>
      <c r="Q41" s="8">
        <f t="shared" si="0"/>
        <v>175</v>
      </c>
      <c r="R41" s="13"/>
      <c r="S41" s="13" t="s">
        <v>50</v>
      </c>
    </row>
    <row r="42" spans="1:19" x14ac:dyDescent="0.25">
      <c r="A42" s="8" t="s">
        <v>236</v>
      </c>
      <c r="B42" s="10"/>
      <c r="C42" s="9">
        <f>B42*30</f>
        <v>0</v>
      </c>
      <c r="D42" s="8"/>
      <c r="E42" s="9">
        <f t="shared" si="9"/>
        <v>0</v>
      </c>
      <c r="F42" s="10"/>
      <c r="G42" s="9">
        <f t="shared" si="4"/>
        <v>0</v>
      </c>
      <c r="H42" s="10"/>
      <c r="I42" s="9"/>
      <c r="J42" s="10">
        <v>2</v>
      </c>
      <c r="K42" s="9">
        <f>J42*65</f>
        <v>130</v>
      </c>
      <c r="L42" s="8"/>
      <c r="M42" s="11">
        <f>L42*60</f>
        <v>0</v>
      </c>
      <c r="N42" s="10"/>
      <c r="O42" s="12"/>
      <c r="P42" s="8"/>
      <c r="Q42" s="8">
        <f t="shared" si="0"/>
        <v>130</v>
      </c>
      <c r="R42" s="13"/>
      <c r="S42" s="13" t="s">
        <v>50</v>
      </c>
    </row>
    <row r="43" spans="1:19" x14ac:dyDescent="0.25">
      <c r="A43" s="8" t="s">
        <v>232</v>
      </c>
      <c r="B43" s="10">
        <v>6</v>
      </c>
      <c r="C43" s="9">
        <f>B43*30</f>
        <v>180</v>
      </c>
      <c r="D43" s="8"/>
      <c r="E43" s="9">
        <f t="shared" si="9"/>
        <v>0</v>
      </c>
      <c r="F43" s="10">
        <v>2</v>
      </c>
      <c r="G43" s="9">
        <f t="shared" si="4"/>
        <v>160</v>
      </c>
      <c r="H43" s="10"/>
      <c r="I43" s="9"/>
      <c r="J43" s="10">
        <v>1</v>
      </c>
      <c r="K43" s="9">
        <f>J43*65</f>
        <v>65</v>
      </c>
      <c r="L43" s="8"/>
      <c r="M43" s="11">
        <f>L43*60</f>
        <v>0</v>
      </c>
      <c r="N43" s="10"/>
      <c r="O43" s="12"/>
      <c r="P43" s="8"/>
      <c r="Q43" s="8">
        <f t="shared" si="0"/>
        <v>405</v>
      </c>
      <c r="R43" s="13"/>
      <c r="S43" s="13" t="s">
        <v>50</v>
      </c>
    </row>
    <row r="44" spans="1:19" x14ac:dyDescent="0.25">
      <c r="A44" s="8" t="s">
        <v>191</v>
      </c>
      <c r="B44" s="10">
        <v>8</v>
      </c>
      <c r="C44" s="9">
        <f>B44*25</f>
        <v>200</v>
      </c>
      <c r="D44" s="8"/>
      <c r="E44" s="9">
        <f t="shared" si="9"/>
        <v>0</v>
      </c>
      <c r="F44" s="10"/>
      <c r="G44" s="9">
        <f t="shared" si="4"/>
        <v>0</v>
      </c>
      <c r="H44" s="10"/>
      <c r="I44" s="9"/>
      <c r="J44" s="10"/>
      <c r="K44" s="9">
        <f>J44*60</f>
        <v>0</v>
      </c>
      <c r="L44" s="8"/>
      <c r="M44" s="11">
        <f>L44*60</f>
        <v>0</v>
      </c>
      <c r="N44" s="10"/>
      <c r="O44" s="12"/>
      <c r="P44" s="8"/>
      <c r="Q44" s="8">
        <f t="shared" si="0"/>
        <v>200</v>
      </c>
      <c r="R44" s="13"/>
      <c r="S44" s="13" t="s">
        <v>50</v>
      </c>
    </row>
    <row r="45" spans="1:19" x14ac:dyDescent="0.25">
      <c r="A45" s="8" t="s">
        <v>34</v>
      </c>
      <c r="B45" s="10">
        <v>20</v>
      </c>
      <c r="C45" s="9">
        <f>B45*30</f>
        <v>600</v>
      </c>
      <c r="D45" s="8">
        <v>1</v>
      </c>
      <c r="E45" s="9">
        <f>D45*30</f>
        <v>30</v>
      </c>
      <c r="F45" s="10"/>
      <c r="G45" s="9">
        <f t="shared" si="4"/>
        <v>0</v>
      </c>
      <c r="H45" s="10"/>
      <c r="I45" s="9">
        <f>H45*40</f>
        <v>0</v>
      </c>
      <c r="J45" s="10"/>
      <c r="K45" s="9">
        <f t="shared" ref="K45:K49" si="10">J45*60</f>
        <v>0</v>
      </c>
      <c r="L45" s="8"/>
      <c r="M45" s="11">
        <f>L45*65</f>
        <v>0</v>
      </c>
      <c r="N45" s="10"/>
      <c r="O45" s="12"/>
      <c r="P45" s="8"/>
      <c r="Q45" s="8">
        <f t="shared" si="0"/>
        <v>630</v>
      </c>
      <c r="R45" s="13"/>
      <c r="S45" s="13" t="s">
        <v>50</v>
      </c>
    </row>
    <row r="46" spans="1:19" x14ac:dyDescent="0.25">
      <c r="A46" s="8" t="s">
        <v>189</v>
      </c>
      <c r="B46" s="10">
        <v>20</v>
      </c>
      <c r="C46" s="9">
        <f>B46*30</f>
        <v>600</v>
      </c>
      <c r="D46" s="8"/>
      <c r="E46" s="9">
        <f>D46*40</f>
        <v>0</v>
      </c>
      <c r="F46" s="10"/>
      <c r="G46" s="9">
        <f t="shared" si="4"/>
        <v>0</v>
      </c>
      <c r="H46" s="10"/>
      <c r="I46" s="9"/>
      <c r="J46" s="10"/>
      <c r="K46" s="9">
        <f t="shared" si="10"/>
        <v>0</v>
      </c>
      <c r="L46" s="8"/>
      <c r="M46" s="11">
        <f>L46*60</f>
        <v>0</v>
      </c>
      <c r="N46" s="10"/>
      <c r="O46" s="12"/>
      <c r="P46" s="8"/>
      <c r="Q46" s="8">
        <f t="shared" si="0"/>
        <v>600</v>
      </c>
      <c r="R46" s="13"/>
      <c r="S46" s="13" t="s">
        <v>50</v>
      </c>
    </row>
    <row r="47" spans="1:19" x14ac:dyDescent="0.25">
      <c r="A47" s="15" t="s">
        <v>29</v>
      </c>
      <c r="B47" s="10"/>
      <c r="C47" s="9">
        <f>B47*25</f>
        <v>0</v>
      </c>
      <c r="D47" s="8"/>
      <c r="E47" s="9">
        <f>D47*35</f>
        <v>0</v>
      </c>
      <c r="F47" s="10">
        <v>2</v>
      </c>
      <c r="G47" s="9">
        <f t="shared" si="4"/>
        <v>160</v>
      </c>
      <c r="H47" s="10"/>
      <c r="I47" s="9">
        <f>H47*40</f>
        <v>0</v>
      </c>
      <c r="J47" s="10"/>
      <c r="K47" s="9">
        <f t="shared" si="10"/>
        <v>0</v>
      </c>
      <c r="L47" s="8">
        <v>7</v>
      </c>
      <c r="M47" s="11">
        <f>L47*60</f>
        <v>420</v>
      </c>
      <c r="N47" s="10"/>
      <c r="O47" s="12"/>
      <c r="P47" s="8"/>
      <c r="Q47" s="8">
        <f t="shared" si="0"/>
        <v>580</v>
      </c>
      <c r="R47" s="13"/>
      <c r="S47" s="13" t="s">
        <v>50</v>
      </c>
    </row>
    <row r="48" spans="1:19" x14ac:dyDescent="0.25">
      <c r="A48" s="8" t="s">
        <v>116</v>
      </c>
      <c r="B48" s="10"/>
      <c r="C48" s="9">
        <f>B48*25</f>
        <v>0</v>
      </c>
      <c r="D48" s="8"/>
      <c r="E48" s="9">
        <f>D48*40</f>
        <v>0</v>
      </c>
      <c r="F48" s="10"/>
      <c r="G48" s="9">
        <f t="shared" si="4"/>
        <v>0</v>
      </c>
      <c r="H48" s="10"/>
      <c r="I48" s="9">
        <f>H48*40</f>
        <v>0</v>
      </c>
      <c r="J48" s="10">
        <v>1</v>
      </c>
      <c r="K48" s="9">
        <f t="shared" si="10"/>
        <v>60</v>
      </c>
      <c r="L48" s="8"/>
      <c r="M48" s="11">
        <f>L48*55</f>
        <v>0</v>
      </c>
      <c r="N48" s="10"/>
      <c r="O48" s="12"/>
      <c r="P48" s="31"/>
      <c r="Q48" s="8">
        <f t="shared" si="0"/>
        <v>60</v>
      </c>
      <c r="R48" s="13"/>
      <c r="S48" s="13" t="s">
        <v>50</v>
      </c>
    </row>
    <row r="49" spans="1:19" x14ac:dyDescent="0.25">
      <c r="A49" s="8" t="s">
        <v>134</v>
      </c>
      <c r="B49" s="10"/>
      <c r="C49" s="9">
        <f>B49*25</f>
        <v>0</v>
      </c>
      <c r="D49" s="8"/>
      <c r="E49" s="9">
        <f>D49*35</f>
        <v>0</v>
      </c>
      <c r="F49" s="10">
        <v>2</v>
      </c>
      <c r="G49" s="9">
        <f t="shared" si="4"/>
        <v>160</v>
      </c>
      <c r="H49" s="10"/>
      <c r="I49" s="9">
        <f>H49*40</f>
        <v>0</v>
      </c>
      <c r="J49" s="10">
        <v>2</v>
      </c>
      <c r="K49" s="9">
        <f t="shared" si="10"/>
        <v>120</v>
      </c>
      <c r="L49" s="8">
        <v>7</v>
      </c>
      <c r="M49" s="11">
        <f>L49*65</f>
        <v>455</v>
      </c>
      <c r="N49" s="10"/>
      <c r="O49" s="12"/>
      <c r="P49" s="8"/>
      <c r="Q49" s="8">
        <f t="shared" si="0"/>
        <v>735</v>
      </c>
      <c r="R49" s="13"/>
      <c r="S49" s="13" t="s">
        <v>50</v>
      </c>
    </row>
    <row r="50" spans="1:19" x14ac:dyDescent="0.25">
      <c r="A50" s="8" t="s">
        <v>30</v>
      </c>
      <c r="B50" s="10"/>
      <c r="C50" s="9">
        <f>B50*20</f>
        <v>0</v>
      </c>
      <c r="D50" s="8"/>
      <c r="E50" s="9">
        <f>D50*40</f>
        <v>0</v>
      </c>
      <c r="F50" s="10"/>
      <c r="G50" s="9">
        <f t="shared" si="4"/>
        <v>0</v>
      </c>
      <c r="H50" s="10"/>
      <c r="I50" s="9">
        <f>H50*40</f>
        <v>0</v>
      </c>
      <c r="J50" s="10">
        <v>5</v>
      </c>
      <c r="K50" s="9">
        <f>J50*55</f>
        <v>275</v>
      </c>
      <c r="L50" s="8"/>
      <c r="M50" s="11">
        <f t="shared" ref="M50:M74" si="11">L50*60</f>
        <v>0</v>
      </c>
      <c r="N50" s="10"/>
      <c r="O50" s="12"/>
      <c r="P50" s="8"/>
      <c r="Q50" s="8">
        <f t="shared" si="0"/>
        <v>275</v>
      </c>
      <c r="R50" s="13"/>
      <c r="S50" s="13" t="s">
        <v>50</v>
      </c>
    </row>
    <row r="51" spans="1:19" x14ac:dyDescent="0.25">
      <c r="A51" s="8" t="s">
        <v>220</v>
      </c>
      <c r="B51" s="10"/>
      <c r="C51" s="9">
        <f>B51*25</f>
        <v>0</v>
      </c>
      <c r="D51" s="8"/>
      <c r="E51" s="9">
        <f>D51*40</f>
        <v>0</v>
      </c>
      <c r="F51" s="10"/>
      <c r="G51" s="9">
        <f t="shared" si="4"/>
        <v>0</v>
      </c>
      <c r="H51" s="10"/>
      <c r="I51" s="9"/>
      <c r="J51" s="10">
        <v>1</v>
      </c>
      <c r="K51" s="9">
        <f>J51*65</f>
        <v>65</v>
      </c>
      <c r="L51" s="8"/>
      <c r="M51" s="11">
        <f t="shared" si="11"/>
        <v>0</v>
      </c>
      <c r="N51" s="10"/>
      <c r="O51" s="12"/>
      <c r="P51" s="8"/>
      <c r="Q51" s="8">
        <f t="shared" si="0"/>
        <v>65</v>
      </c>
      <c r="R51" s="13"/>
      <c r="S51" s="13" t="s">
        <v>50</v>
      </c>
    </row>
    <row r="52" spans="1:19" x14ac:dyDescent="0.25">
      <c r="A52" s="8" t="s">
        <v>231</v>
      </c>
      <c r="B52" s="10">
        <v>4</v>
      </c>
      <c r="C52" s="9">
        <f>B52*25</f>
        <v>100</v>
      </c>
      <c r="D52" s="8">
        <v>2</v>
      </c>
      <c r="E52" s="9">
        <f>D52*35</f>
        <v>70</v>
      </c>
      <c r="F52" s="10"/>
      <c r="G52" s="9">
        <f t="shared" si="4"/>
        <v>0</v>
      </c>
      <c r="H52" s="10"/>
      <c r="I52" s="9"/>
      <c r="J52" s="10"/>
      <c r="K52" s="9">
        <f>J52*65</f>
        <v>0</v>
      </c>
      <c r="L52" s="8"/>
      <c r="M52" s="11">
        <f t="shared" si="11"/>
        <v>0</v>
      </c>
      <c r="N52" s="10"/>
      <c r="O52" s="12"/>
      <c r="P52" s="8"/>
      <c r="Q52" s="8">
        <f t="shared" si="0"/>
        <v>170</v>
      </c>
      <c r="R52" s="13"/>
      <c r="S52" s="13" t="s">
        <v>50</v>
      </c>
    </row>
    <row r="53" spans="1:19" x14ac:dyDescent="0.25">
      <c r="A53" s="8" t="s">
        <v>85</v>
      </c>
      <c r="B53" s="10">
        <v>20</v>
      </c>
      <c r="C53" s="9">
        <f>B53*25</f>
        <v>500</v>
      </c>
      <c r="D53" s="8">
        <v>5</v>
      </c>
      <c r="E53" s="9">
        <f>D53*35</f>
        <v>175</v>
      </c>
      <c r="F53" s="10"/>
      <c r="G53" s="9">
        <f t="shared" si="4"/>
        <v>0</v>
      </c>
      <c r="H53" s="10"/>
      <c r="I53" s="9">
        <f>H53*40</f>
        <v>0</v>
      </c>
      <c r="J53" s="10">
        <v>1</v>
      </c>
      <c r="K53" s="9">
        <f>J53*65</f>
        <v>65</v>
      </c>
      <c r="L53" s="8"/>
      <c r="M53" s="11">
        <f t="shared" si="11"/>
        <v>0</v>
      </c>
      <c r="N53" s="10"/>
      <c r="O53" s="12"/>
      <c r="P53" s="8"/>
      <c r="Q53" s="8">
        <f t="shared" si="0"/>
        <v>740</v>
      </c>
      <c r="R53" s="13"/>
      <c r="S53" s="13" t="s">
        <v>50</v>
      </c>
    </row>
    <row r="54" spans="1:19" x14ac:dyDescent="0.25">
      <c r="A54" s="8" t="s">
        <v>238</v>
      </c>
      <c r="B54" s="10"/>
      <c r="C54" s="9">
        <f>B54*30</f>
        <v>0</v>
      </c>
      <c r="D54" s="8"/>
      <c r="E54" s="9">
        <f t="shared" ref="E54:E76" si="12">D54*40</f>
        <v>0</v>
      </c>
      <c r="F54" s="10"/>
      <c r="G54" s="9">
        <f t="shared" si="4"/>
        <v>0</v>
      </c>
      <c r="H54" s="10"/>
      <c r="I54" s="9"/>
      <c r="J54" s="10">
        <v>3</v>
      </c>
      <c r="K54" s="9">
        <f>J54*65</f>
        <v>195</v>
      </c>
      <c r="L54" s="8"/>
      <c r="M54" s="11">
        <f t="shared" si="11"/>
        <v>0</v>
      </c>
      <c r="N54" s="10"/>
      <c r="O54" s="12"/>
      <c r="P54" s="8"/>
      <c r="Q54" s="8">
        <f t="shared" si="0"/>
        <v>195</v>
      </c>
      <c r="R54" s="13"/>
      <c r="S54" s="21" t="s">
        <v>50</v>
      </c>
    </row>
    <row r="55" spans="1:19" x14ac:dyDescent="0.25">
      <c r="A55" s="8" t="s">
        <v>240</v>
      </c>
      <c r="B55" s="10"/>
      <c r="C55" s="9">
        <f>B55*25</f>
        <v>0</v>
      </c>
      <c r="D55" s="8"/>
      <c r="E55" s="9">
        <f t="shared" si="12"/>
        <v>0</v>
      </c>
      <c r="F55" s="10"/>
      <c r="G55" s="9">
        <f t="shared" si="4"/>
        <v>0</v>
      </c>
      <c r="H55" s="10"/>
      <c r="I55" s="9"/>
      <c r="J55" s="10">
        <v>3</v>
      </c>
      <c r="K55" s="9">
        <f>J55*70</f>
        <v>210</v>
      </c>
      <c r="L55" s="8"/>
      <c r="M55" s="11">
        <f t="shared" si="11"/>
        <v>0</v>
      </c>
      <c r="N55" s="10"/>
      <c r="O55" s="12"/>
      <c r="P55" s="8"/>
      <c r="Q55" s="8">
        <f t="shared" ref="Q55:Q76" si="13">SUM(C55,E55,G55,I55,K55,N55,M55)-O55</f>
        <v>210</v>
      </c>
      <c r="R55" s="13"/>
      <c r="S55" s="13" t="s">
        <v>50</v>
      </c>
    </row>
    <row r="56" spans="1:19" x14ac:dyDescent="0.25">
      <c r="A56" s="15" t="s">
        <v>242</v>
      </c>
      <c r="B56" s="28"/>
      <c r="C56" s="14">
        <f>B56*30</f>
        <v>0</v>
      </c>
      <c r="D56" s="15"/>
      <c r="E56" s="14">
        <f t="shared" si="12"/>
        <v>0</v>
      </c>
      <c r="F56" s="28"/>
      <c r="G56" s="14">
        <f t="shared" si="4"/>
        <v>0</v>
      </c>
      <c r="H56" s="28"/>
      <c r="I56" s="14"/>
      <c r="J56" s="28">
        <v>4</v>
      </c>
      <c r="K56" s="14">
        <f t="shared" ref="K56:K75" si="14">J56*70</f>
        <v>280</v>
      </c>
      <c r="L56" s="15"/>
      <c r="M56" s="29">
        <f t="shared" si="11"/>
        <v>0</v>
      </c>
      <c r="N56" s="28"/>
      <c r="O56" s="30"/>
      <c r="P56" s="15"/>
      <c r="Q56" s="15">
        <f t="shared" si="13"/>
        <v>280</v>
      </c>
      <c r="R56" s="21"/>
      <c r="S56" s="21" t="s">
        <v>50</v>
      </c>
    </row>
    <row r="57" spans="1:19" x14ac:dyDescent="0.25">
      <c r="A57" s="8" t="s">
        <v>244</v>
      </c>
      <c r="B57" s="10"/>
      <c r="C57" s="9">
        <f>B57*30</f>
        <v>0</v>
      </c>
      <c r="D57" s="8"/>
      <c r="E57" s="9">
        <f t="shared" si="12"/>
        <v>0</v>
      </c>
      <c r="F57" s="10"/>
      <c r="G57" s="9">
        <f t="shared" si="4"/>
        <v>0</v>
      </c>
      <c r="H57" s="10"/>
      <c r="I57" s="9"/>
      <c r="J57" s="10">
        <v>4</v>
      </c>
      <c r="K57" s="9">
        <f>J57*70</f>
        <v>280</v>
      </c>
      <c r="L57" s="8"/>
      <c r="M57" s="11">
        <f t="shared" si="11"/>
        <v>0</v>
      </c>
      <c r="N57" s="10"/>
      <c r="O57" s="12"/>
      <c r="P57" s="8"/>
      <c r="Q57" s="8">
        <f t="shared" si="13"/>
        <v>280</v>
      </c>
      <c r="R57" s="13"/>
      <c r="S57" s="13" t="s">
        <v>50</v>
      </c>
    </row>
    <row r="58" spans="1:19" x14ac:dyDescent="0.25">
      <c r="A58" s="8" t="s">
        <v>102</v>
      </c>
      <c r="B58" s="10">
        <v>8</v>
      </c>
      <c r="C58" s="9">
        <f>B58*25</f>
        <v>200</v>
      </c>
      <c r="D58" s="8"/>
      <c r="E58" s="9">
        <f t="shared" si="12"/>
        <v>0</v>
      </c>
      <c r="F58" s="10"/>
      <c r="G58" s="9">
        <f t="shared" si="4"/>
        <v>0</v>
      </c>
      <c r="H58" s="10"/>
      <c r="I58" s="9"/>
      <c r="J58" s="10">
        <v>3</v>
      </c>
      <c r="K58" s="9">
        <f t="shared" ref="K58:K73" si="15">J58*68</f>
        <v>204</v>
      </c>
      <c r="L58" s="8"/>
      <c r="M58" s="11">
        <f t="shared" si="11"/>
        <v>0</v>
      </c>
      <c r="N58" s="10"/>
      <c r="O58" s="12"/>
      <c r="P58" s="8"/>
      <c r="Q58" s="8">
        <f t="shared" si="13"/>
        <v>404</v>
      </c>
      <c r="R58" s="13"/>
      <c r="S58" s="13" t="s">
        <v>50</v>
      </c>
    </row>
    <row r="59" spans="1:19" x14ac:dyDescent="0.25">
      <c r="A59" s="8" t="s">
        <v>246</v>
      </c>
      <c r="B59" s="10">
        <v>5</v>
      </c>
      <c r="C59" s="9">
        <f t="shared" ref="C59:C72" si="16">B59*30</f>
        <v>150</v>
      </c>
      <c r="D59" s="8"/>
      <c r="E59" s="9">
        <f t="shared" si="12"/>
        <v>0</v>
      </c>
      <c r="F59" s="10"/>
      <c r="G59" s="9">
        <f t="shared" si="4"/>
        <v>0</v>
      </c>
      <c r="H59" s="10"/>
      <c r="I59" s="9"/>
      <c r="J59" s="10"/>
      <c r="K59" s="9">
        <f t="shared" si="15"/>
        <v>0</v>
      </c>
      <c r="L59" s="8"/>
      <c r="M59" s="11">
        <f t="shared" si="11"/>
        <v>0</v>
      </c>
      <c r="N59" s="10"/>
      <c r="O59" s="12"/>
      <c r="P59" s="8"/>
      <c r="Q59" s="8">
        <f t="shared" si="13"/>
        <v>150</v>
      </c>
      <c r="R59" s="13"/>
      <c r="S59" s="13" t="s">
        <v>50</v>
      </c>
    </row>
    <row r="60" spans="1:19" x14ac:dyDescent="0.25">
      <c r="A60" s="8" t="s">
        <v>247</v>
      </c>
      <c r="B60" s="10"/>
      <c r="C60" s="9">
        <f t="shared" si="16"/>
        <v>0</v>
      </c>
      <c r="D60" s="8"/>
      <c r="E60" s="9">
        <f t="shared" si="12"/>
        <v>0</v>
      </c>
      <c r="F60" s="10"/>
      <c r="G60" s="9">
        <f t="shared" si="4"/>
        <v>0</v>
      </c>
      <c r="H60" s="10"/>
      <c r="I60" s="9"/>
      <c r="J60" s="10">
        <v>3</v>
      </c>
      <c r="K60" s="9">
        <f t="shared" si="15"/>
        <v>204</v>
      </c>
      <c r="L60" s="8"/>
      <c r="M60" s="11">
        <f t="shared" si="11"/>
        <v>0</v>
      </c>
      <c r="N60" s="10"/>
      <c r="O60" s="12"/>
      <c r="P60" s="8"/>
      <c r="Q60" s="8">
        <f t="shared" si="13"/>
        <v>204</v>
      </c>
      <c r="R60" s="13"/>
      <c r="S60" s="13" t="s">
        <v>50</v>
      </c>
    </row>
    <row r="61" spans="1:19" x14ac:dyDescent="0.25">
      <c r="A61" s="8" t="s">
        <v>248</v>
      </c>
      <c r="B61" s="10"/>
      <c r="C61" s="9">
        <f t="shared" si="16"/>
        <v>0</v>
      </c>
      <c r="D61" s="8"/>
      <c r="E61" s="9">
        <f t="shared" si="12"/>
        <v>0</v>
      </c>
      <c r="F61" s="10"/>
      <c r="G61" s="9">
        <f t="shared" si="4"/>
        <v>0</v>
      </c>
      <c r="H61" s="10"/>
      <c r="I61" s="9"/>
      <c r="J61" s="10">
        <v>4</v>
      </c>
      <c r="K61" s="9">
        <f t="shared" si="15"/>
        <v>272</v>
      </c>
      <c r="L61" s="8"/>
      <c r="M61" s="11">
        <f t="shared" si="11"/>
        <v>0</v>
      </c>
      <c r="N61" s="10"/>
      <c r="O61" s="12"/>
      <c r="P61" s="8"/>
      <c r="Q61" s="8">
        <f t="shared" si="13"/>
        <v>272</v>
      </c>
      <c r="R61" s="13"/>
      <c r="S61" s="13" t="s">
        <v>50</v>
      </c>
    </row>
    <row r="62" spans="1:19" x14ac:dyDescent="0.25">
      <c r="A62" s="8" t="s">
        <v>249</v>
      </c>
      <c r="B62" s="10">
        <v>1</v>
      </c>
      <c r="C62" s="9">
        <f t="shared" si="16"/>
        <v>30</v>
      </c>
      <c r="D62" s="8"/>
      <c r="E62" s="9">
        <f t="shared" si="12"/>
        <v>0</v>
      </c>
      <c r="F62" s="10"/>
      <c r="G62" s="9">
        <f t="shared" si="4"/>
        <v>0</v>
      </c>
      <c r="H62" s="10"/>
      <c r="I62" s="9"/>
      <c r="J62" s="10"/>
      <c r="K62" s="9">
        <f t="shared" si="15"/>
        <v>0</v>
      </c>
      <c r="L62" s="8"/>
      <c r="M62" s="11">
        <f t="shared" si="11"/>
        <v>0</v>
      </c>
      <c r="N62" s="10"/>
      <c r="O62" s="12"/>
      <c r="P62" s="8"/>
      <c r="Q62" s="8">
        <f t="shared" si="13"/>
        <v>30</v>
      </c>
      <c r="R62" s="13"/>
      <c r="S62" s="13"/>
    </row>
    <row r="63" spans="1:19" x14ac:dyDescent="0.25">
      <c r="A63" s="8" t="s">
        <v>250</v>
      </c>
      <c r="B63" s="10"/>
      <c r="C63" s="9">
        <f t="shared" si="16"/>
        <v>0</v>
      </c>
      <c r="D63" s="8">
        <v>1</v>
      </c>
      <c r="E63" s="9">
        <f t="shared" si="12"/>
        <v>40</v>
      </c>
      <c r="F63" s="10"/>
      <c r="G63" s="9">
        <f t="shared" si="4"/>
        <v>0</v>
      </c>
      <c r="H63" s="10"/>
      <c r="I63" s="9"/>
      <c r="J63" s="10"/>
      <c r="K63" s="9">
        <f t="shared" si="15"/>
        <v>0</v>
      </c>
      <c r="L63" s="8"/>
      <c r="M63" s="11">
        <f t="shared" si="11"/>
        <v>0</v>
      </c>
      <c r="N63" s="10"/>
      <c r="O63" s="12"/>
      <c r="P63" s="8"/>
      <c r="Q63" s="8">
        <f t="shared" si="13"/>
        <v>40</v>
      </c>
      <c r="R63" s="13"/>
      <c r="S63" s="13" t="s">
        <v>50</v>
      </c>
    </row>
    <row r="64" spans="1:19" x14ac:dyDescent="0.25">
      <c r="A64" s="8" t="s">
        <v>251</v>
      </c>
      <c r="B64" s="10">
        <v>6</v>
      </c>
      <c r="C64" s="9">
        <f t="shared" si="16"/>
        <v>180</v>
      </c>
      <c r="D64" s="8"/>
      <c r="E64" s="9">
        <f t="shared" si="12"/>
        <v>0</v>
      </c>
      <c r="F64" s="10"/>
      <c r="G64" s="9">
        <f t="shared" si="4"/>
        <v>0</v>
      </c>
      <c r="H64" s="10"/>
      <c r="I64" s="9"/>
      <c r="J64" s="10"/>
      <c r="K64" s="9">
        <f t="shared" si="15"/>
        <v>0</v>
      </c>
      <c r="L64" s="8"/>
      <c r="M64" s="11">
        <f t="shared" si="11"/>
        <v>0</v>
      </c>
      <c r="N64" s="10"/>
      <c r="O64" s="12">
        <v>180</v>
      </c>
      <c r="P64" s="8"/>
      <c r="Q64" s="8">
        <f t="shared" si="13"/>
        <v>0</v>
      </c>
      <c r="R64" s="13"/>
      <c r="S64" s="13" t="s">
        <v>50</v>
      </c>
    </row>
    <row r="65" spans="1:19" x14ac:dyDescent="0.25">
      <c r="A65" s="8" t="s">
        <v>252</v>
      </c>
      <c r="B65" s="10"/>
      <c r="C65" s="9">
        <f t="shared" si="16"/>
        <v>0</v>
      </c>
      <c r="D65" s="8"/>
      <c r="E65" s="9">
        <f t="shared" si="12"/>
        <v>0</v>
      </c>
      <c r="F65" s="10"/>
      <c r="G65" s="9">
        <f t="shared" si="4"/>
        <v>0</v>
      </c>
      <c r="H65" s="10"/>
      <c r="I65" s="9"/>
      <c r="J65" s="10">
        <v>1</v>
      </c>
      <c r="K65" s="9">
        <f>J65*60</f>
        <v>60</v>
      </c>
      <c r="L65" s="8"/>
      <c r="M65" s="11">
        <f t="shared" si="11"/>
        <v>0</v>
      </c>
      <c r="N65" s="10"/>
      <c r="O65" s="12"/>
      <c r="P65" s="8" t="s">
        <v>254</v>
      </c>
      <c r="Q65" s="8">
        <f t="shared" si="13"/>
        <v>60</v>
      </c>
      <c r="R65" s="13"/>
      <c r="S65" s="13"/>
    </row>
    <row r="66" spans="1:19" x14ac:dyDescent="0.25">
      <c r="A66" s="8" t="s">
        <v>253</v>
      </c>
      <c r="B66" s="10"/>
      <c r="C66" s="9">
        <f t="shared" si="16"/>
        <v>0</v>
      </c>
      <c r="D66" s="8"/>
      <c r="E66" s="9">
        <f t="shared" si="12"/>
        <v>0</v>
      </c>
      <c r="F66" s="10"/>
      <c r="G66" s="9">
        <f t="shared" si="4"/>
        <v>0</v>
      </c>
      <c r="H66" s="10"/>
      <c r="I66" s="9"/>
      <c r="J66" s="10">
        <v>1</v>
      </c>
      <c r="K66" s="9">
        <f t="shared" si="15"/>
        <v>68</v>
      </c>
      <c r="L66" s="8"/>
      <c r="M66" s="11">
        <f t="shared" si="11"/>
        <v>0</v>
      </c>
      <c r="N66" s="10"/>
      <c r="O66" s="12"/>
      <c r="P66" s="8" t="s">
        <v>254</v>
      </c>
      <c r="Q66" s="8">
        <f t="shared" si="13"/>
        <v>68</v>
      </c>
      <c r="R66" s="13"/>
      <c r="S66" s="13"/>
    </row>
    <row r="67" spans="1:19" x14ac:dyDescent="0.25">
      <c r="A67" s="8"/>
      <c r="B67" s="10"/>
      <c r="C67" s="9">
        <f t="shared" si="16"/>
        <v>0</v>
      </c>
      <c r="D67" s="8"/>
      <c r="E67" s="9">
        <f t="shared" si="12"/>
        <v>0</v>
      </c>
      <c r="F67" s="10"/>
      <c r="G67" s="9">
        <f t="shared" si="4"/>
        <v>0</v>
      </c>
      <c r="H67" s="10"/>
      <c r="I67" s="9"/>
      <c r="J67" s="10"/>
      <c r="K67" s="9">
        <f t="shared" si="15"/>
        <v>0</v>
      </c>
      <c r="L67" s="8"/>
      <c r="M67" s="11">
        <f t="shared" si="11"/>
        <v>0</v>
      </c>
      <c r="N67" s="10"/>
      <c r="O67" s="12"/>
      <c r="P67" s="8"/>
      <c r="Q67" s="8">
        <f t="shared" si="13"/>
        <v>0</v>
      </c>
      <c r="R67" s="13"/>
      <c r="S67" s="13"/>
    </row>
    <row r="68" spans="1:19" x14ac:dyDescent="0.25">
      <c r="A68" s="8"/>
      <c r="B68" s="10"/>
      <c r="C68" s="9">
        <f t="shared" si="16"/>
        <v>0</v>
      </c>
      <c r="D68" s="8"/>
      <c r="E68" s="9">
        <f t="shared" si="12"/>
        <v>0</v>
      </c>
      <c r="F68" s="10"/>
      <c r="G68" s="9">
        <f t="shared" si="4"/>
        <v>0</v>
      </c>
      <c r="H68" s="10"/>
      <c r="I68" s="9"/>
      <c r="J68" s="10"/>
      <c r="K68" s="9">
        <f t="shared" si="15"/>
        <v>0</v>
      </c>
      <c r="L68" s="8"/>
      <c r="M68" s="11">
        <f t="shared" si="11"/>
        <v>0</v>
      </c>
      <c r="N68" s="10"/>
      <c r="O68" s="12"/>
      <c r="P68" s="8"/>
      <c r="Q68" s="8">
        <f t="shared" si="13"/>
        <v>0</v>
      </c>
      <c r="R68" s="13"/>
      <c r="S68" s="13"/>
    </row>
    <row r="69" spans="1:19" x14ac:dyDescent="0.25">
      <c r="A69" s="8"/>
      <c r="B69" s="10"/>
      <c r="C69" s="9">
        <f t="shared" si="16"/>
        <v>0</v>
      </c>
      <c r="D69" s="8"/>
      <c r="E69" s="9">
        <f t="shared" si="12"/>
        <v>0</v>
      </c>
      <c r="F69" s="10"/>
      <c r="G69" s="9">
        <f t="shared" si="4"/>
        <v>0</v>
      </c>
      <c r="H69" s="10"/>
      <c r="I69" s="9"/>
      <c r="J69" s="10"/>
      <c r="K69" s="9">
        <f t="shared" si="15"/>
        <v>0</v>
      </c>
      <c r="L69" s="8"/>
      <c r="M69" s="11">
        <f t="shared" si="11"/>
        <v>0</v>
      </c>
      <c r="N69" s="10"/>
      <c r="O69" s="12"/>
      <c r="P69" s="8"/>
      <c r="Q69" s="8">
        <f t="shared" si="13"/>
        <v>0</v>
      </c>
      <c r="R69" s="13"/>
      <c r="S69" s="13"/>
    </row>
    <row r="70" spans="1:19" x14ac:dyDescent="0.25">
      <c r="A70" s="8"/>
      <c r="B70" s="10"/>
      <c r="C70" s="9">
        <f t="shared" si="16"/>
        <v>0</v>
      </c>
      <c r="D70" s="8"/>
      <c r="E70" s="9">
        <f t="shared" si="12"/>
        <v>0</v>
      </c>
      <c r="F70" s="10"/>
      <c r="G70" s="9">
        <f t="shared" si="4"/>
        <v>0</v>
      </c>
      <c r="H70" s="10"/>
      <c r="I70" s="9"/>
      <c r="J70" s="10"/>
      <c r="K70" s="9">
        <f t="shared" si="15"/>
        <v>0</v>
      </c>
      <c r="L70" s="8"/>
      <c r="M70" s="11">
        <f t="shared" si="11"/>
        <v>0</v>
      </c>
      <c r="N70" s="10"/>
      <c r="O70" s="12"/>
      <c r="P70" s="8"/>
      <c r="Q70" s="8">
        <f t="shared" si="13"/>
        <v>0</v>
      </c>
      <c r="R70" s="13"/>
      <c r="S70" s="13"/>
    </row>
    <row r="71" spans="1:19" x14ac:dyDescent="0.25">
      <c r="A71" s="8"/>
      <c r="B71" s="10"/>
      <c r="C71" s="9">
        <f t="shared" si="16"/>
        <v>0</v>
      </c>
      <c r="D71" s="8"/>
      <c r="E71" s="9">
        <f t="shared" si="12"/>
        <v>0</v>
      </c>
      <c r="F71" s="10"/>
      <c r="G71" s="9">
        <f t="shared" si="4"/>
        <v>0</v>
      </c>
      <c r="H71" s="10"/>
      <c r="I71" s="9"/>
      <c r="J71" s="10"/>
      <c r="K71" s="9">
        <f t="shared" si="15"/>
        <v>0</v>
      </c>
      <c r="L71" s="8"/>
      <c r="M71" s="11">
        <f t="shared" si="11"/>
        <v>0</v>
      </c>
      <c r="N71" s="10"/>
      <c r="O71" s="12"/>
      <c r="P71" s="8"/>
      <c r="Q71" s="8">
        <f t="shared" si="13"/>
        <v>0</v>
      </c>
      <c r="R71" s="13"/>
      <c r="S71" s="13"/>
    </row>
    <row r="72" spans="1:19" x14ac:dyDescent="0.25">
      <c r="A72" s="8"/>
      <c r="B72" s="10"/>
      <c r="C72" s="9">
        <f t="shared" si="16"/>
        <v>0</v>
      </c>
      <c r="D72" s="8"/>
      <c r="E72" s="9">
        <f t="shared" si="12"/>
        <v>0</v>
      </c>
      <c r="F72" s="10"/>
      <c r="G72" s="9">
        <f t="shared" si="4"/>
        <v>0</v>
      </c>
      <c r="H72" s="10"/>
      <c r="I72" s="9"/>
      <c r="J72" s="10"/>
      <c r="K72" s="9">
        <f t="shared" si="15"/>
        <v>0</v>
      </c>
      <c r="L72" s="8"/>
      <c r="M72" s="11">
        <f t="shared" si="11"/>
        <v>0</v>
      </c>
      <c r="N72" s="10"/>
      <c r="O72" s="12"/>
      <c r="P72" s="8"/>
      <c r="Q72" s="8">
        <f t="shared" si="13"/>
        <v>0</v>
      </c>
      <c r="R72" s="13"/>
      <c r="S72" s="13"/>
    </row>
    <row r="73" spans="1:19" x14ac:dyDescent="0.25">
      <c r="A73" s="8"/>
      <c r="B73" s="10"/>
      <c r="C73" s="9">
        <f>B73*30</f>
        <v>0</v>
      </c>
      <c r="D73" s="8"/>
      <c r="E73" s="9">
        <f t="shared" si="12"/>
        <v>0</v>
      </c>
      <c r="F73" s="10"/>
      <c r="G73" s="9">
        <f t="shared" si="4"/>
        <v>0</v>
      </c>
      <c r="H73" s="10"/>
      <c r="I73" s="9"/>
      <c r="J73" s="10"/>
      <c r="K73" s="9">
        <f t="shared" si="15"/>
        <v>0</v>
      </c>
      <c r="L73" s="8"/>
      <c r="M73" s="11">
        <f t="shared" si="11"/>
        <v>0</v>
      </c>
      <c r="N73" s="10"/>
      <c r="O73" s="12"/>
      <c r="P73" s="8"/>
      <c r="Q73" s="8">
        <f t="shared" si="13"/>
        <v>0</v>
      </c>
      <c r="R73" s="13"/>
      <c r="S73" s="13"/>
    </row>
    <row r="74" spans="1:19" x14ac:dyDescent="0.25">
      <c r="A74" s="8" t="s">
        <v>209</v>
      </c>
      <c r="B74" s="10"/>
      <c r="C74" s="9">
        <f>B74*10</f>
        <v>0</v>
      </c>
      <c r="D74" s="8"/>
      <c r="E74" s="9">
        <f t="shared" si="12"/>
        <v>0</v>
      </c>
      <c r="F74" s="10"/>
      <c r="G74" s="9">
        <f>F74*55</f>
        <v>0</v>
      </c>
      <c r="H74" s="10"/>
      <c r="I74" s="9">
        <f>H74*40</f>
        <v>0</v>
      </c>
      <c r="J74" s="10"/>
      <c r="K74" s="9">
        <f t="shared" si="14"/>
        <v>0</v>
      </c>
      <c r="L74" s="8">
        <v>6</v>
      </c>
      <c r="M74" s="11">
        <f t="shared" si="11"/>
        <v>360</v>
      </c>
      <c r="N74" s="10"/>
      <c r="O74" s="12"/>
      <c r="P74" s="8"/>
      <c r="Q74" s="8">
        <f t="shared" si="13"/>
        <v>360</v>
      </c>
      <c r="R74" s="13"/>
      <c r="S74" s="13"/>
    </row>
    <row r="75" spans="1:19" x14ac:dyDescent="0.25">
      <c r="A75" s="9" t="s">
        <v>105</v>
      </c>
      <c r="B75" s="8">
        <v>1</v>
      </c>
      <c r="C75" s="9">
        <f>B75*10</f>
        <v>10</v>
      </c>
      <c r="D75" s="8">
        <v>2</v>
      </c>
      <c r="E75" s="9">
        <f t="shared" si="12"/>
        <v>80</v>
      </c>
      <c r="F75" s="10"/>
      <c r="G75" s="9">
        <f>F75*55</f>
        <v>0</v>
      </c>
      <c r="H75" s="10"/>
      <c r="I75" s="9">
        <f>H75*40</f>
        <v>0</v>
      </c>
      <c r="J75" s="10"/>
      <c r="K75" s="9">
        <f t="shared" si="14"/>
        <v>0</v>
      </c>
      <c r="L75" s="8"/>
      <c r="M75" s="11">
        <f>L75*30</f>
        <v>0</v>
      </c>
      <c r="N75" s="10"/>
      <c r="O75" s="12"/>
      <c r="P75" s="8"/>
      <c r="Q75" s="8">
        <f t="shared" si="13"/>
        <v>90</v>
      </c>
      <c r="R75" s="13"/>
      <c r="S75" s="13"/>
    </row>
    <row r="76" spans="1:19" x14ac:dyDescent="0.25">
      <c r="A76" s="9" t="s">
        <v>65</v>
      </c>
      <c r="B76" s="8">
        <v>18</v>
      </c>
      <c r="C76" s="9">
        <f>B76*10</f>
        <v>180</v>
      </c>
      <c r="D76" s="8"/>
      <c r="E76" s="9">
        <f t="shared" si="12"/>
        <v>0</v>
      </c>
      <c r="F76" s="10"/>
      <c r="G76" s="9">
        <f>F76*55</f>
        <v>0</v>
      </c>
      <c r="H76" s="10"/>
      <c r="I76" s="9">
        <f>H76*40</f>
        <v>0</v>
      </c>
      <c r="J76" s="10"/>
      <c r="K76" s="9">
        <f>J76*65</f>
        <v>0</v>
      </c>
      <c r="L76" s="8"/>
      <c r="M76" s="11">
        <f>L76*55</f>
        <v>0</v>
      </c>
      <c r="N76" s="10"/>
      <c r="O76" s="12"/>
      <c r="P76" s="8"/>
      <c r="Q76" s="8">
        <f t="shared" si="13"/>
        <v>180</v>
      </c>
      <c r="R76" s="13"/>
      <c r="S76" s="13"/>
    </row>
    <row r="77" spans="1:19" x14ac:dyDescent="0.25">
      <c r="B77">
        <f>SUM(B3:B76)</f>
        <v>328</v>
      </c>
      <c r="C77">
        <f>SUM(C3:C74)</f>
        <v>8435</v>
      </c>
      <c r="D77">
        <f>SUM(D3:D76)</f>
        <v>31</v>
      </c>
      <c r="E77">
        <f>SUM(E3:E74)</f>
        <v>1045</v>
      </c>
      <c r="F77">
        <f>SUM(F3:F76)</f>
        <v>18</v>
      </c>
      <c r="G77">
        <f>SUM(G3:G74)</f>
        <v>1850</v>
      </c>
      <c r="H77">
        <f>SUM(H3:H76)</f>
        <v>0</v>
      </c>
      <c r="I77">
        <f>SUM(I3:I74)</f>
        <v>0</v>
      </c>
      <c r="J77">
        <f>SUM(J3:J76)</f>
        <v>89</v>
      </c>
      <c r="K77">
        <f>SUM(K3:K74)</f>
        <v>5883</v>
      </c>
      <c r="L77">
        <f>SUM(L3:L76)</f>
        <v>54</v>
      </c>
      <c r="M77">
        <f>SUM(M3:M73)</f>
        <v>3255</v>
      </c>
      <c r="Q77">
        <f>SUM(Q3:Q74)-(Q76+Q75+Q74)</f>
        <v>20163</v>
      </c>
    </row>
    <row r="78" spans="1:19" x14ac:dyDescent="0.25">
      <c r="M78">
        <f>M77-800-750-750</f>
        <v>955</v>
      </c>
      <c r="Q78">
        <f>SUM(B77,D77,F77,H77,J77,L77)</f>
        <v>520</v>
      </c>
    </row>
    <row r="82" spans="1:3" x14ac:dyDescent="0.25">
      <c r="A82" t="s">
        <v>213</v>
      </c>
      <c r="B82">
        <v>2063</v>
      </c>
      <c r="C82" t="s">
        <v>50</v>
      </c>
    </row>
    <row r="83" spans="1:3" x14ac:dyDescent="0.25">
      <c r="A83" t="s">
        <v>113</v>
      </c>
      <c r="B83">
        <v>1939</v>
      </c>
      <c r="C83" t="s">
        <v>50</v>
      </c>
    </row>
    <row r="84" spans="1:3" x14ac:dyDescent="0.25">
      <c r="A84" t="s">
        <v>158</v>
      </c>
      <c r="B84">
        <v>2416</v>
      </c>
    </row>
    <row r="85" spans="1:3" x14ac:dyDescent="0.25">
      <c r="A85" t="s">
        <v>137</v>
      </c>
      <c r="B85">
        <v>1086</v>
      </c>
    </row>
    <row r="86" spans="1:3" x14ac:dyDescent="0.25">
      <c r="A86" t="s">
        <v>228</v>
      </c>
      <c r="B86">
        <v>1315</v>
      </c>
      <c r="C86" t="s">
        <v>50</v>
      </c>
    </row>
    <row r="87" spans="1:3" x14ac:dyDescent="0.25">
      <c r="A87" t="s">
        <v>229</v>
      </c>
      <c r="B87">
        <v>1228</v>
      </c>
      <c r="C87" t="s">
        <v>50</v>
      </c>
    </row>
    <row r="88" spans="1:3" x14ac:dyDescent="0.25">
      <c r="A88" t="s">
        <v>230</v>
      </c>
      <c r="B88">
        <v>1290</v>
      </c>
    </row>
    <row r="90" spans="1:3" x14ac:dyDescent="0.25">
      <c r="A90" s="16" t="s">
        <v>12</v>
      </c>
      <c r="B90">
        <f>SUM(B82:B89)</f>
        <v>11337</v>
      </c>
      <c r="C90">
        <f>SUM(C82:C88)</f>
        <v>0</v>
      </c>
    </row>
    <row r="92" spans="1:3" x14ac:dyDescent="0.25">
      <c r="A92" t="s">
        <v>39</v>
      </c>
      <c r="B92">
        <f>Q77-B90</f>
        <v>8826</v>
      </c>
    </row>
    <row r="94" spans="1:3" x14ac:dyDescent="0.25">
      <c r="A94" t="s">
        <v>40</v>
      </c>
      <c r="B94">
        <v>3500</v>
      </c>
    </row>
    <row r="95" spans="1:3" x14ac:dyDescent="0.25">
      <c r="A95" t="s">
        <v>41</v>
      </c>
      <c r="B95">
        <v>200</v>
      </c>
    </row>
    <row r="96" spans="1:3" x14ac:dyDescent="0.25">
      <c r="A96" t="s">
        <v>42</v>
      </c>
      <c r="B96">
        <v>280</v>
      </c>
    </row>
    <row r="97" spans="1:4" x14ac:dyDescent="0.25">
      <c r="A97" t="s">
        <v>51</v>
      </c>
      <c r="B97">
        <v>515</v>
      </c>
    </row>
    <row r="98" spans="1:4" x14ac:dyDescent="0.25">
      <c r="A98" t="s">
        <v>43</v>
      </c>
      <c r="B98">
        <v>125</v>
      </c>
    </row>
    <row r="99" spans="1:4" x14ac:dyDescent="0.25">
      <c r="A99" t="s">
        <v>44</v>
      </c>
      <c r="B99">
        <v>126</v>
      </c>
    </row>
    <row r="100" spans="1:4" x14ac:dyDescent="0.25">
      <c r="A100" t="s">
        <v>227</v>
      </c>
      <c r="B100">
        <v>465</v>
      </c>
    </row>
    <row r="101" spans="1:4" x14ac:dyDescent="0.25">
      <c r="D101" s="17"/>
    </row>
    <row r="103" spans="1:4" x14ac:dyDescent="0.25">
      <c r="A103" t="s">
        <v>82</v>
      </c>
      <c r="B103">
        <v>2000</v>
      </c>
    </row>
    <row r="104" spans="1:4" x14ac:dyDescent="0.25">
      <c r="A104" t="s">
        <v>48</v>
      </c>
      <c r="B104">
        <f>SUM(B94:B103)</f>
        <v>7211</v>
      </c>
    </row>
    <row r="107" spans="1:4" x14ac:dyDescent="0.25">
      <c r="A107" t="s">
        <v>49</v>
      </c>
      <c r="B107">
        <f>B92-B104</f>
        <v>1615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B88" sqref="B88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customWidth="1"/>
    <col min="9" max="9" width="3.710937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customWidth="1"/>
    <col min="15" max="15" width="5.42578125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8" t="s">
        <v>225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>
        <v>1</v>
      </c>
      <c r="K3" s="9">
        <f>J3*65</f>
        <v>65</v>
      </c>
      <c r="L3" s="8"/>
      <c r="M3" s="11">
        <f>L3*60</f>
        <v>0</v>
      </c>
      <c r="N3" s="10"/>
      <c r="O3" s="12"/>
      <c r="P3" s="8"/>
      <c r="Q3" s="8">
        <f t="shared" ref="Q3:Q66" si="0">SUM(C3,E3,G3,I3,K3,N3,M3)-O3</f>
        <v>65</v>
      </c>
      <c r="R3" s="13" t="s">
        <v>50</v>
      </c>
      <c r="S3" s="13" t="s">
        <v>50</v>
      </c>
    </row>
    <row r="4" spans="1:19" x14ac:dyDescent="0.25">
      <c r="A4" s="8" t="s">
        <v>198</v>
      </c>
      <c r="B4" s="10"/>
      <c r="C4" s="9">
        <f>B4*30</f>
        <v>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>
        <v>4</v>
      </c>
      <c r="K4" s="9">
        <f>J4*70</f>
        <v>280</v>
      </c>
      <c r="L4" s="8"/>
      <c r="M4" s="11">
        <f>L4*60</f>
        <v>0</v>
      </c>
      <c r="N4" s="10"/>
      <c r="O4" s="12"/>
      <c r="P4" s="8"/>
      <c r="Q4" s="8">
        <f t="shared" si="0"/>
        <v>280</v>
      </c>
      <c r="R4" s="13" t="s">
        <v>50</v>
      </c>
      <c r="S4" s="13" t="s">
        <v>50</v>
      </c>
    </row>
    <row r="5" spans="1:19" x14ac:dyDescent="0.25">
      <c r="A5" s="8" t="s">
        <v>194</v>
      </c>
      <c r="B5" s="10"/>
      <c r="C5" s="9">
        <f>B5*30</f>
        <v>0</v>
      </c>
      <c r="D5" s="8"/>
      <c r="E5" s="9">
        <f>D5*40</f>
        <v>0</v>
      </c>
      <c r="F5" s="10"/>
      <c r="G5" s="9">
        <f>F5*80</f>
        <v>0</v>
      </c>
      <c r="H5" s="10"/>
      <c r="I5" s="9"/>
      <c r="J5" s="10">
        <v>5</v>
      </c>
      <c r="K5" s="9">
        <f>J5*70</f>
        <v>350</v>
      </c>
      <c r="L5" s="8"/>
      <c r="M5" s="11">
        <f>L5*60</f>
        <v>0</v>
      </c>
      <c r="N5" s="10"/>
      <c r="O5" s="12"/>
      <c r="P5" s="8"/>
      <c r="Q5" s="8">
        <f t="shared" si="0"/>
        <v>350</v>
      </c>
      <c r="R5" s="13"/>
      <c r="S5" s="13" t="s">
        <v>50</v>
      </c>
    </row>
    <row r="6" spans="1:19" x14ac:dyDescent="0.25">
      <c r="A6" s="15" t="s">
        <v>96</v>
      </c>
      <c r="B6" s="28"/>
      <c r="C6" s="14">
        <f>B6*25</f>
        <v>0</v>
      </c>
      <c r="D6" s="15"/>
      <c r="E6" s="14">
        <f>D6*40</f>
        <v>0</v>
      </c>
      <c r="F6" s="28">
        <v>1</v>
      </c>
      <c r="G6" s="14">
        <f>F6*100</f>
        <v>100</v>
      </c>
      <c r="H6" s="28"/>
      <c r="I6" s="14">
        <f>H6*40</f>
        <v>0</v>
      </c>
      <c r="J6" s="28"/>
      <c r="K6" s="14">
        <f t="shared" ref="K6:K11" si="1">J6*60</f>
        <v>0</v>
      </c>
      <c r="L6" s="15">
        <v>7</v>
      </c>
      <c r="M6" s="29">
        <f>L6*80</f>
        <v>560</v>
      </c>
      <c r="N6" s="28"/>
      <c r="O6" s="30"/>
      <c r="P6" s="15"/>
      <c r="Q6" s="15">
        <f t="shared" si="0"/>
        <v>660</v>
      </c>
      <c r="R6" s="21" t="s">
        <v>50</v>
      </c>
      <c r="S6" s="21" t="s">
        <v>50</v>
      </c>
    </row>
    <row r="7" spans="1:19" x14ac:dyDescent="0.25">
      <c r="A7" s="8" t="s">
        <v>33</v>
      </c>
      <c r="B7" s="10"/>
      <c r="C7" s="9">
        <f>B7*25</f>
        <v>0</v>
      </c>
      <c r="D7" s="8"/>
      <c r="E7" s="9">
        <f>D7*35</f>
        <v>0</v>
      </c>
      <c r="F7" s="10">
        <v>1</v>
      </c>
      <c r="G7" s="9">
        <f>F7*80</f>
        <v>80</v>
      </c>
      <c r="H7" s="10"/>
      <c r="I7" s="9">
        <f>H7*40</f>
        <v>0</v>
      </c>
      <c r="J7" s="10"/>
      <c r="K7" s="9">
        <f t="shared" si="1"/>
        <v>0</v>
      </c>
      <c r="L7" s="8">
        <v>13</v>
      </c>
      <c r="M7" s="11">
        <f>L7*65</f>
        <v>845</v>
      </c>
      <c r="N7" s="10"/>
      <c r="O7" s="12"/>
      <c r="P7" s="8"/>
      <c r="Q7" s="8">
        <f t="shared" si="0"/>
        <v>925</v>
      </c>
      <c r="R7" s="13" t="s">
        <v>50</v>
      </c>
      <c r="S7" s="13" t="s">
        <v>50</v>
      </c>
    </row>
    <row r="8" spans="1:19" x14ac:dyDescent="0.25">
      <c r="A8" s="8" t="s">
        <v>155</v>
      </c>
      <c r="B8" s="10"/>
      <c r="C8" s="9">
        <f>B8*25</f>
        <v>0</v>
      </c>
      <c r="D8" s="8"/>
      <c r="E8" s="9">
        <f t="shared" ref="E8:E24" si="2">D8*40</f>
        <v>0</v>
      </c>
      <c r="F8" s="10"/>
      <c r="G8" s="9">
        <f>F8*80</f>
        <v>0</v>
      </c>
      <c r="H8" s="10"/>
      <c r="I8" s="9">
        <f>H8*40</f>
        <v>0</v>
      </c>
      <c r="J8" s="10">
        <v>6</v>
      </c>
      <c r="K8" s="9">
        <f t="shared" si="1"/>
        <v>360</v>
      </c>
      <c r="L8" s="8"/>
      <c r="M8" s="11">
        <f>L8*60</f>
        <v>0</v>
      </c>
      <c r="N8" s="10"/>
      <c r="O8" s="12"/>
      <c r="P8" s="8"/>
      <c r="Q8" s="8">
        <f t="shared" si="0"/>
        <v>360</v>
      </c>
      <c r="R8" s="13" t="s">
        <v>50</v>
      </c>
      <c r="S8" s="13" t="s">
        <v>50</v>
      </c>
    </row>
    <row r="9" spans="1:19" x14ac:dyDescent="0.25">
      <c r="A9" s="15" t="s">
        <v>214</v>
      </c>
      <c r="B9" s="28">
        <v>3</v>
      </c>
      <c r="C9" s="14">
        <f>B9*30</f>
        <v>90</v>
      </c>
      <c r="D9" s="15"/>
      <c r="E9" s="14">
        <f t="shared" si="2"/>
        <v>0</v>
      </c>
      <c r="F9" s="28"/>
      <c r="G9" s="9">
        <f>F9*90</f>
        <v>0</v>
      </c>
      <c r="H9" s="28"/>
      <c r="I9" s="14"/>
      <c r="J9" s="28"/>
      <c r="K9" s="14">
        <f t="shared" si="1"/>
        <v>0</v>
      </c>
      <c r="L9" s="15"/>
      <c r="M9" s="29">
        <f>L9*60</f>
        <v>0</v>
      </c>
      <c r="N9" s="28"/>
      <c r="O9" s="30"/>
      <c r="P9" s="15"/>
      <c r="Q9" s="15">
        <f t="shared" si="0"/>
        <v>90</v>
      </c>
      <c r="R9" s="21"/>
      <c r="S9" s="21" t="s">
        <v>50</v>
      </c>
    </row>
    <row r="10" spans="1:19" x14ac:dyDescent="0.25">
      <c r="A10" s="8" t="s">
        <v>186</v>
      </c>
      <c r="B10" s="10"/>
      <c r="C10" s="9">
        <f>B10*30</f>
        <v>0</v>
      </c>
      <c r="D10" s="8"/>
      <c r="E10" s="9">
        <f t="shared" si="2"/>
        <v>0</v>
      </c>
      <c r="F10" s="10"/>
      <c r="G10" s="9">
        <f>F10*80</f>
        <v>0</v>
      </c>
      <c r="H10" s="10"/>
      <c r="I10" s="9"/>
      <c r="J10" s="10"/>
      <c r="K10" s="9">
        <f t="shared" si="1"/>
        <v>0</v>
      </c>
      <c r="L10" s="8"/>
      <c r="M10" s="11">
        <f>L10*65</f>
        <v>0</v>
      </c>
      <c r="N10" s="10">
        <v>195</v>
      </c>
      <c r="O10" s="12"/>
      <c r="P10" s="8"/>
      <c r="Q10" s="22">
        <f t="shared" si="0"/>
        <v>195</v>
      </c>
      <c r="R10" s="13"/>
      <c r="S10" s="13"/>
    </row>
    <row r="11" spans="1:19" x14ac:dyDescent="0.25">
      <c r="A11" s="8" t="s">
        <v>103</v>
      </c>
      <c r="B11" s="10">
        <v>11</v>
      </c>
      <c r="C11" s="9">
        <f>B11*25</f>
        <v>275</v>
      </c>
      <c r="D11" s="8"/>
      <c r="E11" s="9">
        <f t="shared" si="2"/>
        <v>0</v>
      </c>
      <c r="F11" s="10"/>
      <c r="G11" s="9">
        <f>F11*80</f>
        <v>0</v>
      </c>
      <c r="H11" s="10"/>
      <c r="I11" s="9">
        <f>H11*40</f>
        <v>0</v>
      </c>
      <c r="J11" s="10"/>
      <c r="K11" s="9">
        <f t="shared" si="1"/>
        <v>0</v>
      </c>
      <c r="L11" s="8"/>
      <c r="M11" s="11">
        <f>L11*60</f>
        <v>0</v>
      </c>
      <c r="N11" s="10"/>
      <c r="O11" s="12"/>
      <c r="P11" s="8"/>
      <c r="Q11" s="8">
        <f t="shared" si="0"/>
        <v>275</v>
      </c>
      <c r="R11" s="13"/>
      <c r="S11" s="13" t="s">
        <v>50</v>
      </c>
    </row>
    <row r="12" spans="1:19" x14ac:dyDescent="0.25">
      <c r="A12" s="15" t="s">
        <v>242</v>
      </c>
      <c r="B12" s="28"/>
      <c r="C12" s="14">
        <f>B12*30</f>
        <v>0</v>
      </c>
      <c r="D12" s="15"/>
      <c r="E12" s="14">
        <f t="shared" si="2"/>
        <v>0</v>
      </c>
      <c r="F12" s="28"/>
      <c r="G12" s="14">
        <f>F12*80</f>
        <v>0</v>
      </c>
      <c r="H12" s="28"/>
      <c r="I12" s="14"/>
      <c r="J12" s="28">
        <v>4</v>
      </c>
      <c r="K12" s="14">
        <f>J12*70</f>
        <v>280</v>
      </c>
      <c r="L12" s="15"/>
      <c r="M12" s="29">
        <f>L12*60</f>
        <v>0</v>
      </c>
      <c r="N12" s="28"/>
      <c r="O12" s="30"/>
      <c r="P12" s="15"/>
      <c r="Q12" s="15">
        <f t="shared" si="0"/>
        <v>280</v>
      </c>
      <c r="R12" s="21"/>
      <c r="S12" s="21" t="s">
        <v>50</v>
      </c>
    </row>
    <row r="13" spans="1:19" x14ac:dyDescent="0.25">
      <c r="A13" s="8" t="s">
        <v>240</v>
      </c>
      <c r="B13" s="10"/>
      <c r="C13" s="9">
        <f>B13*25</f>
        <v>0</v>
      </c>
      <c r="D13" s="8"/>
      <c r="E13" s="9">
        <f t="shared" si="2"/>
        <v>0</v>
      </c>
      <c r="F13" s="10"/>
      <c r="G13" s="9">
        <f>F13*80</f>
        <v>0</v>
      </c>
      <c r="H13" s="10"/>
      <c r="I13" s="9"/>
      <c r="J13" s="10">
        <v>5</v>
      </c>
      <c r="K13" s="9">
        <f>J13*70</f>
        <v>350</v>
      </c>
      <c r="L13" s="8"/>
      <c r="M13" s="11">
        <f>L13*60</f>
        <v>0</v>
      </c>
      <c r="N13" s="10"/>
      <c r="O13" s="12"/>
      <c r="P13" s="8"/>
      <c r="Q13" s="8">
        <f t="shared" si="0"/>
        <v>350</v>
      </c>
      <c r="R13" s="13" t="s">
        <v>50</v>
      </c>
      <c r="S13" s="13" t="s">
        <v>50</v>
      </c>
    </row>
    <row r="14" spans="1:19" x14ac:dyDescent="0.25">
      <c r="A14" s="15" t="s">
        <v>16</v>
      </c>
      <c r="B14" s="28">
        <v>21</v>
      </c>
      <c r="C14" s="14">
        <f>B14*25</f>
        <v>525</v>
      </c>
      <c r="D14" s="15"/>
      <c r="E14" s="14">
        <f t="shared" si="2"/>
        <v>0</v>
      </c>
      <c r="F14" s="28">
        <v>10</v>
      </c>
      <c r="G14" s="14">
        <f>F14*140</f>
        <v>1400</v>
      </c>
      <c r="H14" s="28"/>
      <c r="I14" s="14">
        <f>H14*40</f>
        <v>0</v>
      </c>
      <c r="J14" s="28"/>
      <c r="K14" s="14">
        <f>J14*68</f>
        <v>0</v>
      </c>
      <c r="L14" s="15">
        <v>2</v>
      </c>
      <c r="M14" s="29">
        <f>L14*85</f>
        <v>170</v>
      </c>
      <c r="N14" s="28"/>
      <c r="O14" s="30"/>
      <c r="P14" s="15"/>
      <c r="Q14" s="15">
        <f t="shared" si="0"/>
        <v>2095</v>
      </c>
      <c r="R14" s="21" t="s">
        <v>50</v>
      </c>
      <c r="S14" s="21" t="s">
        <v>50</v>
      </c>
    </row>
    <row r="15" spans="1:19" x14ac:dyDescent="0.25">
      <c r="A15" s="8" t="s">
        <v>233</v>
      </c>
      <c r="B15" s="10">
        <v>8</v>
      </c>
      <c r="C15" s="9">
        <f>B15*30</f>
        <v>240</v>
      </c>
      <c r="D15" s="8"/>
      <c r="E15" s="9">
        <f t="shared" si="2"/>
        <v>0</v>
      </c>
      <c r="F15" s="10"/>
      <c r="G15" s="9">
        <f>F15*65</f>
        <v>0</v>
      </c>
      <c r="H15" s="10"/>
      <c r="I15" s="9"/>
      <c r="J15" s="10"/>
      <c r="K15" s="9">
        <f>J15*65</f>
        <v>0</v>
      </c>
      <c r="L15" s="8"/>
      <c r="M15" s="11">
        <f t="shared" ref="M15:M20" si="3">L15*60</f>
        <v>0</v>
      </c>
      <c r="N15" s="10"/>
      <c r="O15" s="12"/>
      <c r="P15" s="8"/>
      <c r="Q15" s="8">
        <f t="shared" si="0"/>
        <v>240</v>
      </c>
      <c r="R15" s="32" t="s">
        <v>50</v>
      </c>
      <c r="S15" s="13" t="s">
        <v>50</v>
      </c>
    </row>
    <row r="16" spans="1:19" x14ac:dyDescent="0.25">
      <c r="A16" s="8" t="s">
        <v>153</v>
      </c>
      <c r="B16" s="10">
        <v>20</v>
      </c>
      <c r="C16" s="9">
        <f>B16*25</f>
        <v>500</v>
      </c>
      <c r="D16" s="8"/>
      <c r="E16" s="9">
        <f t="shared" si="2"/>
        <v>0</v>
      </c>
      <c r="F16" s="10"/>
      <c r="G16" s="9">
        <f t="shared" ref="G16:G79" si="4">F16*80</f>
        <v>0</v>
      </c>
      <c r="H16" s="10"/>
      <c r="I16" s="9"/>
      <c r="J16" s="10"/>
      <c r="K16" s="9">
        <f>J16*60</f>
        <v>0</v>
      </c>
      <c r="L16" s="8"/>
      <c r="M16" s="11">
        <f t="shared" si="3"/>
        <v>0</v>
      </c>
      <c r="N16" s="10"/>
      <c r="O16" s="12"/>
      <c r="P16" s="8"/>
      <c r="Q16" s="8">
        <f t="shared" si="0"/>
        <v>500</v>
      </c>
      <c r="R16" s="13" t="s">
        <v>50</v>
      </c>
      <c r="S16" s="13" t="s">
        <v>50</v>
      </c>
    </row>
    <row r="17" spans="1:19" x14ac:dyDescent="0.25">
      <c r="A17" s="8" t="s">
        <v>140</v>
      </c>
      <c r="B17" s="10">
        <v>12</v>
      </c>
      <c r="C17" s="9">
        <f>B17*30</f>
        <v>360</v>
      </c>
      <c r="D17" s="8"/>
      <c r="E17" s="9">
        <f t="shared" si="2"/>
        <v>0</v>
      </c>
      <c r="F17" s="10"/>
      <c r="G17" s="9">
        <f t="shared" si="4"/>
        <v>0</v>
      </c>
      <c r="H17" s="10"/>
      <c r="I17" s="9">
        <f>H17*40</f>
        <v>0</v>
      </c>
      <c r="J17" s="10"/>
      <c r="K17" s="9">
        <f>J17*60</f>
        <v>0</v>
      </c>
      <c r="L17" s="8"/>
      <c r="M17" s="11">
        <f t="shared" si="3"/>
        <v>0</v>
      </c>
      <c r="N17" s="10"/>
      <c r="O17" s="12"/>
      <c r="P17" s="8"/>
      <c r="Q17" s="8">
        <f t="shared" si="0"/>
        <v>360</v>
      </c>
      <c r="R17" s="13" t="s">
        <v>50</v>
      </c>
      <c r="S17" s="13" t="s">
        <v>50</v>
      </c>
    </row>
    <row r="18" spans="1:19" x14ac:dyDescent="0.25">
      <c r="A18" s="15" t="s">
        <v>101</v>
      </c>
      <c r="B18" s="28">
        <v>12</v>
      </c>
      <c r="C18" s="14">
        <f>B18*20</f>
        <v>240</v>
      </c>
      <c r="D18" s="15"/>
      <c r="E18" s="14">
        <f t="shared" si="2"/>
        <v>0</v>
      </c>
      <c r="F18" s="28"/>
      <c r="G18" s="14">
        <f t="shared" si="4"/>
        <v>0</v>
      </c>
      <c r="H18" s="28"/>
      <c r="I18" s="14">
        <f>H18*40</f>
        <v>0</v>
      </c>
      <c r="J18" s="28"/>
      <c r="K18" s="14">
        <f>J18*60</f>
        <v>0</v>
      </c>
      <c r="L18" s="15"/>
      <c r="M18" s="29">
        <f t="shared" si="3"/>
        <v>0</v>
      </c>
      <c r="N18" s="28"/>
      <c r="O18" s="30"/>
      <c r="P18" s="15"/>
      <c r="Q18" s="15">
        <f t="shared" si="0"/>
        <v>240</v>
      </c>
      <c r="R18" s="21"/>
      <c r="S18" s="21" t="s">
        <v>50</v>
      </c>
    </row>
    <row r="19" spans="1:19" x14ac:dyDescent="0.25">
      <c r="A19" s="8" t="s">
        <v>217</v>
      </c>
      <c r="B19" s="10"/>
      <c r="C19" s="9">
        <f>B19*25</f>
        <v>0</v>
      </c>
      <c r="D19" s="8"/>
      <c r="E19" s="9">
        <f t="shared" si="2"/>
        <v>0</v>
      </c>
      <c r="F19" s="10"/>
      <c r="G19" s="9">
        <f t="shared" si="4"/>
        <v>0</v>
      </c>
      <c r="H19" s="10"/>
      <c r="I19" s="9"/>
      <c r="J19" s="10">
        <v>2</v>
      </c>
      <c r="K19" s="9">
        <f>J19*70</f>
        <v>140</v>
      </c>
      <c r="L19" s="8"/>
      <c r="M19" s="11">
        <f t="shared" si="3"/>
        <v>0</v>
      </c>
      <c r="N19" s="10"/>
      <c r="O19" s="12"/>
      <c r="P19" s="8"/>
      <c r="Q19" s="8">
        <f t="shared" si="0"/>
        <v>140</v>
      </c>
      <c r="R19" s="32" t="s">
        <v>50</v>
      </c>
      <c r="S19" s="13" t="s">
        <v>50</v>
      </c>
    </row>
    <row r="20" spans="1:19" x14ac:dyDescent="0.25">
      <c r="A20" s="8" t="s">
        <v>182</v>
      </c>
      <c r="B20" s="10"/>
      <c r="C20" s="9">
        <f>B20*30</f>
        <v>0</v>
      </c>
      <c r="D20" s="8"/>
      <c r="E20" s="9">
        <f t="shared" si="2"/>
        <v>0</v>
      </c>
      <c r="F20" s="10"/>
      <c r="G20" s="9">
        <f t="shared" si="4"/>
        <v>0</v>
      </c>
      <c r="H20" s="10"/>
      <c r="I20" s="9"/>
      <c r="J20" s="10">
        <v>2</v>
      </c>
      <c r="K20" s="9">
        <f>J20*60</f>
        <v>120</v>
      </c>
      <c r="L20" s="8"/>
      <c r="M20" s="11">
        <f t="shared" si="3"/>
        <v>0</v>
      </c>
      <c r="N20" s="10"/>
      <c r="O20" s="12"/>
      <c r="P20" s="8"/>
      <c r="Q20" s="8">
        <f t="shared" si="0"/>
        <v>120</v>
      </c>
      <c r="R20" s="13" t="s">
        <v>50</v>
      </c>
      <c r="S20" s="13" t="s">
        <v>50</v>
      </c>
    </row>
    <row r="21" spans="1:19" x14ac:dyDescent="0.25">
      <c r="A21" s="8" t="s">
        <v>19</v>
      </c>
      <c r="B21" s="10">
        <v>5</v>
      </c>
      <c r="C21" s="9">
        <f>B21*30</f>
        <v>150</v>
      </c>
      <c r="D21" s="8"/>
      <c r="E21" s="9">
        <f t="shared" si="2"/>
        <v>0</v>
      </c>
      <c r="F21" s="10"/>
      <c r="G21" s="9">
        <f t="shared" si="4"/>
        <v>0</v>
      </c>
      <c r="H21" s="10"/>
      <c r="I21" s="9">
        <f>H21*40</f>
        <v>0</v>
      </c>
      <c r="J21" s="10"/>
      <c r="K21" s="9">
        <f>J21*60</f>
        <v>0</v>
      </c>
      <c r="L21" s="8"/>
      <c r="M21" s="11">
        <f>L21*55</f>
        <v>0</v>
      </c>
      <c r="N21" s="10"/>
      <c r="O21" s="12"/>
      <c r="P21" s="8"/>
      <c r="Q21" s="8">
        <f t="shared" si="0"/>
        <v>150</v>
      </c>
      <c r="R21" s="13" t="s">
        <v>50</v>
      </c>
      <c r="S21" s="13" t="s">
        <v>50</v>
      </c>
    </row>
    <row r="22" spans="1:19" x14ac:dyDescent="0.25">
      <c r="A22" s="8" t="s">
        <v>125</v>
      </c>
      <c r="B22" s="10">
        <v>8</v>
      </c>
      <c r="C22" s="9">
        <f>B22*30</f>
        <v>240</v>
      </c>
      <c r="D22" s="8"/>
      <c r="E22" s="9">
        <f t="shared" si="2"/>
        <v>0</v>
      </c>
      <c r="F22" s="10"/>
      <c r="G22" s="9">
        <f t="shared" si="4"/>
        <v>0</v>
      </c>
      <c r="H22" s="10"/>
      <c r="I22" s="9">
        <f>H22*40</f>
        <v>0</v>
      </c>
      <c r="J22" s="10"/>
      <c r="K22" s="9">
        <f>J22*60</f>
        <v>0</v>
      </c>
      <c r="L22" s="8"/>
      <c r="M22" s="11">
        <f t="shared" ref="M22:M27" si="5">L22*60</f>
        <v>0</v>
      </c>
      <c r="N22" s="10"/>
      <c r="O22" s="12"/>
      <c r="P22" s="8"/>
      <c r="Q22" s="8">
        <f t="shared" si="0"/>
        <v>240</v>
      </c>
      <c r="R22" s="13" t="s">
        <v>50</v>
      </c>
      <c r="S22" s="13" t="s">
        <v>50</v>
      </c>
    </row>
    <row r="23" spans="1:19" x14ac:dyDescent="0.25">
      <c r="A23" s="8" t="s">
        <v>102</v>
      </c>
      <c r="B23" s="10">
        <v>6</v>
      </c>
      <c r="C23" s="9">
        <f>B23*25</f>
        <v>150</v>
      </c>
      <c r="D23" s="8"/>
      <c r="E23" s="9">
        <f t="shared" si="2"/>
        <v>0</v>
      </c>
      <c r="F23" s="10"/>
      <c r="G23" s="9">
        <f t="shared" si="4"/>
        <v>0</v>
      </c>
      <c r="H23" s="10"/>
      <c r="I23" s="9"/>
      <c r="J23" s="10">
        <v>2</v>
      </c>
      <c r="K23" s="9">
        <f>J23*68</f>
        <v>136</v>
      </c>
      <c r="L23" s="8">
        <v>6</v>
      </c>
      <c r="M23" s="11">
        <f>L23*65</f>
        <v>390</v>
      </c>
      <c r="N23" s="10"/>
      <c r="O23" s="12"/>
      <c r="P23" s="8"/>
      <c r="Q23" s="8">
        <f t="shared" si="0"/>
        <v>676</v>
      </c>
      <c r="R23" s="13"/>
      <c r="S23" s="13" t="s">
        <v>50</v>
      </c>
    </row>
    <row r="24" spans="1:19" x14ac:dyDescent="0.25">
      <c r="A24" s="8" t="s">
        <v>246</v>
      </c>
      <c r="B24" s="10">
        <v>2</v>
      </c>
      <c r="C24" s="9">
        <f>B24*30</f>
        <v>60</v>
      </c>
      <c r="D24" s="8"/>
      <c r="E24" s="9">
        <f t="shared" si="2"/>
        <v>0</v>
      </c>
      <c r="F24" s="10"/>
      <c r="G24" s="9">
        <f t="shared" si="4"/>
        <v>0</v>
      </c>
      <c r="H24" s="10"/>
      <c r="I24" s="9"/>
      <c r="J24" s="10"/>
      <c r="K24" s="9">
        <f>J24*68</f>
        <v>0</v>
      </c>
      <c r="L24" s="8"/>
      <c r="M24" s="11">
        <f t="shared" si="5"/>
        <v>0</v>
      </c>
      <c r="N24" s="10"/>
      <c r="O24" s="12"/>
      <c r="P24" s="8"/>
      <c r="Q24" s="22">
        <f t="shared" si="0"/>
        <v>60</v>
      </c>
      <c r="R24" s="13"/>
      <c r="S24" s="13"/>
    </row>
    <row r="25" spans="1:19" x14ac:dyDescent="0.25">
      <c r="A25" s="8" t="s">
        <v>149</v>
      </c>
      <c r="B25" s="10"/>
      <c r="C25" s="9">
        <f>B25*25</f>
        <v>0</v>
      </c>
      <c r="D25" s="8"/>
      <c r="E25" s="9">
        <f>D25*35</f>
        <v>0</v>
      </c>
      <c r="F25" s="10"/>
      <c r="G25" s="9">
        <f t="shared" si="4"/>
        <v>0</v>
      </c>
      <c r="H25" s="10"/>
      <c r="I25" s="9">
        <f>H25*40</f>
        <v>0</v>
      </c>
      <c r="J25" s="10">
        <v>4</v>
      </c>
      <c r="K25" s="9">
        <f>J25*60</f>
        <v>240</v>
      </c>
      <c r="L25" s="8">
        <v>2</v>
      </c>
      <c r="M25" s="11">
        <f t="shared" si="5"/>
        <v>120</v>
      </c>
      <c r="N25" s="10"/>
      <c r="O25" s="12"/>
      <c r="P25" s="8"/>
      <c r="Q25" s="8">
        <f t="shared" si="0"/>
        <v>360</v>
      </c>
      <c r="R25" s="13" t="s">
        <v>50</v>
      </c>
      <c r="S25" s="13" t="s">
        <v>50</v>
      </c>
    </row>
    <row r="26" spans="1:19" x14ac:dyDescent="0.25">
      <c r="A26" s="8" t="s">
        <v>173</v>
      </c>
      <c r="B26" s="10">
        <v>8</v>
      </c>
      <c r="C26" s="9">
        <f>B26*30</f>
        <v>240</v>
      </c>
      <c r="D26" s="8">
        <v>5</v>
      </c>
      <c r="E26" s="9">
        <f>D26*35</f>
        <v>175</v>
      </c>
      <c r="F26" s="10"/>
      <c r="G26" s="9">
        <f t="shared" si="4"/>
        <v>0</v>
      </c>
      <c r="H26" s="10"/>
      <c r="I26" s="9"/>
      <c r="J26" s="10"/>
      <c r="K26" s="9">
        <f>J26*60</f>
        <v>0</v>
      </c>
      <c r="L26" s="8"/>
      <c r="M26" s="11">
        <f t="shared" si="5"/>
        <v>0</v>
      </c>
      <c r="N26" s="10"/>
      <c r="O26" s="12"/>
      <c r="P26" s="8"/>
      <c r="Q26" s="8">
        <f t="shared" si="0"/>
        <v>415</v>
      </c>
      <c r="R26" s="13" t="s">
        <v>50</v>
      </c>
      <c r="S26" s="13" t="s">
        <v>50</v>
      </c>
    </row>
    <row r="27" spans="1:19" x14ac:dyDescent="0.25">
      <c r="A27" s="8" t="s">
        <v>93</v>
      </c>
      <c r="B27" s="10">
        <v>10</v>
      </c>
      <c r="C27" s="9">
        <f>B27*30</f>
        <v>300</v>
      </c>
      <c r="D27" s="8">
        <v>7</v>
      </c>
      <c r="E27" s="9">
        <f>D27*45</f>
        <v>315</v>
      </c>
      <c r="F27" s="10"/>
      <c r="G27" s="9">
        <f t="shared" si="4"/>
        <v>0</v>
      </c>
      <c r="H27" s="10"/>
      <c r="I27" s="9"/>
      <c r="J27" s="10"/>
      <c r="K27" s="9">
        <f>J27*70</f>
        <v>0</v>
      </c>
      <c r="L27" s="8"/>
      <c r="M27" s="11">
        <f t="shared" si="5"/>
        <v>0</v>
      </c>
      <c r="N27" s="10"/>
      <c r="O27" s="12"/>
      <c r="P27" s="8"/>
      <c r="Q27" s="15">
        <f t="shared" si="0"/>
        <v>615</v>
      </c>
      <c r="R27" s="13" t="s">
        <v>50</v>
      </c>
      <c r="S27" s="13" t="s">
        <v>50</v>
      </c>
    </row>
    <row r="28" spans="1:19" x14ac:dyDescent="0.25">
      <c r="A28" s="8" t="s">
        <v>21</v>
      </c>
      <c r="B28" s="10">
        <v>4</v>
      </c>
      <c r="C28" s="9">
        <f>B28*25</f>
        <v>100</v>
      </c>
      <c r="D28" s="8"/>
      <c r="E28" s="9">
        <f t="shared" ref="E28:E40" si="6">D28*40</f>
        <v>0</v>
      </c>
      <c r="F28" s="10"/>
      <c r="G28" s="9">
        <f t="shared" si="4"/>
        <v>0</v>
      </c>
      <c r="H28" s="10"/>
      <c r="I28" s="9">
        <f>H28*40</f>
        <v>0</v>
      </c>
      <c r="J28" s="10"/>
      <c r="K28" s="9">
        <f>J28*60</f>
        <v>0</v>
      </c>
      <c r="L28" s="8"/>
      <c r="M28" s="11">
        <f>L28*55</f>
        <v>0</v>
      </c>
      <c r="N28" s="10"/>
      <c r="O28" s="12"/>
      <c r="P28" s="8"/>
      <c r="Q28" s="8">
        <f t="shared" si="0"/>
        <v>100</v>
      </c>
      <c r="R28" s="13" t="s">
        <v>50</v>
      </c>
      <c r="S28" s="13" t="s">
        <v>50</v>
      </c>
    </row>
    <row r="29" spans="1:19" x14ac:dyDescent="0.25">
      <c r="A29" s="8" t="s">
        <v>203</v>
      </c>
      <c r="B29" s="10"/>
      <c r="C29" s="9">
        <f>B29*30</f>
        <v>0</v>
      </c>
      <c r="D29" s="8"/>
      <c r="E29" s="9">
        <f t="shared" si="6"/>
        <v>0</v>
      </c>
      <c r="F29" s="10"/>
      <c r="G29" s="9">
        <f t="shared" si="4"/>
        <v>0</v>
      </c>
      <c r="H29" s="10"/>
      <c r="I29" s="9"/>
      <c r="J29" s="10">
        <v>3</v>
      </c>
      <c r="K29" s="9">
        <f>J29*70</f>
        <v>210</v>
      </c>
      <c r="L29" s="8"/>
      <c r="M29" s="11">
        <f t="shared" ref="M29:M36" si="7">L29*60</f>
        <v>0</v>
      </c>
      <c r="N29" s="10"/>
      <c r="O29" s="12"/>
      <c r="P29" s="8"/>
      <c r="Q29" s="8">
        <f t="shared" si="0"/>
        <v>210</v>
      </c>
      <c r="R29" s="13"/>
      <c r="S29" s="13" t="s">
        <v>50</v>
      </c>
    </row>
    <row r="30" spans="1:19" x14ac:dyDescent="0.25">
      <c r="A30" s="8" t="s">
        <v>248</v>
      </c>
      <c r="B30" s="10"/>
      <c r="C30" s="9">
        <f>B30*30</f>
        <v>0</v>
      </c>
      <c r="D30" s="8"/>
      <c r="E30" s="9">
        <f t="shared" si="6"/>
        <v>0</v>
      </c>
      <c r="F30" s="10"/>
      <c r="G30" s="9">
        <f t="shared" si="4"/>
        <v>0</v>
      </c>
      <c r="H30" s="10"/>
      <c r="I30" s="9"/>
      <c r="J30" s="10"/>
      <c r="K30" s="9">
        <f>J30*68</f>
        <v>0</v>
      </c>
      <c r="L30" s="8"/>
      <c r="M30" s="11">
        <f t="shared" si="7"/>
        <v>0</v>
      </c>
      <c r="N30" s="10"/>
      <c r="O30" s="12"/>
      <c r="P30" s="8"/>
      <c r="Q30" s="8">
        <f t="shared" si="0"/>
        <v>0</v>
      </c>
      <c r="R30" s="13"/>
      <c r="S30" s="13"/>
    </row>
    <row r="31" spans="1:19" x14ac:dyDescent="0.25">
      <c r="A31" s="8" t="s">
        <v>215</v>
      </c>
      <c r="B31" s="10"/>
      <c r="C31" s="9">
        <f>B31*25</f>
        <v>0</v>
      </c>
      <c r="D31" s="8"/>
      <c r="E31" s="9">
        <f t="shared" si="6"/>
        <v>0</v>
      </c>
      <c r="F31" s="10"/>
      <c r="G31" s="9">
        <f t="shared" si="4"/>
        <v>0</v>
      </c>
      <c r="H31" s="10"/>
      <c r="I31" s="9"/>
      <c r="J31" s="10">
        <v>3</v>
      </c>
      <c r="K31" s="9">
        <f>J31*70</f>
        <v>210</v>
      </c>
      <c r="L31" s="8"/>
      <c r="M31" s="11">
        <f t="shared" si="7"/>
        <v>0</v>
      </c>
      <c r="N31" s="10"/>
      <c r="O31" s="12"/>
      <c r="P31" s="8"/>
      <c r="Q31" s="8">
        <f t="shared" si="0"/>
        <v>210</v>
      </c>
      <c r="R31" s="13"/>
      <c r="S31" s="13" t="s">
        <v>50</v>
      </c>
    </row>
    <row r="32" spans="1:19" x14ac:dyDescent="0.25">
      <c r="A32" s="8" t="s">
        <v>178</v>
      </c>
      <c r="B32" s="10">
        <v>5</v>
      </c>
      <c r="C32" s="9">
        <f>B32*35</f>
        <v>175</v>
      </c>
      <c r="D32" s="8"/>
      <c r="E32" s="9">
        <f t="shared" si="6"/>
        <v>0</v>
      </c>
      <c r="F32" s="10"/>
      <c r="G32" s="9">
        <f t="shared" si="4"/>
        <v>0</v>
      </c>
      <c r="H32" s="10"/>
      <c r="I32" s="9"/>
      <c r="J32" s="10"/>
      <c r="K32" s="9">
        <f>J32*60</f>
        <v>0</v>
      </c>
      <c r="L32" s="8"/>
      <c r="M32" s="11">
        <f t="shared" si="7"/>
        <v>0</v>
      </c>
      <c r="N32" s="10"/>
      <c r="O32" s="12"/>
      <c r="P32" s="8"/>
      <c r="Q32" s="8">
        <f t="shared" si="0"/>
        <v>175</v>
      </c>
      <c r="R32" s="13" t="s">
        <v>50</v>
      </c>
      <c r="S32" s="13" t="s">
        <v>50</v>
      </c>
    </row>
    <row r="33" spans="1:19" x14ac:dyDescent="0.25">
      <c r="A33" s="8" t="s">
        <v>249</v>
      </c>
      <c r="B33" s="10"/>
      <c r="C33" s="9">
        <f>B33*30</f>
        <v>0</v>
      </c>
      <c r="D33" s="8"/>
      <c r="E33" s="9">
        <f t="shared" si="6"/>
        <v>0</v>
      </c>
      <c r="F33" s="10"/>
      <c r="G33" s="9">
        <f t="shared" si="4"/>
        <v>0</v>
      </c>
      <c r="H33" s="10"/>
      <c r="I33" s="9"/>
      <c r="J33" s="10"/>
      <c r="K33" s="9">
        <f>J33*68</f>
        <v>0</v>
      </c>
      <c r="L33" s="8"/>
      <c r="M33" s="11">
        <f t="shared" si="7"/>
        <v>0</v>
      </c>
      <c r="N33" s="10"/>
      <c r="O33" s="12"/>
      <c r="P33" s="8"/>
      <c r="Q33" s="8">
        <f t="shared" si="0"/>
        <v>0</v>
      </c>
      <c r="R33" s="13"/>
      <c r="S33" s="13"/>
    </row>
    <row r="34" spans="1:19" x14ac:dyDescent="0.25">
      <c r="A34" s="8" t="s">
        <v>104</v>
      </c>
      <c r="B34" s="10">
        <v>4</v>
      </c>
      <c r="C34" s="9">
        <f>B34*25</f>
        <v>100</v>
      </c>
      <c r="D34" s="8"/>
      <c r="E34" s="9">
        <f t="shared" si="6"/>
        <v>0</v>
      </c>
      <c r="F34" s="10"/>
      <c r="G34" s="9">
        <f t="shared" si="4"/>
        <v>0</v>
      </c>
      <c r="H34" s="10"/>
      <c r="I34" s="9">
        <f>H34*40</f>
        <v>0</v>
      </c>
      <c r="J34" s="10"/>
      <c r="K34" s="9">
        <f>J34*60</f>
        <v>0</v>
      </c>
      <c r="L34" s="8"/>
      <c r="M34" s="11">
        <f t="shared" si="7"/>
        <v>0</v>
      </c>
      <c r="N34" s="10"/>
      <c r="O34" s="12"/>
      <c r="P34" s="8"/>
      <c r="Q34" s="8">
        <f t="shared" si="0"/>
        <v>100</v>
      </c>
      <c r="R34" s="13" t="s">
        <v>50</v>
      </c>
      <c r="S34" s="13" t="s">
        <v>50</v>
      </c>
    </row>
    <row r="35" spans="1:19" x14ac:dyDescent="0.25">
      <c r="A35" s="15" t="s">
        <v>91</v>
      </c>
      <c r="B35" s="28">
        <v>3</v>
      </c>
      <c r="C35" s="14">
        <f>B35*25</f>
        <v>75</v>
      </c>
      <c r="D35" s="15"/>
      <c r="E35" s="14">
        <f t="shared" si="6"/>
        <v>0</v>
      </c>
      <c r="F35" s="28"/>
      <c r="G35" s="14">
        <f t="shared" si="4"/>
        <v>0</v>
      </c>
      <c r="H35" s="28"/>
      <c r="I35" s="14">
        <f>H35*40</f>
        <v>0</v>
      </c>
      <c r="J35" s="28"/>
      <c r="K35" s="14">
        <f>J35*60</f>
        <v>0</v>
      </c>
      <c r="L35" s="15"/>
      <c r="M35" s="29">
        <f t="shared" si="7"/>
        <v>0</v>
      </c>
      <c r="N35" s="28"/>
      <c r="O35" s="30"/>
      <c r="P35" s="15"/>
      <c r="Q35" s="15">
        <f t="shared" si="0"/>
        <v>75</v>
      </c>
      <c r="R35" s="21" t="s">
        <v>50</v>
      </c>
      <c r="S35" s="21" t="s">
        <v>50</v>
      </c>
    </row>
    <row r="36" spans="1:19" x14ac:dyDescent="0.25">
      <c r="A36" s="15" t="s">
        <v>243</v>
      </c>
      <c r="B36" s="28"/>
      <c r="C36" s="14">
        <f>B36*25</f>
        <v>0</v>
      </c>
      <c r="D36" s="15"/>
      <c r="E36" s="14">
        <f t="shared" si="6"/>
        <v>0</v>
      </c>
      <c r="F36" s="28"/>
      <c r="G36" s="14">
        <f t="shared" si="4"/>
        <v>0</v>
      </c>
      <c r="H36" s="28"/>
      <c r="I36" s="14"/>
      <c r="J36" s="28">
        <v>5</v>
      </c>
      <c r="K36" s="14">
        <f>J36*65</f>
        <v>325</v>
      </c>
      <c r="L36" s="15"/>
      <c r="M36" s="29">
        <f t="shared" si="7"/>
        <v>0</v>
      </c>
      <c r="N36" s="28"/>
      <c r="O36" s="30"/>
      <c r="P36" s="15"/>
      <c r="Q36" s="15">
        <f t="shared" si="0"/>
        <v>325</v>
      </c>
      <c r="R36" s="21" t="s">
        <v>50</v>
      </c>
      <c r="S36" s="21" t="s">
        <v>50</v>
      </c>
    </row>
    <row r="37" spans="1:19" x14ac:dyDescent="0.25">
      <c r="A37" s="8" t="s">
        <v>73</v>
      </c>
      <c r="B37" s="10"/>
      <c r="C37" s="9">
        <f>B37*25</f>
        <v>0</v>
      </c>
      <c r="D37" s="8"/>
      <c r="E37" s="9">
        <f t="shared" si="6"/>
        <v>0</v>
      </c>
      <c r="F37" s="10"/>
      <c r="G37" s="9">
        <f t="shared" si="4"/>
        <v>0</v>
      </c>
      <c r="H37" s="10"/>
      <c r="I37" s="9">
        <f>H37*40</f>
        <v>0</v>
      </c>
      <c r="J37" s="10">
        <v>2</v>
      </c>
      <c r="K37" s="9">
        <f>J37*60</f>
        <v>120</v>
      </c>
      <c r="L37" s="8"/>
      <c r="M37" s="11">
        <f>L37*65</f>
        <v>0</v>
      </c>
      <c r="N37" s="10"/>
      <c r="O37" s="12"/>
      <c r="P37" s="8"/>
      <c r="Q37" s="8">
        <f t="shared" si="0"/>
        <v>120</v>
      </c>
      <c r="R37" s="13" t="s">
        <v>50</v>
      </c>
      <c r="S37" s="13" t="s">
        <v>50</v>
      </c>
    </row>
    <row r="38" spans="1:19" x14ac:dyDescent="0.25">
      <c r="A38" s="8" t="s">
        <v>89</v>
      </c>
      <c r="B38" s="10">
        <v>11</v>
      </c>
      <c r="C38" s="9">
        <f>B38*25</f>
        <v>275</v>
      </c>
      <c r="D38" s="8"/>
      <c r="E38" s="9">
        <f t="shared" si="6"/>
        <v>0</v>
      </c>
      <c r="F38" s="10"/>
      <c r="G38" s="9">
        <f t="shared" si="4"/>
        <v>0</v>
      </c>
      <c r="H38" s="10"/>
      <c r="I38" s="9">
        <f>H38*40</f>
        <v>0</v>
      </c>
      <c r="J38" s="10"/>
      <c r="K38" s="9">
        <f t="shared" ref="K38:K44" si="8">J38*60</f>
        <v>0</v>
      </c>
      <c r="L38" s="8"/>
      <c r="M38" s="11">
        <f>L38*65</f>
        <v>0</v>
      </c>
      <c r="N38" s="10"/>
      <c r="O38" s="12"/>
      <c r="P38" s="8"/>
      <c r="Q38" s="8">
        <f t="shared" si="0"/>
        <v>275</v>
      </c>
      <c r="R38" s="13"/>
      <c r="S38" s="13"/>
    </row>
    <row r="39" spans="1:19" x14ac:dyDescent="0.25">
      <c r="A39" s="8" t="s">
        <v>90</v>
      </c>
      <c r="B39" s="10"/>
      <c r="C39" s="9">
        <f>B39*30</f>
        <v>0</v>
      </c>
      <c r="D39" s="8"/>
      <c r="E39" s="9">
        <f t="shared" si="6"/>
        <v>0</v>
      </c>
      <c r="F39" s="10">
        <v>1</v>
      </c>
      <c r="G39" s="9">
        <f t="shared" si="4"/>
        <v>80</v>
      </c>
      <c r="H39" s="10"/>
      <c r="I39" s="9"/>
      <c r="J39" s="10"/>
      <c r="K39" s="9">
        <f t="shared" si="8"/>
        <v>0</v>
      </c>
      <c r="L39" s="8">
        <v>4</v>
      </c>
      <c r="M39" s="11">
        <f>L39*65</f>
        <v>260</v>
      </c>
      <c r="N39" s="10"/>
      <c r="O39" s="12"/>
      <c r="P39" s="8"/>
      <c r="Q39" s="8">
        <f t="shared" si="0"/>
        <v>340</v>
      </c>
      <c r="R39" s="13" t="s">
        <v>50</v>
      </c>
      <c r="S39" s="13" t="s">
        <v>50</v>
      </c>
    </row>
    <row r="40" spans="1:19" x14ac:dyDescent="0.25">
      <c r="A40" s="15" t="s">
        <v>72</v>
      </c>
      <c r="B40" s="28">
        <v>19</v>
      </c>
      <c r="C40" s="14">
        <f>B40*25</f>
        <v>475</v>
      </c>
      <c r="D40" s="15"/>
      <c r="E40" s="14">
        <f t="shared" si="6"/>
        <v>0</v>
      </c>
      <c r="F40" s="28"/>
      <c r="G40" s="14">
        <f t="shared" si="4"/>
        <v>0</v>
      </c>
      <c r="H40" s="28"/>
      <c r="I40" s="14">
        <f>H40*40</f>
        <v>0</v>
      </c>
      <c r="J40" s="28"/>
      <c r="K40" s="14">
        <f t="shared" si="8"/>
        <v>0</v>
      </c>
      <c r="L40" s="15"/>
      <c r="M40" s="29">
        <f>L40*65</f>
        <v>0</v>
      </c>
      <c r="N40" s="28"/>
      <c r="O40" s="30"/>
      <c r="P40" s="15"/>
      <c r="Q40" s="15">
        <f t="shared" si="0"/>
        <v>475</v>
      </c>
      <c r="R40" s="21" t="s">
        <v>50</v>
      </c>
      <c r="S40" s="21" t="s">
        <v>50</v>
      </c>
    </row>
    <row r="41" spans="1:19" x14ac:dyDescent="0.25">
      <c r="A41" s="15" t="s">
        <v>24</v>
      </c>
      <c r="B41" s="10">
        <v>4</v>
      </c>
      <c r="C41" s="9">
        <f>B41*25</f>
        <v>100</v>
      </c>
      <c r="D41" s="8">
        <v>5</v>
      </c>
      <c r="E41" s="9">
        <f>D41*35</f>
        <v>175</v>
      </c>
      <c r="F41" s="10"/>
      <c r="G41" s="9">
        <f t="shared" si="4"/>
        <v>0</v>
      </c>
      <c r="H41" s="10"/>
      <c r="I41" s="9">
        <f>H41*40</f>
        <v>0</v>
      </c>
      <c r="J41" s="10"/>
      <c r="K41" s="9">
        <f t="shared" si="8"/>
        <v>0</v>
      </c>
      <c r="L41" s="8"/>
      <c r="M41" s="11">
        <f>L41*65</f>
        <v>0</v>
      </c>
      <c r="N41" s="10"/>
      <c r="O41" s="12"/>
      <c r="P41" s="8"/>
      <c r="Q41" s="8">
        <f t="shared" si="0"/>
        <v>275</v>
      </c>
      <c r="R41" s="13" t="s">
        <v>50</v>
      </c>
      <c r="S41" s="13" t="s">
        <v>50</v>
      </c>
    </row>
    <row r="42" spans="1:19" x14ac:dyDescent="0.25">
      <c r="A42" s="8" t="s">
        <v>156</v>
      </c>
      <c r="B42" s="10">
        <v>5</v>
      </c>
      <c r="C42" s="9">
        <f>B42*35</f>
        <v>175</v>
      </c>
      <c r="D42" s="8"/>
      <c r="E42" s="9">
        <f t="shared" ref="E42:E52" si="9">D42*40</f>
        <v>0</v>
      </c>
      <c r="F42" s="10"/>
      <c r="G42" s="9">
        <f t="shared" si="4"/>
        <v>0</v>
      </c>
      <c r="H42" s="10"/>
      <c r="I42" s="9">
        <f>H42*40</f>
        <v>0</v>
      </c>
      <c r="J42" s="10"/>
      <c r="K42" s="9">
        <f t="shared" si="8"/>
        <v>0</v>
      </c>
      <c r="L42" s="8"/>
      <c r="M42" s="11">
        <f>L42*60</f>
        <v>0</v>
      </c>
      <c r="N42" s="10"/>
      <c r="O42" s="12"/>
      <c r="P42" s="8"/>
      <c r="Q42" s="8">
        <f t="shared" si="0"/>
        <v>175</v>
      </c>
      <c r="R42" s="13" t="s">
        <v>50</v>
      </c>
      <c r="S42" s="13" t="s">
        <v>50</v>
      </c>
    </row>
    <row r="43" spans="1:19" x14ac:dyDescent="0.25">
      <c r="A43" s="8" t="s">
        <v>141</v>
      </c>
      <c r="B43" s="10">
        <v>6</v>
      </c>
      <c r="C43" s="9">
        <f>B43*25</f>
        <v>150</v>
      </c>
      <c r="D43" s="8"/>
      <c r="E43" s="9">
        <f t="shared" si="9"/>
        <v>0</v>
      </c>
      <c r="F43" s="10"/>
      <c r="G43" s="9">
        <f t="shared" si="4"/>
        <v>0</v>
      </c>
      <c r="H43" s="10"/>
      <c r="I43" s="9">
        <f>H43*40</f>
        <v>0</v>
      </c>
      <c r="J43" s="10">
        <v>2</v>
      </c>
      <c r="K43" s="9">
        <f t="shared" si="8"/>
        <v>120</v>
      </c>
      <c r="L43" s="8"/>
      <c r="M43" s="11">
        <f>L43*65</f>
        <v>0</v>
      </c>
      <c r="N43" s="10"/>
      <c r="O43" s="12"/>
      <c r="P43" s="8"/>
      <c r="Q43" s="15">
        <f t="shared" si="0"/>
        <v>270</v>
      </c>
      <c r="R43" s="13" t="s">
        <v>50</v>
      </c>
      <c r="S43" s="13" t="s">
        <v>50</v>
      </c>
    </row>
    <row r="44" spans="1:19" x14ac:dyDescent="0.25">
      <c r="A44" s="8" t="s">
        <v>25</v>
      </c>
      <c r="B44" s="10">
        <v>12</v>
      </c>
      <c r="C44" s="9">
        <f>B44*25</f>
        <v>300</v>
      </c>
      <c r="D44" s="8">
        <v>3</v>
      </c>
      <c r="E44" s="9">
        <f t="shared" si="9"/>
        <v>120</v>
      </c>
      <c r="F44" s="10"/>
      <c r="G44" s="9">
        <f t="shared" si="4"/>
        <v>0</v>
      </c>
      <c r="H44" s="10"/>
      <c r="I44" s="9">
        <f>H44*40</f>
        <v>0</v>
      </c>
      <c r="J44" s="10"/>
      <c r="K44" s="9">
        <f t="shared" si="8"/>
        <v>0</v>
      </c>
      <c r="L44" s="8"/>
      <c r="M44" s="11">
        <f>L44*65</f>
        <v>0</v>
      </c>
      <c r="N44" s="10"/>
      <c r="O44" s="12"/>
      <c r="P44" s="8"/>
      <c r="Q44" s="8">
        <f t="shared" si="0"/>
        <v>420</v>
      </c>
      <c r="R44" s="13" t="s">
        <v>50</v>
      </c>
      <c r="S44" s="13" t="s">
        <v>50</v>
      </c>
    </row>
    <row r="45" spans="1:19" x14ac:dyDescent="0.25">
      <c r="A45" s="8" t="s">
        <v>195</v>
      </c>
      <c r="B45" s="10"/>
      <c r="C45" s="9">
        <f>B45*30</f>
        <v>0</v>
      </c>
      <c r="D45" s="8"/>
      <c r="E45" s="9">
        <f t="shared" si="9"/>
        <v>0</v>
      </c>
      <c r="F45" s="10"/>
      <c r="G45" s="9">
        <f t="shared" si="4"/>
        <v>0</v>
      </c>
      <c r="H45" s="10"/>
      <c r="I45" s="9"/>
      <c r="J45" s="10">
        <v>2</v>
      </c>
      <c r="K45" s="9">
        <f>J45*70</f>
        <v>140</v>
      </c>
      <c r="L45" s="8"/>
      <c r="M45" s="11">
        <f>L45*60</f>
        <v>0</v>
      </c>
      <c r="N45" s="10"/>
      <c r="O45" s="12"/>
      <c r="P45" s="8"/>
      <c r="Q45" s="22">
        <f t="shared" si="0"/>
        <v>140</v>
      </c>
      <c r="R45" s="13" t="s">
        <v>50</v>
      </c>
      <c r="S45" s="13" t="s">
        <v>50</v>
      </c>
    </row>
    <row r="46" spans="1:19" x14ac:dyDescent="0.25">
      <c r="A46" s="8" t="s">
        <v>251</v>
      </c>
      <c r="B46" s="10">
        <v>5</v>
      </c>
      <c r="C46" s="9">
        <f>B46*18</f>
        <v>90</v>
      </c>
      <c r="D46" s="8"/>
      <c r="E46" s="9">
        <f t="shared" si="9"/>
        <v>0</v>
      </c>
      <c r="F46" s="10"/>
      <c r="G46" s="9">
        <f t="shared" si="4"/>
        <v>0</v>
      </c>
      <c r="H46" s="10"/>
      <c r="I46" s="9"/>
      <c r="J46" s="10"/>
      <c r="K46" s="9">
        <f>J46*68</f>
        <v>0</v>
      </c>
      <c r="L46" s="8"/>
      <c r="M46" s="11">
        <f>L46*60</f>
        <v>0</v>
      </c>
      <c r="N46" s="10"/>
      <c r="O46" s="12"/>
      <c r="P46" s="8"/>
      <c r="Q46" s="8">
        <f t="shared" si="0"/>
        <v>90</v>
      </c>
      <c r="R46" s="13" t="s">
        <v>50</v>
      </c>
      <c r="S46" s="13" t="s">
        <v>50</v>
      </c>
    </row>
    <row r="47" spans="1:19" x14ac:dyDescent="0.25">
      <c r="A47" s="8" t="s">
        <v>53</v>
      </c>
      <c r="B47" s="10">
        <v>11</v>
      </c>
      <c r="C47" s="9">
        <f>B47*30</f>
        <v>330</v>
      </c>
      <c r="D47" s="8"/>
      <c r="E47" s="9">
        <f t="shared" si="9"/>
        <v>0</v>
      </c>
      <c r="F47" s="10"/>
      <c r="G47" s="9">
        <f t="shared" si="4"/>
        <v>0</v>
      </c>
      <c r="H47" s="10"/>
      <c r="I47" s="9">
        <f>H47*40</f>
        <v>0</v>
      </c>
      <c r="J47" s="10"/>
      <c r="K47" s="9">
        <f>J47*60</f>
        <v>0</v>
      </c>
      <c r="L47" s="8"/>
      <c r="M47" s="11">
        <f>L47*65</f>
        <v>0</v>
      </c>
      <c r="N47" s="10"/>
      <c r="O47" s="12"/>
      <c r="P47" s="8"/>
      <c r="Q47" s="8">
        <f t="shared" si="0"/>
        <v>330</v>
      </c>
      <c r="R47" s="13" t="s">
        <v>50</v>
      </c>
      <c r="S47" s="13" t="s">
        <v>50</v>
      </c>
    </row>
    <row r="48" spans="1:19" x14ac:dyDescent="0.25">
      <c r="A48" s="8" t="s">
        <v>26</v>
      </c>
      <c r="B48" s="10">
        <v>8</v>
      </c>
      <c r="C48" s="9">
        <f>B48*25</f>
        <v>200</v>
      </c>
      <c r="D48" s="8"/>
      <c r="E48" s="9">
        <f t="shared" si="9"/>
        <v>0</v>
      </c>
      <c r="F48" s="10"/>
      <c r="G48" s="9">
        <f t="shared" si="4"/>
        <v>0</v>
      </c>
      <c r="H48" s="10"/>
      <c r="I48" s="9">
        <f>H48*40</f>
        <v>0</v>
      </c>
      <c r="J48" s="10"/>
      <c r="K48" s="9">
        <f>J48*60</f>
        <v>0</v>
      </c>
      <c r="L48" s="8"/>
      <c r="M48" s="11">
        <f>L48*65</f>
        <v>0</v>
      </c>
      <c r="N48" s="10"/>
      <c r="O48" s="12"/>
      <c r="P48" s="8"/>
      <c r="Q48" s="8">
        <f t="shared" si="0"/>
        <v>200</v>
      </c>
      <c r="R48" s="13" t="s">
        <v>50</v>
      </c>
      <c r="S48" s="13" t="s">
        <v>50</v>
      </c>
    </row>
    <row r="49" spans="1:19" x14ac:dyDescent="0.25">
      <c r="A49" s="8" t="s">
        <v>252</v>
      </c>
      <c r="B49" s="10"/>
      <c r="C49" s="9">
        <f>B49*30</f>
        <v>0</v>
      </c>
      <c r="D49" s="8"/>
      <c r="E49" s="9">
        <f t="shared" si="9"/>
        <v>0</v>
      </c>
      <c r="F49" s="10"/>
      <c r="G49" s="9">
        <f t="shared" si="4"/>
        <v>0</v>
      </c>
      <c r="H49" s="10"/>
      <c r="I49" s="9"/>
      <c r="J49" s="10">
        <v>8</v>
      </c>
      <c r="K49" s="9">
        <f>J49*60</f>
        <v>480</v>
      </c>
      <c r="L49" s="8"/>
      <c r="M49" s="11">
        <f>L49*60</f>
        <v>0</v>
      </c>
      <c r="N49" s="10"/>
      <c r="O49" s="12"/>
      <c r="P49" s="8"/>
      <c r="Q49" s="8">
        <f t="shared" si="0"/>
        <v>480</v>
      </c>
      <c r="R49" s="13" t="s">
        <v>50</v>
      </c>
      <c r="S49" s="13" t="s">
        <v>50</v>
      </c>
    </row>
    <row r="50" spans="1:19" x14ac:dyDescent="0.25">
      <c r="A50" s="8" t="s">
        <v>236</v>
      </c>
      <c r="B50" s="10"/>
      <c r="C50" s="9">
        <f>B50*30</f>
        <v>0</v>
      </c>
      <c r="D50" s="8"/>
      <c r="E50" s="9">
        <f t="shared" si="9"/>
        <v>0</v>
      </c>
      <c r="F50" s="10"/>
      <c r="G50" s="9">
        <f t="shared" si="4"/>
        <v>0</v>
      </c>
      <c r="H50" s="10"/>
      <c r="I50" s="9"/>
      <c r="J50" s="10">
        <v>3</v>
      </c>
      <c r="K50" s="9">
        <f>J50*65</f>
        <v>195</v>
      </c>
      <c r="L50" s="8"/>
      <c r="M50" s="11">
        <f>L50*60</f>
        <v>0</v>
      </c>
      <c r="N50" s="10"/>
      <c r="O50" s="12"/>
      <c r="P50" s="8"/>
      <c r="Q50" s="8">
        <f t="shared" si="0"/>
        <v>195</v>
      </c>
      <c r="R50" s="13"/>
      <c r="S50" s="13" t="s">
        <v>50</v>
      </c>
    </row>
    <row r="51" spans="1:19" x14ac:dyDescent="0.25">
      <c r="A51" s="8" t="s">
        <v>232</v>
      </c>
      <c r="B51" s="10">
        <v>4</v>
      </c>
      <c r="C51" s="9">
        <f>B51*30</f>
        <v>120</v>
      </c>
      <c r="D51" s="8"/>
      <c r="E51" s="9">
        <f t="shared" si="9"/>
        <v>0</v>
      </c>
      <c r="F51" s="10"/>
      <c r="G51" s="9">
        <f t="shared" si="4"/>
        <v>0</v>
      </c>
      <c r="H51" s="10"/>
      <c r="I51" s="9"/>
      <c r="J51" s="10"/>
      <c r="K51" s="9">
        <f>J51*65</f>
        <v>0</v>
      </c>
      <c r="L51" s="8"/>
      <c r="M51" s="11">
        <f>L51*60</f>
        <v>0</v>
      </c>
      <c r="N51" s="10"/>
      <c r="O51" s="12"/>
      <c r="P51" s="8"/>
      <c r="Q51" s="8">
        <f t="shared" si="0"/>
        <v>120</v>
      </c>
      <c r="R51" s="13" t="s">
        <v>50</v>
      </c>
      <c r="S51" s="13" t="s">
        <v>50</v>
      </c>
    </row>
    <row r="52" spans="1:19" x14ac:dyDescent="0.25">
      <c r="A52" s="8" t="s">
        <v>191</v>
      </c>
      <c r="B52" s="10">
        <v>8</v>
      </c>
      <c r="C52" s="9">
        <f>B52*25</f>
        <v>200</v>
      </c>
      <c r="D52" s="8"/>
      <c r="E52" s="9">
        <f t="shared" si="9"/>
        <v>0</v>
      </c>
      <c r="F52" s="10"/>
      <c r="G52" s="9">
        <f t="shared" si="4"/>
        <v>0</v>
      </c>
      <c r="H52" s="10"/>
      <c r="I52" s="9"/>
      <c r="J52" s="10"/>
      <c r="K52" s="9">
        <f>J52*60</f>
        <v>0</v>
      </c>
      <c r="L52" s="8"/>
      <c r="M52" s="11">
        <f>L52*60</f>
        <v>0</v>
      </c>
      <c r="N52" s="10"/>
      <c r="O52" s="12"/>
      <c r="P52" s="8"/>
      <c r="Q52" s="8">
        <f t="shared" si="0"/>
        <v>200</v>
      </c>
      <c r="R52" s="13" t="s">
        <v>50</v>
      </c>
      <c r="S52" s="13" t="s">
        <v>50</v>
      </c>
    </row>
    <row r="53" spans="1:19" x14ac:dyDescent="0.25">
      <c r="A53" s="8" t="s">
        <v>34</v>
      </c>
      <c r="B53" s="10">
        <v>23</v>
      </c>
      <c r="C53" s="9">
        <f>B53*30</f>
        <v>690</v>
      </c>
      <c r="D53" s="8"/>
      <c r="E53" s="9">
        <f>D53*30</f>
        <v>0</v>
      </c>
      <c r="F53" s="10"/>
      <c r="G53" s="9">
        <f t="shared" si="4"/>
        <v>0</v>
      </c>
      <c r="H53" s="10"/>
      <c r="I53" s="9">
        <f>H53*40</f>
        <v>0</v>
      </c>
      <c r="J53" s="10"/>
      <c r="K53" s="9">
        <f>J53*60</f>
        <v>0</v>
      </c>
      <c r="L53" s="8"/>
      <c r="M53" s="11">
        <f>L53*65</f>
        <v>0</v>
      </c>
      <c r="N53" s="10"/>
      <c r="O53" s="12"/>
      <c r="P53" s="8"/>
      <c r="Q53" s="8">
        <f t="shared" si="0"/>
        <v>690</v>
      </c>
      <c r="R53" s="13" t="s">
        <v>50</v>
      </c>
      <c r="S53" s="13" t="s">
        <v>50</v>
      </c>
    </row>
    <row r="54" spans="1:19" x14ac:dyDescent="0.25">
      <c r="A54" s="8" t="s">
        <v>189</v>
      </c>
      <c r="B54" s="10">
        <v>21</v>
      </c>
      <c r="C54" s="9">
        <f>B54*30</f>
        <v>630</v>
      </c>
      <c r="D54" s="8"/>
      <c r="E54" s="9">
        <f>D54*40</f>
        <v>0</v>
      </c>
      <c r="F54" s="10"/>
      <c r="G54" s="9">
        <f t="shared" si="4"/>
        <v>0</v>
      </c>
      <c r="H54" s="10"/>
      <c r="I54" s="9"/>
      <c r="J54" s="10"/>
      <c r="K54" s="9">
        <f>J54*60</f>
        <v>0</v>
      </c>
      <c r="L54" s="8"/>
      <c r="M54" s="11">
        <f>L54*60</f>
        <v>0</v>
      </c>
      <c r="N54" s="10"/>
      <c r="O54" s="12"/>
      <c r="P54" s="8"/>
      <c r="Q54" s="8">
        <f t="shared" si="0"/>
        <v>630</v>
      </c>
      <c r="R54" s="13" t="s">
        <v>50</v>
      </c>
      <c r="S54" s="13" t="s">
        <v>50</v>
      </c>
    </row>
    <row r="55" spans="1:19" x14ac:dyDescent="0.25">
      <c r="A55" s="15" t="s">
        <v>29</v>
      </c>
      <c r="B55" s="10">
        <v>2</v>
      </c>
      <c r="C55" s="9">
        <f>B55*25</f>
        <v>50</v>
      </c>
      <c r="D55" s="8"/>
      <c r="E55" s="9">
        <f>D55*35</f>
        <v>0</v>
      </c>
      <c r="F55" s="10">
        <v>11</v>
      </c>
      <c r="G55" s="9">
        <f t="shared" si="4"/>
        <v>880</v>
      </c>
      <c r="H55" s="10"/>
      <c r="I55" s="9">
        <f>H55*40</f>
        <v>0</v>
      </c>
      <c r="J55" s="10"/>
      <c r="K55" s="9">
        <f>J55*60</f>
        <v>0</v>
      </c>
      <c r="L55" s="8">
        <v>7</v>
      </c>
      <c r="M55" s="11">
        <f>L55*60</f>
        <v>420</v>
      </c>
      <c r="N55" s="10"/>
      <c r="O55" s="12"/>
      <c r="P55" s="8"/>
      <c r="Q55" s="8">
        <f t="shared" si="0"/>
        <v>1350</v>
      </c>
      <c r="R55" s="13" t="s">
        <v>50</v>
      </c>
      <c r="S55" s="13" t="s">
        <v>50</v>
      </c>
    </row>
    <row r="56" spans="1:19" x14ac:dyDescent="0.25">
      <c r="A56" s="8" t="s">
        <v>116</v>
      </c>
      <c r="B56" s="10"/>
      <c r="C56" s="9">
        <f>B56*25</f>
        <v>0</v>
      </c>
      <c r="D56" s="8"/>
      <c r="E56" s="9">
        <f>D56*40</f>
        <v>0</v>
      </c>
      <c r="F56" s="10"/>
      <c r="G56" s="9">
        <f t="shared" si="4"/>
        <v>0</v>
      </c>
      <c r="H56" s="10"/>
      <c r="I56" s="9">
        <f>H56*40</f>
        <v>0</v>
      </c>
      <c r="J56" s="10">
        <v>1</v>
      </c>
      <c r="K56" s="9">
        <f>J56*60</f>
        <v>60</v>
      </c>
      <c r="L56" s="8"/>
      <c r="M56" s="11">
        <f>L56*55</f>
        <v>0</v>
      </c>
      <c r="N56" s="10"/>
      <c r="O56" s="12"/>
      <c r="P56" s="31"/>
      <c r="Q56" s="8">
        <f t="shared" si="0"/>
        <v>60</v>
      </c>
      <c r="R56" s="13" t="s">
        <v>50</v>
      </c>
      <c r="S56" s="13" t="s">
        <v>50</v>
      </c>
    </row>
    <row r="57" spans="1:19" x14ac:dyDescent="0.25">
      <c r="A57" s="8" t="s">
        <v>253</v>
      </c>
      <c r="B57" s="10"/>
      <c r="C57" s="9">
        <f>B57*30</f>
        <v>0</v>
      </c>
      <c r="D57" s="8"/>
      <c r="E57" s="9">
        <f>D57*40</f>
        <v>0</v>
      </c>
      <c r="F57" s="10"/>
      <c r="G57" s="9">
        <f t="shared" si="4"/>
        <v>0</v>
      </c>
      <c r="H57" s="10"/>
      <c r="I57" s="9"/>
      <c r="J57" s="10">
        <v>6</v>
      </c>
      <c r="K57" s="9">
        <f>J57*68</f>
        <v>408</v>
      </c>
      <c r="L57" s="8"/>
      <c r="M57" s="11">
        <f>L57*60</f>
        <v>0</v>
      </c>
      <c r="N57" s="10"/>
      <c r="O57" s="12"/>
      <c r="P57" s="8"/>
      <c r="Q57" s="8">
        <f t="shared" si="0"/>
        <v>408</v>
      </c>
      <c r="R57" s="32" t="s">
        <v>50</v>
      </c>
      <c r="S57" s="13" t="s">
        <v>50</v>
      </c>
    </row>
    <row r="58" spans="1:19" x14ac:dyDescent="0.25">
      <c r="A58" s="8" t="s">
        <v>134</v>
      </c>
      <c r="B58" s="10"/>
      <c r="C58" s="9">
        <f>B58*25</f>
        <v>0</v>
      </c>
      <c r="D58" s="8"/>
      <c r="E58" s="9">
        <f>D58*35</f>
        <v>0</v>
      </c>
      <c r="F58" s="10">
        <v>11</v>
      </c>
      <c r="G58" s="9">
        <f t="shared" si="4"/>
        <v>880</v>
      </c>
      <c r="H58" s="10"/>
      <c r="I58" s="9">
        <f>H58*40</f>
        <v>0</v>
      </c>
      <c r="J58" s="10">
        <v>6</v>
      </c>
      <c r="K58" s="9">
        <f>J58*60</f>
        <v>360</v>
      </c>
      <c r="L58" s="8">
        <v>6</v>
      </c>
      <c r="M58" s="11">
        <f>L58*65</f>
        <v>390</v>
      </c>
      <c r="N58" s="10"/>
      <c r="O58" s="12"/>
      <c r="P58" s="8"/>
      <c r="Q58" s="8">
        <f t="shared" si="0"/>
        <v>1630</v>
      </c>
      <c r="R58" s="13" t="s">
        <v>50</v>
      </c>
      <c r="S58" s="13" t="s">
        <v>50</v>
      </c>
    </row>
    <row r="59" spans="1:19" x14ac:dyDescent="0.25">
      <c r="A59" s="8" t="s">
        <v>238</v>
      </c>
      <c r="B59" s="10"/>
      <c r="C59" s="9">
        <f>B59*30</f>
        <v>0</v>
      </c>
      <c r="D59" s="8"/>
      <c r="E59" s="9">
        <f>D59*40</f>
        <v>0</v>
      </c>
      <c r="F59" s="10"/>
      <c r="G59" s="9">
        <f t="shared" si="4"/>
        <v>0</v>
      </c>
      <c r="H59" s="10"/>
      <c r="I59" s="9"/>
      <c r="J59" s="10">
        <v>3</v>
      </c>
      <c r="K59" s="9">
        <f>J59*65</f>
        <v>195</v>
      </c>
      <c r="L59" s="8"/>
      <c r="M59" s="11">
        <f t="shared" ref="M59:M80" si="10">L59*60</f>
        <v>0</v>
      </c>
      <c r="N59" s="10"/>
      <c r="O59" s="12"/>
      <c r="P59" s="8"/>
      <c r="Q59" s="8">
        <f t="shared" si="0"/>
        <v>195</v>
      </c>
      <c r="R59" s="13" t="s">
        <v>50</v>
      </c>
      <c r="S59" s="21" t="s">
        <v>50</v>
      </c>
    </row>
    <row r="60" spans="1:19" x14ac:dyDescent="0.25">
      <c r="A60" s="8" t="s">
        <v>30</v>
      </c>
      <c r="B60" s="10"/>
      <c r="C60" s="9">
        <f>B60*20</f>
        <v>0</v>
      </c>
      <c r="D60" s="8"/>
      <c r="E60" s="9">
        <f>D60*40</f>
        <v>0</v>
      </c>
      <c r="F60" s="10"/>
      <c r="G60" s="9">
        <f t="shared" si="4"/>
        <v>0</v>
      </c>
      <c r="H60" s="10"/>
      <c r="I60" s="9">
        <f>H60*40</f>
        <v>0</v>
      </c>
      <c r="J60" s="10">
        <v>8</v>
      </c>
      <c r="K60" s="9">
        <f>J60*55</f>
        <v>440</v>
      </c>
      <c r="L60" s="8"/>
      <c r="M60" s="11">
        <f t="shared" si="10"/>
        <v>0</v>
      </c>
      <c r="N60" s="10"/>
      <c r="O60" s="12"/>
      <c r="P60" s="8"/>
      <c r="Q60" s="8">
        <f t="shared" si="0"/>
        <v>440</v>
      </c>
      <c r="R60" s="13" t="s">
        <v>50</v>
      </c>
      <c r="S60" s="13" t="s">
        <v>50</v>
      </c>
    </row>
    <row r="61" spans="1:19" x14ac:dyDescent="0.25">
      <c r="A61" s="8" t="s">
        <v>247</v>
      </c>
      <c r="B61" s="10"/>
      <c r="C61" s="9">
        <f>B61*30</f>
        <v>0</v>
      </c>
      <c r="D61" s="8"/>
      <c r="E61" s="9">
        <f>D61*40</f>
        <v>0</v>
      </c>
      <c r="F61" s="10"/>
      <c r="G61" s="9">
        <f t="shared" si="4"/>
        <v>0</v>
      </c>
      <c r="H61" s="10"/>
      <c r="I61" s="9"/>
      <c r="J61" s="10">
        <v>3</v>
      </c>
      <c r="K61" s="9">
        <f>J61*68</f>
        <v>204</v>
      </c>
      <c r="L61" s="8"/>
      <c r="M61" s="11">
        <f t="shared" si="10"/>
        <v>0</v>
      </c>
      <c r="N61" s="10"/>
      <c r="O61" s="12"/>
      <c r="P61" s="8"/>
      <c r="Q61" s="8">
        <f t="shared" si="0"/>
        <v>204</v>
      </c>
      <c r="R61" s="13"/>
      <c r="S61" s="13" t="s">
        <v>50</v>
      </c>
    </row>
    <row r="62" spans="1:19" x14ac:dyDescent="0.25">
      <c r="A62" s="8" t="s">
        <v>231</v>
      </c>
      <c r="B62" s="10">
        <v>5</v>
      </c>
      <c r="C62" s="9">
        <f>B62*25</f>
        <v>125</v>
      </c>
      <c r="D62" s="8">
        <v>5</v>
      </c>
      <c r="E62" s="9">
        <f>D62*35</f>
        <v>175</v>
      </c>
      <c r="F62" s="10"/>
      <c r="G62" s="9">
        <f t="shared" si="4"/>
        <v>0</v>
      </c>
      <c r="H62" s="10"/>
      <c r="I62" s="9"/>
      <c r="J62" s="10"/>
      <c r="K62" s="9">
        <f>J62*65</f>
        <v>0</v>
      </c>
      <c r="L62" s="8"/>
      <c r="M62" s="11">
        <f t="shared" si="10"/>
        <v>0</v>
      </c>
      <c r="N62" s="10"/>
      <c r="O62" s="12"/>
      <c r="P62" s="8"/>
      <c r="Q62" s="8">
        <f t="shared" si="0"/>
        <v>300</v>
      </c>
      <c r="R62" s="13" t="s">
        <v>50</v>
      </c>
      <c r="S62" s="13" t="s">
        <v>50</v>
      </c>
    </row>
    <row r="63" spans="1:19" x14ac:dyDescent="0.25">
      <c r="A63" s="8" t="s">
        <v>85</v>
      </c>
      <c r="B63" s="10">
        <v>24</v>
      </c>
      <c r="C63" s="9">
        <f>B63*25</f>
        <v>600</v>
      </c>
      <c r="D63" s="8"/>
      <c r="E63" s="9">
        <f>D63*35</f>
        <v>0</v>
      </c>
      <c r="F63" s="10"/>
      <c r="G63" s="9">
        <f t="shared" si="4"/>
        <v>0</v>
      </c>
      <c r="H63" s="10"/>
      <c r="I63" s="9">
        <f>H63*40</f>
        <v>0</v>
      </c>
      <c r="J63" s="10">
        <v>4</v>
      </c>
      <c r="K63" s="9">
        <f>J63*65</f>
        <v>260</v>
      </c>
      <c r="L63" s="8"/>
      <c r="M63" s="11">
        <f t="shared" si="10"/>
        <v>0</v>
      </c>
      <c r="N63" s="10"/>
      <c r="O63" s="12"/>
      <c r="P63" s="8"/>
      <c r="Q63" s="8">
        <f t="shared" si="0"/>
        <v>860</v>
      </c>
      <c r="R63" s="13" t="s">
        <v>50</v>
      </c>
      <c r="S63" s="13" t="s">
        <v>50</v>
      </c>
    </row>
    <row r="64" spans="1:19" x14ac:dyDescent="0.25">
      <c r="A64" s="8" t="s">
        <v>255</v>
      </c>
      <c r="B64" s="10"/>
      <c r="C64" s="9">
        <f t="shared" ref="C64:C79" si="11">B64*30</f>
        <v>0</v>
      </c>
      <c r="D64" s="8"/>
      <c r="E64" s="9">
        <f t="shared" ref="E64:E82" si="12">D64*40</f>
        <v>0</v>
      </c>
      <c r="F64" s="10"/>
      <c r="G64" s="9">
        <f t="shared" si="4"/>
        <v>0</v>
      </c>
      <c r="H64" s="10"/>
      <c r="I64" s="9"/>
      <c r="J64" s="10">
        <v>8</v>
      </c>
      <c r="K64" s="9">
        <f t="shared" ref="K64:K79" si="13">J64*68</f>
        <v>544</v>
      </c>
      <c r="L64" s="8"/>
      <c r="M64" s="11">
        <f t="shared" si="10"/>
        <v>0</v>
      </c>
      <c r="N64" s="10"/>
      <c r="O64" s="12"/>
      <c r="P64" s="8"/>
      <c r="Q64" s="8">
        <f t="shared" si="0"/>
        <v>544</v>
      </c>
      <c r="R64" s="13" t="s">
        <v>50</v>
      </c>
      <c r="S64" s="13" t="s">
        <v>50</v>
      </c>
    </row>
    <row r="65" spans="1:19" x14ac:dyDescent="0.25">
      <c r="A65" s="8" t="s">
        <v>256</v>
      </c>
      <c r="B65" s="10"/>
      <c r="C65" s="9">
        <f t="shared" si="11"/>
        <v>0</v>
      </c>
      <c r="D65" s="8"/>
      <c r="E65" s="9">
        <f t="shared" si="12"/>
        <v>0</v>
      </c>
      <c r="F65" s="10"/>
      <c r="G65" s="9">
        <f t="shared" si="4"/>
        <v>0</v>
      </c>
      <c r="H65" s="10"/>
      <c r="I65" s="9"/>
      <c r="J65" s="10">
        <v>3</v>
      </c>
      <c r="K65" s="9">
        <f t="shared" si="13"/>
        <v>204</v>
      </c>
      <c r="L65" s="8"/>
      <c r="M65" s="11">
        <f t="shared" si="10"/>
        <v>0</v>
      </c>
      <c r="N65" s="10"/>
      <c r="O65" s="12"/>
      <c r="P65" s="8"/>
      <c r="Q65" s="8">
        <f t="shared" si="0"/>
        <v>204</v>
      </c>
      <c r="R65" s="13" t="s">
        <v>50</v>
      </c>
      <c r="S65" s="13" t="s">
        <v>50</v>
      </c>
    </row>
    <row r="66" spans="1:19" x14ac:dyDescent="0.25">
      <c r="A66" s="8" t="s">
        <v>257</v>
      </c>
      <c r="B66" s="10"/>
      <c r="C66" s="9">
        <f t="shared" si="11"/>
        <v>0</v>
      </c>
      <c r="D66" s="8"/>
      <c r="E66" s="9">
        <f t="shared" si="12"/>
        <v>0</v>
      </c>
      <c r="F66" s="10"/>
      <c r="G66" s="9">
        <f t="shared" si="4"/>
        <v>0</v>
      </c>
      <c r="H66" s="10"/>
      <c r="I66" s="9"/>
      <c r="J66" s="10">
        <v>2</v>
      </c>
      <c r="K66" s="9">
        <f t="shared" si="13"/>
        <v>136</v>
      </c>
      <c r="L66" s="8"/>
      <c r="M66" s="11">
        <f t="shared" si="10"/>
        <v>0</v>
      </c>
      <c r="N66" s="10"/>
      <c r="O66" s="12"/>
      <c r="P66" s="8"/>
      <c r="Q66" s="8">
        <f t="shared" si="0"/>
        <v>136</v>
      </c>
      <c r="R66" s="13" t="s">
        <v>50</v>
      </c>
      <c r="S66" s="13" t="s">
        <v>50</v>
      </c>
    </row>
    <row r="67" spans="1:19" x14ac:dyDescent="0.25">
      <c r="A67" s="8" t="s">
        <v>258</v>
      </c>
      <c r="B67" s="10"/>
      <c r="C67" s="9">
        <f t="shared" si="11"/>
        <v>0</v>
      </c>
      <c r="D67" s="8"/>
      <c r="E67" s="9">
        <f t="shared" si="12"/>
        <v>0</v>
      </c>
      <c r="F67" s="10"/>
      <c r="G67" s="9">
        <f t="shared" si="4"/>
        <v>0</v>
      </c>
      <c r="H67" s="10"/>
      <c r="I67" s="9"/>
      <c r="J67" s="10">
        <v>1</v>
      </c>
      <c r="K67" s="9">
        <f t="shared" si="13"/>
        <v>68</v>
      </c>
      <c r="L67" s="8"/>
      <c r="M67" s="11">
        <f t="shared" si="10"/>
        <v>0</v>
      </c>
      <c r="N67" s="10"/>
      <c r="O67" s="12"/>
      <c r="P67" s="8"/>
      <c r="Q67" s="8">
        <f t="shared" ref="Q67:Q82" si="14">SUM(C67,E67,G67,I67,K67,N67,M67)-O67</f>
        <v>68</v>
      </c>
      <c r="R67" s="13" t="s">
        <v>50</v>
      </c>
      <c r="S67" s="13" t="s">
        <v>50</v>
      </c>
    </row>
    <row r="68" spans="1:19" x14ac:dyDescent="0.25">
      <c r="A68" s="8" t="s">
        <v>259</v>
      </c>
      <c r="B68" s="10"/>
      <c r="C68" s="9">
        <f t="shared" si="11"/>
        <v>0</v>
      </c>
      <c r="D68" s="8"/>
      <c r="E68" s="9">
        <f t="shared" si="12"/>
        <v>0</v>
      </c>
      <c r="F68" s="10"/>
      <c r="G68" s="9">
        <f t="shared" si="4"/>
        <v>0</v>
      </c>
      <c r="H68" s="10"/>
      <c r="I68" s="9"/>
      <c r="J68" s="10">
        <v>6</v>
      </c>
      <c r="K68" s="9">
        <f t="shared" si="13"/>
        <v>408</v>
      </c>
      <c r="L68" s="8"/>
      <c r="M68" s="11">
        <f t="shared" si="10"/>
        <v>0</v>
      </c>
      <c r="N68" s="10"/>
      <c r="O68" s="12"/>
      <c r="P68" s="8"/>
      <c r="Q68" s="8">
        <f t="shared" si="14"/>
        <v>408</v>
      </c>
      <c r="R68" s="13" t="s">
        <v>50</v>
      </c>
      <c r="S68" s="13" t="s">
        <v>50</v>
      </c>
    </row>
    <row r="69" spans="1:19" x14ac:dyDescent="0.25">
      <c r="A69" s="8" t="s">
        <v>260</v>
      </c>
      <c r="B69" s="10"/>
      <c r="C69" s="9">
        <f t="shared" si="11"/>
        <v>0</v>
      </c>
      <c r="D69" s="8"/>
      <c r="E69" s="9">
        <f t="shared" si="12"/>
        <v>0</v>
      </c>
      <c r="F69" s="10"/>
      <c r="G69" s="9">
        <f t="shared" si="4"/>
        <v>0</v>
      </c>
      <c r="H69" s="10"/>
      <c r="I69" s="9"/>
      <c r="J69" s="10">
        <v>6</v>
      </c>
      <c r="K69" s="9">
        <f>J69*65</f>
        <v>390</v>
      </c>
      <c r="L69" s="8"/>
      <c r="M69" s="11">
        <f t="shared" si="10"/>
        <v>0</v>
      </c>
      <c r="N69" s="10"/>
      <c r="O69" s="12"/>
      <c r="P69" s="8"/>
      <c r="Q69" s="8">
        <f t="shared" si="14"/>
        <v>390</v>
      </c>
      <c r="R69" s="13" t="s">
        <v>50</v>
      </c>
      <c r="S69" s="13" t="s">
        <v>50</v>
      </c>
    </row>
    <row r="70" spans="1:19" x14ac:dyDescent="0.25">
      <c r="A70" s="8" t="s">
        <v>261</v>
      </c>
      <c r="B70" s="10"/>
      <c r="C70" s="9">
        <f t="shared" si="11"/>
        <v>0</v>
      </c>
      <c r="D70" s="8"/>
      <c r="E70" s="9">
        <f t="shared" si="12"/>
        <v>0</v>
      </c>
      <c r="F70" s="10"/>
      <c r="G70" s="9">
        <f t="shared" si="4"/>
        <v>0</v>
      </c>
      <c r="H70" s="10"/>
      <c r="I70" s="9"/>
      <c r="J70" s="10">
        <v>1</v>
      </c>
      <c r="K70" s="9">
        <f t="shared" si="13"/>
        <v>68</v>
      </c>
      <c r="L70" s="8"/>
      <c r="M70" s="11">
        <f t="shared" si="10"/>
        <v>0</v>
      </c>
      <c r="N70" s="10"/>
      <c r="O70" s="12"/>
      <c r="P70" s="8"/>
      <c r="Q70" s="8">
        <f t="shared" si="14"/>
        <v>68</v>
      </c>
      <c r="R70" s="13" t="s">
        <v>50</v>
      </c>
      <c r="S70" s="13" t="s">
        <v>50</v>
      </c>
    </row>
    <row r="71" spans="1:19" x14ac:dyDescent="0.25">
      <c r="A71" s="8" t="s">
        <v>262</v>
      </c>
      <c r="B71" s="10"/>
      <c r="C71" s="9">
        <f t="shared" si="11"/>
        <v>0</v>
      </c>
      <c r="D71" s="8"/>
      <c r="E71" s="9">
        <f t="shared" si="12"/>
        <v>0</v>
      </c>
      <c r="F71" s="10"/>
      <c r="G71" s="9">
        <f t="shared" si="4"/>
        <v>0</v>
      </c>
      <c r="H71" s="10"/>
      <c r="I71" s="9"/>
      <c r="J71" s="10">
        <v>3</v>
      </c>
      <c r="K71" s="9">
        <f t="shared" si="13"/>
        <v>204</v>
      </c>
      <c r="L71" s="8"/>
      <c r="M71" s="11">
        <f t="shared" si="10"/>
        <v>0</v>
      </c>
      <c r="N71" s="10"/>
      <c r="O71" s="12"/>
      <c r="P71" s="8"/>
      <c r="Q71" s="8">
        <f t="shared" si="14"/>
        <v>204</v>
      </c>
      <c r="R71" s="13" t="s">
        <v>50</v>
      </c>
      <c r="S71" s="13" t="s">
        <v>50</v>
      </c>
    </row>
    <row r="72" spans="1:19" x14ac:dyDescent="0.25">
      <c r="A72" s="8" t="s">
        <v>263</v>
      </c>
      <c r="B72" s="10"/>
      <c r="C72" s="9">
        <f t="shared" si="11"/>
        <v>0</v>
      </c>
      <c r="D72" s="8"/>
      <c r="E72" s="9">
        <f t="shared" si="12"/>
        <v>0</v>
      </c>
      <c r="F72" s="10"/>
      <c r="G72" s="9">
        <f t="shared" si="4"/>
        <v>0</v>
      </c>
      <c r="H72" s="10"/>
      <c r="I72" s="9"/>
      <c r="J72" s="10">
        <v>2</v>
      </c>
      <c r="K72" s="9">
        <f t="shared" si="13"/>
        <v>136</v>
      </c>
      <c r="L72" s="8"/>
      <c r="M72" s="11">
        <f t="shared" si="10"/>
        <v>0</v>
      </c>
      <c r="N72" s="10"/>
      <c r="O72" s="12"/>
      <c r="P72" s="8"/>
      <c r="Q72" s="8">
        <f t="shared" si="14"/>
        <v>136</v>
      </c>
      <c r="R72" s="13" t="s">
        <v>50</v>
      </c>
      <c r="S72" s="13" t="s">
        <v>50</v>
      </c>
    </row>
    <row r="73" spans="1:19" x14ac:dyDescent="0.25">
      <c r="A73" s="8" t="s">
        <v>264</v>
      </c>
      <c r="B73" s="10">
        <v>2</v>
      </c>
      <c r="C73" s="9">
        <f t="shared" si="11"/>
        <v>60</v>
      </c>
      <c r="D73" s="8"/>
      <c r="E73" s="9">
        <f t="shared" si="12"/>
        <v>0</v>
      </c>
      <c r="F73" s="10"/>
      <c r="G73" s="9">
        <f t="shared" si="4"/>
        <v>0</v>
      </c>
      <c r="H73" s="10"/>
      <c r="I73" s="9"/>
      <c r="J73" s="10"/>
      <c r="K73" s="9">
        <f t="shared" si="13"/>
        <v>0</v>
      </c>
      <c r="L73" s="8"/>
      <c r="M73" s="11">
        <f t="shared" si="10"/>
        <v>0</v>
      </c>
      <c r="N73" s="10"/>
      <c r="O73" s="12"/>
      <c r="P73" s="8"/>
      <c r="Q73" s="8">
        <f t="shared" si="14"/>
        <v>60</v>
      </c>
      <c r="R73" s="13"/>
      <c r="S73" s="13"/>
    </row>
    <row r="74" spans="1:19" x14ac:dyDescent="0.25">
      <c r="A74" s="8" t="s">
        <v>265</v>
      </c>
      <c r="B74" s="10">
        <v>9</v>
      </c>
      <c r="C74" s="9">
        <f>B74*30</f>
        <v>270</v>
      </c>
      <c r="D74" s="8"/>
      <c r="E74" s="9">
        <f t="shared" si="12"/>
        <v>0</v>
      </c>
      <c r="F74" s="10"/>
      <c r="G74" s="9">
        <f t="shared" si="4"/>
        <v>0</v>
      </c>
      <c r="H74" s="10"/>
      <c r="I74" s="9"/>
      <c r="J74" s="10"/>
      <c r="K74" s="9">
        <f t="shared" si="13"/>
        <v>0</v>
      </c>
      <c r="L74" s="8"/>
      <c r="M74" s="11">
        <f t="shared" si="10"/>
        <v>0</v>
      </c>
      <c r="N74" s="10"/>
      <c r="O74" s="12"/>
      <c r="P74" s="8"/>
      <c r="Q74" s="8">
        <f t="shared" si="14"/>
        <v>270</v>
      </c>
      <c r="R74" s="13" t="s">
        <v>50</v>
      </c>
      <c r="S74" s="13" t="s">
        <v>50</v>
      </c>
    </row>
    <row r="75" spans="1:19" x14ac:dyDescent="0.25">
      <c r="A75" s="8" t="s">
        <v>266</v>
      </c>
      <c r="B75" s="10">
        <v>7</v>
      </c>
      <c r="C75" s="9">
        <f t="shared" si="11"/>
        <v>210</v>
      </c>
      <c r="D75" s="8"/>
      <c r="E75" s="9">
        <f t="shared" si="12"/>
        <v>0</v>
      </c>
      <c r="F75" s="10"/>
      <c r="G75" s="9">
        <f t="shared" si="4"/>
        <v>0</v>
      </c>
      <c r="H75" s="10"/>
      <c r="I75" s="9"/>
      <c r="J75" s="10"/>
      <c r="K75" s="9">
        <f t="shared" si="13"/>
        <v>0</v>
      </c>
      <c r="L75" s="8"/>
      <c r="M75" s="11">
        <f t="shared" si="10"/>
        <v>0</v>
      </c>
      <c r="N75" s="10"/>
      <c r="O75" s="12"/>
      <c r="P75" s="8"/>
      <c r="Q75" s="8">
        <f t="shared" si="14"/>
        <v>210</v>
      </c>
      <c r="R75" s="13" t="s">
        <v>50</v>
      </c>
      <c r="S75" s="13" t="s">
        <v>50</v>
      </c>
    </row>
    <row r="76" spans="1:19" x14ac:dyDescent="0.25">
      <c r="A76" s="8" t="s">
        <v>267</v>
      </c>
      <c r="B76" s="10"/>
      <c r="C76" s="9">
        <f t="shared" si="11"/>
        <v>0</v>
      </c>
      <c r="D76" s="8"/>
      <c r="E76" s="9">
        <f t="shared" si="12"/>
        <v>0</v>
      </c>
      <c r="F76" s="10"/>
      <c r="G76" s="9">
        <f t="shared" si="4"/>
        <v>0</v>
      </c>
      <c r="H76" s="10"/>
      <c r="I76" s="9"/>
      <c r="J76" s="10"/>
      <c r="K76" s="9">
        <f t="shared" si="13"/>
        <v>0</v>
      </c>
      <c r="L76" s="8">
        <v>3</v>
      </c>
      <c r="M76" s="11">
        <f>L76*65</f>
        <v>195</v>
      </c>
      <c r="N76" s="10"/>
      <c r="O76" s="12"/>
      <c r="P76" s="8"/>
      <c r="Q76" s="8">
        <f t="shared" si="14"/>
        <v>195</v>
      </c>
      <c r="R76" s="13" t="s">
        <v>50</v>
      </c>
      <c r="S76" s="13" t="s">
        <v>50</v>
      </c>
    </row>
    <row r="77" spans="1:19" x14ac:dyDescent="0.25">
      <c r="A77" s="8"/>
      <c r="B77" s="10"/>
      <c r="C77" s="9">
        <f t="shared" si="11"/>
        <v>0</v>
      </c>
      <c r="D77" s="8"/>
      <c r="E77" s="9">
        <f t="shared" si="12"/>
        <v>0</v>
      </c>
      <c r="F77" s="10"/>
      <c r="G77" s="9">
        <f t="shared" si="4"/>
        <v>0</v>
      </c>
      <c r="H77" s="10"/>
      <c r="I77" s="9"/>
      <c r="J77" s="10"/>
      <c r="K77" s="9">
        <f t="shared" si="13"/>
        <v>0</v>
      </c>
      <c r="L77" s="8"/>
      <c r="M77" s="11">
        <f t="shared" si="10"/>
        <v>0</v>
      </c>
      <c r="N77" s="10"/>
      <c r="O77" s="12"/>
      <c r="P77" s="8"/>
      <c r="Q77" s="8">
        <f t="shared" si="14"/>
        <v>0</v>
      </c>
      <c r="R77" s="13"/>
      <c r="S77" s="13"/>
    </row>
    <row r="78" spans="1:19" x14ac:dyDescent="0.25">
      <c r="A78" s="8"/>
      <c r="B78" s="10"/>
      <c r="C78" s="9">
        <f t="shared" si="11"/>
        <v>0</v>
      </c>
      <c r="D78" s="8"/>
      <c r="E78" s="9">
        <f t="shared" si="12"/>
        <v>0</v>
      </c>
      <c r="F78" s="10"/>
      <c r="G78" s="9">
        <f t="shared" si="4"/>
        <v>0</v>
      </c>
      <c r="H78" s="10"/>
      <c r="I78" s="9"/>
      <c r="J78" s="10"/>
      <c r="K78" s="9">
        <f t="shared" si="13"/>
        <v>0</v>
      </c>
      <c r="L78" s="8"/>
      <c r="M78" s="11">
        <f t="shared" si="10"/>
        <v>0</v>
      </c>
      <c r="N78" s="10"/>
      <c r="O78" s="12"/>
      <c r="P78" s="8"/>
      <c r="Q78" s="8">
        <f t="shared" si="14"/>
        <v>0</v>
      </c>
      <c r="R78" s="13"/>
      <c r="S78" s="13"/>
    </row>
    <row r="79" spans="1:19" x14ac:dyDescent="0.25">
      <c r="A79" s="8"/>
      <c r="B79" s="10"/>
      <c r="C79" s="9">
        <f t="shared" si="11"/>
        <v>0</v>
      </c>
      <c r="D79" s="8"/>
      <c r="E79" s="9">
        <f t="shared" si="12"/>
        <v>0</v>
      </c>
      <c r="F79" s="10"/>
      <c r="G79" s="9">
        <f t="shared" si="4"/>
        <v>0</v>
      </c>
      <c r="H79" s="10"/>
      <c r="I79" s="9"/>
      <c r="J79" s="10"/>
      <c r="K79" s="9">
        <f t="shared" si="13"/>
        <v>0</v>
      </c>
      <c r="L79" s="8"/>
      <c r="M79" s="11">
        <f t="shared" si="10"/>
        <v>0</v>
      </c>
      <c r="N79" s="10"/>
      <c r="O79" s="12"/>
      <c r="P79" s="8"/>
      <c r="Q79" s="8">
        <f t="shared" si="14"/>
        <v>0</v>
      </c>
      <c r="R79" s="13"/>
      <c r="S79" s="13"/>
    </row>
    <row r="80" spans="1:19" x14ac:dyDescent="0.25">
      <c r="A80" s="8" t="s">
        <v>209</v>
      </c>
      <c r="B80" s="10"/>
      <c r="C80" s="9">
        <f>B80*10</f>
        <v>0</v>
      </c>
      <c r="D80" s="8"/>
      <c r="E80" s="9">
        <f t="shared" si="12"/>
        <v>0</v>
      </c>
      <c r="F80" s="10"/>
      <c r="G80" s="9">
        <f>F80*55</f>
        <v>0</v>
      </c>
      <c r="H80" s="10"/>
      <c r="I80" s="9">
        <f>H80*40</f>
        <v>0</v>
      </c>
      <c r="J80" s="10"/>
      <c r="K80" s="9">
        <f>J80*70</f>
        <v>0</v>
      </c>
      <c r="L80" s="8">
        <v>9</v>
      </c>
      <c r="M80" s="11">
        <f t="shared" si="10"/>
        <v>540</v>
      </c>
      <c r="N80" s="10"/>
      <c r="O80" s="12"/>
      <c r="P80" s="8"/>
      <c r="Q80" s="8">
        <f t="shared" si="14"/>
        <v>540</v>
      </c>
      <c r="R80" s="13"/>
      <c r="S80" s="13"/>
    </row>
    <row r="81" spans="1:19" x14ac:dyDescent="0.25">
      <c r="A81" s="9" t="s">
        <v>105</v>
      </c>
      <c r="B81" s="8">
        <v>2</v>
      </c>
      <c r="C81" s="9">
        <f>B81*10</f>
        <v>20</v>
      </c>
      <c r="D81" s="8">
        <v>3</v>
      </c>
      <c r="E81" s="9">
        <f t="shared" si="12"/>
        <v>120</v>
      </c>
      <c r="F81" s="10">
        <v>3</v>
      </c>
      <c r="G81" s="9">
        <f>F81*55</f>
        <v>165</v>
      </c>
      <c r="H81" s="10"/>
      <c r="I81" s="9">
        <f>H81*40</f>
        <v>0</v>
      </c>
      <c r="J81" s="10"/>
      <c r="K81" s="9">
        <f>J81*70</f>
        <v>0</v>
      </c>
      <c r="L81" s="8"/>
      <c r="M81" s="11">
        <f>L81*30</f>
        <v>0</v>
      </c>
      <c r="N81" s="10"/>
      <c r="O81" s="12"/>
      <c r="P81" s="8"/>
      <c r="Q81" s="8">
        <f t="shared" si="14"/>
        <v>305</v>
      </c>
      <c r="R81" s="13"/>
      <c r="S81" s="13"/>
    </row>
    <row r="82" spans="1:19" x14ac:dyDescent="0.25">
      <c r="A82" s="9" t="s">
        <v>65</v>
      </c>
      <c r="B82" s="8">
        <v>19</v>
      </c>
      <c r="C82" s="9">
        <f>B82*10</f>
        <v>190</v>
      </c>
      <c r="D82" s="8"/>
      <c r="E82" s="9">
        <f t="shared" si="12"/>
        <v>0</v>
      </c>
      <c r="F82" s="10"/>
      <c r="G82" s="9">
        <f>F82*55</f>
        <v>0</v>
      </c>
      <c r="H82" s="10"/>
      <c r="I82" s="9">
        <f>H82*40</f>
        <v>0</v>
      </c>
      <c r="J82" s="10"/>
      <c r="K82" s="9">
        <f>J82*65</f>
        <v>0</v>
      </c>
      <c r="L82" s="8"/>
      <c r="M82" s="11">
        <f>L82*55</f>
        <v>0</v>
      </c>
      <c r="N82" s="10"/>
      <c r="O82" s="12"/>
      <c r="P82" s="8"/>
      <c r="Q82" s="8">
        <f t="shared" si="14"/>
        <v>190</v>
      </c>
      <c r="R82" s="13"/>
      <c r="S82" s="13"/>
    </row>
    <row r="83" spans="1:19" x14ac:dyDescent="0.25">
      <c r="B83">
        <f>SUM(B3:B82)</f>
        <v>349</v>
      </c>
      <c r="C83">
        <f>SUM(C3:C80)</f>
        <v>8870</v>
      </c>
      <c r="D83">
        <f>SUM(D3:D82)</f>
        <v>28</v>
      </c>
      <c r="E83">
        <f>SUM(E3:E80)</f>
        <v>960</v>
      </c>
      <c r="F83">
        <f>SUM(F3:F82)</f>
        <v>38</v>
      </c>
      <c r="G83">
        <f>SUM(G3:G80)</f>
        <v>3420</v>
      </c>
      <c r="H83">
        <f>SUM(H3:H82)</f>
        <v>0</v>
      </c>
      <c r="I83">
        <f>SUM(I3:I80)</f>
        <v>0</v>
      </c>
      <c r="J83">
        <f>SUM(J3:J82)</f>
        <v>126</v>
      </c>
      <c r="K83">
        <f>SUM(K3:K80)</f>
        <v>8206</v>
      </c>
      <c r="L83">
        <f>SUM(L3:L82)</f>
        <v>59</v>
      </c>
      <c r="M83">
        <f>SUM(M3:M79)</f>
        <v>3350</v>
      </c>
      <c r="Q83">
        <f>SUM(Q3:Q80)-(Q82+Q81+Q80)</f>
        <v>24506</v>
      </c>
    </row>
    <row r="84" spans="1:19" x14ac:dyDescent="0.25">
      <c r="M84">
        <f>M83-800-750-750</f>
        <v>1050</v>
      </c>
      <c r="Q84">
        <f>SUM(B83,D83,F83,H83,J83,L83)</f>
        <v>600</v>
      </c>
    </row>
    <row r="88" spans="1:19" x14ac:dyDescent="0.25">
      <c r="A88" t="s">
        <v>213</v>
      </c>
      <c r="B88">
        <v>3238</v>
      </c>
    </row>
    <row r="89" spans="1:19" x14ac:dyDescent="0.25">
      <c r="A89" t="s">
        <v>113</v>
      </c>
      <c r="B89">
        <v>1904</v>
      </c>
    </row>
    <row r="90" spans="1:19" x14ac:dyDescent="0.25">
      <c r="A90" t="s">
        <v>158</v>
      </c>
      <c r="B90">
        <v>1920</v>
      </c>
    </row>
    <row r="91" spans="1:19" x14ac:dyDescent="0.25">
      <c r="A91" t="s">
        <v>137</v>
      </c>
      <c r="B91">
        <v>1318</v>
      </c>
    </row>
    <row r="92" spans="1:19" x14ac:dyDescent="0.25">
      <c r="A92" t="s">
        <v>228</v>
      </c>
      <c r="B92">
        <v>812</v>
      </c>
    </row>
    <row r="93" spans="1:19" x14ac:dyDescent="0.25">
      <c r="A93" t="s">
        <v>229</v>
      </c>
      <c r="B93">
        <v>2057</v>
      </c>
    </row>
    <row r="94" spans="1:19" x14ac:dyDescent="0.25">
      <c r="A94" t="s">
        <v>230</v>
      </c>
      <c r="B94">
        <v>1210</v>
      </c>
    </row>
    <row r="96" spans="1:19" x14ac:dyDescent="0.25">
      <c r="A96" s="16" t="s">
        <v>12</v>
      </c>
      <c r="B96">
        <f>SUM(B88:B95)</f>
        <v>12459</v>
      </c>
      <c r="C96">
        <f>SUM(C88:C94)</f>
        <v>0</v>
      </c>
    </row>
    <row r="98" spans="1:4" x14ac:dyDescent="0.25">
      <c r="A98" t="s">
        <v>39</v>
      </c>
      <c r="B98">
        <f>Q83-B96</f>
        <v>12047</v>
      </c>
    </row>
    <row r="100" spans="1:4" x14ac:dyDescent="0.25">
      <c r="A100" t="s">
        <v>40</v>
      </c>
      <c r="B100">
        <v>3500</v>
      </c>
    </row>
    <row r="101" spans="1:4" x14ac:dyDescent="0.25">
      <c r="A101" t="s">
        <v>41</v>
      </c>
      <c r="B101">
        <v>200</v>
      </c>
    </row>
    <row r="102" spans="1:4" x14ac:dyDescent="0.25">
      <c r="A102" t="s">
        <v>42</v>
      </c>
      <c r="B102">
        <v>280</v>
      </c>
    </row>
    <row r="103" spans="1:4" x14ac:dyDescent="0.25">
      <c r="A103" t="s">
        <v>51</v>
      </c>
      <c r="B103">
        <v>515</v>
      </c>
    </row>
    <row r="104" spans="1:4" x14ac:dyDescent="0.25">
      <c r="A104" t="s">
        <v>43</v>
      </c>
      <c r="B104">
        <v>125</v>
      </c>
    </row>
    <row r="105" spans="1:4" x14ac:dyDescent="0.25">
      <c r="A105" t="s">
        <v>44</v>
      </c>
      <c r="B105">
        <v>126</v>
      </c>
    </row>
    <row r="106" spans="1:4" x14ac:dyDescent="0.25">
      <c r="A106" t="s">
        <v>227</v>
      </c>
      <c r="B106">
        <v>465</v>
      </c>
    </row>
    <row r="107" spans="1:4" x14ac:dyDescent="0.25">
      <c r="D107" s="17"/>
    </row>
    <row r="109" spans="1:4" x14ac:dyDescent="0.25">
      <c r="A109" t="s">
        <v>82</v>
      </c>
      <c r="B109">
        <v>2000</v>
      </c>
    </row>
    <row r="110" spans="1:4" x14ac:dyDescent="0.25">
      <c r="A110" t="s">
        <v>48</v>
      </c>
      <c r="B110">
        <f>SUM(B100:B109)</f>
        <v>7211</v>
      </c>
    </row>
    <row r="113" spans="1:2" x14ac:dyDescent="0.25">
      <c r="A113" t="s">
        <v>49</v>
      </c>
      <c r="B113">
        <f>B98-B110</f>
        <v>4836</v>
      </c>
    </row>
  </sheetData>
  <sortState ref="A3:S84">
    <sortCondition ref="A3:A84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16.42578125" customWidth="1"/>
    <col min="2" max="2" width="8.7109375" bestFit="1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s="7" t="s">
        <v>15</v>
      </c>
      <c r="B3" s="8"/>
      <c r="C3" s="9">
        <f>B3*20</f>
        <v>0</v>
      </c>
      <c r="D3" s="8"/>
      <c r="E3" s="9">
        <f>D3*30</f>
        <v>0</v>
      </c>
      <c r="F3" s="10"/>
      <c r="G3" s="9">
        <f>F3*80</f>
        <v>0</v>
      </c>
      <c r="H3" s="10"/>
      <c r="I3" s="9">
        <f>H3*40</f>
        <v>0</v>
      </c>
      <c r="J3" s="10"/>
      <c r="K3" s="9">
        <f t="shared" ref="K3:K26" si="0">J3*65</f>
        <v>0</v>
      </c>
      <c r="L3" s="8">
        <v>11</v>
      </c>
      <c r="M3" s="11">
        <f>L3*70</f>
        <v>770</v>
      </c>
      <c r="N3" s="10"/>
      <c r="O3" s="12"/>
      <c r="P3" s="8"/>
      <c r="Q3" s="8">
        <f t="shared" ref="Q3:Q31" si="1">SUM(C3,E3,G3,I3,K3,N3,M3)-O3</f>
        <v>770</v>
      </c>
      <c r="R3" s="13"/>
      <c r="S3" s="13" t="s">
        <v>50</v>
      </c>
    </row>
    <row r="4" spans="1:21" x14ac:dyDescent="0.25">
      <c r="A4" s="9" t="s">
        <v>33</v>
      </c>
      <c r="B4" s="8"/>
      <c r="C4" s="9">
        <f>B4*20</f>
        <v>0</v>
      </c>
      <c r="D4" s="8"/>
      <c r="E4" s="9">
        <f>D4*35</f>
        <v>0</v>
      </c>
      <c r="F4" s="10"/>
      <c r="G4" s="9">
        <f>F4*60</f>
        <v>0</v>
      </c>
      <c r="H4" s="10"/>
      <c r="I4" s="9">
        <f t="shared" ref="I4:I31" si="2">H4*40</f>
        <v>0</v>
      </c>
      <c r="J4" s="10">
        <v>5</v>
      </c>
      <c r="K4" s="9">
        <f>J4*60</f>
        <v>300</v>
      </c>
      <c r="L4" s="8"/>
      <c r="M4" s="11">
        <f>L4*55</f>
        <v>0</v>
      </c>
      <c r="N4" s="10"/>
      <c r="O4" s="12"/>
      <c r="P4" s="8"/>
      <c r="Q4" s="8">
        <f t="shared" si="1"/>
        <v>300</v>
      </c>
      <c r="R4" s="13" t="s">
        <v>50</v>
      </c>
      <c r="S4" s="13" t="s">
        <v>50</v>
      </c>
      <c r="U4">
        <f>SUM(Q3,Q7,Q11,Q13)</f>
        <v>2415</v>
      </c>
    </row>
    <row r="5" spans="1:21" x14ac:dyDescent="0.25">
      <c r="A5" s="7" t="s">
        <v>16</v>
      </c>
      <c r="B5" s="8">
        <v>23</v>
      </c>
      <c r="C5" s="9">
        <f>B5*20</f>
        <v>460</v>
      </c>
      <c r="D5" s="8"/>
      <c r="E5" s="9">
        <f>D5*35</f>
        <v>0</v>
      </c>
      <c r="F5" s="10">
        <v>4</v>
      </c>
      <c r="G5" s="9">
        <f>F5*80</f>
        <v>320</v>
      </c>
      <c r="H5" s="10"/>
      <c r="I5" s="9">
        <f t="shared" si="2"/>
        <v>0</v>
      </c>
      <c r="J5" s="10"/>
      <c r="K5" s="9">
        <f t="shared" si="0"/>
        <v>0</v>
      </c>
      <c r="L5" s="8">
        <v>3</v>
      </c>
      <c r="M5" s="11">
        <f>L5*75</f>
        <v>225</v>
      </c>
      <c r="N5" s="10"/>
      <c r="O5" s="12"/>
      <c r="P5" s="8"/>
      <c r="Q5" s="8">
        <f t="shared" si="1"/>
        <v>1005</v>
      </c>
      <c r="R5" s="13" t="s">
        <v>50</v>
      </c>
      <c r="S5" s="13" t="s">
        <v>50</v>
      </c>
    </row>
    <row r="6" spans="1:21" x14ac:dyDescent="0.25">
      <c r="A6" s="9" t="s">
        <v>32</v>
      </c>
      <c r="B6" s="8">
        <v>10</v>
      </c>
      <c r="C6" s="9">
        <f>B6*20</f>
        <v>200</v>
      </c>
      <c r="D6" s="8"/>
      <c r="E6" s="9">
        <f>D6*35</f>
        <v>0</v>
      </c>
      <c r="F6" s="10"/>
      <c r="G6" s="9">
        <f>F6*60</f>
        <v>0</v>
      </c>
      <c r="H6" s="10"/>
      <c r="I6" s="9">
        <f t="shared" si="2"/>
        <v>0</v>
      </c>
      <c r="J6" s="10"/>
      <c r="K6" s="9">
        <f t="shared" si="0"/>
        <v>0</v>
      </c>
      <c r="L6" s="8"/>
      <c r="M6" s="11">
        <f t="shared" ref="M6:M11" si="3">L6*55</f>
        <v>0</v>
      </c>
      <c r="N6" s="10"/>
      <c r="O6" s="12"/>
      <c r="P6" s="8"/>
      <c r="Q6" s="8">
        <f t="shared" si="1"/>
        <v>200</v>
      </c>
      <c r="R6" s="13" t="s">
        <v>50</v>
      </c>
      <c r="S6" s="13" t="s">
        <v>50</v>
      </c>
    </row>
    <row r="7" spans="1:21" x14ac:dyDescent="0.25">
      <c r="A7" s="9" t="s">
        <v>17</v>
      </c>
      <c r="B7" s="8">
        <v>7</v>
      </c>
      <c r="C7" s="9">
        <f>B7*25</f>
        <v>175</v>
      </c>
      <c r="D7" s="8"/>
      <c r="E7" s="9">
        <f>D7*35</f>
        <v>0</v>
      </c>
      <c r="F7" s="10"/>
      <c r="G7" s="9">
        <f>F7*55</f>
        <v>0</v>
      </c>
      <c r="H7" s="10"/>
      <c r="I7" s="9">
        <f t="shared" si="2"/>
        <v>0</v>
      </c>
      <c r="J7" s="10"/>
      <c r="K7" s="9">
        <f t="shared" si="0"/>
        <v>0</v>
      </c>
      <c r="L7" s="8"/>
      <c r="M7" s="11">
        <f t="shared" si="3"/>
        <v>0</v>
      </c>
      <c r="N7" s="10"/>
      <c r="O7" s="12"/>
      <c r="P7" s="8"/>
      <c r="Q7" s="8">
        <f t="shared" si="1"/>
        <v>175</v>
      </c>
      <c r="R7" s="13"/>
      <c r="S7" s="13" t="s">
        <v>50</v>
      </c>
    </row>
    <row r="8" spans="1:21" x14ac:dyDescent="0.25">
      <c r="A8" s="8" t="s">
        <v>19</v>
      </c>
      <c r="B8" s="10">
        <v>4</v>
      </c>
      <c r="C8" s="9">
        <f>B8*25</f>
        <v>100</v>
      </c>
      <c r="D8" s="8"/>
      <c r="E8" s="9">
        <f>D8*35</f>
        <v>0</v>
      </c>
      <c r="F8" s="10"/>
      <c r="G8" s="9">
        <f>F8*60</f>
        <v>0</v>
      </c>
      <c r="H8" s="10"/>
      <c r="I8" s="9">
        <f t="shared" si="2"/>
        <v>0</v>
      </c>
      <c r="J8" s="10"/>
      <c r="K8" s="9">
        <f t="shared" si="0"/>
        <v>0</v>
      </c>
      <c r="L8" s="8"/>
      <c r="M8" s="11">
        <f t="shared" si="3"/>
        <v>0</v>
      </c>
      <c r="N8" s="10"/>
      <c r="O8" s="12"/>
      <c r="P8" s="8"/>
      <c r="Q8" s="8">
        <f t="shared" si="1"/>
        <v>100</v>
      </c>
      <c r="R8" s="13" t="s">
        <v>50</v>
      </c>
      <c r="S8" s="13" t="s">
        <v>50</v>
      </c>
    </row>
    <row r="9" spans="1:21" x14ac:dyDescent="0.25">
      <c r="A9" s="15" t="s">
        <v>20</v>
      </c>
      <c r="B9" s="10"/>
      <c r="C9" s="9">
        <f>B9*20</f>
        <v>0</v>
      </c>
      <c r="D9" s="8"/>
      <c r="E9" s="9">
        <f>D9*30</f>
        <v>0</v>
      </c>
      <c r="F9" s="10"/>
      <c r="G9" s="9">
        <f>F9*60</f>
        <v>0</v>
      </c>
      <c r="H9" s="10"/>
      <c r="I9" s="9">
        <f t="shared" si="2"/>
        <v>0</v>
      </c>
      <c r="J9" s="10"/>
      <c r="K9" s="9">
        <f t="shared" si="0"/>
        <v>0</v>
      </c>
      <c r="L9" s="8"/>
      <c r="M9" s="11">
        <f t="shared" si="3"/>
        <v>0</v>
      </c>
      <c r="N9" s="10"/>
      <c r="O9" s="12"/>
      <c r="P9" s="8"/>
      <c r="Q9" s="8">
        <f t="shared" si="1"/>
        <v>0</v>
      </c>
      <c r="R9" s="13"/>
      <c r="S9" s="13"/>
    </row>
    <row r="10" spans="1:21" x14ac:dyDescent="0.25">
      <c r="A10" s="8" t="s">
        <v>21</v>
      </c>
      <c r="B10" s="10">
        <v>3</v>
      </c>
      <c r="C10" s="9">
        <f>B10*20</f>
        <v>60</v>
      </c>
      <c r="D10" s="8"/>
      <c r="E10" s="9">
        <f>D10*35</f>
        <v>0</v>
      </c>
      <c r="F10" s="10"/>
      <c r="G10" s="9">
        <f>F10*60</f>
        <v>0</v>
      </c>
      <c r="H10" s="10"/>
      <c r="I10" s="9">
        <f t="shared" si="2"/>
        <v>0</v>
      </c>
      <c r="J10" s="10"/>
      <c r="K10" s="9">
        <f t="shared" si="0"/>
        <v>0</v>
      </c>
      <c r="L10" s="8"/>
      <c r="M10" s="11">
        <f t="shared" si="3"/>
        <v>0</v>
      </c>
      <c r="N10" s="10"/>
      <c r="O10" s="12"/>
      <c r="P10" s="8"/>
      <c r="Q10" s="8">
        <f t="shared" si="1"/>
        <v>60</v>
      </c>
      <c r="R10" s="13" t="s">
        <v>50</v>
      </c>
      <c r="S10" s="13" t="s">
        <v>50</v>
      </c>
    </row>
    <row r="11" spans="1:21" x14ac:dyDescent="0.25">
      <c r="A11" s="15" t="s">
        <v>23</v>
      </c>
      <c r="B11" s="10">
        <v>14</v>
      </c>
      <c r="C11" s="9">
        <f>B11*25</f>
        <v>350</v>
      </c>
      <c r="D11" s="8"/>
      <c r="E11" s="9">
        <f>D11*30</f>
        <v>0</v>
      </c>
      <c r="F11" s="10"/>
      <c r="G11" s="9">
        <f>F11*60</f>
        <v>0</v>
      </c>
      <c r="H11" s="10"/>
      <c r="I11" s="9">
        <f t="shared" si="2"/>
        <v>0</v>
      </c>
      <c r="J11" s="10"/>
      <c r="K11" s="9">
        <f t="shared" si="0"/>
        <v>0</v>
      </c>
      <c r="L11" s="8">
        <v>5</v>
      </c>
      <c r="M11" s="11">
        <f t="shared" si="3"/>
        <v>275</v>
      </c>
      <c r="N11" s="10"/>
      <c r="O11" s="12"/>
      <c r="P11" s="8" t="s">
        <v>62</v>
      </c>
      <c r="Q11" s="8">
        <f t="shared" si="1"/>
        <v>625</v>
      </c>
      <c r="R11" s="13" t="s">
        <v>50</v>
      </c>
      <c r="S11" s="13" t="s">
        <v>50</v>
      </c>
    </row>
    <row r="12" spans="1:21" x14ac:dyDescent="0.25">
      <c r="A12" s="15" t="s">
        <v>24</v>
      </c>
      <c r="B12" s="10">
        <v>7</v>
      </c>
      <c r="C12" s="9">
        <f>B12*20</f>
        <v>140</v>
      </c>
      <c r="D12" s="8">
        <v>2</v>
      </c>
      <c r="E12" s="9">
        <f>D12*30</f>
        <v>60</v>
      </c>
      <c r="F12" s="10"/>
      <c r="G12" s="9"/>
      <c r="H12" s="10"/>
      <c r="I12" s="9">
        <f t="shared" si="2"/>
        <v>0</v>
      </c>
      <c r="J12" s="10"/>
      <c r="K12" s="9">
        <f t="shared" si="0"/>
        <v>0</v>
      </c>
      <c r="L12" s="8"/>
      <c r="M12" s="11"/>
      <c r="N12" s="10"/>
      <c r="O12" s="12"/>
      <c r="P12" s="8"/>
      <c r="Q12" s="8">
        <f t="shared" si="1"/>
        <v>200</v>
      </c>
      <c r="R12" s="13" t="s">
        <v>50</v>
      </c>
      <c r="S12" s="13" t="s">
        <v>50</v>
      </c>
    </row>
    <row r="13" spans="1:21" x14ac:dyDescent="0.25">
      <c r="A13" s="8" t="s">
        <v>25</v>
      </c>
      <c r="B13" s="10">
        <v>23</v>
      </c>
      <c r="C13" s="9">
        <f>B13*20</f>
        <v>460</v>
      </c>
      <c r="D13" s="8">
        <v>11</v>
      </c>
      <c r="E13" s="9">
        <f>D13*35</f>
        <v>385</v>
      </c>
      <c r="F13" s="10"/>
      <c r="G13" s="9">
        <f t="shared" ref="G13:G29" si="4">F13*60</f>
        <v>0</v>
      </c>
      <c r="H13" s="10"/>
      <c r="I13" s="9">
        <f t="shared" si="2"/>
        <v>0</v>
      </c>
      <c r="J13" s="10"/>
      <c r="K13" s="9">
        <f t="shared" si="0"/>
        <v>0</v>
      </c>
      <c r="L13" s="8"/>
      <c r="M13" s="11">
        <f>L13*55</f>
        <v>0</v>
      </c>
      <c r="N13" s="10"/>
      <c r="O13" s="12"/>
      <c r="P13" s="8"/>
      <c r="Q13" s="8">
        <f t="shared" si="1"/>
        <v>845</v>
      </c>
      <c r="R13" s="13"/>
      <c r="S13" s="13" t="s">
        <v>50</v>
      </c>
    </row>
    <row r="14" spans="1:21" x14ac:dyDescent="0.25">
      <c r="A14" s="8" t="s">
        <v>26</v>
      </c>
      <c r="B14" s="10">
        <v>4</v>
      </c>
      <c r="C14" s="9">
        <f>B14*20</f>
        <v>80</v>
      </c>
      <c r="D14" s="8"/>
      <c r="E14" s="9">
        <f>D14*35</f>
        <v>0</v>
      </c>
      <c r="F14" s="10"/>
      <c r="G14" s="9">
        <f t="shared" si="4"/>
        <v>0</v>
      </c>
      <c r="H14" s="10"/>
      <c r="I14" s="9">
        <f t="shared" si="2"/>
        <v>0</v>
      </c>
      <c r="J14" s="10"/>
      <c r="K14" s="9">
        <f t="shared" si="0"/>
        <v>0</v>
      </c>
      <c r="L14" s="8"/>
      <c r="M14" s="11">
        <f>L14*55</f>
        <v>0</v>
      </c>
      <c r="N14" s="10"/>
      <c r="O14" s="12"/>
      <c r="P14" s="8"/>
      <c r="Q14" s="8">
        <f t="shared" si="1"/>
        <v>80</v>
      </c>
      <c r="R14" s="13" t="s">
        <v>50</v>
      </c>
      <c r="S14" s="13" t="s">
        <v>50</v>
      </c>
    </row>
    <row r="15" spans="1:21" x14ac:dyDescent="0.25">
      <c r="A15" s="8" t="s">
        <v>27</v>
      </c>
      <c r="B15" s="10">
        <v>15</v>
      </c>
      <c r="C15" s="9">
        <f>B15*20</f>
        <v>300</v>
      </c>
      <c r="D15" s="8"/>
      <c r="E15" s="9">
        <f>D15*35</f>
        <v>0</v>
      </c>
      <c r="F15" s="10"/>
      <c r="G15" s="9">
        <f t="shared" si="4"/>
        <v>0</v>
      </c>
      <c r="H15" s="10"/>
      <c r="I15" s="9">
        <f t="shared" si="2"/>
        <v>0</v>
      </c>
      <c r="J15" s="10"/>
      <c r="K15" s="9">
        <f t="shared" si="0"/>
        <v>0</v>
      </c>
      <c r="L15" s="8"/>
      <c r="M15" s="11">
        <f>L15*55</f>
        <v>0</v>
      </c>
      <c r="N15" s="10"/>
      <c r="O15" s="12"/>
      <c r="P15" s="8"/>
      <c r="Q15" s="8">
        <f t="shared" si="1"/>
        <v>300</v>
      </c>
      <c r="R15" s="13" t="s">
        <v>50</v>
      </c>
      <c r="S15" s="13" t="s">
        <v>50</v>
      </c>
    </row>
    <row r="16" spans="1:21" x14ac:dyDescent="0.25">
      <c r="A16" s="15" t="s">
        <v>28</v>
      </c>
      <c r="B16" s="10">
        <v>25</v>
      </c>
      <c r="C16" s="9">
        <f>B16*20</f>
        <v>500</v>
      </c>
      <c r="D16" s="8"/>
      <c r="E16" s="9">
        <f>D16*30</f>
        <v>0</v>
      </c>
      <c r="F16" s="10"/>
      <c r="G16" s="9">
        <f t="shared" si="4"/>
        <v>0</v>
      </c>
      <c r="H16" s="10"/>
      <c r="I16" s="9">
        <f t="shared" si="2"/>
        <v>0</v>
      </c>
      <c r="J16" s="10"/>
      <c r="K16" s="9">
        <f t="shared" si="0"/>
        <v>0</v>
      </c>
      <c r="L16" s="8"/>
      <c r="M16" s="11">
        <f>L16*55</f>
        <v>0</v>
      </c>
      <c r="N16" s="10"/>
      <c r="O16" s="12"/>
      <c r="P16" s="8"/>
      <c r="Q16" s="8">
        <f t="shared" si="1"/>
        <v>500</v>
      </c>
      <c r="R16" s="13" t="s">
        <v>50</v>
      </c>
      <c r="S16" s="13" t="s">
        <v>50</v>
      </c>
    </row>
    <row r="17" spans="1:19" x14ac:dyDescent="0.25">
      <c r="A17" s="8" t="s">
        <v>34</v>
      </c>
      <c r="B17" s="10">
        <v>16</v>
      </c>
      <c r="C17" s="9">
        <f>B17*25</f>
        <v>400</v>
      </c>
      <c r="D17" s="8"/>
      <c r="E17" s="9">
        <f>D17*35</f>
        <v>0</v>
      </c>
      <c r="F17" s="10"/>
      <c r="G17" s="9">
        <f t="shared" si="4"/>
        <v>0</v>
      </c>
      <c r="H17" s="10"/>
      <c r="I17" s="9">
        <f t="shared" si="2"/>
        <v>0</v>
      </c>
      <c r="J17" s="10"/>
      <c r="K17" s="9">
        <f t="shared" si="0"/>
        <v>0</v>
      </c>
      <c r="L17" s="8"/>
      <c r="M17" s="11">
        <f>L17*55</f>
        <v>0</v>
      </c>
      <c r="N17" s="10"/>
      <c r="O17" s="12"/>
      <c r="P17" s="8"/>
      <c r="Q17" s="8">
        <f t="shared" si="1"/>
        <v>400</v>
      </c>
      <c r="R17" s="13" t="s">
        <v>50</v>
      </c>
      <c r="S17" s="13" t="s">
        <v>50</v>
      </c>
    </row>
    <row r="18" spans="1:19" x14ac:dyDescent="0.25">
      <c r="A18" s="15" t="s">
        <v>29</v>
      </c>
      <c r="B18" s="10">
        <v>10</v>
      </c>
      <c r="C18" s="9">
        <f>B18*20</f>
        <v>200</v>
      </c>
      <c r="D18" s="8"/>
      <c r="E18" s="9">
        <f>D18*30</f>
        <v>0</v>
      </c>
      <c r="F18" s="10">
        <v>3</v>
      </c>
      <c r="G18" s="9">
        <f t="shared" si="4"/>
        <v>180</v>
      </c>
      <c r="H18" s="10"/>
      <c r="I18" s="9">
        <f t="shared" si="2"/>
        <v>0</v>
      </c>
      <c r="J18" s="10"/>
      <c r="K18" s="9">
        <f t="shared" si="0"/>
        <v>0</v>
      </c>
      <c r="L18" s="8">
        <v>9</v>
      </c>
      <c r="M18" s="11">
        <f>L18*50</f>
        <v>450</v>
      </c>
      <c r="N18" s="10"/>
      <c r="O18" s="12"/>
      <c r="P18" s="8"/>
      <c r="Q18" s="8">
        <f t="shared" si="1"/>
        <v>830</v>
      </c>
      <c r="R18" s="13" t="s">
        <v>50</v>
      </c>
      <c r="S18" s="13" t="s">
        <v>50</v>
      </c>
    </row>
    <row r="19" spans="1:19" x14ac:dyDescent="0.25">
      <c r="A19" s="8" t="s">
        <v>30</v>
      </c>
      <c r="B19" s="10">
        <v>11</v>
      </c>
      <c r="C19" s="9">
        <f>B19*20</f>
        <v>220</v>
      </c>
      <c r="D19" s="8"/>
      <c r="E19" s="9">
        <f>D19*3</f>
        <v>0</v>
      </c>
      <c r="F19" s="10"/>
      <c r="G19" s="9">
        <f t="shared" si="4"/>
        <v>0</v>
      </c>
      <c r="H19" s="10"/>
      <c r="I19" s="9">
        <f t="shared" si="2"/>
        <v>0</v>
      </c>
      <c r="J19" s="10"/>
      <c r="K19" s="9">
        <f t="shared" si="0"/>
        <v>0</v>
      </c>
      <c r="L19" s="8"/>
      <c r="M19" s="11">
        <f t="shared" ref="M19:M31" si="5">L19*55</f>
        <v>0</v>
      </c>
      <c r="N19" s="10"/>
      <c r="O19" s="12"/>
      <c r="P19" s="8"/>
      <c r="Q19" s="8">
        <f t="shared" si="1"/>
        <v>220</v>
      </c>
      <c r="R19" s="13" t="s">
        <v>50</v>
      </c>
      <c r="S19" s="13" t="s">
        <v>50</v>
      </c>
    </row>
    <row r="20" spans="1:19" x14ac:dyDescent="0.25">
      <c r="A20" s="8" t="s">
        <v>31</v>
      </c>
      <c r="B20" s="10">
        <v>9</v>
      </c>
      <c r="C20" s="9">
        <f>B20*30</f>
        <v>270</v>
      </c>
      <c r="D20" s="8"/>
      <c r="E20" s="9">
        <f t="shared" ref="E20:E31" si="6">D20*35</f>
        <v>0</v>
      </c>
      <c r="F20" s="10"/>
      <c r="G20" s="9">
        <f t="shared" si="4"/>
        <v>0</v>
      </c>
      <c r="H20" s="10"/>
      <c r="I20" s="9">
        <f t="shared" si="2"/>
        <v>0</v>
      </c>
      <c r="J20" s="10"/>
      <c r="K20" s="9">
        <f t="shared" si="0"/>
        <v>0</v>
      </c>
      <c r="L20" s="8"/>
      <c r="M20" s="11">
        <f t="shared" si="5"/>
        <v>0</v>
      </c>
      <c r="N20" s="10"/>
      <c r="O20" s="12"/>
      <c r="P20" s="8"/>
      <c r="Q20" s="8">
        <f t="shared" si="1"/>
        <v>270</v>
      </c>
      <c r="R20" s="13" t="s">
        <v>50</v>
      </c>
      <c r="S20" s="13" t="s">
        <v>50</v>
      </c>
    </row>
    <row r="21" spans="1:19" x14ac:dyDescent="0.25">
      <c r="A21" s="8" t="s">
        <v>53</v>
      </c>
      <c r="B21" s="10">
        <v>19</v>
      </c>
      <c r="C21" s="9">
        <f>B21*25</f>
        <v>475</v>
      </c>
      <c r="D21" s="8"/>
      <c r="E21" s="9">
        <f t="shared" si="6"/>
        <v>0</v>
      </c>
      <c r="F21" s="10"/>
      <c r="G21" s="9">
        <f t="shared" si="4"/>
        <v>0</v>
      </c>
      <c r="H21" s="10"/>
      <c r="I21" s="9">
        <f t="shared" si="2"/>
        <v>0</v>
      </c>
      <c r="J21" s="10"/>
      <c r="K21" s="9">
        <f t="shared" si="0"/>
        <v>0</v>
      </c>
      <c r="L21" s="8"/>
      <c r="M21" s="11">
        <f t="shared" si="5"/>
        <v>0</v>
      </c>
      <c r="N21" s="10"/>
      <c r="O21" s="12"/>
      <c r="P21" s="8"/>
      <c r="Q21" s="8">
        <f t="shared" si="1"/>
        <v>475</v>
      </c>
      <c r="R21" s="13" t="s">
        <v>50</v>
      </c>
      <c r="S21" s="13" t="s">
        <v>50</v>
      </c>
    </row>
    <row r="22" spans="1:19" x14ac:dyDescent="0.25">
      <c r="A22" s="8" t="s">
        <v>54</v>
      </c>
      <c r="B22" s="10">
        <v>3</v>
      </c>
      <c r="C22" s="9">
        <f>B22*30</f>
        <v>90</v>
      </c>
      <c r="D22" s="8"/>
      <c r="E22" s="9">
        <f t="shared" si="6"/>
        <v>0</v>
      </c>
      <c r="F22" s="10"/>
      <c r="G22" s="9">
        <f t="shared" si="4"/>
        <v>0</v>
      </c>
      <c r="H22" s="10"/>
      <c r="I22" s="9">
        <f t="shared" si="2"/>
        <v>0</v>
      </c>
      <c r="J22" s="10"/>
      <c r="K22" s="9">
        <f t="shared" si="0"/>
        <v>0</v>
      </c>
      <c r="L22" s="8"/>
      <c r="M22" s="11">
        <f t="shared" si="5"/>
        <v>0</v>
      </c>
      <c r="N22" s="10"/>
      <c r="O22" s="12"/>
      <c r="P22" s="8"/>
      <c r="Q22" s="8">
        <f t="shared" si="1"/>
        <v>90</v>
      </c>
      <c r="R22" s="13" t="s">
        <v>50</v>
      </c>
      <c r="S22" s="13" t="s">
        <v>50</v>
      </c>
    </row>
    <row r="23" spans="1:19" x14ac:dyDescent="0.25">
      <c r="A23" s="8" t="s">
        <v>55</v>
      </c>
      <c r="B23" s="10"/>
      <c r="C23" s="9">
        <f>B23*20</f>
        <v>0</v>
      </c>
      <c r="D23" s="8">
        <v>11</v>
      </c>
      <c r="E23" s="9">
        <f>D23*35</f>
        <v>385</v>
      </c>
      <c r="F23" s="10"/>
      <c r="G23" s="9">
        <f t="shared" si="4"/>
        <v>0</v>
      </c>
      <c r="H23" s="10"/>
      <c r="I23" s="9">
        <f t="shared" si="2"/>
        <v>0</v>
      </c>
      <c r="J23" s="10"/>
      <c r="K23" s="9">
        <f t="shared" si="0"/>
        <v>0</v>
      </c>
      <c r="L23" s="8"/>
      <c r="M23" s="11">
        <f t="shared" si="5"/>
        <v>0</v>
      </c>
      <c r="N23" s="10"/>
      <c r="O23" s="12"/>
      <c r="P23" s="8"/>
      <c r="Q23" s="8">
        <f t="shared" si="1"/>
        <v>385</v>
      </c>
      <c r="R23" s="13" t="s">
        <v>50</v>
      </c>
      <c r="S23" s="13" t="s">
        <v>50</v>
      </c>
    </row>
    <row r="24" spans="1:19" x14ac:dyDescent="0.25">
      <c r="A24" s="8" t="s">
        <v>56</v>
      </c>
      <c r="B24" s="10">
        <v>2</v>
      </c>
      <c r="C24" s="9">
        <f>B24*35</f>
        <v>70</v>
      </c>
      <c r="D24" s="8"/>
      <c r="E24" s="9">
        <f t="shared" si="6"/>
        <v>0</v>
      </c>
      <c r="F24" s="10"/>
      <c r="G24" s="9">
        <f t="shared" si="4"/>
        <v>0</v>
      </c>
      <c r="H24" s="10"/>
      <c r="I24" s="9">
        <f t="shared" si="2"/>
        <v>0</v>
      </c>
      <c r="J24" s="10"/>
      <c r="K24" s="9">
        <f t="shared" si="0"/>
        <v>0</v>
      </c>
      <c r="L24" s="8"/>
      <c r="M24" s="11">
        <f t="shared" si="5"/>
        <v>0</v>
      </c>
      <c r="N24" s="10"/>
      <c r="O24" s="12"/>
      <c r="P24" s="8"/>
      <c r="Q24" s="8">
        <f t="shared" si="1"/>
        <v>70</v>
      </c>
      <c r="R24" s="13" t="s">
        <v>50</v>
      </c>
      <c r="S24" s="13" t="s">
        <v>50</v>
      </c>
    </row>
    <row r="25" spans="1:19" x14ac:dyDescent="0.25">
      <c r="A25" s="8" t="s">
        <v>57</v>
      </c>
      <c r="B25" s="10">
        <v>5</v>
      </c>
      <c r="C25" s="9">
        <f>B25*35</f>
        <v>175</v>
      </c>
      <c r="D25" s="8"/>
      <c r="E25" s="9">
        <f t="shared" si="6"/>
        <v>0</v>
      </c>
      <c r="F25" s="10"/>
      <c r="G25" s="9">
        <f t="shared" si="4"/>
        <v>0</v>
      </c>
      <c r="H25" s="10"/>
      <c r="I25" s="9">
        <f t="shared" si="2"/>
        <v>0</v>
      </c>
      <c r="J25" s="10"/>
      <c r="K25" s="9">
        <f t="shared" si="0"/>
        <v>0</v>
      </c>
      <c r="L25" s="8"/>
      <c r="M25" s="11">
        <f t="shared" si="5"/>
        <v>0</v>
      </c>
      <c r="N25" s="10"/>
      <c r="O25" s="12"/>
      <c r="P25" s="8"/>
      <c r="Q25" s="8">
        <f t="shared" si="1"/>
        <v>175</v>
      </c>
      <c r="R25" s="13" t="s">
        <v>50</v>
      </c>
      <c r="S25" s="13" t="s">
        <v>50</v>
      </c>
    </row>
    <row r="26" spans="1:19" x14ac:dyDescent="0.25">
      <c r="A26" s="8" t="s">
        <v>58</v>
      </c>
      <c r="B26" s="10">
        <v>3</v>
      </c>
      <c r="C26" s="9">
        <f>B26*25</f>
        <v>75</v>
      </c>
      <c r="D26" s="8"/>
      <c r="E26" s="9">
        <f t="shared" si="6"/>
        <v>0</v>
      </c>
      <c r="F26" s="10"/>
      <c r="G26" s="9">
        <f t="shared" si="4"/>
        <v>0</v>
      </c>
      <c r="H26" s="10"/>
      <c r="I26" s="9">
        <f t="shared" si="2"/>
        <v>0</v>
      </c>
      <c r="J26" s="10"/>
      <c r="K26" s="9">
        <f t="shared" si="0"/>
        <v>0</v>
      </c>
      <c r="L26" s="8"/>
      <c r="M26" s="11">
        <f t="shared" si="5"/>
        <v>0</v>
      </c>
      <c r="N26" s="10"/>
      <c r="O26" s="12"/>
      <c r="P26" s="8"/>
      <c r="Q26" s="8">
        <f t="shared" si="1"/>
        <v>75</v>
      </c>
      <c r="R26" s="13" t="s">
        <v>50</v>
      </c>
      <c r="S26" s="13" t="s">
        <v>50</v>
      </c>
    </row>
    <row r="27" spans="1:19" x14ac:dyDescent="0.25">
      <c r="A27" s="8" t="s">
        <v>60</v>
      </c>
      <c r="B27" s="10"/>
      <c r="C27" s="9">
        <f>B27*20</f>
        <v>0</v>
      </c>
      <c r="D27" s="8"/>
      <c r="E27" s="9">
        <f t="shared" si="6"/>
        <v>0</v>
      </c>
      <c r="F27" s="10"/>
      <c r="G27" s="9">
        <f t="shared" si="4"/>
        <v>0</v>
      </c>
      <c r="H27" s="10"/>
      <c r="I27" s="9">
        <f t="shared" si="2"/>
        <v>0</v>
      </c>
      <c r="J27" s="10">
        <v>1</v>
      </c>
      <c r="K27" s="9">
        <f>J27*65</f>
        <v>65</v>
      </c>
      <c r="L27" s="8"/>
      <c r="M27" s="11">
        <f t="shared" si="5"/>
        <v>0</v>
      </c>
      <c r="N27" s="10"/>
      <c r="O27" s="12"/>
      <c r="P27" s="8" t="s">
        <v>61</v>
      </c>
      <c r="Q27" s="8">
        <f t="shared" si="1"/>
        <v>65</v>
      </c>
      <c r="R27" s="13"/>
      <c r="S27" s="13"/>
    </row>
    <row r="28" spans="1:19" x14ac:dyDescent="0.25">
      <c r="A28" s="8"/>
      <c r="B28" s="10"/>
      <c r="C28" s="9">
        <f>B28*20</f>
        <v>0</v>
      </c>
      <c r="D28" s="8"/>
      <c r="E28" s="9">
        <f t="shared" si="6"/>
        <v>0</v>
      </c>
      <c r="F28" s="10"/>
      <c r="G28" s="9">
        <f t="shared" si="4"/>
        <v>0</v>
      </c>
      <c r="H28" s="10"/>
      <c r="I28" s="9">
        <f t="shared" si="2"/>
        <v>0</v>
      </c>
      <c r="J28" s="10"/>
      <c r="K28" s="9">
        <f>J28*65</f>
        <v>0</v>
      </c>
      <c r="L28" s="8"/>
      <c r="M28" s="11">
        <f t="shared" si="5"/>
        <v>0</v>
      </c>
      <c r="N28" s="10"/>
      <c r="O28" s="12"/>
      <c r="P28" s="8"/>
      <c r="Q28" s="8">
        <f t="shared" si="1"/>
        <v>0</v>
      </c>
      <c r="R28" s="13"/>
      <c r="S28" s="13"/>
    </row>
    <row r="29" spans="1:19" x14ac:dyDescent="0.25">
      <c r="A29" s="8"/>
      <c r="B29" s="10"/>
      <c r="C29" s="9">
        <f>B29*20</f>
        <v>0</v>
      </c>
      <c r="D29" s="8"/>
      <c r="E29" s="9">
        <f t="shared" si="6"/>
        <v>0</v>
      </c>
      <c r="F29" s="10"/>
      <c r="G29" s="9">
        <f t="shared" si="4"/>
        <v>0</v>
      </c>
      <c r="H29" s="10"/>
      <c r="I29" s="9">
        <f t="shared" si="2"/>
        <v>0</v>
      </c>
      <c r="J29" s="10"/>
      <c r="K29" s="9">
        <f>J29*65</f>
        <v>0</v>
      </c>
      <c r="L29" s="8"/>
      <c r="M29" s="11">
        <f t="shared" si="5"/>
        <v>0</v>
      </c>
      <c r="N29" s="10"/>
      <c r="O29" s="12"/>
      <c r="P29" s="8"/>
      <c r="Q29" s="8">
        <f t="shared" si="1"/>
        <v>0</v>
      </c>
      <c r="R29" s="13"/>
      <c r="S29" s="13"/>
    </row>
    <row r="30" spans="1:19" x14ac:dyDescent="0.25">
      <c r="A30" s="9" t="s">
        <v>35</v>
      </c>
      <c r="B30" s="8">
        <v>4</v>
      </c>
      <c r="C30" s="9">
        <f>B30*10</f>
        <v>40</v>
      </c>
      <c r="D30" s="8"/>
      <c r="E30" s="9">
        <f t="shared" si="6"/>
        <v>0</v>
      </c>
      <c r="F30" s="10"/>
      <c r="G30" s="9">
        <f>F30*55</f>
        <v>0</v>
      </c>
      <c r="H30" s="10"/>
      <c r="I30" s="9">
        <f t="shared" si="2"/>
        <v>0</v>
      </c>
      <c r="J30" s="10"/>
      <c r="K30" s="9">
        <f>J30*65</f>
        <v>0</v>
      </c>
      <c r="L30" s="8"/>
      <c r="M30" s="11">
        <f t="shared" si="5"/>
        <v>0</v>
      </c>
      <c r="N30" s="10"/>
      <c r="O30" s="12"/>
      <c r="P30" s="8"/>
      <c r="Q30" s="8">
        <f t="shared" si="1"/>
        <v>40</v>
      </c>
      <c r="R30" s="13"/>
      <c r="S30" s="13"/>
    </row>
    <row r="31" spans="1:19" x14ac:dyDescent="0.25">
      <c r="A31" s="9" t="s">
        <v>36</v>
      </c>
      <c r="B31" s="8"/>
      <c r="C31" s="9">
        <f>B31*10</f>
        <v>0</v>
      </c>
      <c r="D31" s="8"/>
      <c r="E31" s="9">
        <f t="shared" si="6"/>
        <v>0</v>
      </c>
      <c r="F31" s="10"/>
      <c r="G31" s="9">
        <f>F31*55</f>
        <v>0</v>
      </c>
      <c r="H31" s="10"/>
      <c r="I31" s="9">
        <f t="shared" si="2"/>
        <v>0</v>
      </c>
      <c r="J31" s="10"/>
      <c r="K31" s="9">
        <f>J31*65</f>
        <v>0</v>
      </c>
      <c r="L31" s="8"/>
      <c r="M31" s="11">
        <f t="shared" si="5"/>
        <v>0</v>
      </c>
      <c r="N31" s="10"/>
      <c r="O31" s="12"/>
      <c r="P31" s="8"/>
      <c r="Q31" s="8">
        <f t="shared" si="1"/>
        <v>0</v>
      </c>
      <c r="R31" s="13"/>
      <c r="S31" s="13"/>
    </row>
    <row r="32" spans="1:19" x14ac:dyDescent="0.25">
      <c r="B32">
        <f t="shared" ref="B32:M32" si="7">SUM(B3:B31)</f>
        <v>217</v>
      </c>
      <c r="C32">
        <f t="shared" si="7"/>
        <v>4840</v>
      </c>
      <c r="D32">
        <f t="shared" si="7"/>
        <v>24</v>
      </c>
      <c r="E32">
        <f t="shared" si="7"/>
        <v>830</v>
      </c>
      <c r="F32">
        <f t="shared" si="7"/>
        <v>7</v>
      </c>
      <c r="G32">
        <f t="shared" si="7"/>
        <v>500</v>
      </c>
      <c r="H32">
        <f t="shared" si="7"/>
        <v>0</v>
      </c>
      <c r="I32">
        <f t="shared" si="7"/>
        <v>0</v>
      </c>
      <c r="J32">
        <f t="shared" si="7"/>
        <v>6</v>
      </c>
      <c r="K32">
        <f t="shared" si="7"/>
        <v>365</v>
      </c>
      <c r="L32">
        <f t="shared" si="7"/>
        <v>28</v>
      </c>
      <c r="M32">
        <f t="shared" si="7"/>
        <v>1720</v>
      </c>
      <c r="Q32">
        <f>SUM(Q3:Q29)-(Q31+Q30)</f>
        <v>8175</v>
      </c>
    </row>
    <row r="33" spans="1:17" x14ac:dyDescent="0.25">
      <c r="M33">
        <f>M32-620</f>
        <v>1100</v>
      </c>
      <c r="Q33">
        <f>SUM(B32,D32,F32,H32,J32,L32)</f>
        <v>282</v>
      </c>
    </row>
    <row r="34" spans="1:17" x14ac:dyDescent="0.25">
      <c r="A34" t="s">
        <v>59</v>
      </c>
      <c r="B34">
        <v>348</v>
      </c>
    </row>
    <row r="35" spans="1:17" x14ac:dyDescent="0.25">
      <c r="A35" t="s">
        <v>52</v>
      </c>
      <c r="B35">
        <v>970</v>
      </c>
    </row>
    <row r="36" spans="1:17" x14ac:dyDescent="0.25">
      <c r="A36" t="s">
        <v>37</v>
      </c>
      <c r="B36">
        <v>1236</v>
      </c>
    </row>
    <row r="37" spans="1:17" x14ac:dyDescent="0.25">
      <c r="A37" t="s">
        <v>38</v>
      </c>
      <c r="B37">
        <v>887</v>
      </c>
    </row>
    <row r="38" spans="1:17" x14ac:dyDescent="0.25">
      <c r="A38" s="16" t="s">
        <v>12</v>
      </c>
      <c r="B38">
        <f>SUM(B34:B37)</f>
        <v>3441</v>
      </c>
    </row>
    <row r="40" spans="1:17" x14ac:dyDescent="0.25">
      <c r="A40" t="s">
        <v>39</v>
      </c>
      <c r="B40">
        <f>Q32-B38</f>
        <v>4734</v>
      </c>
    </row>
    <row r="41" spans="1:17" x14ac:dyDescent="0.25">
      <c r="A41" t="s">
        <v>40</v>
      </c>
      <c r="B41">
        <v>1375</v>
      </c>
    </row>
    <row r="42" spans="1:17" x14ac:dyDescent="0.25">
      <c r="A42" t="s">
        <v>41</v>
      </c>
      <c r="B42">
        <v>120</v>
      </c>
      <c r="C42" t="s">
        <v>63</v>
      </c>
    </row>
    <row r="43" spans="1:17" x14ac:dyDescent="0.25">
      <c r="A43" t="s">
        <v>42</v>
      </c>
      <c r="B43">
        <v>215</v>
      </c>
      <c r="C43" t="s">
        <v>63</v>
      </c>
    </row>
    <row r="44" spans="1:17" x14ac:dyDescent="0.25">
      <c r="A44" t="s">
        <v>51</v>
      </c>
      <c r="B44">
        <v>492</v>
      </c>
      <c r="C44" t="s">
        <v>63</v>
      </c>
    </row>
    <row r="45" spans="1:17" x14ac:dyDescent="0.25">
      <c r="A45" t="s">
        <v>43</v>
      </c>
      <c r="B45">
        <v>125</v>
      </c>
    </row>
    <row r="46" spans="1:17" x14ac:dyDescent="0.25">
      <c r="A46" t="s">
        <v>44</v>
      </c>
      <c r="B46">
        <v>126</v>
      </c>
      <c r="C46" t="s">
        <v>63</v>
      </c>
    </row>
    <row r="47" spans="1:17" x14ac:dyDescent="0.25">
      <c r="A47" t="s">
        <v>45</v>
      </c>
      <c r="B47">
        <v>350</v>
      </c>
    </row>
    <row r="48" spans="1:17" x14ac:dyDescent="0.25">
      <c r="A48" t="s">
        <v>46</v>
      </c>
      <c r="B48">
        <v>437</v>
      </c>
      <c r="C48" t="s">
        <v>63</v>
      </c>
      <c r="D48" s="17"/>
    </row>
    <row r="49" spans="1:3" x14ac:dyDescent="0.25">
      <c r="A49" t="s">
        <v>47</v>
      </c>
      <c r="B49">
        <v>88</v>
      </c>
      <c r="C49" t="s">
        <v>63</v>
      </c>
    </row>
    <row r="51" spans="1:3" x14ac:dyDescent="0.25">
      <c r="A51" t="s">
        <v>48</v>
      </c>
      <c r="B51">
        <f>SUM(B41:B49)</f>
        <v>3328</v>
      </c>
    </row>
    <row r="54" spans="1:3" x14ac:dyDescent="0.25">
      <c r="A54" t="s">
        <v>49</v>
      </c>
      <c r="B54">
        <f>B40-B51</f>
        <v>1406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U69" sqref="U69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customWidth="1"/>
    <col min="15" max="15" width="5.42578125" customWidth="1"/>
    <col min="16" max="16" width="9.85546875" customWidth="1"/>
    <col min="18" max="18" width="3.5703125" bestFit="1" customWidth="1"/>
  </cols>
  <sheetData>
    <row r="1" spans="1:20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0" x14ac:dyDescent="0.25">
      <c r="A2" s="33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0" x14ac:dyDescent="0.25">
      <c r="A3" s="8" t="s">
        <v>256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>
        <v>7</v>
      </c>
      <c r="K3" s="9">
        <f>J3*68</f>
        <v>476</v>
      </c>
      <c r="L3" s="8"/>
      <c r="M3" s="11">
        <f>L3*60</f>
        <v>0</v>
      </c>
      <c r="N3" s="10">
        <v>204</v>
      </c>
      <c r="O3" s="12"/>
      <c r="P3" s="8" t="s">
        <v>284</v>
      </c>
      <c r="Q3" s="15">
        <f t="shared" ref="Q3:Q29" si="0">SUM(C3,E3,G3,I3,K3,N3,M3)-O3</f>
        <v>680</v>
      </c>
      <c r="R3" s="21" t="s">
        <v>50</v>
      </c>
      <c r="S3" s="21" t="s">
        <v>50</v>
      </c>
    </row>
    <row r="4" spans="1:20" x14ac:dyDescent="0.25">
      <c r="A4" s="8" t="s">
        <v>194</v>
      </c>
      <c r="B4" s="10"/>
      <c r="C4" s="9">
        <f>B4*30</f>
        <v>0</v>
      </c>
      <c r="D4" s="8"/>
      <c r="E4" s="9">
        <f>D4*40</f>
        <v>0</v>
      </c>
      <c r="F4" s="10"/>
      <c r="G4" s="9">
        <f>F4*80</f>
        <v>0</v>
      </c>
      <c r="H4" s="10"/>
      <c r="I4" s="9"/>
      <c r="J4" s="10">
        <v>7</v>
      </c>
      <c r="K4" s="9">
        <f>J4*70</f>
        <v>490</v>
      </c>
      <c r="L4" s="8"/>
      <c r="M4" s="11">
        <f>L4*60</f>
        <v>0</v>
      </c>
      <c r="N4" s="10">
        <v>350</v>
      </c>
      <c r="O4" s="12"/>
      <c r="P4" s="8"/>
      <c r="Q4" s="15">
        <f t="shared" si="0"/>
        <v>840</v>
      </c>
      <c r="R4" s="21" t="s">
        <v>50</v>
      </c>
      <c r="S4" s="21" t="s">
        <v>50</v>
      </c>
      <c r="T4" t="s">
        <v>291</v>
      </c>
    </row>
    <row r="5" spans="1:20" x14ac:dyDescent="0.25">
      <c r="A5" s="15" t="s">
        <v>96</v>
      </c>
      <c r="B5" s="28">
        <v>2</v>
      </c>
      <c r="C5" s="14">
        <f>B5*25</f>
        <v>50</v>
      </c>
      <c r="D5" s="15"/>
      <c r="E5" s="14">
        <f>D5*40</f>
        <v>0</v>
      </c>
      <c r="F5" s="28"/>
      <c r="G5" s="14">
        <f>F5*100</f>
        <v>0</v>
      </c>
      <c r="H5" s="28"/>
      <c r="I5" s="14">
        <f>H5*40</f>
        <v>0</v>
      </c>
      <c r="J5" s="28"/>
      <c r="K5" s="14">
        <f>J5*60</f>
        <v>0</v>
      </c>
      <c r="L5" s="15">
        <v>9</v>
      </c>
      <c r="M5" s="29">
        <f>L5*80</f>
        <v>720</v>
      </c>
      <c r="N5" s="28"/>
      <c r="O5" s="30"/>
      <c r="P5" s="15"/>
      <c r="Q5" s="15">
        <f t="shared" si="0"/>
        <v>770</v>
      </c>
      <c r="R5" s="21" t="s">
        <v>50</v>
      </c>
      <c r="S5" s="21" t="s">
        <v>50</v>
      </c>
    </row>
    <row r="6" spans="1:20" x14ac:dyDescent="0.25">
      <c r="A6" s="8" t="s">
        <v>33</v>
      </c>
      <c r="B6" s="10"/>
      <c r="C6" s="9">
        <f>B6*25</f>
        <v>0</v>
      </c>
      <c r="D6" s="8"/>
      <c r="E6" s="9">
        <f>D6*35</f>
        <v>0</v>
      </c>
      <c r="F6" s="10"/>
      <c r="G6" s="9">
        <f t="shared" ref="G6:G13" si="1">F6*80</f>
        <v>0</v>
      </c>
      <c r="H6" s="10"/>
      <c r="I6" s="9">
        <f>H6*40</f>
        <v>0</v>
      </c>
      <c r="J6" s="10"/>
      <c r="K6" s="9">
        <f>J6*60</f>
        <v>0</v>
      </c>
      <c r="L6" s="8">
        <v>13</v>
      </c>
      <c r="M6" s="11">
        <f>L6*65</f>
        <v>845</v>
      </c>
      <c r="N6" s="10">
        <v>60</v>
      </c>
      <c r="O6" s="12"/>
      <c r="P6" s="8"/>
      <c r="Q6" s="15">
        <f t="shared" si="0"/>
        <v>905</v>
      </c>
      <c r="R6" s="21" t="s">
        <v>50</v>
      </c>
      <c r="S6" s="21" t="s">
        <v>50</v>
      </c>
    </row>
    <row r="7" spans="1:20" x14ac:dyDescent="0.25">
      <c r="A7" s="8" t="s">
        <v>262</v>
      </c>
      <c r="B7" s="10"/>
      <c r="C7" s="9">
        <f>B7*30</f>
        <v>0</v>
      </c>
      <c r="D7" s="8"/>
      <c r="E7" s="9">
        <f t="shared" ref="E7:E25" si="2">D7*40</f>
        <v>0</v>
      </c>
      <c r="F7" s="10"/>
      <c r="G7" s="9">
        <f t="shared" si="1"/>
        <v>0</v>
      </c>
      <c r="H7" s="10"/>
      <c r="I7" s="9"/>
      <c r="J7" s="10">
        <v>8</v>
      </c>
      <c r="K7" s="9">
        <f>J7*68</f>
        <v>544</v>
      </c>
      <c r="L7" s="8"/>
      <c r="M7" s="11">
        <f>L7*60</f>
        <v>0</v>
      </c>
      <c r="N7" s="10"/>
      <c r="O7" s="12"/>
      <c r="P7" s="8"/>
      <c r="Q7" s="15">
        <f t="shared" si="0"/>
        <v>544</v>
      </c>
      <c r="R7" s="21" t="s">
        <v>50</v>
      </c>
      <c r="S7" s="21" t="s">
        <v>50</v>
      </c>
    </row>
    <row r="8" spans="1:20" x14ac:dyDescent="0.25">
      <c r="A8" s="8" t="s">
        <v>155</v>
      </c>
      <c r="B8" s="10"/>
      <c r="C8" s="9">
        <f>B8*25</f>
        <v>0</v>
      </c>
      <c r="D8" s="8"/>
      <c r="E8" s="9">
        <f t="shared" si="2"/>
        <v>0</v>
      </c>
      <c r="F8" s="10"/>
      <c r="G8" s="9">
        <f t="shared" si="1"/>
        <v>0</v>
      </c>
      <c r="H8" s="10"/>
      <c r="I8" s="9">
        <f>H8*40</f>
        <v>0</v>
      </c>
      <c r="J8" s="10">
        <v>5</v>
      </c>
      <c r="K8" s="9">
        <f>J8*60</f>
        <v>300</v>
      </c>
      <c r="L8" s="8"/>
      <c r="M8" s="11">
        <f>L8*60</f>
        <v>0</v>
      </c>
      <c r="N8" s="10"/>
      <c r="O8" s="12"/>
      <c r="P8" s="8"/>
      <c r="Q8" s="15">
        <f t="shared" si="0"/>
        <v>300</v>
      </c>
      <c r="R8" s="21" t="s">
        <v>50</v>
      </c>
      <c r="S8" s="21" t="s">
        <v>50</v>
      </c>
    </row>
    <row r="9" spans="1:20" x14ac:dyDescent="0.25">
      <c r="A9" s="8" t="s">
        <v>266</v>
      </c>
      <c r="B9" s="10"/>
      <c r="C9" s="9">
        <f>B9*30</f>
        <v>0</v>
      </c>
      <c r="D9" s="8"/>
      <c r="E9" s="9">
        <f t="shared" si="2"/>
        <v>0</v>
      </c>
      <c r="F9" s="10"/>
      <c r="G9" s="9">
        <f t="shared" si="1"/>
        <v>0</v>
      </c>
      <c r="H9" s="10"/>
      <c r="I9" s="9"/>
      <c r="J9" s="10"/>
      <c r="K9" s="9">
        <f>J9*68</f>
        <v>0</v>
      </c>
      <c r="L9" s="8"/>
      <c r="M9" s="11">
        <f>L9*60</f>
        <v>0</v>
      </c>
      <c r="N9" s="10"/>
      <c r="O9" s="12"/>
      <c r="P9" s="8"/>
      <c r="Q9" s="8">
        <f t="shared" si="0"/>
        <v>0</v>
      </c>
      <c r="R9" s="13"/>
      <c r="S9" s="13"/>
    </row>
    <row r="10" spans="1:20" x14ac:dyDescent="0.25">
      <c r="A10" s="8" t="s">
        <v>186</v>
      </c>
      <c r="B10" s="10"/>
      <c r="C10" s="9">
        <f>B10*30</f>
        <v>0</v>
      </c>
      <c r="D10" s="8"/>
      <c r="E10" s="9">
        <f t="shared" si="2"/>
        <v>0</v>
      </c>
      <c r="F10" s="10"/>
      <c r="G10" s="9">
        <f t="shared" si="1"/>
        <v>0</v>
      </c>
      <c r="H10" s="10"/>
      <c r="I10" s="9"/>
      <c r="J10" s="10"/>
      <c r="K10" s="9">
        <f>J10*60</f>
        <v>0</v>
      </c>
      <c r="L10" s="8">
        <v>1</v>
      </c>
      <c r="M10" s="11">
        <f>L10*65</f>
        <v>65</v>
      </c>
      <c r="N10" s="10"/>
      <c r="O10" s="12"/>
      <c r="P10" s="8"/>
      <c r="Q10" s="15">
        <f t="shared" si="0"/>
        <v>65</v>
      </c>
      <c r="R10" s="21" t="s">
        <v>50</v>
      </c>
      <c r="S10" s="21" t="s">
        <v>50</v>
      </c>
    </row>
    <row r="11" spans="1:20" x14ac:dyDescent="0.25">
      <c r="A11" s="8" t="s">
        <v>103</v>
      </c>
      <c r="B11" s="10">
        <v>11</v>
      </c>
      <c r="C11" s="9">
        <f>B11*25</f>
        <v>275</v>
      </c>
      <c r="D11" s="8"/>
      <c r="E11" s="9">
        <f t="shared" si="2"/>
        <v>0</v>
      </c>
      <c r="F11" s="10"/>
      <c r="G11" s="9">
        <f t="shared" si="1"/>
        <v>0</v>
      </c>
      <c r="H11" s="10"/>
      <c r="I11" s="9">
        <f>H11*40</f>
        <v>0</v>
      </c>
      <c r="J11" s="10"/>
      <c r="K11" s="9">
        <f>J11*60</f>
        <v>0</v>
      </c>
      <c r="L11" s="8"/>
      <c r="M11" s="11">
        <f>L11*60</f>
        <v>0</v>
      </c>
      <c r="N11" s="10">
        <v>275</v>
      </c>
      <c r="O11" s="12"/>
      <c r="P11" s="8"/>
      <c r="Q11" s="15">
        <f t="shared" si="0"/>
        <v>550</v>
      </c>
      <c r="R11" s="21" t="s">
        <v>50</v>
      </c>
      <c r="S11" s="21" t="s">
        <v>50</v>
      </c>
    </row>
    <row r="12" spans="1:20" x14ac:dyDescent="0.25">
      <c r="A12" s="15" t="s">
        <v>242</v>
      </c>
      <c r="B12" s="28"/>
      <c r="C12" s="14">
        <f>B12*30</f>
        <v>0</v>
      </c>
      <c r="D12" s="15"/>
      <c r="E12" s="14">
        <f t="shared" si="2"/>
        <v>0</v>
      </c>
      <c r="F12" s="28"/>
      <c r="G12" s="14">
        <f t="shared" si="1"/>
        <v>0</v>
      </c>
      <c r="H12" s="28"/>
      <c r="I12" s="14"/>
      <c r="J12" s="28">
        <v>4</v>
      </c>
      <c r="K12" s="14">
        <f>J12*70</f>
        <v>280</v>
      </c>
      <c r="L12" s="15"/>
      <c r="M12" s="29">
        <f>L12*60</f>
        <v>0</v>
      </c>
      <c r="N12" s="28">
        <v>280</v>
      </c>
      <c r="O12" s="30"/>
      <c r="P12" s="15"/>
      <c r="Q12" s="15">
        <f t="shared" si="0"/>
        <v>560</v>
      </c>
      <c r="R12" s="21" t="s">
        <v>50</v>
      </c>
      <c r="S12" s="21" t="s">
        <v>50</v>
      </c>
      <c r="T12" t="s">
        <v>290</v>
      </c>
    </row>
    <row r="13" spans="1:20" x14ac:dyDescent="0.25">
      <c r="A13" s="8" t="s">
        <v>240</v>
      </c>
      <c r="B13" s="10"/>
      <c r="C13" s="9">
        <f>B13*25</f>
        <v>0</v>
      </c>
      <c r="D13" s="8"/>
      <c r="E13" s="9">
        <f t="shared" si="2"/>
        <v>0</v>
      </c>
      <c r="F13" s="10"/>
      <c r="G13" s="9">
        <f t="shared" si="1"/>
        <v>0</v>
      </c>
      <c r="H13" s="10"/>
      <c r="I13" s="9"/>
      <c r="J13" s="10">
        <v>2</v>
      </c>
      <c r="K13" s="9">
        <f>J13*70</f>
        <v>140</v>
      </c>
      <c r="L13" s="8"/>
      <c r="M13" s="11">
        <f>L13*60</f>
        <v>0</v>
      </c>
      <c r="N13" s="10"/>
      <c r="O13" s="12"/>
      <c r="P13" s="8"/>
      <c r="Q13" s="15">
        <f t="shared" si="0"/>
        <v>140</v>
      </c>
      <c r="R13" s="21" t="s">
        <v>50</v>
      </c>
      <c r="S13" s="21" t="s">
        <v>50</v>
      </c>
    </row>
    <row r="14" spans="1:20" x14ac:dyDescent="0.25">
      <c r="A14" s="15" t="s">
        <v>16</v>
      </c>
      <c r="B14" s="28">
        <v>24</v>
      </c>
      <c r="C14" s="14">
        <f>B14*25</f>
        <v>600</v>
      </c>
      <c r="D14" s="15"/>
      <c r="E14" s="14">
        <f t="shared" si="2"/>
        <v>0</v>
      </c>
      <c r="F14" s="28"/>
      <c r="G14" s="14">
        <f>F14*140</f>
        <v>0</v>
      </c>
      <c r="H14" s="28"/>
      <c r="I14" s="14">
        <f>H14*40</f>
        <v>0</v>
      </c>
      <c r="J14" s="28"/>
      <c r="K14" s="14">
        <f>J14*68</f>
        <v>0</v>
      </c>
      <c r="L14" s="15">
        <v>5</v>
      </c>
      <c r="M14" s="29">
        <f>L14*85</f>
        <v>425</v>
      </c>
      <c r="N14" s="28"/>
      <c r="O14" s="30"/>
      <c r="P14" s="15"/>
      <c r="Q14" s="15">
        <f t="shared" si="0"/>
        <v>1025</v>
      </c>
      <c r="R14" s="21" t="s">
        <v>50</v>
      </c>
      <c r="S14" s="21" t="s">
        <v>50</v>
      </c>
    </row>
    <row r="15" spans="1:20" x14ac:dyDescent="0.25">
      <c r="A15" s="8" t="s">
        <v>233</v>
      </c>
      <c r="B15" s="10">
        <v>12</v>
      </c>
      <c r="C15" s="9">
        <f>B15*30</f>
        <v>360</v>
      </c>
      <c r="D15" s="8"/>
      <c r="E15" s="9">
        <f t="shared" si="2"/>
        <v>0</v>
      </c>
      <c r="F15" s="10"/>
      <c r="G15" s="9">
        <f>F15*65</f>
        <v>0</v>
      </c>
      <c r="H15" s="10"/>
      <c r="I15" s="9"/>
      <c r="J15" s="10"/>
      <c r="K15" s="9">
        <f>J15*65</f>
        <v>0</v>
      </c>
      <c r="L15" s="8"/>
      <c r="M15" s="11">
        <f t="shared" ref="M15:M20" si="3">L15*60</f>
        <v>0</v>
      </c>
      <c r="N15" s="10"/>
      <c r="O15" s="12"/>
      <c r="P15" s="8"/>
      <c r="Q15" s="15">
        <f t="shared" si="0"/>
        <v>360</v>
      </c>
      <c r="R15" s="21" t="s">
        <v>50</v>
      </c>
      <c r="S15" s="21" t="s">
        <v>50</v>
      </c>
    </row>
    <row r="16" spans="1:20" x14ac:dyDescent="0.25">
      <c r="A16" s="8" t="s">
        <v>153</v>
      </c>
      <c r="B16" s="10">
        <v>8</v>
      </c>
      <c r="C16" s="9">
        <f>B16*25</f>
        <v>200</v>
      </c>
      <c r="D16" s="8"/>
      <c r="E16" s="9">
        <f t="shared" si="2"/>
        <v>0</v>
      </c>
      <c r="F16" s="10"/>
      <c r="G16" s="9">
        <f t="shared" ref="G16:G42" si="4">F16*80</f>
        <v>0</v>
      </c>
      <c r="H16" s="10"/>
      <c r="I16" s="9"/>
      <c r="J16" s="10"/>
      <c r="K16" s="9">
        <f>J16*60</f>
        <v>0</v>
      </c>
      <c r="L16" s="8"/>
      <c r="M16" s="11">
        <f t="shared" si="3"/>
        <v>0</v>
      </c>
      <c r="N16" s="10"/>
      <c r="O16" s="12"/>
      <c r="P16" s="8"/>
      <c r="Q16" s="15">
        <f t="shared" si="0"/>
        <v>200</v>
      </c>
      <c r="R16" s="21" t="s">
        <v>50</v>
      </c>
      <c r="S16" s="21" t="s">
        <v>50</v>
      </c>
    </row>
    <row r="17" spans="1:19" x14ac:dyDescent="0.25">
      <c r="A17" s="8" t="s">
        <v>140</v>
      </c>
      <c r="B17" s="10">
        <v>14</v>
      </c>
      <c r="C17" s="9">
        <f>B17*30</f>
        <v>420</v>
      </c>
      <c r="D17" s="8"/>
      <c r="E17" s="9">
        <f t="shared" si="2"/>
        <v>0</v>
      </c>
      <c r="F17" s="10"/>
      <c r="G17" s="9">
        <f t="shared" si="4"/>
        <v>0</v>
      </c>
      <c r="H17" s="10"/>
      <c r="I17" s="9">
        <f>H17*40</f>
        <v>0</v>
      </c>
      <c r="J17" s="10"/>
      <c r="K17" s="9">
        <f>J17*60</f>
        <v>0</v>
      </c>
      <c r="L17" s="8"/>
      <c r="M17" s="11">
        <f t="shared" si="3"/>
        <v>0</v>
      </c>
      <c r="N17" s="10"/>
      <c r="O17" s="12"/>
      <c r="P17" s="8"/>
      <c r="Q17" s="15">
        <f t="shared" si="0"/>
        <v>420</v>
      </c>
      <c r="R17" s="21" t="s">
        <v>50</v>
      </c>
      <c r="S17" s="21" t="s">
        <v>50</v>
      </c>
    </row>
    <row r="18" spans="1:19" x14ac:dyDescent="0.25">
      <c r="A18" s="15" t="s">
        <v>101</v>
      </c>
      <c r="B18" s="28">
        <v>10</v>
      </c>
      <c r="C18" s="14">
        <f>B18*20</f>
        <v>200</v>
      </c>
      <c r="D18" s="15"/>
      <c r="E18" s="14">
        <f t="shared" si="2"/>
        <v>0</v>
      </c>
      <c r="F18" s="28"/>
      <c r="G18" s="14">
        <f t="shared" si="4"/>
        <v>0</v>
      </c>
      <c r="H18" s="28"/>
      <c r="I18" s="14">
        <f>H18*40</f>
        <v>0</v>
      </c>
      <c r="J18" s="28"/>
      <c r="K18" s="14">
        <f>J18*60</f>
        <v>0</v>
      </c>
      <c r="L18" s="15"/>
      <c r="M18" s="29">
        <f t="shared" si="3"/>
        <v>0</v>
      </c>
      <c r="N18" s="28">
        <v>240</v>
      </c>
      <c r="O18" s="30"/>
      <c r="P18" s="15"/>
      <c r="Q18" s="15">
        <f t="shared" si="0"/>
        <v>440</v>
      </c>
      <c r="R18" s="21"/>
      <c r="S18" s="21"/>
    </row>
    <row r="19" spans="1:19" x14ac:dyDescent="0.25">
      <c r="A19" s="8" t="s">
        <v>255</v>
      </c>
      <c r="B19" s="10"/>
      <c r="C19" s="9">
        <f>B19*30</f>
        <v>0</v>
      </c>
      <c r="D19" s="8"/>
      <c r="E19" s="9">
        <f t="shared" si="2"/>
        <v>0</v>
      </c>
      <c r="F19" s="10"/>
      <c r="G19" s="9">
        <f t="shared" si="4"/>
        <v>0</v>
      </c>
      <c r="H19" s="10"/>
      <c r="I19" s="9"/>
      <c r="J19" s="10">
        <v>8</v>
      </c>
      <c r="K19" s="9">
        <f>J19*68</f>
        <v>544</v>
      </c>
      <c r="L19" s="8"/>
      <c r="M19" s="11">
        <f t="shared" si="3"/>
        <v>0</v>
      </c>
      <c r="N19" s="10"/>
      <c r="O19" s="12"/>
      <c r="P19" s="8"/>
      <c r="Q19" s="15">
        <f t="shared" si="0"/>
        <v>544</v>
      </c>
      <c r="R19" s="21" t="s">
        <v>50</v>
      </c>
      <c r="S19" s="21" t="s">
        <v>50</v>
      </c>
    </row>
    <row r="20" spans="1:19" x14ac:dyDescent="0.25">
      <c r="A20" s="8" t="s">
        <v>182</v>
      </c>
      <c r="B20" s="10"/>
      <c r="C20" s="9">
        <f>B20*30</f>
        <v>0</v>
      </c>
      <c r="D20" s="8"/>
      <c r="E20" s="9">
        <f t="shared" si="2"/>
        <v>0</v>
      </c>
      <c r="F20" s="10"/>
      <c r="G20" s="9">
        <f t="shared" si="4"/>
        <v>0</v>
      </c>
      <c r="H20" s="10"/>
      <c r="I20" s="9"/>
      <c r="J20" s="10">
        <v>1</v>
      </c>
      <c r="K20" s="9">
        <f>J20*60</f>
        <v>60</v>
      </c>
      <c r="L20" s="8"/>
      <c r="M20" s="11">
        <f t="shared" si="3"/>
        <v>0</v>
      </c>
      <c r="N20" s="10"/>
      <c r="O20" s="12"/>
      <c r="P20" s="8"/>
      <c r="Q20" s="15">
        <f t="shared" si="0"/>
        <v>60</v>
      </c>
      <c r="R20" s="21" t="s">
        <v>50</v>
      </c>
      <c r="S20" s="21" t="s">
        <v>50</v>
      </c>
    </row>
    <row r="21" spans="1:19" x14ac:dyDescent="0.25">
      <c r="A21" s="8" t="s">
        <v>19</v>
      </c>
      <c r="B21" s="10">
        <v>4</v>
      </c>
      <c r="C21" s="9">
        <f>B21*30</f>
        <v>120</v>
      </c>
      <c r="D21" s="8"/>
      <c r="E21" s="9">
        <f t="shared" si="2"/>
        <v>0</v>
      </c>
      <c r="F21" s="10"/>
      <c r="G21" s="9">
        <f t="shared" si="4"/>
        <v>0</v>
      </c>
      <c r="H21" s="10"/>
      <c r="I21" s="9">
        <f>H21*40</f>
        <v>0</v>
      </c>
      <c r="J21" s="10"/>
      <c r="K21" s="9">
        <f>J21*60</f>
        <v>0</v>
      </c>
      <c r="L21" s="8"/>
      <c r="M21" s="11">
        <f>L21*55</f>
        <v>0</v>
      </c>
      <c r="N21" s="10"/>
      <c r="O21" s="12"/>
      <c r="P21" s="8"/>
      <c r="Q21" s="15">
        <f t="shared" si="0"/>
        <v>120</v>
      </c>
      <c r="R21" s="21" t="s">
        <v>50</v>
      </c>
      <c r="S21" s="21" t="s">
        <v>50</v>
      </c>
    </row>
    <row r="22" spans="1:19" x14ac:dyDescent="0.25">
      <c r="A22" s="8" t="s">
        <v>125</v>
      </c>
      <c r="B22" s="10">
        <v>9</v>
      </c>
      <c r="C22" s="9">
        <f>B22*30</f>
        <v>270</v>
      </c>
      <c r="D22" s="8"/>
      <c r="E22" s="9">
        <f t="shared" si="2"/>
        <v>0</v>
      </c>
      <c r="F22" s="10"/>
      <c r="G22" s="9">
        <f t="shared" si="4"/>
        <v>0</v>
      </c>
      <c r="H22" s="10"/>
      <c r="I22" s="9">
        <f>H22*40</f>
        <v>0</v>
      </c>
      <c r="J22" s="10"/>
      <c r="K22" s="9">
        <f>J22*60</f>
        <v>0</v>
      </c>
      <c r="L22" s="8"/>
      <c r="M22" s="11">
        <f>L22*60</f>
        <v>0</v>
      </c>
      <c r="N22" s="10"/>
      <c r="O22" s="12"/>
      <c r="P22" s="8"/>
      <c r="Q22" s="15">
        <f t="shared" si="0"/>
        <v>270</v>
      </c>
      <c r="R22" s="21" t="s">
        <v>50</v>
      </c>
      <c r="S22" s="21" t="s">
        <v>50</v>
      </c>
    </row>
    <row r="23" spans="1:19" x14ac:dyDescent="0.25">
      <c r="A23" s="8" t="s">
        <v>102</v>
      </c>
      <c r="B23" s="10"/>
      <c r="C23" s="9">
        <f>B23*25</f>
        <v>0</v>
      </c>
      <c r="D23" s="8"/>
      <c r="E23" s="9">
        <f t="shared" si="2"/>
        <v>0</v>
      </c>
      <c r="F23" s="10"/>
      <c r="G23" s="9">
        <f t="shared" si="4"/>
        <v>0</v>
      </c>
      <c r="H23" s="10"/>
      <c r="I23" s="9"/>
      <c r="J23" s="10"/>
      <c r="K23" s="9">
        <f>J23*68</f>
        <v>0</v>
      </c>
      <c r="L23" s="8">
        <v>9</v>
      </c>
      <c r="M23" s="11">
        <f>L23*65</f>
        <v>585</v>
      </c>
      <c r="N23" s="10">
        <v>60</v>
      </c>
      <c r="O23" s="12"/>
      <c r="P23" s="8"/>
      <c r="Q23" s="15">
        <f t="shared" si="0"/>
        <v>645</v>
      </c>
      <c r="R23" s="21" t="s">
        <v>50</v>
      </c>
      <c r="S23" s="21" t="s">
        <v>50</v>
      </c>
    </row>
    <row r="24" spans="1:19" x14ac:dyDescent="0.25">
      <c r="A24" s="8" t="s">
        <v>264</v>
      </c>
      <c r="B24" s="10">
        <v>13</v>
      </c>
      <c r="C24" s="9">
        <f>B24*30</f>
        <v>390</v>
      </c>
      <c r="D24" s="8"/>
      <c r="E24" s="9">
        <f t="shared" si="2"/>
        <v>0</v>
      </c>
      <c r="F24" s="10"/>
      <c r="G24" s="9">
        <f t="shared" si="4"/>
        <v>0</v>
      </c>
      <c r="H24" s="10"/>
      <c r="I24" s="9"/>
      <c r="J24" s="10"/>
      <c r="K24" s="9">
        <f>J24*68</f>
        <v>0</v>
      </c>
      <c r="L24" s="8"/>
      <c r="M24" s="11">
        <f t="shared" ref="M24:M29" si="5">L24*60</f>
        <v>0</v>
      </c>
      <c r="N24" s="10"/>
      <c r="O24" s="12"/>
      <c r="P24" s="8"/>
      <c r="Q24" s="15">
        <f t="shared" si="0"/>
        <v>390</v>
      </c>
      <c r="R24" s="21" t="s">
        <v>50</v>
      </c>
      <c r="S24" s="21" t="s">
        <v>50</v>
      </c>
    </row>
    <row r="25" spans="1:19" x14ac:dyDescent="0.25">
      <c r="A25" s="8" t="s">
        <v>246</v>
      </c>
      <c r="B25" s="10">
        <v>1</v>
      </c>
      <c r="C25" s="9">
        <f>B25*30</f>
        <v>30</v>
      </c>
      <c r="D25" s="8"/>
      <c r="E25" s="9">
        <f t="shared" si="2"/>
        <v>0</v>
      </c>
      <c r="F25" s="10"/>
      <c r="G25" s="9">
        <f t="shared" si="4"/>
        <v>0</v>
      </c>
      <c r="H25" s="10"/>
      <c r="I25" s="9"/>
      <c r="J25" s="10">
        <v>1</v>
      </c>
      <c r="K25" s="9">
        <f>J25*68</f>
        <v>68</v>
      </c>
      <c r="L25" s="8"/>
      <c r="M25" s="11">
        <f t="shared" si="5"/>
        <v>0</v>
      </c>
      <c r="N25" s="10"/>
      <c r="O25" s="12"/>
      <c r="P25" s="8"/>
      <c r="Q25" s="15">
        <f t="shared" si="0"/>
        <v>98</v>
      </c>
      <c r="R25" s="21" t="s">
        <v>50</v>
      </c>
      <c r="S25" s="21" t="s">
        <v>50</v>
      </c>
    </row>
    <row r="26" spans="1:19" x14ac:dyDescent="0.25">
      <c r="A26" s="8" t="s">
        <v>149</v>
      </c>
      <c r="B26" s="10"/>
      <c r="C26" s="9">
        <f>B26*25</f>
        <v>0</v>
      </c>
      <c r="D26" s="8"/>
      <c r="E26" s="9">
        <f>D26*35</f>
        <v>0</v>
      </c>
      <c r="F26" s="10"/>
      <c r="G26" s="9">
        <f t="shared" si="4"/>
        <v>0</v>
      </c>
      <c r="H26" s="10"/>
      <c r="I26" s="9">
        <f>H26*40</f>
        <v>0</v>
      </c>
      <c r="J26" s="10">
        <v>3</v>
      </c>
      <c r="K26" s="9">
        <f>J26*60</f>
        <v>180</v>
      </c>
      <c r="L26" s="8">
        <v>4</v>
      </c>
      <c r="M26" s="11">
        <f t="shared" si="5"/>
        <v>240</v>
      </c>
      <c r="N26" s="10">
        <v>60</v>
      </c>
      <c r="O26" s="12"/>
      <c r="P26" s="8"/>
      <c r="Q26" s="15">
        <f t="shared" si="0"/>
        <v>480</v>
      </c>
      <c r="R26" s="21" t="s">
        <v>50</v>
      </c>
      <c r="S26" s="21" t="s">
        <v>50</v>
      </c>
    </row>
    <row r="27" spans="1:19" x14ac:dyDescent="0.25">
      <c r="A27" s="8" t="s">
        <v>257</v>
      </c>
      <c r="B27" s="10"/>
      <c r="C27" s="9">
        <f>B27*30</f>
        <v>0</v>
      </c>
      <c r="D27" s="8"/>
      <c r="E27" s="9">
        <f>D27*40</f>
        <v>0</v>
      </c>
      <c r="F27" s="10"/>
      <c r="G27" s="9">
        <f t="shared" si="4"/>
        <v>0</v>
      </c>
      <c r="H27" s="10"/>
      <c r="I27" s="9"/>
      <c r="J27" s="10">
        <v>6</v>
      </c>
      <c r="K27" s="9">
        <f>J27*68</f>
        <v>408</v>
      </c>
      <c r="L27" s="8"/>
      <c r="M27" s="11">
        <f t="shared" si="5"/>
        <v>0</v>
      </c>
      <c r="N27" s="10"/>
      <c r="O27" s="12"/>
      <c r="P27" s="8"/>
      <c r="Q27" s="15">
        <f t="shared" si="0"/>
        <v>408</v>
      </c>
      <c r="R27" s="21" t="s">
        <v>50</v>
      </c>
      <c r="S27" s="21" t="s">
        <v>50</v>
      </c>
    </row>
    <row r="28" spans="1:19" x14ac:dyDescent="0.25">
      <c r="A28" s="8" t="s">
        <v>173</v>
      </c>
      <c r="B28" s="10">
        <v>8</v>
      </c>
      <c r="C28" s="9">
        <f>B28*30</f>
        <v>240</v>
      </c>
      <c r="D28" s="8"/>
      <c r="E28" s="9">
        <f>D28*35</f>
        <v>0</v>
      </c>
      <c r="F28" s="10"/>
      <c r="G28" s="9">
        <f t="shared" si="4"/>
        <v>0</v>
      </c>
      <c r="H28" s="10"/>
      <c r="I28" s="9"/>
      <c r="J28" s="10"/>
      <c r="K28" s="9">
        <f>J28*60</f>
        <v>0</v>
      </c>
      <c r="L28" s="8"/>
      <c r="M28" s="11">
        <f t="shared" si="5"/>
        <v>0</v>
      </c>
      <c r="N28" s="10"/>
      <c r="O28" s="12"/>
      <c r="P28" s="8"/>
      <c r="Q28" s="15">
        <f t="shared" si="0"/>
        <v>240</v>
      </c>
      <c r="R28" s="21" t="s">
        <v>50</v>
      </c>
      <c r="S28" s="21" t="s">
        <v>50</v>
      </c>
    </row>
    <row r="29" spans="1:19" x14ac:dyDescent="0.25">
      <c r="A29" s="8" t="s">
        <v>93</v>
      </c>
      <c r="B29" s="10">
        <v>4</v>
      </c>
      <c r="C29" s="9">
        <f>B29*30</f>
        <v>120</v>
      </c>
      <c r="D29" s="8">
        <v>21</v>
      </c>
      <c r="E29" s="9">
        <f>D29*45</f>
        <v>945</v>
      </c>
      <c r="F29" s="10"/>
      <c r="G29" s="9">
        <f t="shared" si="4"/>
        <v>0</v>
      </c>
      <c r="H29" s="10"/>
      <c r="I29" s="9"/>
      <c r="J29" s="10"/>
      <c r="K29" s="9">
        <f>J29*70</f>
        <v>0</v>
      </c>
      <c r="L29" s="8"/>
      <c r="M29" s="11">
        <f t="shared" si="5"/>
        <v>0</v>
      </c>
      <c r="N29" s="10"/>
      <c r="O29" s="12"/>
      <c r="P29" s="8"/>
      <c r="Q29" s="15">
        <f t="shared" si="0"/>
        <v>1065</v>
      </c>
      <c r="R29" s="21" t="s">
        <v>50</v>
      </c>
      <c r="S29" s="21" t="s">
        <v>50</v>
      </c>
    </row>
    <row r="30" spans="1:19" x14ac:dyDescent="0.25">
      <c r="A30" s="8" t="s">
        <v>21</v>
      </c>
      <c r="B30" s="10">
        <v>3</v>
      </c>
      <c r="C30" s="9">
        <f>B30*25</f>
        <v>75</v>
      </c>
      <c r="D30" s="8"/>
      <c r="E30" s="9">
        <f t="shared" ref="E30:E41" si="6">D30*40</f>
        <v>0</v>
      </c>
      <c r="F30" s="10"/>
      <c r="G30" s="9">
        <f t="shared" si="4"/>
        <v>0</v>
      </c>
      <c r="H30" s="10"/>
      <c r="I30" s="9">
        <f>H30*40</f>
        <v>0</v>
      </c>
      <c r="J30" s="10"/>
      <c r="K30" s="9">
        <f>J30*60</f>
        <v>0</v>
      </c>
      <c r="L30" s="8"/>
      <c r="M30" s="11">
        <f>L30*55</f>
        <v>0</v>
      </c>
      <c r="N30" s="10"/>
      <c r="O30" s="12"/>
      <c r="P30" s="8"/>
      <c r="Q30" s="15">
        <f t="shared" ref="Q30:Q55" si="7">SUM(C30,E30,G30,I30,K30,N30,M30)-O30</f>
        <v>75</v>
      </c>
      <c r="R30" s="21" t="s">
        <v>50</v>
      </c>
      <c r="S30" s="21" t="s">
        <v>50</v>
      </c>
    </row>
    <row r="31" spans="1:19" x14ac:dyDescent="0.25">
      <c r="A31" s="8" t="s">
        <v>203</v>
      </c>
      <c r="B31" s="10"/>
      <c r="C31" s="9">
        <f>B31*30</f>
        <v>0</v>
      </c>
      <c r="D31" s="8"/>
      <c r="E31" s="9">
        <f t="shared" si="6"/>
        <v>0</v>
      </c>
      <c r="F31" s="10"/>
      <c r="G31" s="9">
        <f t="shared" si="4"/>
        <v>0</v>
      </c>
      <c r="H31" s="10"/>
      <c r="I31" s="9"/>
      <c r="J31" s="10">
        <v>7</v>
      </c>
      <c r="K31" s="9">
        <f>J31*70</f>
        <v>490</v>
      </c>
      <c r="L31" s="8"/>
      <c r="M31" s="11">
        <f t="shared" ref="M31:M35" si="8">L31*60</f>
        <v>0</v>
      </c>
      <c r="N31" s="10"/>
      <c r="O31" s="12"/>
      <c r="P31" s="8"/>
      <c r="Q31" s="15">
        <f t="shared" si="7"/>
        <v>490</v>
      </c>
      <c r="R31" s="21" t="s">
        <v>50</v>
      </c>
      <c r="S31" s="21" t="s">
        <v>50</v>
      </c>
    </row>
    <row r="32" spans="1:19" x14ac:dyDescent="0.25">
      <c r="A32" s="8" t="s">
        <v>248</v>
      </c>
      <c r="B32" s="10"/>
      <c r="C32" s="9">
        <f>B32*30</f>
        <v>0</v>
      </c>
      <c r="D32" s="8"/>
      <c r="E32" s="9">
        <f t="shared" si="6"/>
        <v>0</v>
      </c>
      <c r="F32" s="10"/>
      <c r="G32" s="9">
        <f t="shared" si="4"/>
        <v>0</v>
      </c>
      <c r="H32" s="10"/>
      <c r="I32" s="9"/>
      <c r="J32" s="10"/>
      <c r="K32" s="9">
        <f>J32*68</f>
        <v>0</v>
      </c>
      <c r="L32" s="8"/>
      <c r="M32" s="11">
        <f t="shared" si="8"/>
        <v>0</v>
      </c>
      <c r="N32" s="10"/>
      <c r="O32" s="12"/>
      <c r="P32" s="8"/>
      <c r="Q32" s="15">
        <f t="shared" si="7"/>
        <v>0</v>
      </c>
      <c r="R32" s="21"/>
      <c r="S32" s="21"/>
    </row>
    <row r="33" spans="1:19" x14ac:dyDescent="0.25">
      <c r="A33" s="8" t="s">
        <v>215</v>
      </c>
      <c r="B33" s="10"/>
      <c r="C33" s="9">
        <f>B33*25</f>
        <v>0</v>
      </c>
      <c r="D33" s="8"/>
      <c r="E33" s="9">
        <f t="shared" si="6"/>
        <v>0</v>
      </c>
      <c r="F33" s="10"/>
      <c r="G33" s="9">
        <f t="shared" si="4"/>
        <v>0</v>
      </c>
      <c r="H33" s="10"/>
      <c r="I33" s="9"/>
      <c r="J33" s="10"/>
      <c r="K33" s="9">
        <f>J33*70</f>
        <v>0</v>
      </c>
      <c r="L33" s="8"/>
      <c r="M33" s="11">
        <f t="shared" si="8"/>
        <v>0</v>
      </c>
      <c r="N33" s="10">
        <v>210</v>
      </c>
      <c r="O33" s="12"/>
      <c r="P33" s="8"/>
      <c r="Q33" s="15">
        <f t="shared" si="7"/>
        <v>210</v>
      </c>
      <c r="R33" s="21" t="s">
        <v>50</v>
      </c>
      <c r="S33" s="21" t="s">
        <v>50</v>
      </c>
    </row>
    <row r="34" spans="1:19" x14ac:dyDescent="0.25">
      <c r="A34" s="8" t="s">
        <v>178</v>
      </c>
      <c r="B34" s="10">
        <v>8</v>
      </c>
      <c r="C34" s="9">
        <f>B34*35</f>
        <v>280</v>
      </c>
      <c r="D34" s="8"/>
      <c r="E34" s="9">
        <f t="shared" si="6"/>
        <v>0</v>
      </c>
      <c r="F34" s="10"/>
      <c r="G34" s="9">
        <f t="shared" si="4"/>
        <v>0</v>
      </c>
      <c r="H34" s="10"/>
      <c r="I34" s="9"/>
      <c r="J34" s="10"/>
      <c r="K34" s="9">
        <f>J34*60</f>
        <v>0</v>
      </c>
      <c r="L34" s="8"/>
      <c r="M34" s="11">
        <f t="shared" si="8"/>
        <v>0</v>
      </c>
      <c r="N34" s="10"/>
      <c r="O34" s="12"/>
      <c r="P34" s="8"/>
      <c r="Q34" s="15">
        <f t="shared" si="7"/>
        <v>280</v>
      </c>
      <c r="R34" s="21" t="s">
        <v>50</v>
      </c>
      <c r="S34" s="21" t="s">
        <v>50</v>
      </c>
    </row>
    <row r="35" spans="1:19" x14ac:dyDescent="0.25">
      <c r="A35" s="8" t="s">
        <v>104</v>
      </c>
      <c r="B35" s="10">
        <v>4</v>
      </c>
      <c r="C35" s="9">
        <f>B35*25</f>
        <v>100</v>
      </c>
      <c r="D35" s="8"/>
      <c r="E35" s="9">
        <f t="shared" si="6"/>
        <v>0</v>
      </c>
      <c r="F35" s="10"/>
      <c r="G35" s="9">
        <f t="shared" si="4"/>
        <v>0</v>
      </c>
      <c r="H35" s="10"/>
      <c r="I35" s="9">
        <f>H35*40</f>
        <v>0</v>
      </c>
      <c r="J35" s="10"/>
      <c r="K35" s="9">
        <f>J35*60</f>
        <v>0</v>
      </c>
      <c r="L35" s="8"/>
      <c r="M35" s="11">
        <f t="shared" si="8"/>
        <v>0</v>
      </c>
      <c r="N35" s="10"/>
      <c r="O35" s="12"/>
      <c r="P35" s="8"/>
      <c r="Q35" s="15">
        <f t="shared" si="7"/>
        <v>100</v>
      </c>
      <c r="R35" s="21" t="s">
        <v>50</v>
      </c>
      <c r="S35" s="21" t="s">
        <v>50</v>
      </c>
    </row>
    <row r="36" spans="1:19" x14ac:dyDescent="0.25">
      <c r="A36" s="8" t="s">
        <v>267</v>
      </c>
      <c r="B36" s="10"/>
      <c r="C36" s="9">
        <f>B36*30</f>
        <v>0</v>
      </c>
      <c r="D36" s="8"/>
      <c r="E36" s="9">
        <f t="shared" si="6"/>
        <v>0</v>
      </c>
      <c r="F36" s="10"/>
      <c r="G36" s="9">
        <f t="shared" si="4"/>
        <v>0</v>
      </c>
      <c r="H36" s="10"/>
      <c r="I36" s="9"/>
      <c r="J36" s="10"/>
      <c r="K36" s="9">
        <f>J36*68</f>
        <v>0</v>
      </c>
      <c r="L36" s="8">
        <v>3</v>
      </c>
      <c r="M36" s="11">
        <f>L36*65</f>
        <v>195</v>
      </c>
      <c r="N36" s="10"/>
      <c r="O36" s="12"/>
      <c r="P36" s="8"/>
      <c r="Q36" s="8">
        <f t="shared" si="7"/>
        <v>195</v>
      </c>
      <c r="R36" s="13" t="s">
        <v>50</v>
      </c>
      <c r="S36" s="13" t="s">
        <v>50</v>
      </c>
    </row>
    <row r="37" spans="1:19" x14ac:dyDescent="0.25">
      <c r="A37" s="15" t="s">
        <v>91</v>
      </c>
      <c r="B37" s="28">
        <v>2</v>
      </c>
      <c r="C37" s="14">
        <f>B37*25</f>
        <v>50</v>
      </c>
      <c r="D37" s="15"/>
      <c r="E37" s="14">
        <f t="shared" si="6"/>
        <v>0</v>
      </c>
      <c r="F37" s="28"/>
      <c r="G37" s="14">
        <f t="shared" si="4"/>
        <v>0</v>
      </c>
      <c r="H37" s="28"/>
      <c r="I37" s="14">
        <f>H37*40</f>
        <v>0</v>
      </c>
      <c r="J37" s="28"/>
      <c r="K37" s="14">
        <f>J37*60</f>
        <v>0</v>
      </c>
      <c r="L37" s="15"/>
      <c r="M37" s="29">
        <f>L37*60</f>
        <v>0</v>
      </c>
      <c r="N37" s="28"/>
      <c r="O37" s="30"/>
      <c r="P37" s="15"/>
      <c r="Q37" s="15">
        <f t="shared" si="7"/>
        <v>50</v>
      </c>
      <c r="R37" s="21" t="s">
        <v>50</v>
      </c>
      <c r="S37" s="21" t="s">
        <v>50</v>
      </c>
    </row>
    <row r="38" spans="1:19" x14ac:dyDescent="0.25">
      <c r="A38" s="15" t="s">
        <v>243</v>
      </c>
      <c r="B38" s="28"/>
      <c r="C38" s="14">
        <f>B38*25</f>
        <v>0</v>
      </c>
      <c r="D38" s="15"/>
      <c r="E38" s="14">
        <f t="shared" si="6"/>
        <v>0</v>
      </c>
      <c r="F38" s="28"/>
      <c r="G38" s="14">
        <f t="shared" si="4"/>
        <v>0</v>
      </c>
      <c r="H38" s="28"/>
      <c r="I38" s="14"/>
      <c r="J38" s="28">
        <v>7</v>
      </c>
      <c r="K38" s="14">
        <f>J38*65</f>
        <v>455</v>
      </c>
      <c r="L38" s="15"/>
      <c r="M38" s="29">
        <f>L38*60</f>
        <v>0</v>
      </c>
      <c r="N38" s="28"/>
      <c r="O38" s="30"/>
      <c r="P38" s="15"/>
      <c r="Q38" s="15">
        <f t="shared" si="7"/>
        <v>455</v>
      </c>
      <c r="R38" s="21" t="s">
        <v>50</v>
      </c>
      <c r="S38" s="21" t="s">
        <v>50</v>
      </c>
    </row>
    <row r="39" spans="1:19" x14ac:dyDescent="0.25">
      <c r="A39" s="8" t="s">
        <v>90</v>
      </c>
      <c r="B39" s="10"/>
      <c r="C39" s="9">
        <f>B39*30</f>
        <v>0</v>
      </c>
      <c r="D39" s="8"/>
      <c r="E39" s="9">
        <f t="shared" si="6"/>
        <v>0</v>
      </c>
      <c r="F39" s="10"/>
      <c r="G39" s="9">
        <f t="shared" si="4"/>
        <v>0</v>
      </c>
      <c r="H39" s="10"/>
      <c r="I39" s="9"/>
      <c r="J39" s="10"/>
      <c r="K39" s="9">
        <f>J39*60</f>
        <v>0</v>
      </c>
      <c r="L39" s="8">
        <v>3</v>
      </c>
      <c r="M39" s="11">
        <f>L39*65</f>
        <v>195</v>
      </c>
      <c r="N39" s="10"/>
      <c r="O39" s="12"/>
      <c r="P39" s="8"/>
      <c r="Q39" s="15">
        <f t="shared" si="7"/>
        <v>195</v>
      </c>
      <c r="R39" s="21" t="s">
        <v>50</v>
      </c>
      <c r="S39" s="21" t="s">
        <v>50</v>
      </c>
    </row>
    <row r="40" spans="1:19" x14ac:dyDescent="0.25">
      <c r="A40" s="8" t="s">
        <v>263</v>
      </c>
      <c r="B40" s="10"/>
      <c r="C40" s="9">
        <f>B40*30</f>
        <v>0</v>
      </c>
      <c r="D40" s="8"/>
      <c r="E40" s="9">
        <f t="shared" si="6"/>
        <v>0</v>
      </c>
      <c r="F40" s="10"/>
      <c r="G40" s="9">
        <f t="shared" si="4"/>
        <v>0</v>
      </c>
      <c r="H40" s="10"/>
      <c r="I40" s="9"/>
      <c r="J40" s="10">
        <v>6</v>
      </c>
      <c r="K40" s="9">
        <f>J40*68</f>
        <v>408</v>
      </c>
      <c r="L40" s="8"/>
      <c r="M40" s="11">
        <f>L40*60</f>
        <v>0</v>
      </c>
      <c r="N40" s="10"/>
      <c r="O40" s="12"/>
      <c r="P40" s="8"/>
      <c r="Q40" s="15">
        <f t="shared" si="7"/>
        <v>408</v>
      </c>
      <c r="R40" s="21" t="s">
        <v>50</v>
      </c>
      <c r="S40" s="21" t="s">
        <v>50</v>
      </c>
    </row>
    <row r="41" spans="1:19" x14ac:dyDescent="0.25">
      <c r="A41" s="15" t="s">
        <v>72</v>
      </c>
      <c r="B41" s="28">
        <v>23</v>
      </c>
      <c r="C41" s="14">
        <f>B41*25</f>
        <v>575</v>
      </c>
      <c r="D41" s="15"/>
      <c r="E41" s="14">
        <f t="shared" si="6"/>
        <v>0</v>
      </c>
      <c r="F41" s="28"/>
      <c r="G41" s="14">
        <f t="shared" si="4"/>
        <v>0</v>
      </c>
      <c r="H41" s="28"/>
      <c r="I41" s="14">
        <f>H41*40</f>
        <v>0</v>
      </c>
      <c r="J41" s="28"/>
      <c r="K41" s="14">
        <f>J41*60</f>
        <v>0</v>
      </c>
      <c r="L41" s="15"/>
      <c r="M41" s="29">
        <f>L41*65</f>
        <v>0</v>
      </c>
      <c r="N41" s="28"/>
      <c r="O41" s="30"/>
      <c r="P41" s="15"/>
      <c r="Q41" s="15">
        <f t="shared" si="7"/>
        <v>575</v>
      </c>
      <c r="R41" s="21" t="s">
        <v>50</v>
      </c>
      <c r="S41" s="21" t="s">
        <v>50</v>
      </c>
    </row>
    <row r="42" spans="1:19" x14ac:dyDescent="0.25">
      <c r="A42" s="15" t="s">
        <v>24</v>
      </c>
      <c r="B42" s="10">
        <v>1</v>
      </c>
      <c r="C42" s="9">
        <f>B42*25</f>
        <v>25</v>
      </c>
      <c r="D42" s="8">
        <v>3</v>
      </c>
      <c r="E42" s="9">
        <f>D42*35</f>
        <v>105</v>
      </c>
      <c r="F42" s="10"/>
      <c r="G42" s="9">
        <f t="shared" si="4"/>
        <v>0</v>
      </c>
      <c r="H42" s="10"/>
      <c r="I42" s="9">
        <f>H42*40</f>
        <v>0</v>
      </c>
      <c r="J42" s="10"/>
      <c r="K42" s="9">
        <f>J42*60</f>
        <v>0</v>
      </c>
      <c r="L42" s="8"/>
      <c r="M42" s="11">
        <f>L42*65</f>
        <v>0</v>
      </c>
      <c r="N42" s="10"/>
      <c r="O42" s="12"/>
      <c r="P42" s="8"/>
      <c r="Q42" s="15">
        <f t="shared" si="7"/>
        <v>130</v>
      </c>
      <c r="R42" s="21"/>
      <c r="S42" s="21"/>
    </row>
    <row r="43" spans="1:19" x14ac:dyDescent="0.25">
      <c r="A43" s="8" t="s">
        <v>156</v>
      </c>
      <c r="B43" s="10">
        <v>4</v>
      </c>
      <c r="C43" s="9">
        <f>B43*35</f>
        <v>140</v>
      </c>
      <c r="D43" s="8"/>
      <c r="E43" s="9">
        <f t="shared" ref="E43:E51" si="9">D43*40</f>
        <v>0</v>
      </c>
      <c r="F43" s="10"/>
      <c r="G43" s="9">
        <f t="shared" ref="G43:G63" si="10">F43*80</f>
        <v>0</v>
      </c>
      <c r="H43" s="10"/>
      <c r="I43" s="9">
        <f>H43*40</f>
        <v>0</v>
      </c>
      <c r="J43" s="10"/>
      <c r="K43" s="9">
        <f>J43*60</f>
        <v>0</v>
      </c>
      <c r="L43" s="8"/>
      <c r="M43" s="11">
        <f>L43*60</f>
        <v>0</v>
      </c>
      <c r="N43" s="10"/>
      <c r="O43" s="12"/>
      <c r="P43" s="8"/>
      <c r="Q43" s="15">
        <f t="shared" si="7"/>
        <v>140</v>
      </c>
      <c r="R43" s="21" t="s">
        <v>50</v>
      </c>
      <c r="S43" s="21" t="s">
        <v>50</v>
      </c>
    </row>
    <row r="44" spans="1:19" x14ac:dyDescent="0.25">
      <c r="A44" s="8" t="s">
        <v>141</v>
      </c>
      <c r="B44" s="10">
        <v>13</v>
      </c>
      <c r="C44" s="9">
        <f>B44*25</f>
        <v>325</v>
      </c>
      <c r="D44" s="8"/>
      <c r="E44" s="9">
        <f t="shared" si="9"/>
        <v>0</v>
      </c>
      <c r="F44" s="10"/>
      <c r="G44" s="9">
        <f t="shared" si="10"/>
        <v>0</v>
      </c>
      <c r="H44" s="10"/>
      <c r="I44" s="9">
        <f>H44*40</f>
        <v>0</v>
      </c>
      <c r="J44" s="10"/>
      <c r="K44" s="9">
        <f>J44*60</f>
        <v>0</v>
      </c>
      <c r="L44" s="8"/>
      <c r="M44" s="11">
        <f>L44*65</f>
        <v>0</v>
      </c>
      <c r="N44" s="10"/>
      <c r="O44" s="12"/>
      <c r="P44" s="8"/>
      <c r="Q44" s="15">
        <f t="shared" si="7"/>
        <v>325</v>
      </c>
      <c r="R44" s="21" t="s">
        <v>50</v>
      </c>
      <c r="S44" s="21" t="s">
        <v>50</v>
      </c>
    </row>
    <row r="45" spans="1:19" x14ac:dyDescent="0.25">
      <c r="A45" s="8" t="s">
        <v>25</v>
      </c>
      <c r="B45" s="10">
        <v>14</v>
      </c>
      <c r="C45" s="9">
        <f>B45*25</f>
        <v>350</v>
      </c>
      <c r="D45" s="8">
        <v>3</v>
      </c>
      <c r="E45" s="9">
        <f t="shared" si="9"/>
        <v>120</v>
      </c>
      <c r="F45" s="10"/>
      <c r="G45" s="9">
        <f t="shared" si="10"/>
        <v>0</v>
      </c>
      <c r="H45" s="10"/>
      <c r="I45" s="9">
        <f>H45*40</f>
        <v>0</v>
      </c>
      <c r="J45" s="10"/>
      <c r="K45" s="9">
        <f>J45*60</f>
        <v>0</v>
      </c>
      <c r="L45" s="8"/>
      <c r="M45" s="11">
        <f>L45*65</f>
        <v>0</v>
      </c>
      <c r="N45" s="10"/>
      <c r="O45" s="12"/>
      <c r="P45" s="8"/>
      <c r="Q45" s="15">
        <f t="shared" si="7"/>
        <v>470</v>
      </c>
      <c r="R45" s="21" t="s">
        <v>50</v>
      </c>
      <c r="S45" s="21" t="s">
        <v>50</v>
      </c>
    </row>
    <row r="46" spans="1:19" x14ac:dyDescent="0.25">
      <c r="A46" s="8" t="s">
        <v>251</v>
      </c>
      <c r="B46" s="10">
        <v>7</v>
      </c>
      <c r="C46" s="9">
        <f>B46*18</f>
        <v>126</v>
      </c>
      <c r="D46" s="8"/>
      <c r="E46" s="9">
        <f t="shared" si="9"/>
        <v>0</v>
      </c>
      <c r="F46" s="10"/>
      <c r="G46" s="9">
        <f t="shared" si="10"/>
        <v>0</v>
      </c>
      <c r="H46" s="10"/>
      <c r="I46" s="9"/>
      <c r="J46" s="10"/>
      <c r="K46" s="9">
        <f>J46*68</f>
        <v>0</v>
      </c>
      <c r="L46" s="8"/>
      <c r="M46" s="11">
        <f>L46*60</f>
        <v>0</v>
      </c>
      <c r="N46" s="10"/>
      <c r="O46" s="12"/>
      <c r="P46" s="8"/>
      <c r="Q46" s="15">
        <f t="shared" si="7"/>
        <v>126</v>
      </c>
      <c r="R46" s="21" t="s">
        <v>50</v>
      </c>
      <c r="S46" s="21" t="s">
        <v>50</v>
      </c>
    </row>
    <row r="47" spans="1:19" x14ac:dyDescent="0.25">
      <c r="A47" s="8" t="s">
        <v>53</v>
      </c>
      <c r="B47" s="10">
        <v>14</v>
      </c>
      <c r="C47" s="9">
        <f>B47*30</f>
        <v>420</v>
      </c>
      <c r="D47" s="8"/>
      <c r="E47" s="9">
        <f t="shared" si="9"/>
        <v>0</v>
      </c>
      <c r="F47" s="10"/>
      <c r="G47" s="9">
        <f t="shared" si="10"/>
        <v>0</v>
      </c>
      <c r="H47" s="10"/>
      <c r="I47" s="9">
        <f>H47*40</f>
        <v>0</v>
      </c>
      <c r="J47" s="10"/>
      <c r="K47" s="9">
        <f>J47*60</f>
        <v>0</v>
      </c>
      <c r="L47" s="8"/>
      <c r="M47" s="11">
        <f>L47*65</f>
        <v>0</v>
      </c>
      <c r="N47" s="10"/>
      <c r="O47" s="12"/>
      <c r="P47" s="8"/>
      <c r="Q47" s="15">
        <f t="shared" si="7"/>
        <v>420</v>
      </c>
      <c r="R47" s="21" t="s">
        <v>50</v>
      </c>
      <c r="S47" s="21" t="s">
        <v>50</v>
      </c>
    </row>
    <row r="48" spans="1:19" x14ac:dyDescent="0.25">
      <c r="A48" s="8" t="s">
        <v>26</v>
      </c>
      <c r="B48" s="10">
        <v>8</v>
      </c>
      <c r="C48" s="9">
        <f>B48*25</f>
        <v>200</v>
      </c>
      <c r="D48" s="8"/>
      <c r="E48" s="9">
        <f t="shared" si="9"/>
        <v>0</v>
      </c>
      <c r="F48" s="10"/>
      <c r="G48" s="9">
        <f t="shared" si="10"/>
        <v>0</v>
      </c>
      <c r="H48" s="10"/>
      <c r="I48" s="9">
        <f>H48*40</f>
        <v>0</v>
      </c>
      <c r="J48" s="10"/>
      <c r="K48" s="9">
        <f>J48*60</f>
        <v>0</v>
      </c>
      <c r="L48" s="8"/>
      <c r="M48" s="11">
        <f>L48*65</f>
        <v>0</v>
      </c>
      <c r="N48" s="10"/>
      <c r="O48" s="12"/>
      <c r="P48" s="8"/>
      <c r="Q48" s="15">
        <f t="shared" si="7"/>
        <v>200</v>
      </c>
      <c r="R48" s="21" t="s">
        <v>50</v>
      </c>
      <c r="S48" s="21" t="s">
        <v>50</v>
      </c>
    </row>
    <row r="49" spans="1:19" x14ac:dyDescent="0.25">
      <c r="A49" s="8" t="s">
        <v>252</v>
      </c>
      <c r="B49" s="10"/>
      <c r="C49" s="9">
        <f>B49*30</f>
        <v>0</v>
      </c>
      <c r="D49" s="8"/>
      <c r="E49" s="9">
        <f t="shared" si="9"/>
        <v>0</v>
      </c>
      <c r="F49" s="10"/>
      <c r="G49" s="9">
        <f t="shared" si="10"/>
        <v>0</v>
      </c>
      <c r="H49" s="10"/>
      <c r="I49" s="9"/>
      <c r="J49" s="10">
        <v>8</v>
      </c>
      <c r="K49" s="9">
        <f>J49*60</f>
        <v>480</v>
      </c>
      <c r="L49" s="8"/>
      <c r="M49" s="11">
        <f>L49*60</f>
        <v>0</v>
      </c>
      <c r="N49" s="10"/>
      <c r="O49" s="12"/>
      <c r="P49" s="8"/>
      <c r="Q49" s="15">
        <f t="shared" si="7"/>
        <v>480</v>
      </c>
      <c r="R49" s="21" t="s">
        <v>50</v>
      </c>
      <c r="S49" s="21" t="s">
        <v>50</v>
      </c>
    </row>
    <row r="50" spans="1:19" x14ac:dyDescent="0.25">
      <c r="A50" s="8" t="s">
        <v>236</v>
      </c>
      <c r="B50" s="10"/>
      <c r="C50" s="9">
        <f>B50*30</f>
        <v>0</v>
      </c>
      <c r="D50" s="8"/>
      <c r="E50" s="9">
        <f t="shared" si="9"/>
        <v>0</v>
      </c>
      <c r="F50" s="10"/>
      <c r="G50" s="9">
        <f t="shared" si="10"/>
        <v>0</v>
      </c>
      <c r="H50" s="10"/>
      <c r="I50" s="9"/>
      <c r="J50" s="10">
        <v>2</v>
      </c>
      <c r="K50" s="9">
        <f>J50*65</f>
        <v>130</v>
      </c>
      <c r="L50" s="8"/>
      <c r="M50" s="11">
        <f>L50*60</f>
        <v>0</v>
      </c>
      <c r="N50" s="10"/>
      <c r="O50" s="12"/>
      <c r="P50" s="8"/>
      <c r="Q50" s="15">
        <f t="shared" si="7"/>
        <v>130</v>
      </c>
      <c r="R50" s="21" t="s">
        <v>50</v>
      </c>
      <c r="S50" s="21" t="s">
        <v>50</v>
      </c>
    </row>
    <row r="51" spans="1:19" x14ac:dyDescent="0.25">
      <c r="A51" s="8" t="s">
        <v>191</v>
      </c>
      <c r="B51" s="10">
        <v>8</v>
      </c>
      <c r="C51" s="9">
        <f>B51*25</f>
        <v>200</v>
      </c>
      <c r="D51" s="8"/>
      <c r="E51" s="9">
        <f t="shared" si="9"/>
        <v>0</v>
      </c>
      <c r="F51" s="10"/>
      <c r="G51" s="9">
        <f t="shared" si="10"/>
        <v>0</v>
      </c>
      <c r="H51" s="10"/>
      <c r="I51" s="9"/>
      <c r="J51" s="10"/>
      <c r="K51" s="9">
        <f>J51*60</f>
        <v>0</v>
      </c>
      <c r="L51" s="8"/>
      <c r="M51" s="11">
        <f>L51*60</f>
        <v>0</v>
      </c>
      <c r="N51" s="10"/>
      <c r="O51" s="12"/>
      <c r="P51" s="8"/>
      <c r="Q51" s="15">
        <f t="shared" si="7"/>
        <v>200</v>
      </c>
      <c r="R51" s="21" t="s">
        <v>50</v>
      </c>
      <c r="S51" s="21" t="s">
        <v>50</v>
      </c>
    </row>
    <row r="52" spans="1:19" x14ac:dyDescent="0.25">
      <c r="A52" s="8" t="s">
        <v>34</v>
      </c>
      <c r="B52" s="10">
        <v>22</v>
      </c>
      <c r="C52" s="9">
        <f>B52*30</f>
        <v>660</v>
      </c>
      <c r="D52" s="8"/>
      <c r="E52" s="9">
        <f>D52*30</f>
        <v>0</v>
      </c>
      <c r="F52" s="10"/>
      <c r="G52" s="9">
        <f t="shared" si="10"/>
        <v>0</v>
      </c>
      <c r="H52" s="10"/>
      <c r="I52" s="9">
        <f>H52*40</f>
        <v>0</v>
      </c>
      <c r="J52" s="10"/>
      <c r="K52" s="9">
        <f>J52*60</f>
        <v>0</v>
      </c>
      <c r="L52" s="8"/>
      <c r="M52" s="11">
        <f>L52*65</f>
        <v>0</v>
      </c>
      <c r="N52" s="10"/>
      <c r="O52" s="12"/>
      <c r="P52" s="8"/>
      <c r="Q52" s="15">
        <f t="shared" si="7"/>
        <v>660</v>
      </c>
      <c r="R52" s="21" t="s">
        <v>50</v>
      </c>
      <c r="S52" s="21" t="s">
        <v>50</v>
      </c>
    </row>
    <row r="53" spans="1:19" x14ac:dyDescent="0.25">
      <c r="A53" s="8" t="s">
        <v>273</v>
      </c>
      <c r="B53" s="10">
        <v>21</v>
      </c>
      <c r="C53" s="9">
        <f>B53*30</f>
        <v>630</v>
      </c>
      <c r="D53" s="8"/>
      <c r="E53" s="9">
        <f>D53*40</f>
        <v>0</v>
      </c>
      <c r="F53" s="10"/>
      <c r="G53" s="9">
        <f t="shared" si="10"/>
        <v>0</v>
      </c>
      <c r="H53" s="10"/>
      <c r="I53" s="9"/>
      <c r="J53" s="10"/>
      <c r="K53" s="9">
        <f>J53*60</f>
        <v>0</v>
      </c>
      <c r="L53" s="8"/>
      <c r="M53" s="11">
        <f>L53*60</f>
        <v>0</v>
      </c>
      <c r="N53" s="10"/>
      <c r="O53" s="12"/>
      <c r="P53" s="8"/>
      <c r="Q53" s="15">
        <f t="shared" si="7"/>
        <v>630</v>
      </c>
      <c r="R53" s="21" t="s">
        <v>50</v>
      </c>
      <c r="S53" s="21" t="s">
        <v>50</v>
      </c>
    </row>
    <row r="54" spans="1:19" x14ac:dyDescent="0.25">
      <c r="A54" s="15" t="s">
        <v>29</v>
      </c>
      <c r="B54" s="10">
        <v>1</v>
      </c>
      <c r="C54" s="9">
        <f>B54*25</f>
        <v>25</v>
      </c>
      <c r="D54" s="8"/>
      <c r="E54" s="9">
        <f>D54*35</f>
        <v>0</v>
      </c>
      <c r="F54" s="10">
        <v>5</v>
      </c>
      <c r="G54" s="9">
        <f t="shared" si="10"/>
        <v>400</v>
      </c>
      <c r="H54" s="10"/>
      <c r="I54" s="9">
        <f>H54*40</f>
        <v>0</v>
      </c>
      <c r="J54" s="10"/>
      <c r="K54" s="9">
        <f>J54*60</f>
        <v>0</v>
      </c>
      <c r="L54" s="8">
        <v>6</v>
      </c>
      <c r="M54" s="11">
        <f>L54*60</f>
        <v>360</v>
      </c>
      <c r="N54" s="10">
        <v>60</v>
      </c>
      <c r="O54" s="12"/>
      <c r="P54" s="8"/>
      <c r="Q54" s="15">
        <f t="shared" si="7"/>
        <v>845</v>
      </c>
      <c r="R54" s="21" t="s">
        <v>50</v>
      </c>
      <c r="S54" s="21" t="s">
        <v>50</v>
      </c>
    </row>
    <row r="55" spans="1:19" x14ac:dyDescent="0.25">
      <c r="A55" s="8" t="s">
        <v>259</v>
      </c>
      <c r="B55" s="10"/>
      <c r="C55" s="9">
        <f>B55*30</f>
        <v>0</v>
      </c>
      <c r="D55" s="8"/>
      <c r="E55" s="9">
        <f>D55*40</f>
        <v>0</v>
      </c>
      <c r="F55" s="10"/>
      <c r="G55" s="9">
        <f t="shared" si="10"/>
        <v>0</v>
      </c>
      <c r="H55" s="10"/>
      <c r="I55" s="9"/>
      <c r="J55" s="10">
        <v>7</v>
      </c>
      <c r="K55" s="9">
        <f>J55*68</f>
        <v>476</v>
      </c>
      <c r="L55" s="8"/>
      <c r="M55" s="11">
        <f>L55*60</f>
        <v>0</v>
      </c>
      <c r="N55" s="10"/>
      <c r="O55" s="12"/>
      <c r="P55" s="8"/>
      <c r="Q55" s="15">
        <f t="shared" si="7"/>
        <v>476</v>
      </c>
      <c r="R55" s="21" t="s">
        <v>50</v>
      </c>
      <c r="S55" s="21" t="s">
        <v>50</v>
      </c>
    </row>
    <row r="56" spans="1:19" x14ac:dyDescent="0.25">
      <c r="A56" s="8" t="s">
        <v>134</v>
      </c>
      <c r="B56" s="10"/>
      <c r="C56" s="9">
        <f>B56*25</f>
        <v>0</v>
      </c>
      <c r="D56" s="8"/>
      <c r="E56" s="9">
        <f>D56*35</f>
        <v>0</v>
      </c>
      <c r="F56" s="10"/>
      <c r="G56" s="9">
        <f t="shared" si="10"/>
        <v>0</v>
      </c>
      <c r="H56" s="10"/>
      <c r="I56" s="9">
        <f>H56*40</f>
        <v>0</v>
      </c>
      <c r="J56" s="10">
        <v>6</v>
      </c>
      <c r="K56" s="9">
        <f>J56*60</f>
        <v>360</v>
      </c>
      <c r="L56" s="8">
        <v>13</v>
      </c>
      <c r="M56" s="11">
        <f>L56*65</f>
        <v>845</v>
      </c>
      <c r="N56" s="10">
        <v>60</v>
      </c>
      <c r="O56" s="12"/>
      <c r="P56" s="8"/>
      <c r="Q56" s="15">
        <f t="shared" ref="Q56:Q63" si="11">SUM(C56,E56,G56,I56,K56,N56,M56)-O56</f>
        <v>1265</v>
      </c>
      <c r="R56" s="21" t="s">
        <v>50</v>
      </c>
      <c r="S56" s="21" t="s">
        <v>50</v>
      </c>
    </row>
    <row r="57" spans="1:19" x14ac:dyDescent="0.25">
      <c r="A57" s="8" t="s">
        <v>238</v>
      </c>
      <c r="B57" s="10"/>
      <c r="C57" s="9">
        <f>B57*30</f>
        <v>0</v>
      </c>
      <c r="D57" s="8"/>
      <c r="E57" s="9">
        <f t="shared" ref="E57:E61" si="12">D57*40</f>
        <v>0</v>
      </c>
      <c r="F57" s="10"/>
      <c r="G57" s="9">
        <f t="shared" si="10"/>
        <v>0</v>
      </c>
      <c r="H57" s="10"/>
      <c r="I57" s="9"/>
      <c r="J57" s="10">
        <v>5</v>
      </c>
      <c r="K57" s="9">
        <f>J57*65</f>
        <v>325</v>
      </c>
      <c r="L57" s="8"/>
      <c r="M57" s="11">
        <f t="shared" ref="M57:M63" si="13">L57*60</f>
        <v>0</v>
      </c>
      <c r="N57" s="10"/>
      <c r="O57" s="12"/>
      <c r="P57" s="8"/>
      <c r="Q57" s="34">
        <f t="shared" si="11"/>
        <v>325</v>
      </c>
      <c r="R57" s="21" t="s">
        <v>50</v>
      </c>
      <c r="S57" s="21" t="s">
        <v>50</v>
      </c>
    </row>
    <row r="58" spans="1:19" x14ac:dyDescent="0.25">
      <c r="A58" s="8" t="s">
        <v>30</v>
      </c>
      <c r="B58" s="10"/>
      <c r="C58" s="9">
        <f>B58*20</f>
        <v>0</v>
      </c>
      <c r="D58" s="8"/>
      <c r="E58" s="9">
        <f t="shared" si="12"/>
        <v>0</v>
      </c>
      <c r="F58" s="10"/>
      <c r="G58" s="9">
        <f t="shared" si="10"/>
        <v>0</v>
      </c>
      <c r="H58" s="10"/>
      <c r="I58" s="9">
        <f>H58*40</f>
        <v>0</v>
      </c>
      <c r="J58" s="10">
        <v>7</v>
      </c>
      <c r="K58" s="9">
        <f>J58*55</f>
        <v>385</v>
      </c>
      <c r="L58" s="8"/>
      <c r="M58" s="11">
        <f t="shared" si="13"/>
        <v>0</v>
      </c>
      <c r="N58" s="10"/>
      <c r="O58" s="12"/>
      <c r="P58" s="8"/>
      <c r="Q58" s="15">
        <f t="shared" si="11"/>
        <v>385</v>
      </c>
      <c r="R58" s="21" t="s">
        <v>50</v>
      </c>
      <c r="S58" s="21" t="s">
        <v>50</v>
      </c>
    </row>
    <row r="59" spans="1:19" x14ac:dyDescent="0.25">
      <c r="A59" s="8" t="s">
        <v>261</v>
      </c>
      <c r="B59" s="10"/>
      <c r="C59" s="9">
        <f>B59*30</f>
        <v>0</v>
      </c>
      <c r="D59" s="8"/>
      <c r="E59" s="9">
        <f t="shared" si="12"/>
        <v>0</v>
      </c>
      <c r="F59" s="10"/>
      <c r="G59" s="9">
        <f t="shared" si="10"/>
        <v>0</v>
      </c>
      <c r="H59" s="10"/>
      <c r="I59" s="9"/>
      <c r="J59" s="10">
        <v>3</v>
      </c>
      <c r="K59" s="9">
        <f>J59*68</f>
        <v>204</v>
      </c>
      <c r="L59" s="8"/>
      <c r="M59" s="11">
        <f t="shared" si="13"/>
        <v>0</v>
      </c>
      <c r="N59" s="10"/>
      <c r="O59" s="12"/>
      <c r="P59" s="8"/>
      <c r="Q59" s="15">
        <f t="shared" si="11"/>
        <v>204</v>
      </c>
      <c r="R59" s="21" t="s">
        <v>50</v>
      </c>
      <c r="S59" s="21" t="s">
        <v>50</v>
      </c>
    </row>
    <row r="60" spans="1:19" x14ac:dyDescent="0.25">
      <c r="A60" s="8" t="s">
        <v>247</v>
      </c>
      <c r="B60" s="10"/>
      <c r="C60" s="9">
        <f>B60*30</f>
        <v>0</v>
      </c>
      <c r="D60" s="8"/>
      <c r="E60" s="9">
        <f t="shared" si="12"/>
        <v>0</v>
      </c>
      <c r="F60" s="10"/>
      <c r="G60" s="9">
        <f t="shared" si="10"/>
        <v>0</v>
      </c>
      <c r="H60" s="10"/>
      <c r="I60" s="9"/>
      <c r="J60" s="10">
        <v>2</v>
      </c>
      <c r="K60" s="9">
        <f>J60*68</f>
        <v>136</v>
      </c>
      <c r="L60" s="8"/>
      <c r="M60" s="11">
        <f t="shared" si="13"/>
        <v>0</v>
      </c>
      <c r="N60" s="10"/>
      <c r="O60" s="12"/>
      <c r="P60" s="8"/>
      <c r="Q60" s="15">
        <f t="shared" si="11"/>
        <v>136</v>
      </c>
      <c r="R60" s="21" t="s">
        <v>50</v>
      </c>
      <c r="S60" s="21" t="s">
        <v>50</v>
      </c>
    </row>
    <row r="61" spans="1:19" x14ac:dyDescent="0.25">
      <c r="A61" s="8" t="s">
        <v>260</v>
      </c>
      <c r="B61" s="10"/>
      <c r="C61" s="9">
        <f>B61*30</f>
        <v>0</v>
      </c>
      <c r="D61" s="8"/>
      <c r="E61" s="9">
        <f t="shared" si="12"/>
        <v>0</v>
      </c>
      <c r="F61" s="10"/>
      <c r="G61" s="9">
        <f t="shared" si="10"/>
        <v>0</v>
      </c>
      <c r="H61" s="10"/>
      <c r="I61" s="9"/>
      <c r="J61" s="10">
        <v>9</v>
      </c>
      <c r="K61" s="9">
        <f>J61*65</f>
        <v>585</v>
      </c>
      <c r="L61" s="8"/>
      <c r="M61" s="11">
        <f t="shared" si="13"/>
        <v>0</v>
      </c>
      <c r="N61" s="10"/>
      <c r="O61" s="12"/>
      <c r="P61" s="8"/>
      <c r="Q61" s="15">
        <f t="shared" si="11"/>
        <v>585</v>
      </c>
      <c r="R61" s="21" t="s">
        <v>50</v>
      </c>
      <c r="S61" s="21" t="s">
        <v>50</v>
      </c>
    </row>
    <row r="62" spans="1:19" x14ac:dyDescent="0.25">
      <c r="A62" s="8" t="s">
        <v>85</v>
      </c>
      <c r="B62" s="10">
        <v>26</v>
      </c>
      <c r="C62" s="9">
        <f>B62*25</f>
        <v>650</v>
      </c>
      <c r="D62" s="8">
        <v>2</v>
      </c>
      <c r="E62" s="9">
        <f>D62*35</f>
        <v>70</v>
      </c>
      <c r="F62" s="10"/>
      <c r="G62" s="9">
        <f t="shared" si="10"/>
        <v>0</v>
      </c>
      <c r="H62" s="10"/>
      <c r="I62" s="9">
        <f>H62*40</f>
        <v>0</v>
      </c>
      <c r="J62" s="10">
        <v>2</v>
      </c>
      <c r="K62" s="9">
        <f>J62*65</f>
        <v>130</v>
      </c>
      <c r="L62" s="8"/>
      <c r="M62" s="11">
        <f t="shared" si="13"/>
        <v>0</v>
      </c>
      <c r="N62" s="10"/>
      <c r="O62" s="12"/>
      <c r="P62" s="8"/>
      <c r="Q62" s="15">
        <f t="shared" si="11"/>
        <v>850</v>
      </c>
      <c r="R62" s="21" t="s">
        <v>50</v>
      </c>
      <c r="S62" s="21" t="s">
        <v>50</v>
      </c>
    </row>
    <row r="63" spans="1:19" x14ac:dyDescent="0.25">
      <c r="A63" s="8" t="s">
        <v>268</v>
      </c>
      <c r="B63" s="10">
        <v>1</v>
      </c>
      <c r="C63" s="9">
        <f>B63*30</f>
        <v>30</v>
      </c>
      <c r="D63" s="8"/>
      <c r="E63" s="9">
        <f>D63*40</f>
        <v>0</v>
      </c>
      <c r="F63" s="10"/>
      <c r="G63" s="9">
        <f t="shared" si="10"/>
        <v>0</v>
      </c>
      <c r="H63" s="10"/>
      <c r="I63" s="9"/>
      <c r="J63" s="10"/>
      <c r="K63" s="9">
        <f>J63*68</f>
        <v>0</v>
      </c>
      <c r="L63" s="8"/>
      <c r="M63" s="11">
        <f t="shared" si="13"/>
        <v>0</v>
      </c>
      <c r="N63" s="10"/>
      <c r="O63" s="12"/>
      <c r="P63" s="8" t="s">
        <v>94</v>
      </c>
      <c r="Q63" s="22">
        <f t="shared" si="11"/>
        <v>30</v>
      </c>
      <c r="R63" s="13"/>
      <c r="S63" s="13"/>
    </row>
    <row r="64" spans="1:19" x14ac:dyDescent="0.25">
      <c r="A64" s="8" t="s">
        <v>269</v>
      </c>
      <c r="B64" s="10"/>
      <c r="C64" s="9">
        <f t="shared" ref="C64:C74" si="14">B64*30</f>
        <v>0</v>
      </c>
      <c r="D64" s="8"/>
      <c r="E64" s="9">
        <f t="shared" ref="E64:E83" si="15">D64*40</f>
        <v>0</v>
      </c>
      <c r="F64" s="10"/>
      <c r="G64" s="9">
        <f t="shared" ref="G64:G82" si="16">F64*80</f>
        <v>0</v>
      </c>
      <c r="H64" s="10"/>
      <c r="I64" s="9"/>
      <c r="J64" s="10">
        <v>7</v>
      </c>
      <c r="K64" s="9">
        <f t="shared" ref="K64:K82" si="17">J64*68</f>
        <v>476</v>
      </c>
      <c r="L64" s="8"/>
      <c r="M64" s="11">
        <f t="shared" ref="M64:M82" si="18">L64*60</f>
        <v>0</v>
      </c>
      <c r="N64" s="10"/>
      <c r="O64" s="12"/>
      <c r="P64" s="8"/>
      <c r="Q64" s="8">
        <f t="shared" ref="Q64:Q82" si="19">SUM(C64,E64,G64,I64,K64,N64,M64)-O64</f>
        <v>476</v>
      </c>
      <c r="R64" s="13" t="s">
        <v>50</v>
      </c>
      <c r="S64" s="13" t="s">
        <v>50</v>
      </c>
    </row>
    <row r="65" spans="1:19" x14ac:dyDescent="0.25">
      <c r="A65" s="8" t="s">
        <v>270</v>
      </c>
      <c r="B65" s="10"/>
      <c r="C65" s="9">
        <f t="shared" si="14"/>
        <v>0</v>
      </c>
      <c r="D65" s="8"/>
      <c r="E65" s="9">
        <f t="shared" si="15"/>
        <v>0</v>
      </c>
      <c r="F65" s="10"/>
      <c r="G65" s="9">
        <f t="shared" si="16"/>
        <v>0</v>
      </c>
      <c r="H65" s="10"/>
      <c r="I65" s="9"/>
      <c r="J65" s="10">
        <v>1</v>
      </c>
      <c r="K65" s="9">
        <f t="shared" si="17"/>
        <v>68</v>
      </c>
      <c r="L65" s="8"/>
      <c r="M65" s="11">
        <f t="shared" si="18"/>
        <v>0</v>
      </c>
      <c r="N65" s="10"/>
      <c r="O65" s="12"/>
      <c r="P65" s="8" t="s">
        <v>94</v>
      </c>
      <c r="Q65" s="22">
        <f t="shared" si="19"/>
        <v>68</v>
      </c>
      <c r="R65" s="13" t="s">
        <v>50</v>
      </c>
      <c r="S65" s="13" t="s">
        <v>50</v>
      </c>
    </row>
    <row r="66" spans="1:19" x14ac:dyDescent="0.25">
      <c r="A66" s="8" t="s">
        <v>142</v>
      </c>
      <c r="B66" s="10"/>
      <c r="C66" s="9">
        <f t="shared" si="14"/>
        <v>0</v>
      </c>
      <c r="D66" s="8"/>
      <c r="E66" s="9">
        <f t="shared" si="15"/>
        <v>0</v>
      </c>
      <c r="F66" s="10"/>
      <c r="G66" s="9">
        <f t="shared" si="16"/>
        <v>0</v>
      </c>
      <c r="H66" s="10"/>
      <c r="I66" s="9"/>
      <c r="J66" s="10">
        <v>7</v>
      </c>
      <c r="K66" s="9">
        <f t="shared" si="17"/>
        <v>476</v>
      </c>
      <c r="L66" s="8"/>
      <c r="M66" s="11">
        <f t="shared" si="18"/>
        <v>0</v>
      </c>
      <c r="N66" s="10"/>
      <c r="O66" s="12"/>
      <c r="P66" s="8"/>
      <c r="Q66" s="8">
        <f t="shared" si="19"/>
        <v>476</v>
      </c>
      <c r="R66" s="13" t="s">
        <v>50</v>
      </c>
      <c r="S66" s="13" t="s">
        <v>50</v>
      </c>
    </row>
    <row r="67" spans="1:19" x14ac:dyDescent="0.25">
      <c r="A67" s="8" t="s">
        <v>271</v>
      </c>
      <c r="B67" s="10"/>
      <c r="C67" s="9">
        <f t="shared" si="14"/>
        <v>0</v>
      </c>
      <c r="D67" s="8"/>
      <c r="E67" s="9">
        <f t="shared" si="15"/>
        <v>0</v>
      </c>
      <c r="F67" s="10"/>
      <c r="G67" s="9">
        <f t="shared" si="16"/>
        <v>0</v>
      </c>
      <c r="H67" s="10"/>
      <c r="I67" s="9"/>
      <c r="J67" s="10">
        <v>3</v>
      </c>
      <c r="K67" s="9">
        <f t="shared" si="17"/>
        <v>204</v>
      </c>
      <c r="L67" s="8"/>
      <c r="M67" s="11">
        <f t="shared" si="18"/>
        <v>0</v>
      </c>
      <c r="N67" s="10"/>
      <c r="O67" s="12"/>
      <c r="P67" s="8"/>
      <c r="Q67" s="8">
        <f t="shared" si="19"/>
        <v>204</v>
      </c>
      <c r="R67" s="13" t="s">
        <v>50</v>
      </c>
      <c r="S67" s="13" t="s">
        <v>50</v>
      </c>
    </row>
    <row r="68" spans="1:19" x14ac:dyDescent="0.25">
      <c r="A68" s="8" t="s">
        <v>272</v>
      </c>
      <c r="B68" s="10"/>
      <c r="C68" s="9">
        <f t="shared" si="14"/>
        <v>0</v>
      </c>
      <c r="D68" s="8"/>
      <c r="E68" s="9">
        <f t="shared" si="15"/>
        <v>0</v>
      </c>
      <c r="F68" s="10"/>
      <c r="G68" s="9">
        <f t="shared" si="16"/>
        <v>0</v>
      </c>
      <c r="H68" s="10"/>
      <c r="I68" s="9"/>
      <c r="J68" s="10">
        <v>2</v>
      </c>
      <c r="K68" s="9">
        <f t="shared" si="17"/>
        <v>136</v>
      </c>
      <c r="L68" s="8"/>
      <c r="M68" s="11">
        <f t="shared" si="18"/>
        <v>0</v>
      </c>
      <c r="N68" s="10"/>
      <c r="O68" s="12"/>
      <c r="P68" s="8"/>
      <c r="Q68" s="8">
        <f t="shared" si="19"/>
        <v>136</v>
      </c>
      <c r="R68" s="13" t="s">
        <v>50</v>
      </c>
      <c r="S68" s="13" t="s">
        <v>50</v>
      </c>
    </row>
    <row r="69" spans="1:19" x14ac:dyDescent="0.25">
      <c r="A69" s="8" t="s">
        <v>274</v>
      </c>
      <c r="B69" s="10"/>
      <c r="C69" s="9">
        <f t="shared" si="14"/>
        <v>0</v>
      </c>
      <c r="D69" s="8"/>
      <c r="E69" s="9">
        <f t="shared" si="15"/>
        <v>0</v>
      </c>
      <c r="F69" s="10"/>
      <c r="G69" s="9">
        <f t="shared" si="16"/>
        <v>0</v>
      </c>
      <c r="H69" s="10"/>
      <c r="I69" s="9"/>
      <c r="J69" s="10">
        <v>1</v>
      </c>
      <c r="K69" s="9">
        <f t="shared" si="17"/>
        <v>68</v>
      </c>
      <c r="L69" s="8"/>
      <c r="M69" s="11">
        <f t="shared" si="18"/>
        <v>0</v>
      </c>
      <c r="N69" s="10"/>
      <c r="O69" s="12"/>
      <c r="P69" s="8"/>
      <c r="Q69" s="8">
        <f t="shared" si="19"/>
        <v>68</v>
      </c>
      <c r="R69" s="13" t="s">
        <v>50</v>
      </c>
      <c r="S69" s="13" t="s">
        <v>50</v>
      </c>
    </row>
    <row r="70" spans="1:19" x14ac:dyDescent="0.25">
      <c r="A70" s="8" t="s">
        <v>275</v>
      </c>
      <c r="B70" s="10"/>
      <c r="C70" s="9">
        <f t="shared" si="14"/>
        <v>0</v>
      </c>
      <c r="D70" s="8"/>
      <c r="E70" s="9">
        <f t="shared" si="15"/>
        <v>0</v>
      </c>
      <c r="F70" s="10"/>
      <c r="G70" s="9">
        <f t="shared" si="16"/>
        <v>0</v>
      </c>
      <c r="H70" s="10"/>
      <c r="I70" s="9"/>
      <c r="J70" s="10">
        <v>2</v>
      </c>
      <c r="K70" s="9">
        <f t="shared" si="17"/>
        <v>136</v>
      </c>
      <c r="L70" s="8"/>
      <c r="M70" s="11">
        <f t="shared" si="18"/>
        <v>0</v>
      </c>
      <c r="N70" s="10"/>
      <c r="O70" s="12"/>
      <c r="P70" s="8"/>
      <c r="Q70" s="8">
        <f t="shared" si="19"/>
        <v>136</v>
      </c>
      <c r="R70" s="13" t="s">
        <v>50</v>
      </c>
      <c r="S70" s="13" t="s">
        <v>50</v>
      </c>
    </row>
    <row r="71" spans="1:19" x14ac:dyDescent="0.25">
      <c r="A71" s="8" t="s">
        <v>276</v>
      </c>
      <c r="B71" s="10"/>
      <c r="C71" s="9">
        <f t="shared" si="14"/>
        <v>0</v>
      </c>
      <c r="D71" s="8"/>
      <c r="E71" s="9">
        <f t="shared" si="15"/>
        <v>0</v>
      </c>
      <c r="F71" s="10"/>
      <c r="G71" s="9">
        <f t="shared" si="16"/>
        <v>0</v>
      </c>
      <c r="H71" s="10"/>
      <c r="I71" s="9"/>
      <c r="J71" s="10">
        <v>1</v>
      </c>
      <c r="K71" s="9">
        <f t="shared" si="17"/>
        <v>68</v>
      </c>
      <c r="L71" s="8"/>
      <c r="M71" s="11">
        <f t="shared" si="18"/>
        <v>0</v>
      </c>
      <c r="N71" s="10"/>
      <c r="O71" s="12"/>
      <c r="P71" s="8"/>
      <c r="Q71" s="8">
        <f t="shared" si="19"/>
        <v>68</v>
      </c>
      <c r="R71" s="13"/>
      <c r="S71" s="13"/>
    </row>
    <row r="72" spans="1:19" x14ac:dyDescent="0.25">
      <c r="A72" s="8" t="s">
        <v>277</v>
      </c>
      <c r="B72" s="10"/>
      <c r="C72" s="9">
        <f t="shared" si="14"/>
        <v>0</v>
      </c>
      <c r="D72" s="8"/>
      <c r="E72" s="9">
        <f t="shared" si="15"/>
        <v>0</v>
      </c>
      <c r="F72" s="10"/>
      <c r="G72" s="9">
        <f t="shared" si="16"/>
        <v>0</v>
      </c>
      <c r="H72" s="10"/>
      <c r="I72" s="9"/>
      <c r="J72" s="10">
        <v>3</v>
      </c>
      <c r="K72" s="9">
        <f t="shared" si="17"/>
        <v>204</v>
      </c>
      <c r="L72" s="8"/>
      <c r="M72" s="11">
        <f t="shared" si="18"/>
        <v>0</v>
      </c>
      <c r="N72" s="10"/>
      <c r="O72" s="12"/>
      <c r="P72" s="8"/>
      <c r="Q72" s="8">
        <f t="shared" si="19"/>
        <v>204</v>
      </c>
      <c r="R72" s="13" t="s">
        <v>50</v>
      </c>
      <c r="S72" s="13" t="s">
        <v>50</v>
      </c>
    </row>
    <row r="73" spans="1:19" x14ac:dyDescent="0.25">
      <c r="A73" s="8" t="s">
        <v>278</v>
      </c>
      <c r="B73" s="10"/>
      <c r="C73" s="9">
        <f t="shared" si="14"/>
        <v>0</v>
      </c>
      <c r="D73" s="8"/>
      <c r="E73" s="9">
        <f t="shared" si="15"/>
        <v>0</v>
      </c>
      <c r="F73" s="10"/>
      <c r="G73" s="9">
        <f t="shared" si="16"/>
        <v>0</v>
      </c>
      <c r="H73" s="10"/>
      <c r="I73" s="9"/>
      <c r="J73" s="10">
        <v>8</v>
      </c>
      <c r="K73" s="9">
        <f t="shared" si="17"/>
        <v>544</v>
      </c>
      <c r="L73" s="8"/>
      <c r="M73" s="11">
        <f t="shared" si="18"/>
        <v>0</v>
      </c>
      <c r="N73" s="10"/>
      <c r="O73" s="12"/>
      <c r="P73" s="8"/>
      <c r="Q73" s="8">
        <f t="shared" si="19"/>
        <v>544</v>
      </c>
      <c r="R73" s="13" t="s">
        <v>50</v>
      </c>
      <c r="S73" s="13" t="s">
        <v>50</v>
      </c>
    </row>
    <row r="74" spans="1:19" x14ac:dyDescent="0.25">
      <c r="A74" s="8" t="s">
        <v>279</v>
      </c>
      <c r="B74" s="10"/>
      <c r="C74" s="9">
        <f t="shared" si="14"/>
        <v>0</v>
      </c>
      <c r="D74" s="8">
        <v>3</v>
      </c>
      <c r="E74" s="9">
        <f t="shared" si="15"/>
        <v>120</v>
      </c>
      <c r="F74" s="10"/>
      <c r="G74" s="9">
        <f t="shared" si="16"/>
        <v>0</v>
      </c>
      <c r="H74" s="10"/>
      <c r="I74" s="9"/>
      <c r="J74" s="10"/>
      <c r="K74" s="9">
        <f t="shared" si="17"/>
        <v>0</v>
      </c>
      <c r="L74" s="8"/>
      <c r="M74" s="11">
        <f t="shared" si="18"/>
        <v>0</v>
      </c>
      <c r="N74" s="10"/>
      <c r="O74" s="12"/>
      <c r="P74" s="8"/>
      <c r="Q74" s="8">
        <f t="shared" si="19"/>
        <v>120</v>
      </c>
      <c r="R74" s="13"/>
      <c r="S74" s="13"/>
    </row>
    <row r="75" spans="1:19" x14ac:dyDescent="0.25">
      <c r="A75" s="8" t="s">
        <v>207</v>
      </c>
      <c r="B75" s="10">
        <v>9</v>
      </c>
      <c r="C75" s="9">
        <f>B75*25</f>
        <v>225</v>
      </c>
      <c r="D75" s="8"/>
      <c r="E75" s="9">
        <f t="shared" si="15"/>
        <v>0</v>
      </c>
      <c r="F75" s="10"/>
      <c r="G75" s="9">
        <f t="shared" si="16"/>
        <v>0</v>
      </c>
      <c r="H75" s="10"/>
      <c r="I75" s="9"/>
      <c r="J75" s="10"/>
      <c r="K75" s="9">
        <f t="shared" si="17"/>
        <v>0</v>
      </c>
      <c r="L75" s="8"/>
      <c r="M75" s="11">
        <f t="shared" si="18"/>
        <v>0</v>
      </c>
      <c r="N75" s="10"/>
      <c r="O75" s="12"/>
      <c r="P75" s="8"/>
      <c r="Q75" s="8">
        <f t="shared" si="19"/>
        <v>225</v>
      </c>
      <c r="R75" s="13" t="s">
        <v>50</v>
      </c>
      <c r="S75" s="13" t="s">
        <v>50</v>
      </c>
    </row>
    <row r="76" spans="1:19" x14ac:dyDescent="0.25">
      <c r="A76" s="8" t="s">
        <v>280</v>
      </c>
      <c r="B76" s="10">
        <v>4</v>
      </c>
      <c r="C76" s="9">
        <f>B76*50</f>
        <v>200</v>
      </c>
      <c r="D76" s="8"/>
      <c r="E76" s="9">
        <f t="shared" si="15"/>
        <v>0</v>
      </c>
      <c r="F76" s="10"/>
      <c r="G76" s="9">
        <f t="shared" si="16"/>
        <v>0</v>
      </c>
      <c r="H76" s="10"/>
      <c r="I76" s="9"/>
      <c r="J76" s="10"/>
      <c r="K76" s="9">
        <f t="shared" si="17"/>
        <v>0</v>
      </c>
      <c r="L76" s="8"/>
      <c r="M76" s="11">
        <f t="shared" si="18"/>
        <v>0</v>
      </c>
      <c r="N76" s="10"/>
      <c r="O76" s="12"/>
      <c r="P76" s="8"/>
      <c r="Q76" s="8">
        <f t="shared" si="19"/>
        <v>200</v>
      </c>
      <c r="R76" s="13" t="s">
        <v>50</v>
      </c>
      <c r="S76" s="13" t="s">
        <v>50</v>
      </c>
    </row>
    <row r="77" spans="1:19" x14ac:dyDescent="0.25">
      <c r="A77" s="8" t="s">
        <v>108</v>
      </c>
      <c r="B77" s="10">
        <v>13</v>
      </c>
      <c r="C77" s="9">
        <f>B77*25</f>
        <v>325</v>
      </c>
      <c r="D77" s="8"/>
      <c r="E77" s="9">
        <f t="shared" si="15"/>
        <v>0</v>
      </c>
      <c r="F77" s="10"/>
      <c r="G77" s="9">
        <f t="shared" si="16"/>
        <v>0</v>
      </c>
      <c r="H77" s="10"/>
      <c r="I77" s="9"/>
      <c r="J77" s="10"/>
      <c r="K77" s="9">
        <f t="shared" si="17"/>
        <v>0</v>
      </c>
      <c r="L77" s="8"/>
      <c r="M77" s="11">
        <f t="shared" si="18"/>
        <v>0</v>
      </c>
      <c r="N77" s="10"/>
      <c r="O77" s="12"/>
      <c r="P77" s="8"/>
      <c r="Q77" s="8">
        <f t="shared" si="19"/>
        <v>325</v>
      </c>
      <c r="R77" s="13"/>
      <c r="S77" s="13" t="s">
        <v>50</v>
      </c>
    </row>
    <row r="78" spans="1:19" x14ac:dyDescent="0.25">
      <c r="A78" s="8" t="s">
        <v>281</v>
      </c>
      <c r="B78" s="10">
        <v>1</v>
      </c>
      <c r="C78" s="9">
        <f>B78*30</f>
        <v>30</v>
      </c>
      <c r="D78" s="8"/>
      <c r="E78" s="9">
        <f t="shared" si="15"/>
        <v>0</v>
      </c>
      <c r="F78" s="10"/>
      <c r="G78" s="9">
        <f t="shared" si="16"/>
        <v>0</v>
      </c>
      <c r="H78" s="10"/>
      <c r="I78" s="9"/>
      <c r="J78" s="10"/>
      <c r="K78" s="9">
        <f t="shared" si="17"/>
        <v>0</v>
      </c>
      <c r="L78" s="8"/>
      <c r="M78" s="11">
        <f t="shared" si="18"/>
        <v>0</v>
      </c>
      <c r="N78" s="10"/>
      <c r="O78" s="12"/>
      <c r="P78" s="8" t="s">
        <v>94</v>
      </c>
      <c r="Q78" s="22">
        <f t="shared" si="19"/>
        <v>30</v>
      </c>
      <c r="R78" s="13"/>
      <c r="S78" s="13"/>
    </row>
    <row r="79" spans="1:19" x14ac:dyDescent="0.25">
      <c r="A79" s="8" t="s">
        <v>282</v>
      </c>
      <c r="B79" s="10"/>
      <c r="C79" s="9">
        <f t="shared" ref="C79:C81" si="20">B79*30</f>
        <v>0</v>
      </c>
      <c r="D79" s="8"/>
      <c r="E79" s="9">
        <f t="shared" si="15"/>
        <v>0</v>
      </c>
      <c r="F79" s="10">
        <v>3</v>
      </c>
      <c r="G79" s="9">
        <f t="shared" si="16"/>
        <v>240</v>
      </c>
      <c r="H79" s="10"/>
      <c r="I79" s="9"/>
      <c r="J79" s="10"/>
      <c r="K79" s="9">
        <f t="shared" si="17"/>
        <v>0</v>
      </c>
      <c r="L79" s="8"/>
      <c r="M79" s="11">
        <f t="shared" si="18"/>
        <v>0</v>
      </c>
      <c r="N79" s="10"/>
      <c r="O79" s="12"/>
      <c r="P79" s="8"/>
      <c r="Q79" s="8">
        <f t="shared" si="19"/>
        <v>240</v>
      </c>
      <c r="R79" s="13" t="s">
        <v>50</v>
      </c>
      <c r="S79" s="13" t="s">
        <v>50</v>
      </c>
    </row>
    <row r="80" spans="1:19" x14ac:dyDescent="0.25">
      <c r="A80" s="8" t="s">
        <v>283</v>
      </c>
      <c r="B80" s="10">
        <v>1</v>
      </c>
      <c r="C80" s="9">
        <f t="shared" si="20"/>
        <v>30</v>
      </c>
      <c r="D80" s="8"/>
      <c r="E80" s="9">
        <f t="shared" si="15"/>
        <v>0</v>
      </c>
      <c r="F80" s="10"/>
      <c r="G80" s="9">
        <f t="shared" si="16"/>
        <v>0</v>
      </c>
      <c r="H80" s="10"/>
      <c r="I80" s="9"/>
      <c r="J80" s="10"/>
      <c r="K80" s="9">
        <f t="shared" si="17"/>
        <v>0</v>
      </c>
      <c r="L80" s="8"/>
      <c r="M80" s="11">
        <f t="shared" si="18"/>
        <v>0</v>
      </c>
      <c r="N80" s="10"/>
      <c r="O80" s="12"/>
      <c r="P80" s="8" t="s">
        <v>94</v>
      </c>
      <c r="Q80" s="22">
        <f t="shared" si="19"/>
        <v>30</v>
      </c>
      <c r="R80" s="13"/>
      <c r="S80" s="13"/>
    </row>
    <row r="81" spans="1:19" x14ac:dyDescent="0.25">
      <c r="A81" s="8"/>
      <c r="B81" s="10"/>
      <c r="C81" s="9">
        <f t="shared" si="20"/>
        <v>0</v>
      </c>
      <c r="D81" s="8"/>
      <c r="E81" s="9">
        <f t="shared" si="15"/>
        <v>0</v>
      </c>
      <c r="F81" s="10"/>
      <c r="G81" s="9">
        <f t="shared" si="16"/>
        <v>0</v>
      </c>
      <c r="H81" s="10"/>
      <c r="I81" s="9"/>
      <c r="J81" s="10"/>
      <c r="K81" s="9">
        <f t="shared" si="17"/>
        <v>0</v>
      </c>
      <c r="L81" s="8"/>
      <c r="M81" s="11">
        <f t="shared" si="18"/>
        <v>0</v>
      </c>
      <c r="N81" s="10"/>
      <c r="O81" s="12"/>
      <c r="P81" s="8"/>
      <c r="Q81" s="8">
        <f t="shared" si="19"/>
        <v>0</v>
      </c>
      <c r="R81" s="13"/>
      <c r="S81" s="13"/>
    </row>
    <row r="82" spans="1:19" x14ac:dyDescent="0.25">
      <c r="A82" s="8"/>
      <c r="B82" s="10"/>
      <c r="C82" s="9">
        <f>B82*30</f>
        <v>0</v>
      </c>
      <c r="D82" s="8"/>
      <c r="E82" s="9">
        <f t="shared" si="15"/>
        <v>0</v>
      </c>
      <c r="F82" s="10"/>
      <c r="G82" s="9">
        <f t="shared" si="16"/>
        <v>0</v>
      </c>
      <c r="H82" s="10"/>
      <c r="I82" s="9"/>
      <c r="J82" s="10"/>
      <c r="K82" s="9">
        <f t="shared" si="17"/>
        <v>0</v>
      </c>
      <c r="L82" s="8"/>
      <c r="M82" s="11">
        <f t="shared" si="18"/>
        <v>0</v>
      </c>
      <c r="N82" s="10"/>
      <c r="O82" s="12"/>
      <c r="P82" s="8"/>
      <c r="Q82" s="8">
        <f t="shared" si="19"/>
        <v>0</v>
      </c>
      <c r="R82" s="13"/>
      <c r="S82" s="13"/>
    </row>
    <row r="83" spans="1:19" x14ac:dyDescent="0.25">
      <c r="A83" s="8"/>
      <c r="B83" s="10"/>
      <c r="C83" s="9">
        <f>B83*30</f>
        <v>0</v>
      </c>
      <c r="D83" s="8"/>
      <c r="E83" s="9">
        <f t="shared" si="15"/>
        <v>0</v>
      </c>
      <c r="F83" s="10"/>
      <c r="G83" s="9">
        <f>F83*80</f>
        <v>0</v>
      </c>
      <c r="H83" s="10"/>
      <c r="I83" s="9"/>
      <c r="J83" s="10"/>
      <c r="K83" s="9">
        <f>J83*68</f>
        <v>0</v>
      </c>
      <c r="L83" s="8"/>
      <c r="M83" s="11">
        <f>L83*60</f>
        <v>0</v>
      </c>
      <c r="N83" s="10"/>
      <c r="O83" s="12"/>
      <c r="P83" s="8"/>
      <c r="Q83" s="8">
        <f>SUM(C83,E83,G83,I83,K83,N83,M83)-O83</f>
        <v>0</v>
      </c>
      <c r="R83" s="13"/>
      <c r="S83" s="13"/>
    </row>
    <row r="84" spans="1:19" x14ac:dyDescent="0.25">
      <c r="A84" s="8"/>
      <c r="B84" s="10"/>
      <c r="C84" s="9">
        <f>B84*30</f>
        <v>0</v>
      </c>
      <c r="D84" s="8"/>
      <c r="E84" s="9">
        <f>D84*40</f>
        <v>0</v>
      </c>
      <c r="F84" s="10"/>
      <c r="G84" s="9">
        <f>F84*80</f>
        <v>0</v>
      </c>
      <c r="H84" s="10"/>
      <c r="I84" s="9"/>
      <c r="J84" s="10"/>
      <c r="K84" s="9">
        <f>J84*68</f>
        <v>0</v>
      </c>
      <c r="L84" s="8"/>
      <c r="M84" s="11">
        <f>L84*60</f>
        <v>0</v>
      </c>
      <c r="N84" s="10"/>
      <c r="O84" s="12"/>
      <c r="P84" s="8"/>
      <c r="Q84" s="8">
        <f>SUM(C84,E84,G84,I84,K84,N84,M84)-O84</f>
        <v>0</v>
      </c>
      <c r="R84" s="13"/>
      <c r="S84" s="13"/>
    </row>
    <row r="85" spans="1:19" x14ac:dyDescent="0.25">
      <c r="A85" s="8" t="s">
        <v>209</v>
      </c>
      <c r="B85" s="10"/>
      <c r="C85" s="9">
        <f>B85*10</f>
        <v>0</v>
      </c>
      <c r="D85" s="8"/>
      <c r="E85" s="9">
        <f>D85*40</f>
        <v>0</v>
      </c>
      <c r="F85" s="10"/>
      <c r="G85" s="9">
        <f>F85*55</f>
        <v>0</v>
      </c>
      <c r="H85" s="10"/>
      <c r="I85" s="9">
        <f>H85*40</f>
        <v>0</v>
      </c>
      <c r="J85" s="10"/>
      <c r="K85" s="9">
        <f>J85*70</f>
        <v>0</v>
      </c>
      <c r="L85" s="8">
        <v>9</v>
      </c>
      <c r="M85" s="11">
        <f>L85*60</f>
        <v>540</v>
      </c>
      <c r="N85" s="10"/>
      <c r="O85" s="12"/>
      <c r="P85" s="8"/>
      <c r="Q85" s="8">
        <f>SUM(C85,E85,G85,I85,K85,N85,M85)-O85</f>
        <v>540</v>
      </c>
      <c r="R85" s="13"/>
      <c r="S85" s="13"/>
    </row>
    <row r="86" spans="1:19" x14ac:dyDescent="0.25">
      <c r="A86" s="9" t="s">
        <v>105</v>
      </c>
      <c r="B86" s="8">
        <v>1</v>
      </c>
      <c r="C86" s="9">
        <f>B86*10</f>
        <v>10</v>
      </c>
      <c r="D86" s="8">
        <v>2</v>
      </c>
      <c r="E86" s="9">
        <f>D86*40</f>
        <v>80</v>
      </c>
      <c r="F86" s="10"/>
      <c r="G86" s="9">
        <f>F86*55</f>
        <v>0</v>
      </c>
      <c r="H86" s="10"/>
      <c r="I86" s="9">
        <f>H86*40</f>
        <v>0</v>
      </c>
      <c r="J86" s="10"/>
      <c r="K86" s="9">
        <f>J86*70</f>
        <v>0</v>
      </c>
      <c r="L86" s="8"/>
      <c r="M86" s="11">
        <f>L86*30</f>
        <v>0</v>
      </c>
      <c r="N86" s="10"/>
      <c r="O86" s="12"/>
      <c r="P86" s="8"/>
      <c r="Q86" s="8">
        <f>SUM(C86,E86,G86,I86,K86,N86,M86)-O86</f>
        <v>90</v>
      </c>
      <c r="R86" s="13"/>
      <c r="S86" s="13"/>
    </row>
    <row r="87" spans="1:19" x14ac:dyDescent="0.25">
      <c r="A87" s="9" t="s">
        <v>65</v>
      </c>
      <c r="B87" s="8">
        <v>22</v>
      </c>
      <c r="C87" s="9">
        <f>B87*10</f>
        <v>220</v>
      </c>
      <c r="D87" s="8"/>
      <c r="E87" s="9">
        <f>D87*40</f>
        <v>0</v>
      </c>
      <c r="F87" s="10"/>
      <c r="G87" s="9">
        <f>F87*55</f>
        <v>0</v>
      </c>
      <c r="H87" s="10"/>
      <c r="I87" s="9">
        <f>H87*40</f>
        <v>0</v>
      </c>
      <c r="J87" s="10"/>
      <c r="K87" s="9">
        <f>J87*65</f>
        <v>0</v>
      </c>
      <c r="L87" s="8"/>
      <c r="M87" s="11">
        <f>L87*55</f>
        <v>0</v>
      </c>
      <c r="N87" s="10"/>
      <c r="O87" s="12"/>
      <c r="P87" s="8"/>
      <c r="Q87" s="8">
        <f>SUM(C87,E87,G87,I87,K87,N87,M87)-O87</f>
        <v>220</v>
      </c>
      <c r="R87" s="13"/>
      <c r="S87" s="13"/>
    </row>
    <row r="88" spans="1:19" x14ac:dyDescent="0.25">
      <c r="B88">
        <f>SUM(B3:B87)</f>
        <v>351</v>
      </c>
      <c r="C88">
        <f>SUM(C3:C85)</f>
        <v>8946</v>
      </c>
      <c r="D88">
        <f>SUM(D3:D87)</f>
        <v>34</v>
      </c>
      <c r="E88">
        <f>SUM(E3:E85)</f>
        <v>1360</v>
      </c>
      <c r="F88">
        <f>SUM(F3:F87)</f>
        <v>8</v>
      </c>
      <c r="G88">
        <f>SUM(G3:G85)</f>
        <v>640</v>
      </c>
      <c r="H88">
        <f>SUM(H3:H87)</f>
        <v>0</v>
      </c>
      <c r="I88">
        <f>SUM(I3:I85)</f>
        <v>0</v>
      </c>
      <c r="J88">
        <f>SUM(J3:J87)</f>
        <v>158</v>
      </c>
      <c r="K88">
        <f>SUM(K3:K85)</f>
        <v>10434</v>
      </c>
      <c r="L88">
        <f>SUM(L3:L87)</f>
        <v>75</v>
      </c>
      <c r="M88">
        <f>SUM(M3:M84)</f>
        <v>4475</v>
      </c>
      <c r="Q88">
        <f>SUM(Q3:Q85)-(Q87+Q86+Q85)</f>
        <v>27404</v>
      </c>
    </row>
    <row r="89" spans="1:19" x14ac:dyDescent="0.25">
      <c r="M89">
        <f>M88-800-750-750</f>
        <v>2175</v>
      </c>
      <c r="Q89">
        <f>SUM(B88,D88,F88,H88,J88,L88)</f>
        <v>626</v>
      </c>
    </row>
    <row r="93" spans="1:19" x14ac:dyDescent="0.25">
      <c r="A93" t="s">
        <v>213</v>
      </c>
      <c r="B93">
        <v>3680</v>
      </c>
      <c r="C93">
        <v>-20</v>
      </c>
      <c r="D93" t="s">
        <v>50</v>
      </c>
    </row>
    <row r="94" spans="1:19" x14ac:dyDescent="0.25">
      <c r="A94" t="s">
        <v>113</v>
      </c>
      <c r="B94">
        <f>2390-65</f>
        <v>2325</v>
      </c>
      <c r="C94">
        <v>-20</v>
      </c>
    </row>
    <row r="95" spans="1:19" x14ac:dyDescent="0.25">
      <c r="A95" t="s">
        <v>158</v>
      </c>
      <c r="B95">
        <v>2304</v>
      </c>
    </row>
    <row r="96" spans="1:19" x14ac:dyDescent="0.25">
      <c r="A96" t="s">
        <v>137</v>
      </c>
      <c r="B96">
        <v>1679</v>
      </c>
    </row>
    <row r="97" spans="1:5" x14ac:dyDescent="0.25">
      <c r="A97" t="s">
        <v>229</v>
      </c>
      <c r="B97">
        <v>1657</v>
      </c>
      <c r="D97" t="s">
        <v>50</v>
      </c>
    </row>
    <row r="98" spans="1:5" x14ac:dyDescent="0.25">
      <c r="A98" t="s">
        <v>230</v>
      </c>
      <c r="B98">
        <v>1173</v>
      </c>
      <c r="D98" t="s">
        <v>50</v>
      </c>
    </row>
    <row r="100" spans="1:5" x14ac:dyDescent="0.25">
      <c r="A100" s="16" t="s">
        <v>12</v>
      </c>
      <c r="B100">
        <f>SUM(B93:B99)</f>
        <v>12818</v>
      </c>
      <c r="C100">
        <f>SUM(C93:C98)</f>
        <v>-40</v>
      </c>
      <c r="E100">
        <f>SUM(B94:B98)</f>
        <v>9138</v>
      </c>
    </row>
    <row r="102" spans="1:5" x14ac:dyDescent="0.25">
      <c r="A102" t="s">
        <v>39</v>
      </c>
      <c r="B102">
        <f>Q88-B100</f>
        <v>14586</v>
      </c>
    </row>
    <row r="104" spans="1:5" x14ac:dyDescent="0.25">
      <c r="A104" t="s">
        <v>40</v>
      </c>
      <c r="B104">
        <v>3500</v>
      </c>
    </row>
    <row r="105" spans="1:5" x14ac:dyDescent="0.25">
      <c r="A105" t="s">
        <v>41</v>
      </c>
      <c r="B105">
        <v>200</v>
      </c>
    </row>
    <row r="106" spans="1:5" x14ac:dyDescent="0.25">
      <c r="A106" t="s">
        <v>42</v>
      </c>
      <c r="B106">
        <v>280</v>
      </c>
    </row>
    <row r="107" spans="1:5" x14ac:dyDescent="0.25">
      <c r="A107" t="s">
        <v>51</v>
      </c>
      <c r="B107">
        <v>515</v>
      </c>
    </row>
    <row r="108" spans="1:5" x14ac:dyDescent="0.25">
      <c r="A108" t="s">
        <v>43</v>
      </c>
      <c r="B108">
        <v>125</v>
      </c>
    </row>
    <row r="109" spans="1:5" x14ac:dyDescent="0.25">
      <c r="A109" t="s">
        <v>44</v>
      </c>
      <c r="B109">
        <v>126</v>
      </c>
    </row>
    <row r="110" spans="1:5" x14ac:dyDescent="0.25">
      <c r="A110" t="s">
        <v>285</v>
      </c>
      <c r="B110">
        <v>2700</v>
      </c>
    </row>
    <row r="111" spans="1:5" x14ac:dyDescent="0.25">
      <c r="D111" s="17"/>
    </row>
    <row r="113" spans="1:2" x14ac:dyDescent="0.25">
      <c r="A113" t="s">
        <v>82</v>
      </c>
      <c r="B113">
        <v>2000</v>
      </c>
    </row>
    <row r="114" spans="1:2" x14ac:dyDescent="0.25">
      <c r="A114" t="s">
        <v>48</v>
      </c>
      <c r="B114">
        <f>SUM(B104:B113)</f>
        <v>9446</v>
      </c>
    </row>
    <row r="117" spans="1:2" x14ac:dyDescent="0.25">
      <c r="A117" t="s">
        <v>49</v>
      </c>
      <c r="B117">
        <f>B102-B114</f>
        <v>5140</v>
      </c>
    </row>
  </sheetData>
  <sortState ref="A3:T89">
    <sortCondition ref="A3:A89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3.85546875" hidden="1" customWidth="1"/>
    <col min="9" max="9" width="3.7109375" hidden="1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customWidth="1"/>
    <col min="15" max="15" width="5.42578125" customWidth="1"/>
    <col min="16" max="16" width="9.85546875" customWidth="1"/>
    <col min="18" max="18" width="3.5703125" bestFit="1" customWidth="1"/>
    <col min="20" max="20" width="15.85546875" customWidth="1"/>
  </cols>
  <sheetData>
    <row r="1" spans="1:20" x14ac:dyDescent="0.25">
      <c r="A1" s="33" t="s">
        <v>1</v>
      </c>
      <c r="B1" s="2" t="s">
        <v>2</v>
      </c>
      <c r="C1" s="3" t="s">
        <v>3</v>
      </c>
      <c r="D1" s="2" t="s">
        <v>2</v>
      </c>
      <c r="E1" s="4" t="s">
        <v>4</v>
      </c>
      <c r="F1" s="2" t="s">
        <v>2</v>
      </c>
      <c r="G1" s="4" t="s">
        <v>5</v>
      </c>
      <c r="H1" s="2" t="s">
        <v>2</v>
      </c>
      <c r="I1" s="3" t="s">
        <v>6</v>
      </c>
      <c r="J1" s="2" t="s">
        <v>2</v>
      </c>
      <c r="K1" s="3" t="s">
        <v>7</v>
      </c>
      <c r="L1" s="2" t="s">
        <v>2</v>
      </c>
      <c r="M1" s="5" t="s">
        <v>8</v>
      </c>
      <c r="N1" s="6" t="s">
        <v>9</v>
      </c>
      <c r="O1" s="6" t="s">
        <v>10</v>
      </c>
      <c r="P1" s="5" t="s">
        <v>11</v>
      </c>
      <c r="Q1" s="5" t="s">
        <v>294</v>
      </c>
      <c r="R1" s="5" t="s">
        <v>13</v>
      </c>
      <c r="S1" s="5" t="s">
        <v>14</v>
      </c>
      <c r="T1" s="18" t="s">
        <v>293</v>
      </c>
    </row>
    <row r="2" spans="1:20" x14ac:dyDescent="0.25">
      <c r="A2" s="8" t="s">
        <v>256</v>
      </c>
      <c r="B2" s="10"/>
      <c r="C2" s="9">
        <f>B2*30</f>
        <v>0</v>
      </c>
      <c r="D2" s="8"/>
      <c r="E2" s="9">
        <f>D2*40</f>
        <v>0</v>
      </c>
      <c r="F2" s="10"/>
      <c r="G2" s="9">
        <f>F2*80</f>
        <v>0</v>
      </c>
      <c r="H2" s="10"/>
      <c r="I2" s="9"/>
      <c r="J2" s="10">
        <v>1</v>
      </c>
      <c r="K2" s="9">
        <f>J2*68</f>
        <v>68</v>
      </c>
      <c r="L2" s="8"/>
      <c r="M2" s="11">
        <f>L2*60</f>
        <v>0</v>
      </c>
      <c r="N2" s="10"/>
      <c r="O2" s="12"/>
      <c r="P2" s="8"/>
      <c r="Q2" s="15">
        <f t="shared" ref="Q2:Q31" si="0">SUM(C2,E2,G2,I2,K2,N2,M2)-O2</f>
        <v>68</v>
      </c>
      <c r="R2" s="21"/>
      <c r="S2" s="21" t="s">
        <v>63</v>
      </c>
      <c r="T2" t="s">
        <v>292</v>
      </c>
    </row>
    <row r="3" spans="1:20" x14ac:dyDescent="0.25">
      <c r="A3" s="8" t="s">
        <v>194</v>
      </c>
      <c r="B3" s="10"/>
      <c r="C3" s="9">
        <f>B3*30</f>
        <v>0</v>
      </c>
      <c r="D3" s="8"/>
      <c r="E3" s="9">
        <f>D3*40</f>
        <v>0</v>
      </c>
      <c r="F3" s="10"/>
      <c r="G3" s="9">
        <f>F3*80</f>
        <v>0</v>
      </c>
      <c r="H3" s="10"/>
      <c r="I3" s="9"/>
      <c r="J3" s="10">
        <v>2</v>
      </c>
      <c r="K3" s="9">
        <f>J3*70</f>
        <v>140</v>
      </c>
      <c r="L3" s="8"/>
      <c r="M3" s="11">
        <f>L3*60</f>
        <v>0</v>
      </c>
      <c r="N3" s="10">
        <v>420</v>
      </c>
      <c r="O3" s="12"/>
      <c r="P3" s="8"/>
      <c r="Q3" s="15">
        <f t="shared" si="0"/>
        <v>560</v>
      </c>
      <c r="R3" s="21"/>
      <c r="S3" s="21" t="s">
        <v>50</v>
      </c>
      <c r="T3" t="s">
        <v>295</v>
      </c>
    </row>
    <row r="4" spans="1:20" x14ac:dyDescent="0.25">
      <c r="A4" s="15" t="s">
        <v>96</v>
      </c>
      <c r="B4" s="28">
        <v>5</v>
      </c>
      <c r="C4" s="14">
        <f>B4*25</f>
        <v>125</v>
      </c>
      <c r="D4" s="15"/>
      <c r="E4" s="14">
        <f>D4*40</f>
        <v>0</v>
      </c>
      <c r="F4" s="28">
        <v>2</v>
      </c>
      <c r="G4" s="14">
        <f>F4*100</f>
        <v>200</v>
      </c>
      <c r="H4" s="28"/>
      <c r="I4" s="14">
        <f>H4*40</f>
        <v>0</v>
      </c>
      <c r="J4" s="28"/>
      <c r="K4" s="14">
        <f>J4*60</f>
        <v>0</v>
      </c>
      <c r="L4" s="15">
        <v>10</v>
      </c>
      <c r="M4" s="29">
        <f>L4*80</f>
        <v>800</v>
      </c>
      <c r="N4" s="28"/>
      <c r="O4" s="30"/>
      <c r="P4" s="15"/>
      <c r="Q4" s="15">
        <f t="shared" si="0"/>
        <v>1125</v>
      </c>
      <c r="R4" s="21" t="s">
        <v>50</v>
      </c>
      <c r="S4" s="21" t="s">
        <v>50</v>
      </c>
      <c r="T4" t="s">
        <v>296</v>
      </c>
    </row>
    <row r="5" spans="1:20" x14ac:dyDescent="0.25">
      <c r="A5" s="8" t="s">
        <v>33</v>
      </c>
      <c r="B5" s="10"/>
      <c r="C5" s="9">
        <f>B5*25</f>
        <v>0</v>
      </c>
      <c r="D5" s="8"/>
      <c r="E5" s="9">
        <f>D5*35</f>
        <v>0</v>
      </c>
      <c r="F5" s="10"/>
      <c r="G5" s="9">
        <f t="shared" ref="G5:G12" si="1">F5*80</f>
        <v>0</v>
      </c>
      <c r="H5" s="10"/>
      <c r="I5" s="9">
        <f>H5*40</f>
        <v>0</v>
      </c>
      <c r="J5" s="10"/>
      <c r="K5" s="9">
        <f>J5*60</f>
        <v>0</v>
      </c>
      <c r="L5" s="8">
        <v>12</v>
      </c>
      <c r="M5" s="11">
        <f>L5*65</f>
        <v>780</v>
      </c>
      <c r="N5" s="10"/>
      <c r="O5" s="12"/>
      <c r="P5" s="8"/>
      <c r="Q5" s="15">
        <f t="shared" si="0"/>
        <v>780</v>
      </c>
      <c r="R5" s="21" t="s">
        <v>50</v>
      </c>
      <c r="S5" s="21" t="s">
        <v>50</v>
      </c>
      <c r="T5" t="s">
        <v>297</v>
      </c>
    </row>
    <row r="6" spans="1:20" x14ac:dyDescent="0.25">
      <c r="A6" s="8" t="s">
        <v>262</v>
      </c>
      <c r="B6" s="10"/>
      <c r="C6" s="9">
        <f>B6*30</f>
        <v>0</v>
      </c>
      <c r="D6" s="8"/>
      <c r="E6" s="9">
        <f t="shared" ref="E6:E24" si="2">D6*40</f>
        <v>0</v>
      </c>
      <c r="F6" s="10">
        <v>3</v>
      </c>
      <c r="G6" s="9">
        <f t="shared" si="1"/>
        <v>240</v>
      </c>
      <c r="H6" s="10"/>
      <c r="I6" s="9"/>
      <c r="J6" s="10">
        <v>6</v>
      </c>
      <c r="K6" s="9">
        <f>J6*68</f>
        <v>408</v>
      </c>
      <c r="L6" s="8"/>
      <c r="M6" s="11">
        <f>L6*60</f>
        <v>0</v>
      </c>
      <c r="N6" s="10"/>
      <c r="O6" s="12"/>
      <c r="P6" s="8"/>
      <c r="Q6" s="15">
        <f t="shared" si="0"/>
        <v>648</v>
      </c>
      <c r="R6" s="21"/>
      <c r="S6" s="21" t="s">
        <v>50</v>
      </c>
      <c r="T6" t="s">
        <v>298</v>
      </c>
    </row>
    <row r="7" spans="1:20" x14ac:dyDescent="0.25">
      <c r="A7" s="8" t="s">
        <v>155</v>
      </c>
      <c r="B7" s="10"/>
      <c r="C7" s="9">
        <f>B7*25</f>
        <v>0</v>
      </c>
      <c r="D7" s="8"/>
      <c r="E7" s="9">
        <f t="shared" si="2"/>
        <v>0</v>
      </c>
      <c r="F7" s="10"/>
      <c r="G7" s="9">
        <f t="shared" si="1"/>
        <v>0</v>
      </c>
      <c r="H7" s="10"/>
      <c r="I7" s="9">
        <f>H7*40</f>
        <v>0</v>
      </c>
      <c r="J7" s="10">
        <v>6</v>
      </c>
      <c r="K7" s="9">
        <f>J7*60</f>
        <v>360</v>
      </c>
      <c r="L7" s="8"/>
      <c r="M7" s="11">
        <f>L7*60</f>
        <v>0</v>
      </c>
      <c r="N7" s="10"/>
      <c r="O7" s="12"/>
      <c r="P7" s="8"/>
      <c r="Q7" s="15">
        <f t="shared" si="0"/>
        <v>360</v>
      </c>
      <c r="R7" s="21"/>
      <c r="S7" s="21" t="s">
        <v>50</v>
      </c>
      <c r="T7" t="s">
        <v>299</v>
      </c>
    </row>
    <row r="8" spans="1:20" x14ac:dyDescent="0.25">
      <c r="A8" s="8" t="s">
        <v>266</v>
      </c>
      <c r="B8" s="10">
        <v>1</v>
      </c>
      <c r="C8" s="9">
        <f>B8*30</f>
        <v>30</v>
      </c>
      <c r="D8" s="8"/>
      <c r="E8" s="9">
        <f t="shared" si="2"/>
        <v>0</v>
      </c>
      <c r="F8" s="10"/>
      <c r="G8" s="9">
        <f t="shared" si="1"/>
        <v>0</v>
      </c>
      <c r="H8" s="10"/>
      <c r="I8" s="9"/>
      <c r="J8" s="10"/>
      <c r="K8" s="9">
        <f>J8*68</f>
        <v>0</v>
      </c>
      <c r="L8" s="8"/>
      <c r="M8" s="11">
        <f>L8*60</f>
        <v>0</v>
      </c>
      <c r="N8" s="10"/>
      <c r="O8" s="12"/>
      <c r="P8" s="8"/>
      <c r="Q8" s="15">
        <f t="shared" si="0"/>
        <v>30</v>
      </c>
      <c r="R8" s="13"/>
      <c r="S8" s="13"/>
      <c r="T8" t="s">
        <v>300</v>
      </c>
    </row>
    <row r="9" spans="1:20" x14ac:dyDescent="0.25">
      <c r="A9" s="8" t="s">
        <v>108</v>
      </c>
      <c r="B9" s="10">
        <v>16</v>
      </c>
      <c r="C9" s="9">
        <f>B9*25</f>
        <v>400</v>
      </c>
      <c r="D9" s="8"/>
      <c r="E9" s="9">
        <f t="shared" si="2"/>
        <v>0</v>
      </c>
      <c r="F9" s="10"/>
      <c r="G9" s="9">
        <f t="shared" si="1"/>
        <v>0</v>
      </c>
      <c r="H9" s="10"/>
      <c r="I9" s="9"/>
      <c r="J9" s="10"/>
      <c r="K9" s="9">
        <f>J9*68</f>
        <v>0</v>
      </c>
      <c r="L9" s="8"/>
      <c r="M9" s="11">
        <f>L9*60</f>
        <v>0</v>
      </c>
      <c r="N9" s="10">
        <v>325</v>
      </c>
      <c r="O9" s="12"/>
      <c r="P9" s="8"/>
      <c r="Q9" s="35">
        <f t="shared" si="0"/>
        <v>725</v>
      </c>
      <c r="R9" s="13"/>
      <c r="S9" s="13" t="s">
        <v>50</v>
      </c>
    </row>
    <row r="10" spans="1:20" x14ac:dyDescent="0.25">
      <c r="A10" s="8" t="s">
        <v>186</v>
      </c>
      <c r="B10" s="10"/>
      <c r="C10" s="9">
        <f>B10*30</f>
        <v>0</v>
      </c>
      <c r="D10" s="8"/>
      <c r="E10" s="9">
        <f t="shared" si="2"/>
        <v>0</v>
      </c>
      <c r="F10" s="10"/>
      <c r="G10" s="9">
        <f t="shared" si="1"/>
        <v>0</v>
      </c>
      <c r="H10" s="10"/>
      <c r="I10" s="9"/>
      <c r="J10" s="10"/>
      <c r="K10" s="9">
        <f>J10*60</f>
        <v>0</v>
      </c>
      <c r="L10" s="8">
        <v>2</v>
      </c>
      <c r="M10" s="11">
        <f>L10*65</f>
        <v>130</v>
      </c>
      <c r="N10" s="10"/>
      <c r="O10" s="12"/>
      <c r="P10" s="8"/>
      <c r="Q10" s="15">
        <f t="shared" si="0"/>
        <v>130</v>
      </c>
      <c r="R10" s="21" t="s">
        <v>50</v>
      </c>
      <c r="S10" s="21" t="s">
        <v>50</v>
      </c>
    </row>
    <row r="11" spans="1:20" x14ac:dyDescent="0.25">
      <c r="A11" s="8" t="s">
        <v>103</v>
      </c>
      <c r="B11" s="10">
        <v>6</v>
      </c>
      <c r="C11" s="9">
        <f>B11*25</f>
        <v>150</v>
      </c>
      <c r="D11" s="8"/>
      <c r="E11" s="9">
        <f t="shared" si="2"/>
        <v>0</v>
      </c>
      <c r="F11" s="10"/>
      <c r="G11" s="9">
        <f t="shared" si="1"/>
        <v>0</v>
      </c>
      <c r="H11" s="10"/>
      <c r="I11" s="9">
        <f>H11*40</f>
        <v>0</v>
      </c>
      <c r="J11" s="10"/>
      <c r="K11" s="9">
        <f>J11*60</f>
        <v>0</v>
      </c>
      <c r="L11" s="8"/>
      <c r="M11" s="11">
        <f>L11*60</f>
        <v>0</v>
      </c>
      <c r="N11" s="10"/>
      <c r="O11" s="12"/>
      <c r="P11" s="8"/>
      <c r="Q11" s="15">
        <f t="shared" si="0"/>
        <v>150</v>
      </c>
      <c r="R11" s="21"/>
      <c r="S11" s="21" t="s">
        <v>50</v>
      </c>
    </row>
    <row r="12" spans="1:20" x14ac:dyDescent="0.25">
      <c r="A12" s="15" t="s">
        <v>242</v>
      </c>
      <c r="B12" s="28"/>
      <c r="C12" s="14">
        <f>B12*30</f>
        <v>0</v>
      </c>
      <c r="D12" s="15"/>
      <c r="E12" s="14">
        <f t="shared" si="2"/>
        <v>0</v>
      </c>
      <c r="F12" s="28"/>
      <c r="G12" s="14">
        <f t="shared" si="1"/>
        <v>0</v>
      </c>
      <c r="H12" s="28"/>
      <c r="I12" s="14"/>
      <c r="J12" s="28">
        <v>3</v>
      </c>
      <c r="K12" s="14">
        <f>J12*70</f>
        <v>210</v>
      </c>
      <c r="L12" s="15"/>
      <c r="M12" s="29">
        <f>L12*60</f>
        <v>0</v>
      </c>
      <c r="N12" s="28">
        <v>280</v>
      </c>
      <c r="O12" s="30"/>
      <c r="P12" s="15"/>
      <c r="Q12" s="35">
        <f t="shared" si="0"/>
        <v>490</v>
      </c>
      <c r="R12" s="21"/>
      <c r="S12" s="21"/>
    </row>
    <row r="13" spans="1:20" x14ac:dyDescent="0.25">
      <c r="A13" s="15" t="s">
        <v>16</v>
      </c>
      <c r="B13" s="28">
        <v>11</v>
      </c>
      <c r="C13" s="14">
        <f>B13*25</f>
        <v>275</v>
      </c>
      <c r="D13" s="15">
        <v>1</v>
      </c>
      <c r="E13" s="14">
        <f t="shared" si="2"/>
        <v>40</v>
      </c>
      <c r="F13" s="28">
        <v>7</v>
      </c>
      <c r="G13" s="14">
        <f>F13*140</f>
        <v>980</v>
      </c>
      <c r="H13" s="28"/>
      <c r="I13" s="14">
        <f>H13*40</f>
        <v>0</v>
      </c>
      <c r="J13" s="28"/>
      <c r="K13" s="14">
        <f>J13*68</f>
        <v>0</v>
      </c>
      <c r="L13" s="15">
        <v>3</v>
      </c>
      <c r="M13" s="29">
        <f>L13*85</f>
        <v>255</v>
      </c>
      <c r="N13" s="28"/>
      <c r="O13" s="30"/>
      <c r="P13" s="15"/>
      <c r="Q13" s="15">
        <f t="shared" si="0"/>
        <v>1550</v>
      </c>
      <c r="R13" s="21"/>
      <c r="S13" s="21" t="s">
        <v>50</v>
      </c>
    </row>
    <row r="14" spans="1:20" x14ac:dyDescent="0.25">
      <c r="A14" s="8" t="s">
        <v>233</v>
      </c>
      <c r="B14" s="10"/>
      <c r="C14" s="9">
        <f>B14*30</f>
        <v>0</v>
      </c>
      <c r="D14" s="8"/>
      <c r="E14" s="9">
        <f t="shared" si="2"/>
        <v>0</v>
      </c>
      <c r="F14" s="10"/>
      <c r="G14" s="9">
        <f>F14*65</f>
        <v>0</v>
      </c>
      <c r="H14" s="10"/>
      <c r="I14" s="9"/>
      <c r="J14" s="10"/>
      <c r="K14" s="9">
        <f>J14*65</f>
        <v>0</v>
      </c>
      <c r="L14" s="8"/>
      <c r="M14" s="11">
        <f t="shared" ref="M14:M18" si="3">L14*60</f>
        <v>0</v>
      </c>
      <c r="N14" s="10"/>
      <c r="O14" s="12"/>
      <c r="P14" s="8"/>
      <c r="Q14" s="15">
        <f t="shared" si="0"/>
        <v>0</v>
      </c>
      <c r="R14" s="21"/>
      <c r="S14" s="21"/>
    </row>
    <row r="15" spans="1:20" x14ac:dyDescent="0.25">
      <c r="A15" s="8" t="s">
        <v>153</v>
      </c>
      <c r="B15" s="10">
        <v>11</v>
      </c>
      <c r="C15" s="9">
        <f>B15*25</f>
        <v>275</v>
      </c>
      <c r="D15" s="8"/>
      <c r="E15" s="9">
        <f t="shared" si="2"/>
        <v>0</v>
      </c>
      <c r="F15" s="10"/>
      <c r="G15" s="9">
        <f t="shared" ref="G15:G42" si="4">F15*80</f>
        <v>0</v>
      </c>
      <c r="H15" s="10"/>
      <c r="I15" s="9"/>
      <c r="J15" s="10"/>
      <c r="K15" s="9">
        <f>J15*60</f>
        <v>0</v>
      </c>
      <c r="L15" s="8"/>
      <c r="M15" s="11">
        <f t="shared" si="3"/>
        <v>0</v>
      </c>
      <c r="N15" s="10"/>
      <c r="O15" s="12"/>
      <c r="P15" s="8"/>
      <c r="Q15" s="15">
        <f t="shared" si="0"/>
        <v>275</v>
      </c>
      <c r="R15" s="21"/>
      <c r="S15" s="21"/>
    </row>
    <row r="16" spans="1:20" x14ac:dyDescent="0.25">
      <c r="A16" s="8" t="s">
        <v>140</v>
      </c>
      <c r="B16" s="10">
        <v>9</v>
      </c>
      <c r="C16" s="9">
        <f>B16*30</f>
        <v>270</v>
      </c>
      <c r="D16" s="8"/>
      <c r="E16" s="9">
        <f t="shared" si="2"/>
        <v>0</v>
      </c>
      <c r="F16" s="10"/>
      <c r="G16" s="9">
        <f t="shared" si="4"/>
        <v>0</v>
      </c>
      <c r="H16" s="10"/>
      <c r="I16" s="9">
        <f>H16*40</f>
        <v>0</v>
      </c>
      <c r="J16" s="10"/>
      <c r="K16" s="9">
        <f>J16*60</f>
        <v>0</v>
      </c>
      <c r="L16" s="8"/>
      <c r="M16" s="11">
        <f t="shared" si="3"/>
        <v>0</v>
      </c>
      <c r="N16" s="10"/>
      <c r="O16" s="12"/>
      <c r="P16" s="8"/>
      <c r="Q16" s="15">
        <f t="shared" si="0"/>
        <v>270</v>
      </c>
      <c r="R16" s="21"/>
      <c r="S16" s="21" t="s">
        <v>50</v>
      </c>
    </row>
    <row r="17" spans="1:19" x14ac:dyDescent="0.25">
      <c r="A17" s="15" t="s">
        <v>101</v>
      </c>
      <c r="B17" s="28">
        <v>11</v>
      </c>
      <c r="C17" s="14">
        <f>B17*20</f>
        <v>220</v>
      </c>
      <c r="D17" s="15"/>
      <c r="E17" s="14">
        <f t="shared" si="2"/>
        <v>0</v>
      </c>
      <c r="F17" s="28"/>
      <c r="G17" s="14">
        <f t="shared" si="4"/>
        <v>0</v>
      </c>
      <c r="H17" s="28"/>
      <c r="I17" s="14">
        <f>H17*40</f>
        <v>0</v>
      </c>
      <c r="J17" s="28"/>
      <c r="K17" s="14">
        <f>J17*60</f>
        <v>0</v>
      </c>
      <c r="L17" s="15"/>
      <c r="M17" s="29">
        <f t="shared" si="3"/>
        <v>0</v>
      </c>
      <c r="N17" s="28"/>
      <c r="O17" s="30"/>
      <c r="P17" s="15"/>
      <c r="Q17" s="15">
        <f t="shared" si="0"/>
        <v>220</v>
      </c>
      <c r="R17" s="21"/>
      <c r="S17" s="21" t="s">
        <v>50</v>
      </c>
    </row>
    <row r="18" spans="1:19" x14ac:dyDescent="0.25">
      <c r="A18" s="8" t="s">
        <v>255</v>
      </c>
      <c r="B18" s="10"/>
      <c r="C18" s="9">
        <f>B18*30</f>
        <v>0</v>
      </c>
      <c r="D18" s="8"/>
      <c r="E18" s="9">
        <f t="shared" si="2"/>
        <v>0</v>
      </c>
      <c r="F18" s="10"/>
      <c r="G18" s="9">
        <f t="shared" si="4"/>
        <v>0</v>
      </c>
      <c r="H18" s="10"/>
      <c r="I18" s="9"/>
      <c r="J18" s="10">
        <v>2</v>
      </c>
      <c r="K18" s="9">
        <f>J18*68</f>
        <v>136</v>
      </c>
      <c r="L18" s="8"/>
      <c r="M18" s="11">
        <f t="shared" si="3"/>
        <v>0</v>
      </c>
      <c r="N18" s="10"/>
      <c r="O18" s="12"/>
      <c r="P18" s="8"/>
      <c r="Q18" s="15">
        <f t="shared" si="0"/>
        <v>136</v>
      </c>
      <c r="R18" s="21"/>
      <c r="S18" s="21" t="s">
        <v>50</v>
      </c>
    </row>
    <row r="19" spans="1:19" x14ac:dyDescent="0.25">
      <c r="A19" s="8" t="s">
        <v>19</v>
      </c>
      <c r="B19" s="10">
        <v>3</v>
      </c>
      <c r="C19" s="9">
        <f>B19*30</f>
        <v>90</v>
      </c>
      <c r="D19" s="8">
        <v>3</v>
      </c>
      <c r="E19" s="9">
        <f t="shared" si="2"/>
        <v>120</v>
      </c>
      <c r="F19" s="10"/>
      <c r="G19" s="9">
        <f t="shared" si="4"/>
        <v>0</v>
      </c>
      <c r="H19" s="10"/>
      <c r="I19" s="9">
        <f>H19*40</f>
        <v>0</v>
      </c>
      <c r="J19" s="10"/>
      <c r="K19" s="9">
        <f>J19*60</f>
        <v>0</v>
      </c>
      <c r="L19" s="8"/>
      <c r="M19" s="11">
        <f>L19*55</f>
        <v>0</v>
      </c>
      <c r="N19" s="10"/>
      <c r="O19" s="12"/>
      <c r="P19" s="8"/>
      <c r="Q19" s="15">
        <f t="shared" si="0"/>
        <v>210</v>
      </c>
      <c r="R19" s="21"/>
      <c r="S19" s="21" t="s">
        <v>50</v>
      </c>
    </row>
    <row r="20" spans="1:19" x14ac:dyDescent="0.25">
      <c r="A20" s="8" t="s">
        <v>282</v>
      </c>
      <c r="B20" s="10"/>
      <c r="C20" s="9">
        <f>B20*30</f>
        <v>0</v>
      </c>
      <c r="D20" s="8"/>
      <c r="E20" s="9">
        <f t="shared" si="2"/>
        <v>0</v>
      </c>
      <c r="F20" s="10"/>
      <c r="G20" s="9">
        <f t="shared" si="4"/>
        <v>0</v>
      </c>
      <c r="H20" s="10"/>
      <c r="I20" s="9"/>
      <c r="J20" s="10"/>
      <c r="K20" s="9">
        <f>J20*68</f>
        <v>0</v>
      </c>
      <c r="L20" s="8"/>
      <c r="M20" s="11">
        <f>L20*60</f>
        <v>0</v>
      </c>
      <c r="N20" s="10"/>
      <c r="O20" s="12"/>
      <c r="P20" s="8"/>
      <c r="Q20" s="15">
        <f t="shared" si="0"/>
        <v>0</v>
      </c>
      <c r="R20" s="13"/>
      <c r="S20" s="13"/>
    </row>
    <row r="21" spans="1:19" x14ac:dyDescent="0.25">
      <c r="A21" s="8" t="s">
        <v>125</v>
      </c>
      <c r="B21" s="10">
        <v>6</v>
      </c>
      <c r="C21" s="9">
        <f>B21*30</f>
        <v>180</v>
      </c>
      <c r="D21" s="8"/>
      <c r="E21" s="9">
        <f t="shared" si="2"/>
        <v>0</v>
      </c>
      <c r="F21" s="10"/>
      <c r="G21" s="9">
        <f t="shared" si="4"/>
        <v>0</v>
      </c>
      <c r="H21" s="10"/>
      <c r="I21" s="9">
        <f>H21*40</f>
        <v>0</v>
      </c>
      <c r="J21" s="10"/>
      <c r="K21" s="9">
        <f>J21*60</f>
        <v>0</v>
      </c>
      <c r="L21" s="8"/>
      <c r="M21" s="11">
        <f>L21*60</f>
        <v>0</v>
      </c>
      <c r="N21" s="10"/>
      <c r="O21" s="12"/>
      <c r="P21" s="8"/>
      <c r="Q21" s="15">
        <f t="shared" si="0"/>
        <v>180</v>
      </c>
      <c r="R21" s="21"/>
      <c r="S21" s="21" t="s">
        <v>50</v>
      </c>
    </row>
    <row r="22" spans="1:19" x14ac:dyDescent="0.25">
      <c r="A22" s="8" t="s">
        <v>102</v>
      </c>
      <c r="B22" s="10"/>
      <c r="C22" s="9">
        <f>B22*25</f>
        <v>0</v>
      </c>
      <c r="D22" s="8"/>
      <c r="E22" s="9">
        <f t="shared" si="2"/>
        <v>0</v>
      </c>
      <c r="F22" s="10"/>
      <c r="G22" s="9">
        <f t="shared" si="4"/>
        <v>0</v>
      </c>
      <c r="H22" s="10"/>
      <c r="I22" s="9"/>
      <c r="J22" s="10"/>
      <c r="K22" s="9">
        <f>J22*68</f>
        <v>0</v>
      </c>
      <c r="L22" s="8">
        <v>7</v>
      </c>
      <c r="M22" s="11">
        <f>L22*65</f>
        <v>455</v>
      </c>
      <c r="N22" s="10"/>
      <c r="O22" s="12"/>
      <c r="P22" s="8"/>
      <c r="Q22" s="15">
        <f t="shared" si="0"/>
        <v>455</v>
      </c>
      <c r="R22" s="21"/>
      <c r="S22" s="21" t="s">
        <v>50</v>
      </c>
    </row>
    <row r="23" spans="1:19" x14ac:dyDescent="0.25">
      <c r="A23" s="8" t="s">
        <v>264</v>
      </c>
      <c r="B23" s="10">
        <v>6</v>
      </c>
      <c r="C23" s="9">
        <f>B23*30</f>
        <v>180</v>
      </c>
      <c r="D23" s="8"/>
      <c r="E23" s="9">
        <f t="shared" si="2"/>
        <v>0</v>
      </c>
      <c r="F23" s="10"/>
      <c r="G23" s="9">
        <f t="shared" si="4"/>
        <v>0</v>
      </c>
      <c r="H23" s="10"/>
      <c r="I23" s="9"/>
      <c r="J23" s="10"/>
      <c r="K23" s="9">
        <f>J23*68</f>
        <v>0</v>
      </c>
      <c r="L23" s="8"/>
      <c r="M23" s="11">
        <f t="shared" ref="M23:M29" si="5">L23*60</f>
        <v>0</v>
      </c>
      <c r="N23" s="10"/>
      <c r="O23" s="12">
        <v>60</v>
      </c>
      <c r="P23" s="8"/>
      <c r="Q23" s="15">
        <f t="shared" si="0"/>
        <v>120</v>
      </c>
      <c r="R23" s="21"/>
      <c r="S23" s="21" t="s">
        <v>50</v>
      </c>
    </row>
    <row r="24" spans="1:19" x14ac:dyDescent="0.25">
      <c r="A24" s="8" t="s">
        <v>246</v>
      </c>
      <c r="B24" s="10"/>
      <c r="C24" s="9">
        <f>B24*30</f>
        <v>0</v>
      </c>
      <c r="D24" s="8"/>
      <c r="E24" s="9">
        <f t="shared" si="2"/>
        <v>0</v>
      </c>
      <c r="F24" s="10"/>
      <c r="G24" s="9">
        <f t="shared" si="4"/>
        <v>0</v>
      </c>
      <c r="H24" s="10"/>
      <c r="I24" s="9"/>
      <c r="J24" s="10"/>
      <c r="K24" s="9">
        <f>J24*68</f>
        <v>0</v>
      </c>
      <c r="L24" s="8"/>
      <c r="M24" s="11">
        <f t="shared" si="5"/>
        <v>0</v>
      </c>
      <c r="N24" s="10"/>
      <c r="O24" s="12"/>
      <c r="P24" s="8"/>
      <c r="Q24" s="15">
        <f t="shared" si="0"/>
        <v>0</v>
      </c>
      <c r="R24" s="21"/>
      <c r="S24" s="21"/>
    </row>
    <row r="25" spans="1:19" x14ac:dyDescent="0.25">
      <c r="A25" s="8" t="s">
        <v>149</v>
      </c>
      <c r="B25" s="10"/>
      <c r="C25" s="9">
        <f>B25*25</f>
        <v>0</v>
      </c>
      <c r="D25" s="8"/>
      <c r="E25" s="9">
        <f>D25*35</f>
        <v>0</v>
      </c>
      <c r="F25" s="10"/>
      <c r="G25" s="9">
        <f t="shared" si="4"/>
        <v>0</v>
      </c>
      <c r="H25" s="10"/>
      <c r="I25" s="9">
        <f>H25*40</f>
        <v>0</v>
      </c>
      <c r="J25" s="10">
        <v>3</v>
      </c>
      <c r="K25" s="9">
        <f>J25*60</f>
        <v>180</v>
      </c>
      <c r="L25" s="8">
        <v>2</v>
      </c>
      <c r="M25" s="11">
        <f t="shared" si="5"/>
        <v>120</v>
      </c>
      <c r="N25" s="10"/>
      <c r="O25" s="12"/>
      <c r="P25" s="8"/>
      <c r="Q25" s="15">
        <f t="shared" si="0"/>
        <v>300</v>
      </c>
      <c r="R25" s="21"/>
      <c r="S25" s="21" t="s">
        <v>50</v>
      </c>
    </row>
    <row r="26" spans="1:19" x14ac:dyDescent="0.25">
      <c r="A26" s="8" t="s">
        <v>257</v>
      </c>
      <c r="B26" s="10"/>
      <c r="C26" s="9">
        <f>B26*30</f>
        <v>0</v>
      </c>
      <c r="D26" s="8"/>
      <c r="E26" s="9">
        <f>D26*40</f>
        <v>0</v>
      </c>
      <c r="F26" s="10"/>
      <c r="G26" s="9">
        <f t="shared" si="4"/>
        <v>0</v>
      </c>
      <c r="H26" s="10"/>
      <c r="I26" s="9"/>
      <c r="J26" s="10">
        <v>5</v>
      </c>
      <c r="K26" s="9">
        <f>J26*68</f>
        <v>340</v>
      </c>
      <c r="L26" s="8"/>
      <c r="M26" s="11">
        <f t="shared" si="5"/>
        <v>0</v>
      </c>
      <c r="N26" s="10"/>
      <c r="O26" s="12"/>
      <c r="P26" s="8"/>
      <c r="Q26" s="15">
        <f t="shared" si="0"/>
        <v>340</v>
      </c>
      <c r="R26" s="21"/>
      <c r="S26" s="21" t="s">
        <v>50</v>
      </c>
    </row>
    <row r="27" spans="1:19" x14ac:dyDescent="0.25">
      <c r="A27" s="8" t="s">
        <v>173</v>
      </c>
      <c r="B27" s="10">
        <v>6</v>
      </c>
      <c r="C27" s="9">
        <f>B27*30</f>
        <v>180</v>
      </c>
      <c r="D27" s="8">
        <v>8</v>
      </c>
      <c r="E27" s="9">
        <f>D27*35</f>
        <v>280</v>
      </c>
      <c r="F27" s="10"/>
      <c r="G27" s="9">
        <f t="shared" si="4"/>
        <v>0</v>
      </c>
      <c r="H27" s="10"/>
      <c r="I27" s="9"/>
      <c r="J27" s="10"/>
      <c r="K27" s="9">
        <f>J27*60</f>
        <v>0</v>
      </c>
      <c r="L27" s="8"/>
      <c r="M27" s="11">
        <f t="shared" si="5"/>
        <v>0</v>
      </c>
      <c r="N27" s="10"/>
      <c r="O27" s="12"/>
      <c r="P27" s="8"/>
      <c r="Q27" s="15">
        <f t="shared" si="0"/>
        <v>460</v>
      </c>
      <c r="R27" s="21"/>
      <c r="S27" s="21" t="s">
        <v>50</v>
      </c>
    </row>
    <row r="28" spans="1:19" x14ac:dyDescent="0.25">
      <c r="A28" s="8" t="s">
        <v>93</v>
      </c>
      <c r="B28" s="10">
        <v>6</v>
      </c>
      <c r="C28" s="9">
        <f>B28*30</f>
        <v>180</v>
      </c>
      <c r="D28" s="8">
        <v>19</v>
      </c>
      <c r="E28" s="9">
        <f>D28*45</f>
        <v>855</v>
      </c>
      <c r="F28" s="10"/>
      <c r="G28" s="9">
        <f t="shared" si="4"/>
        <v>0</v>
      </c>
      <c r="H28" s="10"/>
      <c r="I28" s="9"/>
      <c r="J28" s="10"/>
      <c r="K28" s="9">
        <f>J28*70</f>
        <v>0</v>
      </c>
      <c r="L28" s="8"/>
      <c r="M28" s="11">
        <f t="shared" si="5"/>
        <v>0</v>
      </c>
      <c r="N28" s="10"/>
      <c r="O28" s="12"/>
      <c r="P28" s="8"/>
      <c r="Q28" s="15">
        <f t="shared" si="0"/>
        <v>1035</v>
      </c>
      <c r="R28" s="21"/>
      <c r="S28" s="21" t="s">
        <v>50</v>
      </c>
    </row>
    <row r="29" spans="1:19" x14ac:dyDescent="0.25">
      <c r="A29" s="8" t="s">
        <v>283</v>
      </c>
      <c r="B29" s="10">
        <v>9</v>
      </c>
      <c r="C29" s="9">
        <f>B29*30</f>
        <v>270</v>
      </c>
      <c r="D29" s="8"/>
      <c r="E29" s="9">
        <f t="shared" ref="E29:E45" si="6">D29*40</f>
        <v>0</v>
      </c>
      <c r="F29" s="10"/>
      <c r="G29" s="9">
        <f t="shared" si="4"/>
        <v>0</v>
      </c>
      <c r="H29" s="10"/>
      <c r="I29" s="9"/>
      <c r="J29" s="10"/>
      <c r="K29" s="9">
        <f>J29*68</f>
        <v>0</v>
      </c>
      <c r="L29" s="8"/>
      <c r="M29" s="11">
        <f t="shared" si="5"/>
        <v>0</v>
      </c>
      <c r="N29" s="10">
        <v>30</v>
      </c>
      <c r="O29" s="12"/>
      <c r="P29" s="8"/>
      <c r="Q29" s="15">
        <f t="shared" si="0"/>
        <v>300</v>
      </c>
      <c r="R29" s="13"/>
      <c r="S29" s="13" t="s">
        <v>50</v>
      </c>
    </row>
    <row r="30" spans="1:19" x14ac:dyDescent="0.25">
      <c r="A30" s="8" t="s">
        <v>21</v>
      </c>
      <c r="B30" s="10">
        <v>4</v>
      </c>
      <c r="C30" s="9">
        <f>B30*25</f>
        <v>100</v>
      </c>
      <c r="D30" s="8"/>
      <c r="E30" s="9">
        <f t="shared" si="6"/>
        <v>0</v>
      </c>
      <c r="F30" s="10"/>
      <c r="G30" s="9">
        <f t="shared" si="4"/>
        <v>0</v>
      </c>
      <c r="H30" s="10"/>
      <c r="I30" s="9">
        <f>H30*40</f>
        <v>0</v>
      </c>
      <c r="J30" s="10"/>
      <c r="K30" s="9">
        <f>J30*60</f>
        <v>0</v>
      </c>
      <c r="L30" s="8"/>
      <c r="M30" s="11">
        <f>L30*55</f>
        <v>0</v>
      </c>
      <c r="N30" s="10"/>
      <c r="O30" s="12"/>
      <c r="P30" s="8"/>
      <c r="Q30" s="15">
        <f t="shared" si="0"/>
        <v>100</v>
      </c>
      <c r="R30" s="21"/>
      <c r="S30" s="21" t="s">
        <v>50</v>
      </c>
    </row>
    <row r="31" spans="1:19" x14ac:dyDescent="0.25">
      <c r="A31" s="8" t="s">
        <v>203</v>
      </c>
      <c r="B31" s="10"/>
      <c r="C31" s="9">
        <f>B31*30</f>
        <v>0</v>
      </c>
      <c r="D31" s="8"/>
      <c r="E31" s="9">
        <f t="shared" si="6"/>
        <v>0</v>
      </c>
      <c r="F31" s="10"/>
      <c r="G31" s="9">
        <f t="shared" si="4"/>
        <v>0</v>
      </c>
      <c r="H31" s="10"/>
      <c r="I31" s="9"/>
      <c r="J31" s="10">
        <v>5</v>
      </c>
      <c r="K31" s="9">
        <f>J31*70</f>
        <v>350</v>
      </c>
      <c r="L31" s="8"/>
      <c r="M31" s="11">
        <f t="shared" ref="M31:M35" si="7">L31*60</f>
        <v>0</v>
      </c>
      <c r="N31" s="10"/>
      <c r="O31" s="12"/>
      <c r="P31" s="8"/>
      <c r="Q31" s="15">
        <f t="shared" si="0"/>
        <v>350</v>
      </c>
      <c r="R31" s="21"/>
      <c r="S31" s="21" t="s">
        <v>50</v>
      </c>
    </row>
    <row r="32" spans="1:19" x14ac:dyDescent="0.25">
      <c r="A32" s="8" t="s">
        <v>275</v>
      </c>
      <c r="B32" s="10"/>
      <c r="C32" s="9">
        <f>B32*30</f>
        <v>0</v>
      </c>
      <c r="D32" s="8"/>
      <c r="E32" s="9">
        <f t="shared" si="6"/>
        <v>0</v>
      </c>
      <c r="F32" s="10"/>
      <c r="G32" s="9">
        <f t="shared" si="4"/>
        <v>0</v>
      </c>
      <c r="H32" s="10"/>
      <c r="I32" s="9"/>
      <c r="J32" s="10">
        <v>7</v>
      </c>
      <c r="K32" s="9">
        <f>J32*68</f>
        <v>476</v>
      </c>
      <c r="L32" s="8"/>
      <c r="M32" s="11">
        <f t="shared" si="7"/>
        <v>0</v>
      </c>
      <c r="N32" s="10"/>
      <c r="O32" s="12"/>
      <c r="P32" s="8"/>
      <c r="Q32" s="15">
        <f t="shared" ref="Q32:Q60" si="8">SUM(C32,E32,G32,I32,K32,N32,M32)-O32</f>
        <v>476</v>
      </c>
      <c r="R32" s="13"/>
      <c r="S32" s="13" t="s">
        <v>50</v>
      </c>
    </row>
    <row r="33" spans="1:19" x14ac:dyDescent="0.25">
      <c r="A33" s="8" t="s">
        <v>178</v>
      </c>
      <c r="B33" s="10">
        <v>6</v>
      </c>
      <c r="C33" s="9">
        <f>B33*35</f>
        <v>210</v>
      </c>
      <c r="D33" s="8"/>
      <c r="E33" s="9">
        <f t="shared" si="6"/>
        <v>0</v>
      </c>
      <c r="F33" s="10"/>
      <c r="G33" s="9">
        <f t="shared" si="4"/>
        <v>0</v>
      </c>
      <c r="H33" s="10"/>
      <c r="I33" s="9"/>
      <c r="J33" s="10"/>
      <c r="K33" s="9">
        <f>J33*60</f>
        <v>0</v>
      </c>
      <c r="L33" s="8"/>
      <c r="M33" s="11">
        <f t="shared" si="7"/>
        <v>0</v>
      </c>
      <c r="N33" s="10"/>
      <c r="O33" s="12"/>
      <c r="P33" s="8"/>
      <c r="Q33" s="15">
        <f t="shared" si="8"/>
        <v>210</v>
      </c>
      <c r="R33" s="21"/>
      <c r="S33" s="21" t="s">
        <v>50</v>
      </c>
    </row>
    <row r="34" spans="1:19" x14ac:dyDescent="0.25">
      <c r="A34" s="8" t="s">
        <v>278</v>
      </c>
      <c r="B34" s="10"/>
      <c r="C34" s="9">
        <f>B34*30</f>
        <v>0</v>
      </c>
      <c r="D34" s="8"/>
      <c r="E34" s="9">
        <f t="shared" si="6"/>
        <v>0</v>
      </c>
      <c r="F34" s="10"/>
      <c r="G34" s="9">
        <f t="shared" si="4"/>
        <v>0</v>
      </c>
      <c r="H34" s="10"/>
      <c r="I34" s="9"/>
      <c r="J34" s="10">
        <v>6</v>
      </c>
      <c r="K34" s="9">
        <f>J34*65</f>
        <v>390</v>
      </c>
      <c r="L34" s="8"/>
      <c r="M34" s="11">
        <f t="shared" si="7"/>
        <v>0</v>
      </c>
      <c r="N34" s="10"/>
      <c r="O34" s="12"/>
      <c r="P34" s="8"/>
      <c r="Q34" s="15">
        <f t="shared" si="8"/>
        <v>390</v>
      </c>
      <c r="R34" s="13"/>
      <c r="S34" s="13" t="s">
        <v>50</v>
      </c>
    </row>
    <row r="35" spans="1:19" x14ac:dyDescent="0.25">
      <c r="A35" s="8" t="s">
        <v>104</v>
      </c>
      <c r="B35" s="10">
        <v>5</v>
      </c>
      <c r="C35" s="9">
        <f>B35*25</f>
        <v>125</v>
      </c>
      <c r="D35" s="8"/>
      <c r="E35" s="9">
        <f t="shared" si="6"/>
        <v>0</v>
      </c>
      <c r="F35" s="10"/>
      <c r="G35" s="9">
        <f t="shared" si="4"/>
        <v>0</v>
      </c>
      <c r="H35" s="10"/>
      <c r="I35" s="9">
        <f>H35*40</f>
        <v>0</v>
      </c>
      <c r="J35" s="10"/>
      <c r="K35" s="9">
        <f>J35*60</f>
        <v>0</v>
      </c>
      <c r="L35" s="8"/>
      <c r="M35" s="11">
        <f t="shared" si="7"/>
        <v>0</v>
      </c>
      <c r="N35" s="10"/>
      <c r="O35" s="12"/>
      <c r="P35" s="8"/>
      <c r="Q35" s="15">
        <f t="shared" si="8"/>
        <v>125</v>
      </c>
      <c r="R35" s="21"/>
      <c r="S35" s="21" t="s">
        <v>50</v>
      </c>
    </row>
    <row r="36" spans="1:19" x14ac:dyDescent="0.25">
      <c r="A36" s="8" t="s">
        <v>267</v>
      </c>
      <c r="B36" s="10"/>
      <c r="C36" s="9">
        <f>B36*30</f>
        <v>0</v>
      </c>
      <c r="D36" s="8"/>
      <c r="E36" s="9">
        <f t="shared" si="6"/>
        <v>0</v>
      </c>
      <c r="F36" s="10"/>
      <c r="G36" s="9">
        <f t="shared" si="4"/>
        <v>0</v>
      </c>
      <c r="H36" s="10"/>
      <c r="I36" s="9"/>
      <c r="J36" s="10"/>
      <c r="K36" s="9">
        <f>J36*68</f>
        <v>0</v>
      </c>
      <c r="L36" s="8">
        <v>1</v>
      </c>
      <c r="M36" s="11">
        <f>L36*65</f>
        <v>65</v>
      </c>
      <c r="N36" s="10"/>
      <c r="O36" s="12"/>
      <c r="P36" s="8" t="s">
        <v>94</v>
      </c>
      <c r="Q36" s="22">
        <f t="shared" si="8"/>
        <v>65</v>
      </c>
      <c r="R36" s="13"/>
      <c r="S36" s="13"/>
    </row>
    <row r="37" spans="1:19" x14ac:dyDescent="0.25">
      <c r="A37" s="15" t="s">
        <v>91</v>
      </c>
      <c r="B37" s="28">
        <v>2</v>
      </c>
      <c r="C37" s="14">
        <f>B37*25</f>
        <v>50</v>
      </c>
      <c r="D37" s="15"/>
      <c r="E37" s="14">
        <f t="shared" si="6"/>
        <v>0</v>
      </c>
      <c r="F37" s="28"/>
      <c r="G37" s="14">
        <f t="shared" si="4"/>
        <v>0</v>
      </c>
      <c r="H37" s="28"/>
      <c r="I37" s="14">
        <f>H37*40</f>
        <v>0</v>
      </c>
      <c r="J37" s="28"/>
      <c r="K37" s="14">
        <f>J37*60</f>
        <v>0</v>
      </c>
      <c r="L37" s="15"/>
      <c r="M37" s="29">
        <f t="shared" ref="M37:M41" si="9">L37*60</f>
        <v>0</v>
      </c>
      <c r="N37" s="28"/>
      <c r="O37" s="30"/>
      <c r="P37" s="15"/>
      <c r="Q37" s="15">
        <f t="shared" si="8"/>
        <v>50</v>
      </c>
      <c r="R37" s="21"/>
      <c r="S37" s="21" t="s">
        <v>50</v>
      </c>
    </row>
    <row r="38" spans="1:19" x14ac:dyDescent="0.25">
      <c r="A38" s="8" t="s">
        <v>271</v>
      </c>
      <c r="B38" s="10"/>
      <c r="C38" s="9">
        <f>B38*30</f>
        <v>0</v>
      </c>
      <c r="D38" s="8"/>
      <c r="E38" s="9">
        <f t="shared" si="6"/>
        <v>0</v>
      </c>
      <c r="F38" s="10"/>
      <c r="G38" s="9">
        <f t="shared" si="4"/>
        <v>0</v>
      </c>
      <c r="H38" s="10"/>
      <c r="I38" s="9"/>
      <c r="J38" s="10">
        <v>1</v>
      </c>
      <c r="K38" s="9">
        <f>J38*68</f>
        <v>68</v>
      </c>
      <c r="L38" s="8"/>
      <c r="M38" s="11">
        <f t="shared" si="9"/>
        <v>0</v>
      </c>
      <c r="N38" s="10"/>
      <c r="O38" s="12"/>
      <c r="P38" s="8"/>
      <c r="Q38" s="15">
        <f t="shared" si="8"/>
        <v>68</v>
      </c>
      <c r="R38" s="13" t="s">
        <v>50</v>
      </c>
      <c r="S38" s="13" t="s">
        <v>50</v>
      </c>
    </row>
    <row r="39" spans="1:19" x14ac:dyDescent="0.25">
      <c r="A39" s="8" t="s">
        <v>268</v>
      </c>
      <c r="B39" s="10">
        <v>5</v>
      </c>
      <c r="C39" s="9">
        <f>B39*30</f>
        <v>150</v>
      </c>
      <c r="D39" s="8"/>
      <c r="E39" s="9">
        <f t="shared" si="6"/>
        <v>0</v>
      </c>
      <c r="F39" s="10"/>
      <c r="G39" s="9">
        <f t="shared" si="4"/>
        <v>0</v>
      </c>
      <c r="H39" s="10"/>
      <c r="I39" s="9"/>
      <c r="J39" s="10"/>
      <c r="K39" s="9">
        <f>J39*68</f>
        <v>0</v>
      </c>
      <c r="L39" s="8"/>
      <c r="M39" s="11">
        <f t="shared" si="9"/>
        <v>0</v>
      </c>
      <c r="N39" s="10">
        <v>30</v>
      </c>
      <c r="O39" s="12"/>
      <c r="P39" s="8"/>
      <c r="Q39" s="15">
        <f t="shared" si="8"/>
        <v>180</v>
      </c>
      <c r="R39" s="13"/>
      <c r="S39" s="13" t="s">
        <v>50</v>
      </c>
    </row>
    <row r="40" spans="1:19" x14ac:dyDescent="0.25">
      <c r="A40" s="15" t="s">
        <v>243</v>
      </c>
      <c r="B40" s="28"/>
      <c r="C40" s="14">
        <f>B40*25</f>
        <v>0</v>
      </c>
      <c r="D40" s="15"/>
      <c r="E40" s="14">
        <f t="shared" si="6"/>
        <v>0</v>
      </c>
      <c r="F40" s="28"/>
      <c r="G40" s="14">
        <f t="shared" si="4"/>
        <v>0</v>
      </c>
      <c r="H40" s="28"/>
      <c r="I40" s="14"/>
      <c r="J40" s="28">
        <v>6</v>
      </c>
      <c r="K40" s="14">
        <f>J40*65</f>
        <v>390</v>
      </c>
      <c r="L40" s="15"/>
      <c r="M40" s="29">
        <f t="shared" si="9"/>
        <v>0</v>
      </c>
      <c r="N40" s="28"/>
      <c r="O40" s="30"/>
      <c r="P40" s="15"/>
      <c r="Q40" s="15">
        <f t="shared" si="8"/>
        <v>390</v>
      </c>
      <c r="R40" s="21"/>
      <c r="S40" s="21" t="s">
        <v>50</v>
      </c>
    </row>
    <row r="41" spans="1:19" x14ac:dyDescent="0.25">
      <c r="A41" s="8" t="s">
        <v>207</v>
      </c>
      <c r="B41" s="10">
        <v>2</v>
      </c>
      <c r="C41" s="9">
        <f>B41*25</f>
        <v>50</v>
      </c>
      <c r="D41" s="8"/>
      <c r="E41" s="9">
        <f t="shared" si="6"/>
        <v>0</v>
      </c>
      <c r="F41" s="10"/>
      <c r="G41" s="9">
        <f t="shared" si="4"/>
        <v>0</v>
      </c>
      <c r="H41" s="10"/>
      <c r="I41" s="9"/>
      <c r="J41" s="10"/>
      <c r="K41" s="9">
        <f>J41*68</f>
        <v>0</v>
      </c>
      <c r="L41" s="8"/>
      <c r="M41" s="11">
        <f t="shared" si="9"/>
        <v>0</v>
      </c>
      <c r="N41" s="10"/>
      <c r="O41" s="12"/>
      <c r="P41" s="8"/>
      <c r="Q41" s="15">
        <f t="shared" si="8"/>
        <v>50</v>
      </c>
      <c r="R41" s="13"/>
      <c r="S41" s="13" t="s">
        <v>50</v>
      </c>
    </row>
    <row r="42" spans="1:19" x14ac:dyDescent="0.25">
      <c r="A42" s="8" t="s">
        <v>73</v>
      </c>
      <c r="B42" s="10"/>
      <c r="C42" s="9">
        <f>B42*25</f>
        <v>0</v>
      </c>
      <c r="D42" s="8"/>
      <c r="E42" s="9">
        <f t="shared" si="6"/>
        <v>0</v>
      </c>
      <c r="F42" s="10"/>
      <c r="G42" s="9">
        <f t="shared" si="4"/>
        <v>0</v>
      </c>
      <c r="H42" s="10"/>
      <c r="I42" s="9">
        <f>H42*40</f>
        <v>0</v>
      </c>
      <c r="J42" s="10"/>
      <c r="K42" s="9">
        <f>J42*60</f>
        <v>0</v>
      </c>
      <c r="L42" s="8"/>
      <c r="M42" s="11">
        <f>L42*65</f>
        <v>0</v>
      </c>
      <c r="N42" s="10"/>
      <c r="O42" s="12"/>
      <c r="P42" s="8"/>
      <c r="Q42" s="15">
        <f t="shared" si="8"/>
        <v>0</v>
      </c>
      <c r="R42" s="21"/>
      <c r="S42" s="21"/>
    </row>
    <row r="43" spans="1:19" x14ac:dyDescent="0.25">
      <c r="A43" s="8" t="s">
        <v>90</v>
      </c>
      <c r="B43" s="10"/>
      <c r="C43" s="9">
        <f>B43*30</f>
        <v>0</v>
      </c>
      <c r="D43" s="8"/>
      <c r="E43" s="9">
        <f t="shared" si="6"/>
        <v>0</v>
      </c>
      <c r="F43" s="10"/>
      <c r="G43" s="9">
        <f t="shared" ref="G43:G65" si="10">F43*80</f>
        <v>0</v>
      </c>
      <c r="H43" s="10"/>
      <c r="I43" s="9"/>
      <c r="J43" s="10"/>
      <c r="K43" s="9">
        <f>J43*60</f>
        <v>0</v>
      </c>
      <c r="L43" s="8">
        <v>5</v>
      </c>
      <c r="M43" s="11">
        <f>L43*65</f>
        <v>325</v>
      </c>
      <c r="N43" s="10"/>
      <c r="O43" s="12"/>
      <c r="P43" s="8"/>
      <c r="Q43" s="15">
        <f t="shared" si="8"/>
        <v>325</v>
      </c>
      <c r="R43" s="21"/>
      <c r="S43" s="21" t="s">
        <v>50</v>
      </c>
    </row>
    <row r="44" spans="1:19" x14ac:dyDescent="0.25">
      <c r="A44" s="8" t="s">
        <v>263</v>
      </c>
      <c r="B44" s="10"/>
      <c r="C44" s="9">
        <f>B44*30</f>
        <v>0</v>
      </c>
      <c r="D44" s="8"/>
      <c r="E44" s="9">
        <f t="shared" si="6"/>
        <v>0</v>
      </c>
      <c r="F44" s="10"/>
      <c r="G44" s="9">
        <f t="shared" si="10"/>
        <v>0</v>
      </c>
      <c r="H44" s="10"/>
      <c r="I44" s="9"/>
      <c r="J44" s="10">
        <v>6</v>
      </c>
      <c r="K44" s="9">
        <f>J44*68</f>
        <v>408</v>
      </c>
      <c r="L44" s="8"/>
      <c r="M44" s="11">
        <f>L44*60</f>
        <v>0</v>
      </c>
      <c r="N44" s="10"/>
      <c r="O44" s="12"/>
      <c r="P44" s="8"/>
      <c r="Q44" s="15">
        <f t="shared" si="8"/>
        <v>408</v>
      </c>
      <c r="R44" s="21" t="s">
        <v>50</v>
      </c>
      <c r="S44" s="21" t="s">
        <v>50</v>
      </c>
    </row>
    <row r="45" spans="1:19" x14ac:dyDescent="0.25">
      <c r="A45" s="15" t="s">
        <v>72</v>
      </c>
      <c r="B45" s="28">
        <v>28</v>
      </c>
      <c r="C45" s="14">
        <f>B45*25</f>
        <v>700</v>
      </c>
      <c r="D45" s="15"/>
      <c r="E45" s="14">
        <f t="shared" si="6"/>
        <v>0</v>
      </c>
      <c r="F45" s="28"/>
      <c r="G45" s="14">
        <f t="shared" si="10"/>
        <v>0</v>
      </c>
      <c r="H45" s="28"/>
      <c r="I45" s="14">
        <f>H45*40</f>
        <v>0</v>
      </c>
      <c r="J45" s="28"/>
      <c r="K45" s="14">
        <f>J45*60</f>
        <v>0</v>
      </c>
      <c r="L45" s="15"/>
      <c r="M45" s="29">
        <f>L45*65</f>
        <v>0</v>
      </c>
      <c r="N45" s="28"/>
      <c r="O45" s="30"/>
      <c r="P45" s="15"/>
      <c r="Q45" s="15">
        <f t="shared" si="8"/>
        <v>700</v>
      </c>
      <c r="R45" s="21"/>
      <c r="S45" s="21" t="s">
        <v>50</v>
      </c>
    </row>
    <row r="46" spans="1:19" x14ac:dyDescent="0.25">
      <c r="A46" s="15" t="s">
        <v>24</v>
      </c>
      <c r="B46" s="10"/>
      <c r="C46" s="9">
        <f>B46*25</f>
        <v>0</v>
      </c>
      <c r="D46" s="8"/>
      <c r="E46" s="9">
        <f>D46*35</f>
        <v>0</v>
      </c>
      <c r="F46" s="10"/>
      <c r="G46" s="9">
        <f t="shared" si="10"/>
        <v>0</v>
      </c>
      <c r="H46" s="10"/>
      <c r="I46" s="9">
        <f>H46*40</f>
        <v>0</v>
      </c>
      <c r="J46" s="10"/>
      <c r="K46" s="9">
        <f>J46*60</f>
        <v>0</v>
      </c>
      <c r="L46" s="8"/>
      <c r="M46" s="11">
        <f>L46*65</f>
        <v>0</v>
      </c>
      <c r="N46" s="10"/>
      <c r="O46" s="12"/>
      <c r="P46" s="8"/>
      <c r="Q46" s="15">
        <f t="shared" si="8"/>
        <v>0</v>
      </c>
      <c r="R46" s="21"/>
      <c r="S46" s="21"/>
    </row>
    <row r="47" spans="1:19" x14ac:dyDescent="0.25">
      <c r="A47" s="8" t="s">
        <v>156</v>
      </c>
      <c r="B47" s="10">
        <v>3</v>
      </c>
      <c r="C47" s="9">
        <f>B47*35</f>
        <v>105</v>
      </c>
      <c r="D47" s="8"/>
      <c r="E47" s="9">
        <f t="shared" ref="E47:E60" si="11">D47*40</f>
        <v>0</v>
      </c>
      <c r="F47" s="10"/>
      <c r="G47" s="9">
        <f t="shared" si="10"/>
        <v>0</v>
      </c>
      <c r="H47" s="10"/>
      <c r="I47" s="9">
        <f>H47*40</f>
        <v>0</v>
      </c>
      <c r="J47" s="10"/>
      <c r="K47" s="9">
        <f>J47*60</f>
        <v>0</v>
      </c>
      <c r="L47" s="8"/>
      <c r="M47" s="11">
        <f>L47*60</f>
        <v>0</v>
      </c>
      <c r="N47" s="10"/>
      <c r="O47" s="12"/>
      <c r="P47" s="8"/>
      <c r="Q47" s="15">
        <f t="shared" si="8"/>
        <v>105</v>
      </c>
      <c r="R47" s="21"/>
      <c r="S47" s="21" t="s">
        <v>50</v>
      </c>
    </row>
    <row r="48" spans="1:19" x14ac:dyDescent="0.25">
      <c r="A48" s="8" t="s">
        <v>141</v>
      </c>
      <c r="B48" s="10">
        <v>12</v>
      </c>
      <c r="C48" s="9">
        <f>B48*25</f>
        <v>300</v>
      </c>
      <c r="D48" s="8"/>
      <c r="E48" s="9">
        <f t="shared" si="11"/>
        <v>0</v>
      </c>
      <c r="F48" s="10"/>
      <c r="G48" s="9">
        <f t="shared" si="10"/>
        <v>0</v>
      </c>
      <c r="H48" s="10"/>
      <c r="I48" s="9">
        <f>H48*40</f>
        <v>0</v>
      </c>
      <c r="J48" s="10"/>
      <c r="K48" s="9">
        <f>J48*60</f>
        <v>0</v>
      </c>
      <c r="L48" s="8"/>
      <c r="M48" s="11">
        <f>L48*65</f>
        <v>0</v>
      </c>
      <c r="N48" s="10"/>
      <c r="O48" s="12"/>
      <c r="P48" s="8"/>
      <c r="Q48" s="15">
        <f t="shared" si="8"/>
        <v>300</v>
      </c>
      <c r="R48" s="21"/>
      <c r="S48" s="21" t="s">
        <v>50</v>
      </c>
    </row>
    <row r="49" spans="1:19" x14ac:dyDescent="0.25">
      <c r="A49" s="8" t="s">
        <v>269</v>
      </c>
      <c r="B49" s="10"/>
      <c r="C49" s="9">
        <f>B49*30</f>
        <v>0</v>
      </c>
      <c r="D49" s="8"/>
      <c r="E49" s="9">
        <f t="shared" si="11"/>
        <v>0</v>
      </c>
      <c r="F49" s="10"/>
      <c r="G49" s="9">
        <f t="shared" si="10"/>
        <v>0</v>
      </c>
      <c r="H49" s="10"/>
      <c r="I49" s="9"/>
      <c r="J49" s="10">
        <v>4</v>
      </c>
      <c r="K49" s="9">
        <f>J49*68</f>
        <v>272</v>
      </c>
      <c r="L49" s="8"/>
      <c r="M49" s="11">
        <f>L49*60</f>
        <v>0</v>
      </c>
      <c r="N49" s="10"/>
      <c r="O49" s="12"/>
      <c r="P49" s="8"/>
      <c r="Q49" s="15">
        <f t="shared" si="8"/>
        <v>272</v>
      </c>
      <c r="R49" s="13"/>
      <c r="S49" s="13" t="s">
        <v>50</v>
      </c>
    </row>
    <row r="50" spans="1:19" x14ac:dyDescent="0.25">
      <c r="A50" s="8" t="s">
        <v>25</v>
      </c>
      <c r="B50" s="10">
        <v>10</v>
      </c>
      <c r="C50" s="9">
        <f>B50*25</f>
        <v>250</v>
      </c>
      <c r="D50" s="8">
        <v>5</v>
      </c>
      <c r="E50" s="9">
        <f t="shared" si="11"/>
        <v>200</v>
      </c>
      <c r="F50" s="10"/>
      <c r="G50" s="9">
        <f t="shared" si="10"/>
        <v>0</v>
      </c>
      <c r="H50" s="10"/>
      <c r="I50" s="9">
        <f>H50*40</f>
        <v>0</v>
      </c>
      <c r="J50" s="10"/>
      <c r="K50" s="9">
        <f>J50*60</f>
        <v>0</v>
      </c>
      <c r="L50" s="8"/>
      <c r="M50" s="11">
        <f>L50*65</f>
        <v>0</v>
      </c>
      <c r="N50" s="10"/>
      <c r="O50" s="12"/>
      <c r="P50" s="8"/>
      <c r="Q50" s="15">
        <f t="shared" si="8"/>
        <v>450</v>
      </c>
      <c r="R50" s="21"/>
      <c r="S50" s="21" t="s">
        <v>50</v>
      </c>
    </row>
    <row r="51" spans="1:19" x14ac:dyDescent="0.25">
      <c r="A51" s="8" t="s">
        <v>277</v>
      </c>
      <c r="B51" s="10"/>
      <c r="C51" s="9">
        <f>B51*30</f>
        <v>0</v>
      </c>
      <c r="D51" s="8"/>
      <c r="E51" s="9">
        <f t="shared" si="11"/>
        <v>0</v>
      </c>
      <c r="F51" s="10"/>
      <c r="G51" s="9">
        <f t="shared" si="10"/>
        <v>0</v>
      </c>
      <c r="H51" s="10"/>
      <c r="I51" s="9"/>
      <c r="J51" s="10">
        <v>5</v>
      </c>
      <c r="K51" s="9">
        <f>J51*68</f>
        <v>340</v>
      </c>
      <c r="L51" s="8"/>
      <c r="M51" s="11">
        <f>L51*60</f>
        <v>0</v>
      </c>
      <c r="N51" s="10"/>
      <c r="O51" s="12"/>
      <c r="P51" s="8"/>
      <c r="Q51" s="15">
        <f t="shared" si="8"/>
        <v>340</v>
      </c>
      <c r="R51" s="13"/>
      <c r="S51" s="13" t="s">
        <v>50</v>
      </c>
    </row>
    <row r="52" spans="1:19" x14ac:dyDescent="0.25">
      <c r="A52" s="8" t="s">
        <v>142</v>
      </c>
      <c r="B52" s="10"/>
      <c r="C52" s="9">
        <f>B52*30</f>
        <v>0</v>
      </c>
      <c r="D52" s="8"/>
      <c r="E52" s="9">
        <f t="shared" si="11"/>
        <v>0</v>
      </c>
      <c r="F52" s="10"/>
      <c r="G52" s="9">
        <f t="shared" si="10"/>
        <v>0</v>
      </c>
      <c r="H52" s="10"/>
      <c r="I52" s="9"/>
      <c r="J52" s="10">
        <v>6</v>
      </c>
      <c r="K52" s="9">
        <f>J52*68</f>
        <v>408</v>
      </c>
      <c r="L52" s="8"/>
      <c r="M52" s="11">
        <f>L52*60</f>
        <v>0</v>
      </c>
      <c r="N52" s="10"/>
      <c r="O52" s="12"/>
      <c r="P52" s="8"/>
      <c r="Q52" s="15">
        <f t="shared" si="8"/>
        <v>408</v>
      </c>
      <c r="R52" s="13"/>
      <c r="S52" s="13" t="s">
        <v>50</v>
      </c>
    </row>
    <row r="53" spans="1:19" x14ac:dyDescent="0.25">
      <c r="A53" s="8" t="s">
        <v>251</v>
      </c>
      <c r="B53" s="10">
        <v>5</v>
      </c>
      <c r="C53" s="9">
        <f>B53*18</f>
        <v>90</v>
      </c>
      <c r="D53" s="8"/>
      <c r="E53" s="9">
        <f t="shared" si="11"/>
        <v>0</v>
      </c>
      <c r="F53" s="10"/>
      <c r="G53" s="9">
        <f t="shared" si="10"/>
        <v>0</v>
      </c>
      <c r="H53" s="10"/>
      <c r="I53" s="9"/>
      <c r="J53" s="10"/>
      <c r="K53" s="9">
        <f>J53*68</f>
        <v>0</v>
      </c>
      <c r="L53" s="8"/>
      <c r="M53" s="11">
        <f>L53*60</f>
        <v>0</v>
      </c>
      <c r="N53" s="10"/>
      <c r="O53" s="12"/>
      <c r="P53" s="8"/>
      <c r="Q53" s="15">
        <f t="shared" si="8"/>
        <v>90</v>
      </c>
      <c r="R53" s="21"/>
      <c r="S53" s="21" t="s">
        <v>50</v>
      </c>
    </row>
    <row r="54" spans="1:19" x14ac:dyDescent="0.25">
      <c r="A54" s="8" t="s">
        <v>53</v>
      </c>
      <c r="B54" s="10">
        <v>7</v>
      </c>
      <c r="C54" s="9">
        <f>B54*30</f>
        <v>210</v>
      </c>
      <c r="D54" s="8"/>
      <c r="E54" s="9">
        <f t="shared" si="11"/>
        <v>0</v>
      </c>
      <c r="F54" s="10"/>
      <c r="G54" s="9">
        <f t="shared" si="10"/>
        <v>0</v>
      </c>
      <c r="H54" s="10"/>
      <c r="I54" s="9">
        <f>H54*40</f>
        <v>0</v>
      </c>
      <c r="J54" s="10"/>
      <c r="K54" s="9">
        <f>J54*60</f>
        <v>0</v>
      </c>
      <c r="L54" s="8"/>
      <c r="M54" s="11">
        <f>L54*65</f>
        <v>0</v>
      </c>
      <c r="N54" s="10"/>
      <c r="O54" s="12"/>
      <c r="P54" s="8"/>
      <c r="Q54" s="15">
        <f t="shared" si="8"/>
        <v>210</v>
      </c>
      <c r="R54" s="21"/>
      <c r="S54" s="21" t="s">
        <v>50</v>
      </c>
    </row>
    <row r="55" spans="1:19" x14ac:dyDescent="0.25">
      <c r="A55" s="8" t="s">
        <v>26</v>
      </c>
      <c r="B55" s="10">
        <v>5</v>
      </c>
      <c r="C55" s="9">
        <f>B55*25</f>
        <v>125</v>
      </c>
      <c r="D55" s="8"/>
      <c r="E55" s="9">
        <f t="shared" si="11"/>
        <v>0</v>
      </c>
      <c r="F55" s="10"/>
      <c r="G55" s="9">
        <f t="shared" si="10"/>
        <v>0</v>
      </c>
      <c r="H55" s="10"/>
      <c r="I55" s="9">
        <f>H55*40</f>
        <v>0</v>
      </c>
      <c r="J55" s="10"/>
      <c r="K55" s="9">
        <f>J55*60</f>
        <v>0</v>
      </c>
      <c r="L55" s="8"/>
      <c r="M55" s="11">
        <f>L55*65</f>
        <v>0</v>
      </c>
      <c r="N55" s="10"/>
      <c r="O55" s="12"/>
      <c r="P55" s="8"/>
      <c r="Q55" s="15">
        <f t="shared" si="8"/>
        <v>125</v>
      </c>
      <c r="R55" s="21"/>
      <c r="S55" s="21" t="s">
        <v>50</v>
      </c>
    </row>
    <row r="56" spans="1:19" x14ac:dyDescent="0.25">
      <c r="A56" s="8" t="s">
        <v>252</v>
      </c>
      <c r="B56" s="10"/>
      <c r="C56" s="9">
        <f>B56*30</f>
        <v>0</v>
      </c>
      <c r="D56" s="8"/>
      <c r="E56" s="9">
        <f t="shared" si="11"/>
        <v>0</v>
      </c>
      <c r="F56" s="10"/>
      <c r="G56" s="9">
        <f t="shared" si="10"/>
        <v>0</v>
      </c>
      <c r="H56" s="10"/>
      <c r="I56" s="9"/>
      <c r="J56" s="10">
        <v>7</v>
      </c>
      <c r="K56" s="9">
        <f>J56*60</f>
        <v>420</v>
      </c>
      <c r="L56" s="8"/>
      <c r="M56" s="11">
        <f>L56*60</f>
        <v>0</v>
      </c>
      <c r="N56" s="10"/>
      <c r="O56" s="12"/>
      <c r="P56" s="8"/>
      <c r="Q56" s="15">
        <f t="shared" si="8"/>
        <v>420</v>
      </c>
      <c r="R56" s="21"/>
      <c r="S56" s="21" t="s">
        <v>50</v>
      </c>
    </row>
    <row r="57" spans="1:19" x14ac:dyDescent="0.25">
      <c r="A57" s="8" t="s">
        <v>236</v>
      </c>
      <c r="B57" s="10"/>
      <c r="C57" s="9">
        <f>B57*30</f>
        <v>0</v>
      </c>
      <c r="D57" s="8"/>
      <c r="E57" s="9">
        <f t="shared" si="11"/>
        <v>0</v>
      </c>
      <c r="F57" s="10"/>
      <c r="G57" s="9">
        <f t="shared" si="10"/>
        <v>0</v>
      </c>
      <c r="H57" s="10"/>
      <c r="I57" s="9"/>
      <c r="J57" s="10">
        <v>1</v>
      </c>
      <c r="K57" s="9">
        <f>J57*65</f>
        <v>65</v>
      </c>
      <c r="L57" s="8"/>
      <c r="M57" s="11">
        <f>L57*60</f>
        <v>0</v>
      </c>
      <c r="N57" s="10"/>
      <c r="O57" s="12"/>
      <c r="P57" s="8"/>
      <c r="Q57" s="15">
        <f t="shared" si="8"/>
        <v>65</v>
      </c>
      <c r="R57" s="21"/>
      <c r="S57" s="21" t="s">
        <v>50</v>
      </c>
    </row>
    <row r="58" spans="1:19" x14ac:dyDescent="0.25">
      <c r="A58" s="8" t="s">
        <v>279</v>
      </c>
      <c r="B58" s="10">
        <v>2</v>
      </c>
      <c r="C58" s="9">
        <f>B58*30</f>
        <v>60</v>
      </c>
      <c r="D58" s="8"/>
      <c r="E58" s="9">
        <f t="shared" si="11"/>
        <v>0</v>
      </c>
      <c r="F58" s="10"/>
      <c r="G58" s="9">
        <f t="shared" si="10"/>
        <v>0</v>
      </c>
      <c r="H58" s="10"/>
      <c r="I58" s="9"/>
      <c r="J58" s="10"/>
      <c r="K58" s="9">
        <f>J58*68</f>
        <v>0</v>
      </c>
      <c r="L58" s="8"/>
      <c r="M58" s="11">
        <f>L58*60</f>
        <v>0</v>
      </c>
      <c r="N58" s="10">
        <v>120</v>
      </c>
      <c r="O58" s="12"/>
      <c r="P58" s="8"/>
      <c r="Q58" s="15">
        <f t="shared" si="8"/>
        <v>180</v>
      </c>
      <c r="R58" s="13"/>
      <c r="S58" s="13" t="s">
        <v>50</v>
      </c>
    </row>
    <row r="59" spans="1:19" x14ac:dyDescent="0.25">
      <c r="A59" s="8" t="s">
        <v>280</v>
      </c>
      <c r="B59" s="10">
        <v>8</v>
      </c>
      <c r="C59" s="9">
        <f>B59*50</f>
        <v>400</v>
      </c>
      <c r="D59" s="8"/>
      <c r="E59" s="9">
        <f t="shared" si="11"/>
        <v>0</v>
      </c>
      <c r="F59" s="10"/>
      <c r="G59" s="9">
        <f t="shared" si="10"/>
        <v>0</v>
      </c>
      <c r="H59" s="10"/>
      <c r="I59" s="9"/>
      <c r="J59" s="10"/>
      <c r="K59" s="9">
        <f>J59*68</f>
        <v>0</v>
      </c>
      <c r="L59" s="8"/>
      <c r="M59" s="11">
        <f>L59*60</f>
        <v>0</v>
      </c>
      <c r="N59" s="10"/>
      <c r="O59" s="12"/>
      <c r="P59" s="8"/>
      <c r="Q59" s="15">
        <f t="shared" si="8"/>
        <v>400</v>
      </c>
      <c r="R59" s="13"/>
      <c r="S59" s="13" t="s">
        <v>50</v>
      </c>
    </row>
    <row r="60" spans="1:19" x14ac:dyDescent="0.25">
      <c r="A60" s="8" t="s">
        <v>191</v>
      </c>
      <c r="B60" s="10">
        <v>6</v>
      </c>
      <c r="C60" s="9">
        <f>B60*25</f>
        <v>150</v>
      </c>
      <c r="D60" s="8"/>
      <c r="E60" s="9">
        <f t="shared" si="11"/>
        <v>0</v>
      </c>
      <c r="F60" s="10"/>
      <c r="G60" s="9">
        <f t="shared" si="10"/>
        <v>0</v>
      </c>
      <c r="H60" s="10"/>
      <c r="I60" s="9"/>
      <c r="J60" s="10"/>
      <c r="K60" s="9">
        <f>J60*60</f>
        <v>0</v>
      </c>
      <c r="L60" s="8"/>
      <c r="M60" s="11">
        <f>L60*60</f>
        <v>0</v>
      </c>
      <c r="N60" s="10"/>
      <c r="O60" s="12"/>
      <c r="P60" s="8"/>
      <c r="Q60" s="15">
        <f t="shared" si="8"/>
        <v>150</v>
      </c>
      <c r="R60" s="21"/>
      <c r="S60" s="21" t="s">
        <v>50</v>
      </c>
    </row>
    <row r="61" spans="1:19" x14ac:dyDescent="0.25">
      <c r="A61" s="8" t="s">
        <v>34</v>
      </c>
      <c r="B61" s="10">
        <v>18</v>
      </c>
      <c r="C61" s="9">
        <f>B61*30</f>
        <v>540</v>
      </c>
      <c r="D61" s="8"/>
      <c r="E61" s="9">
        <f>D61*30</f>
        <v>0</v>
      </c>
      <c r="F61" s="10"/>
      <c r="G61" s="9">
        <f t="shared" si="10"/>
        <v>0</v>
      </c>
      <c r="H61" s="10"/>
      <c r="I61" s="9">
        <f>H61*40</f>
        <v>0</v>
      </c>
      <c r="J61" s="10"/>
      <c r="K61" s="9">
        <f>J61*60</f>
        <v>0</v>
      </c>
      <c r="L61" s="8"/>
      <c r="M61" s="11">
        <f>L61*65</f>
        <v>0</v>
      </c>
      <c r="N61" s="10"/>
      <c r="O61" s="12"/>
      <c r="P61" s="8"/>
      <c r="Q61" s="15">
        <f t="shared" ref="Q61:Q85" si="12">SUM(C61,E61,G61,I61,K61,N61,M61)-O61</f>
        <v>540</v>
      </c>
      <c r="R61" s="21"/>
      <c r="S61" s="21" t="s">
        <v>50</v>
      </c>
    </row>
    <row r="62" spans="1:19" x14ac:dyDescent="0.25">
      <c r="A62" s="8" t="s">
        <v>276</v>
      </c>
      <c r="B62" s="10"/>
      <c r="C62" s="9">
        <f>B62*30</f>
        <v>0</v>
      </c>
      <c r="D62" s="8"/>
      <c r="E62" s="9">
        <f>D62*40</f>
        <v>0</v>
      </c>
      <c r="F62" s="10"/>
      <c r="G62" s="9">
        <f t="shared" si="10"/>
        <v>0</v>
      </c>
      <c r="H62" s="10"/>
      <c r="I62" s="9"/>
      <c r="J62" s="10">
        <v>4</v>
      </c>
      <c r="K62" s="9">
        <f>J62*68</f>
        <v>272</v>
      </c>
      <c r="L62" s="8"/>
      <c r="M62" s="11">
        <f>L62*60</f>
        <v>0</v>
      </c>
      <c r="N62" s="10">
        <v>68</v>
      </c>
      <c r="O62" s="12"/>
      <c r="P62" s="8"/>
      <c r="Q62" s="15">
        <f t="shared" si="12"/>
        <v>340</v>
      </c>
      <c r="R62" s="13"/>
      <c r="S62" s="13" t="s">
        <v>50</v>
      </c>
    </row>
    <row r="63" spans="1:19" x14ac:dyDescent="0.25">
      <c r="A63" s="8" t="s">
        <v>273</v>
      </c>
      <c r="B63" s="10">
        <v>16</v>
      </c>
      <c r="C63" s="9">
        <f>B63*30</f>
        <v>480</v>
      </c>
      <c r="D63" s="8"/>
      <c r="E63" s="9">
        <f>D63*40</f>
        <v>0</v>
      </c>
      <c r="F63" s="10"/>
      <c r="G63" s="9">
        <f t="shared" si="10"/>
        <v>0</v>
      </c>
      <c r="H63" s="10"/>
      <c r="I63" s="9"/>
      <c r="J63" s="10"/>
      <c r="K63" s="9">
        <f>J63*60</f>
        <v>0</v>
      </c>
      <c r="L63" s="8"/>
      <c r="M63" s="11">
        <f>L63*60</f>
        <v>0</v>
      </c>
      <c r="N63" s="10"/>
      <c r="O63" s="12"/>
      <c r="P63" s="8"/>
      <c r="Q63" s="15">
        <f t="shared" si="12"/>
        <v>480</v>
      </c>
      <c r="R63" s="21"/>
      <c r="S63" s="21" t="s">
        <v>50</v>
      </c>
    </row>
    <row r="64" spans="1:19" x14ac:dyDescent="0.25">
      <c r="A64" s="15" t="s">
        <v>29</v>
      </c>
      <c r="B64" s="10"/>
      <c r="C64" s="9">
        <f>B64*25</f>
        <v>0</v>
      </c>
      <c r="D64" s="8"/>
      <c r="E64" s="9">
        <f>D64*35</f>
        <v>0</v>
      </c>
      <c r="F64" s="10">
        <v>5</v>
      </c>
      <c r="G64" s="9">
        <f t="shared" si="10"/>
        <v>400</v>
      </c>
      <c r="H64" s="10"/>
      <c r="I64" s="9">
        <f>H64*40</f>
        <v>0</v>
      </c>
      <c r="J64" s="10"/>
      <c r="K64" s="9">
        <f>J64*60</f>
        <v>0</v>
      </c>
      <c r="L64" s="8">
        <v>9</v>
      </c>
      <c r="M64" s="11">
        <f>L64*60</f>
        <v>540</v>
      </c>
      <c r="N64" s="10"/>
      <c r="O64" s="12"/>
      <c r="P64" s="8"/>
      <c r="Q64" s="15">
        <f t="shared" si="12"/>
        <v>940</v>
      </c>
      <c r="R64" s="21"/>
      <c r="S64" s="21" t="s">
        <v>50</v>
      </c>
    </row>
    <row r="65" spans="1:19" x14ac:dyDescent="0.25">
      <c r="A65" s="8" t="s">
        <v>259</v>
      </c>
      <c r="B65" s="10"/>
      <c r="C65" s="9">
        <f>B65*30</f>
        <v>0</v>
      </c>
      <c r="D65" s="8"/>
      <c r="E65" s="9">
        <f>D65*40</f>
        <v>0</v>
      </c>
      <c r="F65" s="10"/>
      <c r="G65" s="9">
        <f t="shared" si="10"/>
        <v>0</v>
      </c>
      <c r="H65" s="10"/>
      <c r="I65" s="9"/>
      <c r="J65" s="10">
        <v>8</v>
      </c>
      <c r="K65" s="9">
        <f>J65*68</f>
        <v>544</v>
      </c>
      <c r="L65" s="8"/>
      <c r="M65" s="11">
        <f>L65*60</f>
        <v>0</v>
      </c>
      <c r="N65" s="10"/>
      <c r="O65" s="12"/>
      <c r="P65" s="8"/>
      <c r="Q65" s="15">
        <f t="shared" si="12"/>
        <v>544</v>
      </c>
      <c r="R65" s="21"/>
      <c r="S65" s="21" t="s">
        <v>50</v>
      </c>
    </row>
    <row r="66" spans="1:19" x14ac:dyDescent="0.25">
      <c r="A66" s="8" t="s">
        <v>134</v>
      </c>
      <c r="B66" s="10"/>
      <c r="C66" s="9">
        <f>B66*25</f>
        <v>0</v>
      </c>
      <c r="D66" s="8"/>
      <c r="E66" s="9">
        <f>D66*35</f>
        <v>0</v>
      </c>
      <c r="F66" s="10">
        <v>1</v>
      </c>
      <c r="G66" s="9">
        <f>F66*92</f>
        <v>92</v>
      </c>
      <c r="H66" s="10"/>
      <c r="I66" s="9">
        <f>H66*40</f>
        <v>0</v>
      </c>
      <c r="J66" s="10">
        <v>6</v>
      </c>
      <c r="K66" s="9">
        <f>J66*60</f>
        <v>360</v>
      </c>
      <c r="L66" s="8">
        <v>7</v>
      </c>
      <c r="M66" s="11">
        <f>L66*65</f>
        <v>455</v>
      </c>
      <c r="N66" s="10"/>
      <c r="O66" s="12"/>
      <c r="P66" s="8"/>
      <c r="Q66" s="15">
        <f t="shared" si="12"/>
        <v>907</v>
      </c>
      <c r="R66" s="21"/>
      <c r="S66" s="21" t="s">
        <v>50</v>
      </c>
    </row>
    <row r="67" spans="1:19" x14ac:dyDescent="0.25">
      <c r="A67" s="8" t="s">
        <v>30</v>
      </c>
      <c r="B67" s="10"/>
      <c r="C67" s="9">
        <f>B67*20</f>
        <v>0</v>
      </c>
      <c r="D67" s="8"/>
      <c r="E67" s="9">
        <f>D67*40</f>
        <v>0</v>
      </c>
      <c r="F67" s="10"/>
      <c r="G67" s="9">
        <f t="shared" ref="G67:G82" si="13">F67*80</f>
        <v>0</v>
      </c>
      <c r="H67" s="10"/>
      <c r="I67" s="9">
        <f>H67*40</f>
        <v>0</v>
      </c>
      <c r="J67" s="10">
        <v>6</v>
      </c>
      <c r="K67" s="9">
        <f>J67*55</f>
        <v>330</v>
      </c>
      <c r="L67" s="8"/>
      <c r="M67" s="11">
        <f t="shared" ref="M67:M83" si="14">L67*60</f>
        <v>0</v>
      </c>
      <c r="N67" s="10"/>
      <c r="O67" s="12"/>
      <c r="P67" s="8"/>
      <c r="Q67" s="15">
        <f t="shared" si="12"/>
        <v>330</v>
      </c>
      <c r="R67" s="21"/>
      <c r="S67" s="21" t="s">
        <v>50</v>
      </c>
    </row>
    <row r="68" spans="1:19" x14ac:dyDescent="0.25">
      <c r="A68" s="8" t="s">
        <v>261</v>
      </c>
      <c r="B68" s="10"/>
      <c r="C68" s="9">
        <f>B68*30</f>
        <v>0</v>
      </c>
      <c r="D68" s="8"/>
      <c r="E68" s="9">
        <f>D68*40</f>
        <v>0</v>
      </c>
      <c r="F68" s="10"/>
      <c r="G68" s="9">
        <f t="shared" si="13"/>
        <v>0</v>
      </c>
      <c r="H68" s="10"/>
      <c r="I68" s="9"/>
      <c r="J68" s="10">
        <v>2</v>
      </c>
      <c r="K68" s="9">
        <f>J68*68</f>
        <v>136</v>
      </c>
      <c r="L68" s="8"/>
      <c r="M68" s="11">
        <f t="shared" si="14"/>
        <v>0</v>
      </c>
      <c r="N68" s="10"/>
      <c r="O68" s="12"/>
      <c r="P68" s="8"/>
      <c r="Q68" s="15">
        <f t="shared" si="12"/>
        <v>136</v>
      </c>
      <c r="R68" s="21"/>
      <c r="S68" s="21" t="s">
        <v>50</v>
      </c>
    </row>
    <row r="69" spans="1:19" x14ac:dyDescent="0.25">
      <c r="A69" s="8" t="s">
        <v>247</v>
      </c>
      <c r="B69" s="10"/>
      <c r="C69" s="9">
        <f>B69*30</f>
        <v>0</v>
      </c>
      <c r="D69" s="8"/>
      <c r="E69" s="9">
        <f>D69*40</f>
        <v>0</v>
      </c>
      <c r="F69" s="10"/>
      <c r="G69" s="9">
        <f t="shared" si="13"/>
        <v>0</v>
      </c>
      <c r="H69" s="10"/>
      <c r="I69" s="9"/>
      <c r="J69" s="10">
        <v>2</v>
      </c>
      <c r="K69" s="9">
        <f>J69*68</f>
        <v>136</v>
      </c>
      <c r="L69" s="8"/>
      <c r="M69" s="11">
        <f t="shared" si="14"/>
        <v>0</v>
      </c>
      <c r="N69" s="10"/>
      <c r="O69" s="12"/>
      <c r="P69" s="8"/>
      <c r="Q69" s="15">
        <f t="shared" si="12"/>
        <v>136</v>
      </c>
      <c r="R69" s="21"/>
      <c r="S69" s="21" t="s">
        <v>50</v>
      </c>
    </row>
    <row r="70" spans="1:19" x14ac:dyDescent="0.25">
      <c r="A70" s="8" t="s">
        <v>260</v>
      </c>
      <c r="B70" s="10"/>
      <c r="C70" s="9">
        <f>B70*30</f>
        <v>0</v>
      </c>
      <c r="D70" s="8"/>
      <c r="E70" s="9">
        <f>D70*40</f>
        <v>0</v>
      </c>
      <c r="F70" s="10"/>
      <c r="G70" s="9">
        <f t="shared" si="13"/>
        <v>0</v>
      </c>
      <c r="H70" s="10"/>
      <c r="I70" s="9"/>
      <c r="J70" s="10">
        <v>6</v>
      </c>
      <c r="K70" s="9">
        <f>J70*65</f>
        <v>390</v>
      </c>
      <c r="L70" s="8"/>
      <c r="M70" s="11">
        <f t="shared" si="14"/>
        <v>0</v>
      </c>
      <c r="N70" s="10"/>
      <c r="O70" s="12"/>
      <c r="P70" s="8"/>
      <c r="Q70" s="15">
        <f t="shared" si="12"/>
        <v>390</v>
      </c>
      <c r="R70" s="21"/>
      <c r="S70" s="21" t="s">
        <v>50</v>
      </c>
    </row>
    <row r="71" spans="1:19" x14ac:dyDescent="0.25">
      <c r="A71" s="8" t="s">
        <v>281</v>
      </c>
      <c r="B71" s="10">
        <v>4</v>
      </c>
      <c r="C71" s="9">
        <f>B71*30</f>
        <v>120</v>
      </c>
      <c r="D71" s="8"/>
      <c r="E71" s="9">
        <f>D71*40</f>
        <v>0</v>
      </c>
      <c r="F71" s="10"/>
      <c r="G71" s="9">
        <f t="shared" si="13"/>
        <v>0</v>
      </c>
      <c r="H71" s="10"/>
      <c r="I71" s="9"/>
      <c r="J71" s="10"/>
      <c r="K71" s="9">
        <f>J71*68</f>
        <v>0</v>
      </c>
      <c r="L71" s="8"/>
      <c r="M71" s="11">
        <f t="shared" si="14"/>
        <v>0</v>
      </c>
      <c r="N71" s="10"/>
      <c r="O71" s="12"/>
      <c r="P71" s="8"/>
      <c r="Q71" s="15">
        <f t="shared" si="12"/>
        <v>120</v>
      </c>
      <c r="R71" s="13"/>
      <c r="S71" s="13" t="s">
        <v>50</v>
      </c>
    </row>
    <row r="72" spans="1:19" x14ac:dyDescent="0.25">
      <c r="A72" s="8" t="s">
        <v>85</v>
      </c>
      <c r="B72" s="10">
        <v>18</v>
      </c>
      <c r="C72" s="9">
        <f>B72*25</f>
        <v>450</v>
      </c>
      <c r="D72" s="8"/>
      <c r="E72" s="9">
        <f>D72*35</f>
        <v>0</v>
      </c>
      <c r="F72" s="10"/>
      <c r="G72" s="9">
        <f t="shared" si="13"/>
        <v>0</v>
      </c>
      <c r="H72" s="10"/>
      <c r="I72" s="9">
        <f>H72*40</f>
        <v>0</v>
      </c>
      <c r="J72" s="10"/>
      <c r="K72" s="9">
        <f>J72*65</f>
        <v>0</v>
      </c>
      <c r="L72" s="8"/>
      <c r="M72" s="11">
        <f t="shared" si="14"/>
        <v>0</v>
      </c>
      <c r="N72" s="10"/>
      <c r="O72" s="12"/>
      <c r="P72" s="8"/>
      <c r="Q72" s="15">
        <f t="shared" si="12"/>
        <v>450</v>
      </c>
      <c r="R72" s="21"/>
      <c r="S72" s="21" t="s">
        <v>50</v>
      </c>
    </row>
    <row r="73" spans="1:19" x14ac:dyDescent="0.25">
      <c r="A73" s="8" t="s">
        <v>231</v>
      </c>
      <c r="B73" s="10">
        <v>2</v>
      </c>
      <c r="C73" s="9">
        <f t="shared" ref="C73:C82" si="15">B73*30</f>
        <v>60</v>
      </c>
      <c r="D73" s="8">
        <v>1</v>
      </c>
      <c r="E73" s="9">
        <f t="shared" ref="E73:E85" si="16">D73*40</f>
        <v>40</v>
      </c>
      <c r="F73" s="10"/>
      <c r="G73" s="9">
        <f t="shared" si="13"/>
        <v>0</v>
      </c>
      <c r="H73" s="10"/>
      <c r="I73" s="9"/>
      <c r="J73" s="10"/>
      <c r="K73" s="9">
        <f t="shared" ref="K73:K82" si="17">J73*68</f>
        <v>0</v>
      </c>
      <c r="L73" s="8"/>
      <c r="M73" s="11">
        <f t="shared" si="14"/>
        <v>0</v>
      </c>
      <c r="N73" s="10"/>
      <c r="O73" s="12"/>
      <c r="P73" s="8"/>
      <c r="Q73" s="15">
        <f t="shared" si="12"/>
        <v>100</v>
      </c>
      <c r="R73" s="13"/>
      <c r="S73" s="13" t="s">
        <v>50</v>
      </c>
    </row>
    <row r="74" spans="1:19" x14ac:dyDescent="0.25">
      <c r="A74" s="8" t="s">
        <v>286</v>
      </c>
      <c r="B74" s="10"/>
      <c r="C74" s="9">
        <f t="shared" si="15"/>
        <v>0</v>
      </c>
      <c r="D74" s="8"/>
      <c r="E74" s="9">
        <f t="shared" si="16"/>
        <v>0</v>
      </c>
      <c r="F74" s="10"/>
      <c r="G74" s="9">
        <f t="shared" si="13"/>
        <v>0</v>
      </c>
      <c r="H74" s="10"/>
      <c r="I74" s="9"/>
      <c r="J74" s="10">
        <v>6</v>
      </c>
      <c r="K74" s="9">
        <f t="shared" si="17"/>
        <v>408</v>
      </c>
      <c r="L74" s="8"/>
      <c r="M74" s="11">
        <f t="shared" si="14"/>
        <v>0</v>
      </c>
      <c r="N74" s="10"/>
      <c r="O74" s="12"/>
      <c r="P74" s="8"/>
      <c r="Q74" s="15">
        <f t="shared" si="12"/>
        <v>408</v>
      </c>
      <c r="R74" s="13"/>
      <c r="S74" s="13" t="s">
        <v>50</v>
      </c>
    </row>
    <row r="75" spans="1:19" x14ac:dyDescent="0.25">
      <c r="A75" s="8" t="s">
        <v>287</v>
      </c>
      <c r="B75" s="10"/>
      <c r="C75" s="9">
        <f t="shared" si="15"/>
        <v>0</v>
      </c>
      <c r="D75" s="8"/>
      <c r="E75" s="9">
        <f t="shared" si="16"/>
        <v>0</v>
      </c>
      <c r="F75" s="10"/>
      <c r="G75" s="9">
        <f t="shared" si="13"/>
        <v>0</v>
      </c>
      <c r="H75" s="10"/>
      <c r="I75" s="9"/>
      <c r="J75" s="10">
        <v>1</v>
      </c>
      <c r="K75" s="9">
        <f t="shared" si="17"/>
        <v>68</v>
      </c>
      <c r="L75" s="8"/>
      <c r="M75" s="11">
        <f t="shared" si="14"/>
        <v>0</v>
      </c>
      <c r="N75" s="10"/>
      <c r="O75" s="12"/>
      <c r="P75" s="8"/>
      <c r="Q75" s="15">
        <f t="shared" si="12"/>
        <v>68</v>
      </c>
      <c r="R75" s="13" t="s">
        <v>50</v>
      </c>
      <c r="S75" s="13" t="s">
        <v>50</v>
      </c>
    </row>
    <row r="76" spans="1:19" x14ac:dyDescent="0.25">
      <c r="A76" s="8" t="s">
        <v>288</v>
      </c>
      <c r="B76" s="10"/>
      <c r="C76" s="9">
        <f t="shared" si="15"/>
        <v>0</v>
      </c>
      <c r="D76" s="8"/>
      <c r="E76" s="9">
        <f t="shared" si="16"/>
        <v>0</v>
      </c>
      <c r="F76" s="10">
        <v>2</v>
      </c>
      <c r="G76" s="9">
        <f t="shared" si="13"/>
        <v>160</v>
      </c>
      <c r="H76" s="10"/>
      <c r="I76" s="9"/>
      <c r="J76" s="10"/>
      <c r="K76" s="9">
        <f t="shared" si="17"/>
        <v>0</v>
      </c>
      <c r="L76" s="8"/>
      <c r="M76" s="11">
        <f t="shared" si="14"/>
        <v>0</v>
      </c>
      <c r="N76" s="10"/>
      <c r="O76" s="12"/>
      <c r="P76" s="8"/>
      <c r="Q76" s="15">
        <f t="shared" si="12"/>
        <v>160</v>
      </c>
      <c r="R76" s="13"/>
      <c r="S76" s="13" t="s">
        <v>50</v>
      </c>
    </row>
    <row r="77" spans="1:19" x14ac:dyDescent="0.25">
      <c r="A77" s="8" t="s">
        <v>148</v>
      </c>
      <c r="B77" s="10"/>
      <c r="C77" s="9">
        <f t="shared" si="15"/>
        <v>0</v>
      </c>
      <c r="D77" s="8"/>
      <c r="E77" s="9">
        <f t="shared" si="16"/>
        <v>0</v>
      </c>
      <c r="F77" s="10"/>
      <c r="G77" s="9">
        <f t="shared" si="13"/>
        <v>0</v>
      </c>
      <c r="H77" s="10"/>
      <c r="I77" s="9"/>
      <c r="J77" s="10">
        <v>8</v>
      </c>
      <c r="K77" s="9">
        <f t="shared" si="17"/>
        <v>544</v>
      </c>
      <c r="L77" s="8"/>
      <c r="M77" s="11">
        <f t="shared" si="14"/>
        <v>0</v>
      </c>
      <c r="N77" s="10"/>
      <c r="O77" s="12"/>
      <c r="P77" s="8"/>
      <c r="Q77" s="15">
        <f t="shared" si="12"/>
        <v>544</v>
      </c>
      <c r="R77" s="13"/>
      <c r="S77" s="13"/>
    </row>
    <row r="78" spans="1:19" x14ac:dyDescent="0.25">
      <c r="A78" s="8" t="s">
        <v>289</v>
      </c>
      <c r="B78" s="10"/>
      <c r="C78" s="9">
        <f t="shared" si="15"/>
        <v>0</v>
      </c>
      <c r="D78" s="8"/>
      <c r="E78" s="9">
        <f t="shared" si="16"/>
        <v>0</v>
      </c>
      <c r="F78" s="10"/>
      <c r="G78" s="9">
        <f t="shared" si="13"/>
        <v>0</v>
      </c>
      <c r="H78" s="10"/>
      <c r="I78" s="9"/>
      <c r="J78" s="10">
        <v>3</v>
      </c>
      <c r="K78" s="9">
        <f t="shared" si="17"/>
        <v>204</v>
      </c>
      <c r="L78" s="8"/>
      <c r="M78" s="11">
        <f t="shared" si="14"/>
        <v>0</v>
      </c>
      <c r="N78" s="10"/>
      <c r="O78" s="12"/>
      <c r="P78" s="8"/>
      <c r="Q78" s="15">
        <f t="shared" si="12"/>
        <v>204</v>
      </c>
      <c r="R78" s="13"/>
      <c r="S78" s="13" t="s">
        <v>50</v>
      </c>
    </row>
    <row r="79" spans="1:19" x14ac:dyDescent="0.25">
      <c r="A79" s="8"/>
      <c r="B79" s="10"/>
      <c r="C79" s="9">
        <f t="shared" si="15"/>
        <v>0</v>
      </c>
      <c r="D79" s="8"/>
      <c r="E79" s="9">
        <f t="shared" si="16"/>
        <v>0</v>
      </c>
      <c r="F79" s="10"/>
      <c r="G79" s="9">
        <f t="shared" si="13"/>
        <v>0</v>
      </c>
      <c r="H79" s="10"/>
      <c r="I79" s="9"/>
      <c r="J79" s="10"/>
      <c r="K79" s="9">
        <f t="shared" si="17"/>
        <v>0</v>
      </c>
      <c r="L79" s="8"/>
      <c r="M79" s="11">
        <f t="shared" si="14"/>
        <v>0</v>
      </c>
      <c r="N79" s="10"/>
      <c r="O79" s="12"/>
      <c r="P79" s="8"/>
      <c r="Q79" s="15">
        <f t="shared" si="12"/>
        <v>0</v>
      </c>
      <c r="R79" s="13"/>
      <c r="S79" s="13"/>
    </row>
    <row r="80" spans="1:19" x14ac:dyDescent="0.25">
      <c r="A80" s="8"/>
      <c r="B80" s="10"/>
      <c r="C80" s="9">
        <f t="shared" si="15"/>
        <v>0</v>
      </c>
      <c r="D80" s="8"/>
      <c r="E80" s="9">
        <f t="shared" si="16"/>
        <v>0</v>
      </c>
      <c r="F80" s="10"/>
      <c r="G80" s="9">
        <f t="shared" si="13"/>
        <v>0</v>
      </c>
      <c r="H80" s="10"/>
      <c r="I80" s="9"/>
      <c r="J80" s="10"/>
      <c r="K80" s="9">
        <f t="shared" si="17"/>
        <v>0</v>
      </c>
      <c r="L80" s="8"/>
      <c r="M80" s="11">
        <f t="shared" si="14"/>
        <v>0</v>
      </c>
      <c r="N80" s="10"/>
      <c r="O80" s="12"/>
      <c r="P80" s="8"/>
      <c r="Q80" s="15">
        <f t="shared" si="12"/>
        <v>0</v>
      </c>
      <c r="R80" s="13"/>
      <c r="S80" s="13"/>
    </row>
    <row r="81" spans="1:19" x14ac:dyDescent="0.25">
      <c r="A81" s="8"/>
      <c r="B81" s="10"/>
      <c r="C81" s="9">
        <f t="shared" si="15"/>
        <v>0</v>
      </c>
      <c r="D81" s="8"/>
      <c r="E81" s="9">
        <f t="shared" si="16"/>
        <v>0</v>
      </c>
      <c r="F81" s="10"/>
      <c r="G81" s="9">
        <f t="shared" si="13"/>
        <v>0</v>
      </c>
      <c r="H81" s="10"/>
      <c r="I81" s="9"/>
      <c r="J81" s="10"/>
      <c r="K81" s="9">
        <f t="shared" si="17"/>
        <v>0</v>
      </c>
      <c r="L81" s="8"/>
      <c r="M81" s="11">
        <f t="shared" si="14"/>
        <v>0</v>
      </c>
      <c r="N81" s="10"/>
      <c r="O81" s="12"/>
      <c r="P81" s="8"/>
      <c r="Q81" s="15">
        <f t="shared" si="12"/>
        <v>0</v>
      </c>
      <c r="R81" s="13"/>
      <c r="S81" s="13"/>
    </row>
    <row r="82" spans="1:19" x14ac:dyDescent="0.25">
      <c r="A82" s="8"/>
      <c r="B82" s="10"/>
      <c r="C82" s="9">
        <f t="shared" si="15"/>
        <v>0</v>
      </c>
      <c r="D82" s="8"/>
      <c r="E82" s="9">
        <f t="shared" si="16"/>
        <v>0</v>
      </c>
      <c r="F82" s="10"/>
      <c r="G82" s="9">
        <f t="shared" si="13"/>
        <v>0</v>
      </c>
      <c r="H82" s="10"/>
      <c r="I82" s="9"/>
      <c r="J82" s="10"/>
      <c r="K82" s="9">
        <f t="shared" si="17"/>
        <v>0</v>
      </c>
      <c r="L82" s="8"/>
      <c r="M82" s="11">
        <f t="shared" si="14"/>
        <v>0</v>
      </c>
      <c r="N82" s="10"/>
      <c r="O82" s="12"/>
      <c r="P82" s="8"/>
      <c r="Q82" s="15">
        <f t="shared" si="12"/>
        <v>0</v>
      </c>
      <c r="R82" s="13"/>
      <c r="S82" s="13"/>
    </row>
    <row r="83" spans="1:19" x14ac:dyDescent="0.25">
      <c r="A83" s="8" t="s">
        <v>209</v>
      </c>
      <c r="B83" s="10"/>
      <c r="C83" s="9">
        <f>B83*10</f>
        <v>0</v>
      </c>
      <c r="D83" s="8"/>
      <c r="E83" s="9">
        <f t="shared" si="16"/>
        <v>0</v>
      </c>
      <c r="F83" s="10"/>
      <c r="G83" s="9">
        <f>F83*55</f>
        <v>0</v>
      </c>
      <c r="H83" s="10"/>
      <c r="I83" s="9">
        <f>H83*40</f>
        <v>0</v>
      </c>
      <c r="J83" s="10"/>
      <c r="K83" s="9">
        <f>J83*70</f>
        <v>0</v>
      </c>
      <c r="L83" s="8">
        <v>5</v>
      </c>
      <c r="M83" s="11">
        <f t="shared" si="14"/>
        <v>300</v>
      </c>
      <c r="N83" s="10"/>
      <c r="O83" s="12"/>
      <c r="P83" s="8"/>
      <c r="Q83" s="15">
        <f t="shared" si="12"/>
        <v>300</v>
      </c>
      <c r="R83" s="13"/>
      <c r="S83" s="13"/>
    </row>
    <row r="84" spans="1:19" x14ac:dyDescent="0.25">
      <c r="A84" s="9" t="s">
        <v>105</v>
      </c>
      <c r="B84" s="8"/>
      <c r="C84" s="9">
        <f>B84*10</f>
        <v>0</v>
      </c>
      <c r="D84" s="8">
        <v>1</v>
      </c>
      <c r="E84" s="9">
        <f t="shared" si="16"/>
        <v>40</v>
      </c>
      <c r="F84" s="10">
        <v>1</v>
      </c>
      <c r="G84" s="9">
        <f>F84*55</f>
        <v>55</v>
      </c>
      <c r="H84" s="10"/>
      <c r="I84" s="9">
        <f>H84*40</f>
        <v>0</v>
      </c>
      <c r="J84" s="10"/>
      <c r="K84" s="9">
        <f>J84*70</f>
        <v>0</v>
      </c>
      <c r="L84" s="8"/>
      <c r="M84" s="11">
        <f>L84*30</f>
        <v>0</v>
      </c>
      <c r="N84" s="10"/>
      <c r="O84" s="12"/>
      <c r="P84" s="8"/>
      <c r="Q84" s="8">
        <f t="shared" si="12"/>
        <v>95</v>
      </c>
      <c r="R84" s="13"/>
      <c r="S84" s="13"/>
    </row>
    <row r="85" spans="1:19" x14ac:dyDescent="0.25">
      <c r="A85" s="9" t="s">
        <v>65</v>
      </c>
      <c r="B85" s="8">
        <v>16</v>
      </c>
      <c r="C85" s="9">
        <f>B85*10</f>
        <v>160</v>
      </c>
      <c r="D85" s="8"/>
      <c r="E85" s="9">
        <f t="shared" si="16"/>
        <v>0</v>
      </c>
      <c r="F85" s="10"/>
      <c r="G85" s="9">
        <f>F85*55</f>
        <v>0</v>
      </c>
      <c r="H85" s="10"/>
      <c r="I85" s="9">
        <f>H85*40</f>
        <v>0</v>
      </c>
      <c r="J85" s="10"/>
      <c r="K85" s="9">
        <f>J85*65</f>
        <v>0</v>
      </c>
      <c r="L85" s="8"/>
      <c r="M85" s="11">
        <f>L85*55</f>
        <v>0</v>
      </c>
      <c r="N85" s="10"/>
      <c r="O85" s="12"/>
      <c r="P85" s="8"/>
      <c r="Q85" s="8">
        <f t="shared" si="12"/>
        <v>160</v>
      </c>
      <c r="R85" s="13"/>
      <c r="S85" s="13"/>
    </row>
    <row r="87" spans="1:19" x14ac:dyDescent="0.25">
      <c r="B87">
        <f>SUM(B2:B85)</f>
        <v>290</v>
      </c>
      <c r="C87">
        <f>SUM(C2:C83)</f>
        <v>7550</v>
      </c>
      <c r="D87">
        <f>SUM(D2:D85)</f>
        <v>38</v>
      </c>
      <c r="E87">
        <f>SUM(E2:E83)</f>
        <v>1535</v>
      </c>
      <c r="F87">
        <f>SUM(F2:F85)</f>
        <v>21</v>
      </c>
      <c r="G87">
        <f>SUM(G2:G83)</f>
        <v>2072</v>
      </c>
      <c r="H87">
        <f>SUM(H2:H85)</f>
        <v>0</v>
      </c>
      <c r="I87">
        <f>SUM(I2:I83)</f>
        <v>0</v>
      </c>
      <c r="J87">
        <f>SUM(J2:J85)</f>
        <v>134</v>
      </c>
      <c r="K87">
        <f>SUM(K2:K83)</f>
        <v>8821</v>
      </c>
      <c r="L87">
        <f>SUM(L2:L85)</f>
        <v>63</v>
      </c>
      <c r="M87">
        <f>SUM(M2:M82)</f>
        <v>3925</v>
      </c>
      <c r="Q87">
        <f>SUM(Q2:Q83)-(Q85+Q84+Q83)</f>
        <v>24861</v>
      </c>
    </row>
    <row r="88" spans="1:19" x14ac:dyDescent="0.25">
      <c r="M88">
        <f>M87-800-750-750</f>
        <v>1625</v>
      </c>
      <c r="Q88">
        <f>SUM(B87,D87,F87,H87,J87,L87)</f>
        <v>546</v>
      </c>
    </row>
    <row r="92" spans="1:19" x14ac:dyDescent="0.25">
      <c r="A92" t="s">
        <v>213</v>
      </c>
      <c r="B92">
        <v>3415</v>
      </c>
    </row>
    <row r="93" spans="1:19" x14ac:dyDescent="0.25">
      <c r="A93" t="s">
        <v>113</v>
      </c>
      <c r="B93">
        <v>2070</v>
      </c>
    </row>
    <row r="94" spans="1:19" x14ac:dyDescent="0.25">
      <c r="A94" t="s">
        <v>158</v>
      </c>
      <c r="B94">
        <v>2678</v>
      </c>
    </row>
    <row r="95" spans="1:19" x14ac:dyDescent="0.25">
      <c r="A95" t="s">
        <v>137</v>
      </c>
      <c r="B95">
        <v>1755</v>
      </c>
    </row>
    <row r="96" spans="1:19" x14ac:dyDescent="0.25">
      <c r="A96" t="s">
        <v>229</v>
      </c>
    </row>
    <row r="97" spans="1:4" x14ac:dyDescent="0.25">
      <c r="A97" t="s">
        <v>230</v>
      </c>
      <c r="B97">
        <v>1887</v>
      </c>
    </row>
    <row r="99" spans="1:4" x14ac:dyDescent="0.25">
      <c r="A99" s="16" t="s">
        <v>12</v>
      </c>
      <c r="B99">
        <f>SUM(B92:B98)</f>
        <v>11805</v>
      </c>
      <c r="C99">
        <f>SUM(C92:C97)</f>
        <v>0</v>
      </c>
    </row>
    <row r="101" spans="1:4" x14ac:dyDescent="0.25">
      <c r="A101" t="s">
        <v>39</v>
      </c>
      <c r="B101">
        <f>Q87-B99</f>
        <v>13056</v>
      </c>
    </row>
    <row r="103" spans="1:4" x14ac:dyDescent="0.25">
      <c r="A103" t="s">
        <v>40</v>
      </c>
      <c r="B103">
        <v>3500</v>
      </c>
    </row>
    <row r="104" spans="1:4" x14ac:dyDescent="0.25">
      <c r="A104" t="s">
        <v>41</v>
      </c>
      <c r="B104">
        <v>200</v>
      </c>
    </row>
    <row r="105" spans="1:4" x14ac:dyDescent="0.25">
      <c r="A105" t="s">
        <v>42</v>
      </c>
      <c r="B105">
        <v>280</v>
      </c>
    </row>
    <row r="106" spans="1:4" x14ac:dyDescent="0.25">
      <c r="A106" t="s">
        <v>51</v>
      </c>
      <c r="B106">
        <v>515</v>
      </c>
    </row>
    <row r="107" spans="1:4" x14ac:dyDescent="0.25">
      <c r="A107" t="s">
        <v>43</v>
      </c>
      <c r="B107">
        <v>125</v>
      </c>
    </row>
    <row r="108" spans="1:4" x14ac:dyDescent="0.25">
      <c r="A108" t="s">
        <v>44</v>
      </c>
      <c r="B108">
        <v>126</v>
      </c>
    </row>
    <row r="109" spans="1:4" x14ac:dyDescent="0.25">
      <c r="A109" t="s">
        <v>285</v>
      </c>
      <c r="B109">
        <v>2700</v>
      </c>
    </row>
    <row r="110" spans="1:4" x14ac:dyDescent="0.25">
      <c r="D110" s="17"/>
    </row>
    <row r="112" spans="1:4" x14ac:dyDescent="0.25">
      <c r="A112" t="s">
        <v>82</v>
      </c>
      <c r="B112">
        <v>2000</v>
      </c>
    </row>
    <row r="113" spans="1:2" x14ac:dyDescent="0.25">
      <c r="A113" t="s">
        <v>48</v>
      </c>
      <c r="B113">
        <f>SUM(B103:B112)</f>
        <v>9446</v>
      </c>
    </row>
    <row r="116" spans="1:2" x14ac:dyDescent="0.25">
      <c r="A116" t="s">
        <v>49</v>
      </c>
      <c r="B116">
        <f>B101-B113</f>
        <v>3610</v>
      </c>
    </row>
  </sheetData>
  <sortState ref="A3:S88">
    <sortCondition ref="A3:A8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16.42578125" customWidth="1"/>
    <col min="2" max="2" width="9.1406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s="7" t="s">
        <v>15</v>
      </c>
      <c r="B3" s="8">
        <v>2</v>
      </c>
      <c r="C3" s="9">
        <f>B3*25</f>
        <v>50</v>
      </c>
      <c r="D3" s="8"/>
      <c r="E3" s="9">
        <f t="shared" ref="E3:E31" si="0">D3*40</f>
        <v>0</v>
      </c>
      <c r="F3" s="10"/>
      <c r="G3" s="9">
        <f>F3*100</f>
        <v>0</v>
      </c>
      <c r="H3" s="10"/>
      <c r="I3" s="9">
        <f t="shared" ref="I3:I31" si="1">H3*40</f>
        <v>0</v>
      </c>
      <c r="J3" s="10"/>
      <c r="K3" s="9">
        <f>J3*65</f>
        <v>0</v>
      </c>
      <c r="L3" s="8">
        <v>12</v>
      </c>
      <c r="M3" s="11">
        <f>L3*80</f>
        <v>960</v>
      </c>
      <c r="N3" s="10"/>
      <c r="O3" s="12"/>
      <c r="P3" s="8"/>
      <c r="Q3" s="8">
        <f t="shared" ref="Q3:Q31" si="2">SUM(C3,E3,G3,I3,K3,N3,M3)-O3</f>
        <v>1010</v>
      </c>
      <c r="R3" s="13" t="s">
        <v>50</v>
      </c>
      <c r="S3" s="13" t="s">
        <v>50</v>
      </c>
    </row>
    <row r="4" spans="1:19" x14ac:dyDescent="0.25">
      <c r="A4" s="9" t="s">
        <v>33</v>
      </c>
      <c r="B4" s="8"/>
      <c r="C4" s="9">
        <f>B4*25</f>
        <v>0</v>
      </c>
      <c r="D4" s="8"/>
      <c r="E4" s="9">
        <f t="shared" si="0"/>
        <v>0</v>
      </c>
      <c r="F4" s="10"/>
      <c r="G4" s="9">
        <f>F4*80</f>
        <v>0</v>
      </c>
      <c r="H4" s="10"/>
      <c r="I4" s="9">
        <f t="shared" si="1"/>
        <v>0</v>
      </c>
      <c r="J4" s="10">
        <v>2</v>
      </c>
      <c r="K4" s="9">
        <f>J4*60</f>
        <v>120</v>
      </c>
      <c r="L4" s="8"/>
      <c r="M4" s="11">
        <f>L4*65</f>
        <v>0</v>
      </c>
      <c r="N4" s="10"/>
      <c r="O4" s="12"/>
      <c r="P4" s="8"/>
      <c r="Q4" s="8">
        <f t="shared" si="2"/>
        <v>120</v>
      </c>
      <c r="R4" s="13" t="s">
        <v>50</v>
      </c>
      <c r="S4" s="13" t="s">
        <v>50</v>
      </c>
    </row>
    <row r="5" spans="1:19" x14ac:dyDescent="0.25">
      <c r="A5" s="7" t="s">
        <v>16</v>
      </c>
      <c r="B5" s="8">
        <v>36</v>
      </c>
      <c r="C5" s="9">
        <f>B5*25</f>
        <v>900</v>
      </c>
      <c r="D5" s="8"/>
      <c r="E5" s="9">
        <f t="shared" si="0"/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 t="shared" ref="K5:K31" si="3">J5*65</f>
        <v>0</v>
      </c>
      <c r="L5" s="8">
        <v>3</v>
      </c>
      <c r="M5" s="11">
        <f>L5*85</f>
        <v>255</v>
      </c>
      <c r="N5" s="10"/>
      <c r="O5" s="12"/>
      <c r="P5" s="8"/>
      <c r="Q5" s="8">
        <f t="shared" si="2"/>
        <v>1155</v>
      </c>
      <c r="R5" s="13" t="s">
        <v>50</v>
      </c>
      <c r="S5" s="13" t="s">
        <v>50</v>
      </c>
    </row>
    <row r="6" spans="1:19" x14ac:dyDescent="0.25">
      <c r="A6" s="9" t="s">
        <v>32</v>
      </c>
      <c r="B6" s="8">
        <v>13</v>
      </c>
      <c r="C6" s="9">
        <f>B6*25</f>
        <v>325</v>
      </c>
      <c r="D6" s="8"/>
      <c r="E6" s="9">
        <f t="shared" si="0"/>
        <v>0</v>
      </c>
      <c r="F6" s="10"/>
      <c r="G6" s="9">
        <f>F6*60</f>
        <v>0</v>
      </c>
      <c r="H6" s="10"/>
      <c r="I6" s="9">
        <f t="shared" si="1"/>
        <v>0</v>
      </c>
      <c r="J6" s="10"/>
      <c r="K6" s="9">
        <f t="shared" si="3"/>
        <v>0</v>
      </c>
      <c r="L6" s="8"/>
      <c r="M6" s="11">
        <f t="shared" ref="M6:M14" si="4">L6*55</f>
        <v>0</v>
      </c>
      <c r="N6" s="10"/>
      <c r="O6" s="12"/>
      <c r="P6" s="8"/>
      <c r="Q6" s="8">
        <f t="shared" si="2"/>
        <v>325</v>
      </c>
      <c r="R6" s="13" t="s">
        <v>50</v>
      </c>
      <c r="S6" s="13" t="s">
        <v>50</v>
      </c>
    </row>
    <row r="7" spans="1:19" x14ac:dyDescent="0.25">
      <c r="A7" s="9" t="s">
        <v>17</v>
      </c>
      <c r="B7" s="8">
        <v>4</v>
      </c>
      <c r="C7" s="9">
        <f>B7*30</f>
        <v>120</v>
      </c>
      <c r="D7" s="8"/>
      <c r="E7" s="9">
        <f t="shared" si="0"/>
        <v>0</v>
      </c>
      <c r="F7" s="10"/>
      <c r="G7" s="9">
        <f>F7*55</f>
        <v>0</v>
      </c>
      <c r="H7" s="10"/>
      <c r="I7" s="9">
        <f t="shared" si="1"/>
        <v>0</v>
      </c>
      <c r="J7" s="10"/>
      <c r="K7" s="9">
        <f t="shared" si="3"/>
        <v>0</v>
      </c>
      <c r="L7" s="8"/>
      <c r="M7" s="11">
        <f t="shared" si="4"/>
        <v>0</v>
      </c>
      <c r="N7" s="10"/>
      <c r="O7" s="12"/>
      <c r="P7" s="8"/>
      <c r="Q7" s="8">
        <f t="shared" si="2"/>
        <v>120</v>
      </c>
      <c r="R7" s="13" t="s">
        <v>50</v>
      </c>
      <c r="S7" s="13" t="s">
        <v>50</v>
      </c>
    </row>
    <row r="8" spans="1:19" x14ac:dyDescent="0.25">
      <c r="A8" s="8" t="s">
        <v>19</v>
      </c>
      <c r="B8" s="10">
        <v>6</v>
      </c>
      <c r="C8" s="9">
        <f>B8*30</f>
        <v>180</v>
      </c>
      <c r="D8" s="8"/>
      <c r="E8" s="9">
        <f t="shared" si="0"/>
        <v>0</v>
      </c>
      <c r="F8" s="10"/>
      <c r="G8" s="9">
        <f t="shared" ref="G8:G14" si="5">F8*60</f>
        <v>0</v>
      </c>
      <c r="H8" s="10"/>
      <c r="I8" s="9">
        <f t="shared" si="1"/>
        <v>0</v>
      </c>
      <c r="J8" s="10"/>
      <c r="K8" s="9">
        <f t="shared" si="3"/>
        <v>0</v>
      </c>
      <c r="L8" s="8"/>
      <c r="M8" s="11">
        <f t="shared" si="4"/>
        <v>0</v>
      </c>
      <c r="N8" s="10"/>
      <c r="O8" s="12"/>
      <c r="P8" s="8"/>
      <c r="Q8" s="8">
        <f t="shared" si="2"/>
        <v>180</v>
      </c>
      <c r="R8" s="13" t="s">
        <v>50</v>
      </c>
      <c r="S8" s="13" t="s">
        <v>50</v>
      </c>
    </row>
    <row r="9" spans="1:19" x14ac:dyDescent="0.25">
      <c r="A9" s="8" t="s">
        <v>55</v>
      </c>
      <c r="B9" s="10"/>
      <c r="C9" s="9">
        <f>B9*20</f>
        <v>0</v>
      </c>
      <c r="D9" s="8"/>
      <c r="E9" s="9">
        <f t="shared" si="0"/>
        <v>0</v>
      </c>
      <c r="F9" s="10"/>
      <c r="G9" s="9">
        <f t="shared" si="5"/>
        <v>0</v>
      </c>
      <c r="H9" s="10"/>
      <c r="I9" s="9">
        <f t="shared" si="1"/>
        <v>0</v>
      </c>
      <c r="J9" s="10"/>
      <c r="K9" s="9">
        <f t="shared" si="3"/>
        <v>0</v>
      </c>
      <c r="L9" s="8"/>
      <c r="M9" s="11">
        <f t="shared" si="4"/>
        <v>0</v>
      </c>
      <c r="N9" s="10"/>
      <c r="O9" s="12"/>
      <c r="P9" s="8"/>
      <c r="Q9" s="8">
        <f t="shared" si="2"/>
        <v>0</v>
      </c>
      <c r="R9" s="13"/>
      <c r="S9" s="13"/>
    </row>
    <row r="10" spans="1:19" x14ac:dyDescent="0.25">
      <c r="A10" s="8" t="s">
        <v>57</v>
      </c>
      <c r="B10" s="10">
        <v>8</v>
      </c>
      <c r="C10" s="9">
        <f>B10*35</f>
        <v>280</v>
      </c>
      <c r="D10" s="8"/>
      <c r="E10" s="9">
        <f t="shared" si="0"/>
        <v>0</v>
      </c>
      <c r="F10" s="10"/>
      <c r="G10" s="9">
        <f t="shared" si="5"/>
        <v>0</v>
      </c>
      <c r="H10" s="10"/>
      <c r="I10" s="9">
        <f t="shared" si="1"/>
        <v>0</v>
      </c>
      <c r="J10" s="10"/>
      <c r="K10" s="9">
        <f t="shared" si="3"/>
        <v>0</v>
      </c>
      <c r="L10" s="8"/>
      <c r="M10" s="11">
        <f t="shared" si="4"/>
        <v>0</v>
      </c>
      <c r="N10" s="10"/>
      <c r="O10" s="12"/>
      <c r="P10" s="8"/>
      <c r="Q10" s="8">
        <f t="shared" si="2"/>
        <v>280</v>
      </c>
      <c r="R10" s="13" t="s">
        <v>50</v>
      </c>
      <c r="S10" s="13" t="s">
        <v>50</v>
      </c>
    </row>
    <row r="11" spans="1:19" x14ac:dyDescent="0.25">
      <c r="A11" s="15" t="s">
        <v>20</v>
      </c>
      <c r="B11" s="10"/>
      <c r="C11" s="9">
        <f>B11*25</f>
        <v>0</v>
      </c>
      <c r="D11" s="8"/>
      <c r="E11" s="9">
        <f t="shared" si="0"/>
        <v>0</v>
      </c>
      <c r="F11" s="10"/>
      <c r="G11" s="9">
        <f t="shared" si="5"/>
        <v>0</v>
      </c>
      <c r="H11" s="10"/>
      <c r="I11" s="9">
        <f t="shared" si="1"/>
        <v>0</v>
      </c>
      <c r="J11" s="10"/>
      <c r="K11" s="9">
        <f t="shared" si="3"/>
        <v>0</v>
      </c>
      <c r="L11" s="8"/>
      <c r="M11" s="11">
        <f t="shared" si="4"/>
        <v>0</v>
      </c>
      <c r="N11" s="10"/>
      <c r="O11" s="12"/>
      <c r="P11" s="8"/>
      <c r="Q11" s="8">
        <f t="shared" si="2"/>
        <v>0</v>
      </c>
      <c r="R11" s="13"/>
      <c r="S11" s="13"/>
    </row>
    <row r="12" spans="1:19" x14ac:dyDescent="0.25">
      <c r="A12" s="8" t="s">
        <v>21</v>
      </c>
      <c r="B12" s="10">
        <v>4</v>
      </c>
      <c r="C12" s="9">
        <f>B12*25</f>
        <v>100</v>
      </c>
      <c r="D12" s="8"/>
      <c r="E12" s="9">
        <f t="shared" si="0"/>
        <v>0</v>
      </c>
      <c r="F12" s="10"/>
      <c r="G12" s="9">
        <f t="shared" si="5"/>
        <v>0</v>
      </c>
      <c r="H12" s="10"/>
      <c r="I12" s="9">
        <f t="shared" si="1"/>
        <v>0</v>
      </c>
      <c r="J12" s="10"/>
      <c r="K12" s="9">
        <f t="shared" si="3"/>
        <v>0</v>
      </c>
      <c r="L12" s="8"/>
      <c r="M12" s="11">
        <f t="shared" si="4"/>
        <v>0</v>
      </c>
      <c r="N12" s="10"/>
      <c r="O12" s="12"/>
      <c r="P12" s="8"/>
      <c r="Q12" s="8">
        <f t="shared" si="2"/>
        <v>100</v>
      </c>
      <c r="R12" s="13" t="s">
        <v>50</v>
      </c>
      <c r="S12" s="13" t="s">
        <v>50</v>
      </c>
    </row>
    <row r="13" spans="1:19" x14ac:dyDescent="0.25">
      <c r="A13" s="8" t="s">
        <v>58</v>
      </c>
      <c r="B13" s="10">
        <v>13</v>
      </c>
      <c r="C13" s="9">
        <f>B13*25</f>
        <v>325</v>
      </c>
      <c r="D13" s="8"/>
      <c r="E13" s="9">
        <f t="shared" si="0"/>
        <v>0</v>
      </c>
      <c r="F13" s="10"/>
      <c r="G13" s="9">
        <f t="shared" si="5"/>
        <v>0</v>
      </c>
      <c r="H13" s="10"/>
      <c r="I13" s="9">
        <f t="shared" si="1"/>
        <v>0</v>
      </c>
      <c r="J13" s="10"/>
      <c r="K13" s="9">
        <f t="shared" si="3"/>
        <v>0</v>
      </c>
      <c r="L13" s="8"/>
      <c r="M13" s="11">
        <f t="shared" si="4"/>
        <v>0</v>
      </c>
      <c r="N13" s="10"/>
      <c r="O13" s="12"/>
      <c r="P13" s="8"/>
      <c r="Q13" s="8">
        <f t="shared" si="2"/>
        <v>325</v>
      </c>
      <c r="R13" s="13" t="s">
        <v>50</v>
      </c>
      <c r="S13" s="13" t="s">
        <v>50</v>
      </c>
    </row>
    <row r="14" spans="1:19" x14ac:dyDescent="0.25">
      <c r="A14" s="8" t="s">
        <v>56</v>
      </c>
      <c r="B14" s="10">
        <v>4</v>
      </c>
      <c r="C14" s="9">
        <f>B14*35</f>
        <v>140</v>
      </c>
      <c r="D14" s="8"/>
      <c r="E14" s="9">
        <f t="shared" si="0"/>
        <v>0</v>
      </c>
      <c r="F14" s="10"/>
      <c r="G14" s="9">
        <f t="shared" si="5"/>
        <v>0</v>
      </c>
      <c r="H14" s="10"/>
      <c r="I14" s="9">
        <f t="shared" si="1"/>
        <v>0</v>
      </c>
      <c r="J14" s="10"/>
      <c r="K14" s="9">
        <f t="shared" si="3"/>
        <v>0</v>
      </c>
      <c r="L14" s="8"/>
      <c r="M14" s="11">
        <f t="shared" si="4"/>
        <v>0</v>
      </c>
      <c r="N14" s="10"/>
      <c r="O14" s="12"/>
      <c r="P14" s="8"/>
      <c r="Q14" s="8">
        <f t="shared" si="2"/>
        <v>140</v>
      </c>
      <c r="R14" s="13" t="s">
        <v>50</v>
      </c>
      <c r="S14" s="13" t="s">
        <v>50</v>
      </c>
    </row>
    <row r="15" spans="1:19" x14ac:dyDescent="0.25">
      <c r="A15" s="15" t="s">
        <v>23</v>
      </c>
      <c r="B15" s="10">
        <v>2</v>
      </c>
      <c r="C15" s="9">
        <f>B15*30</f>
        <v>60</v>
      </c>
      <c r="D15" s="8"/>
      <c r="E15" s="9">
        <f t="shared" si="0"/>
        <v>0</v>
      </c>
      <c r="F15" s="10"/>
      <c r="G15" s="9">
        <f>F15*80</f>
        <v>0</v>
      </c>
      <c r="H15" s="10"/>
      <c r="I15" s="9">
        <f t="shared" si="1"/>
        <v>0</v>
      </c>
      <c r="J15" s="10"/>
      <c r="K15" s="9">
        <f t="shared" si="3"/>
        <v>0</v>
      </c>
      <c r="L15" s="8">
        <v>3</v>
      </c>
      <c r="M15" s="11">
        <f>L15*65</f>
        <v>195</v>
      </c>
      <c r="N15" s="10">
        <v>5</v>
      </c>
      <c r="O15" s="12"/>
      <c r="P15" s="8"/>
      <c r="Q15" s="8">
        <f t="shared" si="2"/>
        <v>260</v>
      </c>
      <c r="R15" s="13" t="s">
        <v>50</v>
      </c>
      <c r="S15" s="13" t="s">
        <v>50</v>
      </c>
    </row>
    <row r="16" spans="1:19" x14ac:dyDescent="0.25">
      <c r="A16" s="15" t="s">
        <v>24</v>
      </c>
      <c r="B16" s="10">
        <v>6</v>
      </c>
      <c r="C16" s="9">
        <f>B16*25</f>
        <v>150</v>
      </c>
      <c r="D16" s="8">
        <v>5</v>
      </c>
      <c r="E16" s="9">
        <f t="shared" si="0"/>
        <v>200</v>
      </c>
      <c r="F16" s="10"/>
      <c r="G16" s="9"/>
      <c r="H16" s="10"/>
      <c r="I16" s="9">
        <f t="shared" si="1"/>
        <v>0</v>
      </c>
      <c r="J16" s="10"/>
      <c r="K16" s="9">
        <f t="shared" si="3"/>
        <v>0</v>
      </c>
      <c r="L16" s="8"/>
      <c r="M16" s="11"/>
      <c r="N16" s="10"/>
      <c r="O16" s="12"/>
      <c r="P16" s="8"/>
      <c r="Q16" s="8">
        <f t="shared" si="2"/>
        <v>350</v>
      </c>
      <c r="R16" s="13" t="s">
        <v>50</v>
      </c>
      <c r="S16" s="13" t="s">
        <v>50</v>
      </c>
    </row>
    <row r="17" spans="1:19" x14ac:dyDescent="0.25">
      <c r="A17" s="8" t="s">
        <v>54</v>
      </c>
      <c r="B17" s="10">
        <v>13</v>
      </c>
      <c r="C17" s="9">
        <f>B17*25</f>
        <v>325</v>
      </c>
      <c r="D17" s="8"/>
      <c r="E17" s="9">
        <f t="shared" si="0"/>
        <v>0</v>
      </c>
      <c r="F17" s="10"/>
      <c r="G17" s="9">
        <f t="shared" ref="G17:G24" si="6">F17*60</f>
        <v>0</v>
      </c>
      <c r="H17" s="10"/>
      <c r="I17" s="9">
        <f t="shared" si="1"/>
        <v>0</v>
      </c>
      <c r="J17" s="10"/>
      <c r="K17" s="9">
        <f t="shared" si="3"/>
        <v>0</v>
      </c>
      <c r="L17" s="8"/>
      <c r="M17" s="11">
        <f t="shared" ref="M17:M24" si="7">L17*55</f>
        <v>0</v>
      </c>
      <c r="N17" s="10"/>
      <c r="O17" s="12"/>
      <c r="P17" s="8"/>
      <c r="Q17" s="8">
        <f t="shared" si="2"/>
        <v>325</v>
      </c>
      <c r="R17" s="13" t="s">
        <v>50</v>
      </c>
      <c r="S17" s="13" t="s">
        <v>50</v>
      </c>
    </row>
    <row r="18" spans="1:19" x14ac:dyDescent="0.25">
      <c r="A18" s="8" t="s">
        <v>25</v>
      </c>
      <c r="B18" s="10">
        <v>16</v>
      </c>
      <c r="C18" s="9">
        <f>B18*25</f>
        <v>400</v>
      </c>
      <c r="D18" s="8"/>
      <c r="E18" s="9">
        <f t="shared" si="0"/>
        <v>0</v>
      </c>
      <c r="F18" s="10"/>
      <c r="G18" s="9">
        <f t="shared" si="6"/>
        <v>0</v>
      </c>
      <c r="H18" s="10"/>
      <c r="I18" s="9">
        <f t="shared" si="1"/>
        <v>0</v>
      </c>
      <c r="J18" s="10"/>
      <c r="K18" s="9">
        <f t="shared" si="3"/>
        <v>0</v>
      </c>
      <c r="L18" s="8"/>
      <c r="M18" s="11">
        <f t="shared" si="7"/>
        <v>0</v>
      </c>
      <c r="N18" s="10"/>
      <c r="O18" s="12"/>
      <c r="P18" s="8"/>
      <c r="Q18" s="8">
        <f t="shared" si="2"/>
        <v>400</v>
      </c>
      <c r="R18" s="13" t="s">
        <v>50</v>
      </c>
      <c r="S18" s="13" t="s">
        <v>50</v>
      </c>
    </row>
    <row r="19" spans="1:19" x14ac:dyDescent="0.25">
      <c r="A19" s="8" t="s">
        <v>53</v>
      </c>
      <c r="B19" s="10">
        <v>25</v>
      </c>
      <c r="C19" s="9">
        <f>B19*30</f>
        <v>750</v>
      </c>
      <c r="D19" s="8"/>
      <c r="E19" s="9">
        <f t="shared" si="0"/>
        <v>0</v>
      </c>
      <c r="F19" s="10"/>
      <c r="G19" s="9">
        <f t="shared" si="6"/>
        <v>0</v>
      </c>
      <c r="H19" s="10"/>
      <c r="I19" s="9">
        <f t="shared" si="1"/>
        <v>0</v>
      </c>
      <c r="J19" s="10"/>
      <c r="K19" s="9">
        <f t="shared" si="3"/>
        <v>0</v>
      </c>
      <c r="L19" s="8"/>
      <c r="M19" s="11">
        <f t="shared" si="7"/>
        <v>0</v>
      </c>
      <c r="N19" s="10"/>
      <c r="O19" s="12"/>
      <c r="P19" s="8"/>
      <c r="Q19" s="8">
        <f t="shared" si="2"/>
        <v>750</v>
      </c>
      <c r="R19" s="13"/>
      <c r="S19" s="13" t="s">
        <v>50</v>
      </c>
    </row>
    <row r="20" spans="1:19" x14ac:dyDescent="0.25">
      <c r="A20" s="8" t="s">
        <v>60</v>
      </c>
      <c r="B20" s="10"/>
      <c r="C20" s="9">
        <f>B20*20</f>
        <v>0</v>
      </c>
      <c r="D20" s="8"/>
      <c r="E20" s="9">
        <f t="shared" si="0"/>
        <v>0</v>
      </c>
      <c r="F20" s="10"/>
      <c r="G20" s="9">
        <f t="shared" si="6"/>
        <v>0</v>
      </c>
      <c r="H20" s="10"/>
      <c r="I20" s="9">
        <f t="shared" si="1"/>
        <v>0</v>
      </c>
      <c r="J20" s="10"/>
      <c r="K20" s="9">
        <f t="shared" si="3"/>
        <v>0</v>
      </c>
      <c r="L20" s="8"/>
      <c r="M20" s="11">
        <f t="shared" si="7"/>
        <v>0</v>
      </c>
      <c r="N20" s="10"/>
      <c r="O20" s="12"/>
      <c r="P20" s="8"/>
      <c r="Q20" s="8">
        <f t="shared" si="2"/>
        <v>0</v>
      </c>
      <c r="R20" s="13"/>
      <c r="S20" s="13"/>
    </row>
    <row r="21" spans="1:19" x14ac:dyDescent="0.25">
      <c r="A21" s="8" t="s">
        <v>26</v>
      </c>
      <c r="B21" s="10">
        <v>13</v>
      </c>
      <c r="C21" s="9">
        <f>B21*25</f>
        <v>325</v>
      </c>
      <c r="D21" s="8"/>
      <c r="E21" s="9">
        <f t="shared" si="0"/>
        <v>0</v>
      </c>
      <c r="F21" s="10"/>
      <c r="G21" s="9">
        <f t="shared" si="6"/>
        <v>0</v>
      </c>
      <c r="H21" s="10"/>
      <c r="I21" s="9">
        <f t="shared" si="1"/>
        <v>0</v>
      </c>
      <c r="J21" s="10"/>
      <c r="K21" s="9">
        <f t="shared" si="3"/>
        <v>0</v>
      </c>
      <c r="L21" s="8"/>
      <c r="M21" s="11">
        <f t="shared" si="7"/>
        <v>0</v>
      </c>
      <c r="N21" s="10"/>
      <c r="O21" s="12"/>
      <c r="P21" s="8"/>
      <c r="Q21" s="8">
        <f t="shared" si="2"/>
        <v>325</v>
      </c>
      <c r="R21" s="13" t="s">
        <v>50</v>
      </c>
      <c r="S21" s="13" t="s">
        <v>50</v>
      </c>
    </row>
    <row r="22" spans="1:19" x14ac:dyDescent="0.25">
      <c r="A22" s="8" t="s">
        <v>27</v>
      </c>
      <c r="B22" s="10">
        <v>22</v>
      </c>
      <c r="C22" s="9">
        <f>B22*25</f>
        <v>550</v>
      </c>
      <c r="D22" s="8"/>
      <c r="E22" s="9">
        <f t="shared" si="0"/>
        <v>0</v>
      </c>
      <c r="F22" s="10"/>
      <c r="G22" s="9">
        <f t="shared" si="6"/>
        <v>0</v>
      </c>
      <c r="H22" s="10"/>
      <c r="I22" s="9">
        <f t="shared" si="1"/>
        <v>0</v>
      </c>
      <c r="J22" s="10"/>
      <c r="K22" s="9">
        <f t="shared" si="3"/>
        <v>0</v>
      </c>
      <c r="L22" s="8"/>
      <c r="M22" s="11">
        <f t="shared" si="7"/>
        <v>0</v>
      </c>
      <c r="N22" s="10"/>
      <c r="O22" s="12"/>
      <c r="P22" s="8"/>
      <c r="Q22" s="8">
        <f t="shared" si="2"/>
        <v>550</v>
      </c>
      <c r="R22" s="13" t="s">
        <v>50</v>
      </c>
      <c r="S22" s="13" t="s">
        <v>50</v>
      </c>
    </row>
    <row r="23" spans="1:19" x14ac:dyDescent="0.25">
      <c r="A23" s="15" t="s">
        <v>28</v>
      </c>
      <c r="B23" s="10">
        <v>30</v>
      </c>
      <c r="C23" s="9">
        <f>B23*25</f>
        <v>750</v>
      </c>
      <c r="D23" s="8"/>
      <c r="E23" s="9">
        <f t="shared" si="0"/>
        <v>0</v>
      </c>
      <c r="F23" s="10"/>
      <c r="G23" s="9">
        <f t="shared" si="6"/>
        <v>0</v>
      </c>
      <c r="H23" s="10"/>
      <c r="I23" s="9">
        <f t="shared" si="1"/>
        <v>0</v>
      </c>
      <c r="J23" s="10"/>
      <c r="K23" s="9">
        <f t="shared" si="3"/>
        <v>0</v>
      </c>
      <c r="L23" s="8"/>
      <c r="M23" s="11">
        <f t="shared" si="7"/>
        <v>0</v>
      </c>
      <c r="N23" s="10"/>
      <c r="O23" s="12"/>
      <c r="P23" s="8"/>
      <c r="Q23" s="8">
        <f t="shared" si="2"/>
        <v>750</v>
      </c>
      <c r="R23" s="13" t="s">
        <v>50</v>
      </c>
      <c r="S23" s="13" t="s">
        <v>50</v>
      </c>
    </row>
    <row r="24" spans="1:19" x14ac:dyDescent="0.25">
      <c r="A24" s="8" t="s">
        <v>34</v>
      </c>
      <c r="B24" s="10">
        <v>21</v>
      </c>
      <c r="C24" s="9">
        <f>B24*30</f>
        <v>630</v>
      </c>
      <c r="D24" s="8"/>
      <c r="E24" s="9">
        <f t="shared" si="0"/>
        <v>0</v>
      </c>
      <c r="F24" s="10"/>
      <c r="G24" s="9">
        <f t="shared" si="6"/>
        <v>0</v>
      </c>
      <c r="H24" s="10"/>
      <c r="I24" s="9">
        <f t="shared" si="1"/>
        <v>0</v>
      </c>
      <c r="J24" s="10"/>
      <c r="K24" s="9">
        <f t="shared" si="3"/>
        <v>0</v>
      </c>
      <c r="L24" s="8"/>
      <c r="M24" s="11">
        <f t="shared" si="7"/>
        <v>0</v>
      </c>
      <c r="N24" s="10"/>
      <c r="O24" s="12"/>
      <c r="P24" s="8"/>
      <c r="Q24" s="8">
        <f t="shared" si="2"/>
        <v>630</v>
      </c>
      <c r="R24" s="13" t="s">
        <v>50</v>
      </c>
      <c r="S24" s="13" t="s">
        <v>50</v>
      </c>
    </row>
    <row r="25" spans="1:19" x14ac:dyDescent="0.25">
      <c r="A25" s="15" t="s">
        <v>29</v>
      </c>
      <c r="B25" s="10">
        <v>13</v>
      </c>
      <c r="C25" s="9">
        <f>B25*25</f>
        <v>325</v>
      </c>
      <c r="D25" s="8"/>
      <c r="E25" s="9">
        <f t="shared" si="0"/>
        <v>0</v>
      </c>
      <c r="F25" s="10"/>
      <c r="G25" s="9">
        <f>F25*80</f>
        <v>0</v>
      </c>
      <c r="H25" s="10"/>
      <c r="I25" s="9">
        <f t="shared" si="1"/>
        <v>0</v>
      </c>
      <c r="J25" s="10"/>
      <c r="K25" s="9">
        <f t="shared" si="3"/>
        <v>0</v>
      </c>
      <c r="L25" s="8">
        <v>11</v>
      </c>
      <c r="M25" s="11">
        <f>L25*60</f>
        <v>660</v>
      </c>
      <c r="N25" s="10"/>
      <c r="O25" s="12"/>
      <c r="P25" s="8"/>
      <c r="Q25" s="8">
        <f t="shared" si="2"/>
        <v>985</v>
      </c>
      <c r="R25" s="13" t="s">
        <v>50</v>
      </c>
      <c r="S25" s="13" t="s">
        <v>50</v>
      </c>
    </row>
    <row r="26" spans="1:19" x14ac:dyDescent="0.25">
      <c r="A26" s="8" t="s">
        <v>30</v>
      </c>
      <c r="B26" s="10">
        <v>12</v>
      </c>
      <c r="C26" s="9">
        <f>B26*20</f>
        <v>240</v>
      </c>
      <c r="D26" s="8"/>
      <c r="E26" s="9">
        <f t="shared" si="0"/>
        <v>0</v>
      </c>
      <c r="F26" s="10"/>
      <c r="G26" s="9">
        <f>F26*60</f>
        <v>0</v>
      </c>
      <c r="H26" s="10"/>
      <c r="I26" s="9">
        <f t="shared" si="1"/>
        <v>0</v>
      </c>
      <c r="J26" s="10"/>
      <c r="K26" s="9">
        <f t="shared" si="3"/>
        <v>0</v>
      </c>
      <c r="L26" s="8"/>
      <c r="M26" s="11">
        <f t="shared" ref="M26:M31" si="8">L26*55</f>
        <v>0</v>
      </c>
      <c r="N26" s="10"/>
      <c r="O26" s="12"/>
      <c r="P26" s="8"/>
      <c r="Q26" s="8">
        <f t="shared" si="2"/>
        <v>240</v>
      </c>
      <c r="R26" s="13" t="s">
        <v>50</v>
      </c>
      <c r="S26" s="13" t="s">
        <v>50</v>
      </c>
    </row>
    <row r="27" spans="1:19" x14ac:dyDescent="0.25">
      <c r="A27" s="8" t="s">
        <v>31</v>
      </c>
      <c r="B27" s="10"/>
      <c r="C27" s="9">
        <f>B27*30</f>
        <v>0</v>
      </c>
      <c r="D27" s="8"/>
      <c r="E27" s="9">
        <f t="shared" si="0"/>
        <v>0</v>
      </c>
      <c r="F27" s="10"/>
      <c r="G27" s="9">
        <f>F27*60</f>
        <v>0</v>
      </c>
      <c r="H27" s="10"/>
      <c r="I27" s="9">
        <f t="shared" si="1"/>
        <v>0</v>
      </c>
      <c r="J27" s="10"/>
      <c r="K27" s="9">
        <f t="shared" si="3"/>
        <v>0</v>
      </c>
      <c r="L27" s="8"/>
      <c r="M27" s="11">
        <f t="shared" si="8"/>
        <v>0</v>
      </c>
      <c r="N27" s="10"/>
      <c r="O27" s="12"/>
      <c r="P27" s="8"/>
      <c r="Q27" s="8">
        <f t="shared" si="2"/>
        <v>0</v>
      </c>
      <c r="R27" s="13"/>
      <c r="S27" s="13"/>
    </row>
    <row r="28" spans="1:19" x14ac:dyDescent="0.25">
      <c r="A28" s="8"/>
      <c r="B28" s="10"/>
      <c r="C28" s="9">
        <f>B28*20</f>
        <v>0</v>
      </c>
      <c r="D28" s="8"/>
      <c r="E28" s="9">
        <f t="shared" si="0"/>
        <v>0</v>
      </c>
      <c r="F28" s="10"/>
      <c r="G28" s="9">
        <f>F28*60</f>
        <v>0</v>
      </c>
      <c r="H28" s="10"/>
      <c r="I28" s="9">
        <f t="shared" si="1"/>
        <v>0</v>
      </c>
      <c r="J28" s="10"/>
      <c r="K28" s="9">
        <f t="shared" si="3"/>
        <v>0</v>
      </c>
      <c r="L28" s="8"/>
      <c r="M28" s="11">
        <f t="shared" si="8"/>
        <v>0</v>
      </c>
      <c r="N28" s="10"/>
      <c r="O28" s="12"/>
      <c r="P28" s="8"/>
      <c r="Q28" s="8">
        <f t="shared" si="2"/>
        <v>0</v>
      </c>
      <c r="R28" s="13"/>
      <c r="S28" s="13"/>
    </row>
    <row r="29" spans="1:19" x14ac:dyDescent="0.25">
      <c r="A29" s="8"/>
      <c r="B29" s="10"/>
      <c r="C29" s="9">
        <f>B29*20</f>
        <v>0</v>
      </c>
      <c r="D29" s="8"/>
      <c r="E29" s="9">
        <f t="shared" si="0"/>
        <v>0</v>
      </c>
      <c r="F29" s="10"/>
      <c r="G29" s="9">
        <f>F29*60</f>
        <v>0</v>
      </c>
      <c r="H29" s="10"/>
      <c r="I29" s="9">
        <f t="shared" si="1"/>
        <v>0</v>
      </c>
      <c r="J29" s="10"/>
      <c r="K29" s="9">
        <f t="shared" si="3"/>
        <v>0</v>
      </c>
      <c r="L29" s="8"/>
      <c r="M29" s="11">
        <f t="shared" si="8"/>
        <v>0</v>
      </c>
      <c r="N29" s="10"/>
      <c r="O29" s="12"/>
      <c r="P29" s="8"/>
      <c r="Q29" s="8">
        <f t="shared" si="2"/>
        <v>0</v>
      </c>
      <c r="R29" s="13"/>
      <c r="S29" s="13"/>
    </row>
    <row r="30" spans="1:19" x14ac:dyDescent="0.25">
      <c r="A30" s="9" t="s">
        <v>64</v>
      </c>
      <c r="B30" s="8">
        <v>1</v>
      </c>
      <c r="C30" s="9">
        <f>B30*10</f>
        <v>10</v>
      </c>
      <c r="D30" s="8">
        <v>2</v>
      </c>
      <c r="E30" s="9">
        <f t="shared" si="0"/>
        <v>80</v>
      </c>
      <c r="F30" s="10"/>
      <c r="G30" s="9">
        <f>F30*55</f>
        <v>0</v>
      </c>
      <c r="H30" s="10"/>
      <c r="I30" s="9">
        <f t="shared" si="1"/>
        <v>0</v>
      </c>
      <c r="J30" s="10"/>
      <c r="K30" s="9">
        <f t="shared" si="3"/>
        <v>0</v>
      </c>
      <c r="L30" s="8">
        <v>5</v>
      </c>
      <c r="M30" s="11">
        <f>L30*30</f>
        <v>150</v>
      </c>
      <c r="N30" s="10"/>
      <c r="O30" s="12"/>
      <c r="P30" s="8"/>
      <c r="Q30" s="8">
        <f t="shared" si="2"/>
        <v>240</v>
      </c>
      <c r="R30" s="13"/>
      <c r="S30" s="13"/>
    </row>
    <row r="31" spans="1:19" x14ac:dyDescent="0.25">
      <c r="A31" s="9" t="s">
        <v>65</v>
      </c>
      <c r="B31" s="8">
        <v>35</v>
      </c>
      <c r="C31" s="9">
        <f>B31*10</f>
        <v>350</v>
      </c>
      <c r="D31" s="8"/>
      <c r="E31" s="9">
        <f t="shared" si="0"/>
        <v>0</v>
      </c>
      <c r="F31" s="10"/>
      <c r="G31" s="9">
        <f>F31*55</f>
        <v>0</v>
      </c>
      <c r="H31" s="10"/>
      <c r="I31" s="9">
        <f t="shared" si="1"/>
        <v>0</v>
      </c>
      <c r="J31" s="10"/>
      <c r="K31" s="9">
        <f t="shared" si="3"/>
        <v>0</v>
      </c>
      <c r="L31" s="8"/>
      <c r="M31" s="11">
        <f t="shared" si="8"/>
        <v>0</v>
      </c>
      <c r="N31" s="10"/>
      <c r="O31" s="12"/>
      <c r="P31" s="8"/>
      <c r="Q31" s="8">
        <f t="shared" si="2"/>
        <v>350</v>
      </c>
      <c r="R31" s="13"/>
      <c r="S31" s="13"/>
    </row>
    <row r="32" spans="1:19" x14ac:dyDescent="0.25">
      <c r="B32">
        <f t="shared" ref="B32:L32" si="9">SUM(B3:B31)</f>
        <v>299</v>
      </c>
      <c r="C32">
        <f>SUM(C3:C27)</f>
        <v>6925</v>
      </c>
      <c r="D32">
        <f t="shared" si="9"/>
        <v>7</v>
      </c>
      <c r="E32">
        <f>SUM(E3:E27)</f>
        <v>200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2</v>
      </c>
      <c r="K32">
        <f>SUM(K3:K27)</f>
        <v>120</v>
      </c>
      <c r="L32">
        <f t="shared" si="9"/>
        <v>34</v>
      </c>
      <c r="M32">
        <f>SUM(M3:M27)</f>
        <v>2070</v>
      </c>
      <c r="Q32">
        <f>SUM(Q3:Q29)-(Q31+Q30)</f>
        <v>8730</v>
      </c>
    </row>
    <row r="33" spans="1:17" x14ac:dyDescent="0.25">
      <c r="M33">
        <f>M32-620</f>
        <v>1450</v>
      </c>
      <c r="Q33">
        <f>SUM(B32,D32,F32,H32,J32,L32)</f>
        <v>342</v>
      </c>
    </row>
    <row r="37" spans="1:17" x14ac:dyDescent="0.25">
      <c r="A37" t="s">
        <v>59</v>
      </c>
      <c r="B37">
        <v>1384</v>
      </c>
    </row>
    <row r="38" spans="1:17" x14ac:dyDescent="0.25">
      <c r="A38" t="s">
        <v>52</v>
      </c>
      <c r="B38">
        <v>690</v>
      </c>
      <c r="C38">
        <v>738</v>
      </c>
      <c r="D38" t="s">
        <v>50</v>
      </c>
    </row>
    <row r="39" spans="1:17" x14ac:dyDescent="0.25">
      <c r="A39" t="s">
        <v>37</v>
      </c>
      <c r="C39">
        <v>754</v>
      </c>
      <c r="D39" t="s">
        <v>63</v>
      </c>
    </row>
    <row r="40" spans="1:17" x14ac:dyDescent="0.25">
      <c r="A40" t="s">
        <v>38</v>
      </c>
      <c r="B40">
        <v>1439</v>
      </c>
    </row>
    <row r="41" spans="1:17" x14ac:dyDescent="0.25">
      <c r="A41" s="16" t="s">
        <v>12</v>
      </c>
      <c r="B41">
        <f>SUM(B37:B40)</f>
        <v>3513</v>
      </c>
    </row>
    <row r="43" spans="1:17" x14ac:dyDescent="0.25">
      <c r="A43" t="s">
        <v>39</v>
      </c>
      <c r="B43">
        <f>Q32-B41</f>
        <v>5217</v>
      </c>
    </row>
    <row r="44" spans="1:17" x14ac:dyDescent="0.25">
      <c r="A44" t="s">
        <v>40</v>
      </c>
      <c r="B44">
        <v>1375</v>
      </c>
    </row>
    <row r="45" spans="1:17" x14ac:dyDescent="0.25">
      <c r="A45" t="s">
        <v>41</v>
      </c>
      <c r="B45">
        <v>120</v>
      </c>
    </row>
    <row r="46" spans="1:17" x14ac:dyDescent="0.25">
      <c r="A46" t="s">
        <v>42</v>
      </c>
      <c r="B46">
        <v>215</v>
      </c>
    </row>
    <row r="47" spans="1:17" x14ac:dyDescent="0.25">
      <c r="A47" t="s">
        <v>51</v>
      </c>
      <c r="B47">
        <v>492</v>
      </c>
    </row>
    <row r="48" spans="1:17" x14ac:dyDescent="0.25">
      <c r="A48" t="s">
        <v>43</v>
      </c>
      <c r="B48">
        <v>125</v>
      </c>
    </row>
    <row r="49" spans="1:4" x14ac:dyDescent="0.25">
      <c r="A49" t="s">
        <v>44</v>
      </c>
      <c r="B49">
        <v>126</v>
      </c>
    </row>
    <row r="50" spans="1:4" x14ac:dyDescent="0.25">
      <c r="A50" t="s">
        <v>45</v>
      </c>
      <c r="B50">
        <v>350</v>
      </c>
    </row>
    <row r="51" spans="1:4" x14ac:dyDescent="0.25">
      <c r="A51" t="s">
        <v>46</v>
      </c>
      <c r="B51">
        <v>437</v>
      </c>
      <c r="D51" s="17"/>
    </row>
    <row r="52" spans="1:4" x14ac:dyDescent="0.25">
      <c r="A52" t="s">
        <v>47</v>
      </c>
      <c r="B52">
        <v>88</v>
      </c>
    </row>
    <row r="54" spans="1:4" x14ac:dyDescent="0.25">
      <c r="A54" t="s">
        <v>48</v>
      </c>
      <c r="B54">
        <f>SUM(B44:B52)</f>
        <v>3328</v>
      </c>
    </row>
    <row r="57" spans="1:4" x14ac:dyDescent="0.25">
      <c r="A57" t="s">
        <v>49</v>
      </c>
      <c r="B57">
        <f>B43-B54</f>
        <v>1889</v>
      </c>
    </row>
  </sheetData>
  <sortState ref="A3:S33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5" x14ac:dyDescent="0.25"/>
  <cols>
    <col min="1" max="1" width="16.42578125" customWidth="1"/>
    <col min="2" max="2" width="9.1406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0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0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0" x14ac:dyDescent="0.25">
      <c r="A3" s="7" t="s">
        <v>15</v>
      </c>
      <c r="B3" s="8"/>
      <c r="C3" s="9">
        <f>B3*25</f>
        <v>0</v>
      </c>
      <c r="D3" s="8"/>
      <c r="E3" s="9">
        <f t="shared" ref="E3:E33" si="0">D3*40</f>
        <v>0</v>
      </c>
      <c r="F3" s="10"/>
      <c r="G3" s="9">
        <f>F3*100</f>
        <v>0</v>
      </c>
      <c r="H3" s="10"/>
      <c r="I3" s="9">
        <f t="shared" ref="I3:I33" si="1">H3*40</f>
        <v>0</v>
      </c>
      <c r="J3" s="10"/>
      <c r="K3" s="9">
        <f>J3*65</f>
        <v>0</v>
      </c>
      <c r="L3" s="8">
        <v>12</v>
      </c>
      <c r="M3" s="11">
        <f>L3*80</f>
        <v>960</v>
      </c>
      <c r="N3" s="10">
        <v>52</v>
      </c>
      <c r="O3" s="12"/>
      <c r="P3" s="8"/>
      <c r="Q3" s="8">
        <f t="shared" ref="Q3:Q33" si="2">SUM(C3,E3,G3,I3,K3,N3,M3)-O3</f>
        <v>1012</v>
      </c>
      <c r="R3" s="13"/>
      <c r="S3" s="13" t="s">
        <v>50</v>
      </c>
    </row>
    <row r="4" spans="1:20" x14ac:dyDescent="0.25">
      <c r="A4" s="9" t="s">
        <v>33</v>
      </c>
      <c r="B4" s="8"/>
      <c r="C4" s="9">
        <f>B4*25</f>
        <v>0</v>
      </c>
      <c r="D4" s="8"/>
      <c r="E4" s="9">
        <f t="shared" si="0"/>
        <v>0</v>
      </c>
      <c r="F4" s="10"/>
      <c r="G4" s="9">
        <f>F4*80</f>
        <v>0</v>
      </c>
      <c r="H4" s="10"/>
      <c r="I4" s="9">
        <f t="shared" si="1"/>
        <v>0</v>
      </c>
      <c r="J4" s="10"/>
      <c r="K4" s="9">
        <f>J4*60</f>
        <v>0</v>
      </c>
      <c r="L4" s="8">
        <v>3</v>
      </c>
      <c r="M4" s="11">
        <f>L4*65</f>
        <v>195</v>
      </c>
      <c r="N4" s="10"/>
      <c r="O4" s="12"/>
      <c r="P4" s="8"/>
      <c r="Q4" s="8">
        <f t="shared" si="2"/>
        <v>195</v>
      </c>
      <c r="R4" s="13" t="s">
        <v>50</v>
      </c>
      <c r="S4" s="13" t="s">
        <v>50</v>
      </c>
    </row>
    <row r="5" spans="1:20" x14ac:dyDescent="0.25">
      <c r="A5" s="7" t="s">
        <v>16</v>
      </c>
      <c r="B5" s="8">
        <v>30</v>
      </c>
      <c r="C5" s="9">
        <f>B5*25</f>
        <v>750</v>
      </c>
      <c r="D5" s="8"/>
      <c r="E5" s="9">
        <f t="shared" si="0"/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 t="shared" ref="K5:K33" si="3">J5*65</f>
        <v>0</v>
      </c>
      <c r="L5" s="8">
        <v>3</v>
      </c>
      <c r="M5" s="11">
        <f>L5*85</f>
        <v>255</v>
      </c>
      <c r="N5" s="10"/>
      <c r="O5" s="12"/>
      <c r="P5" s="8"/>
      <c r="Q5" s="8">
        <f t="shared" si="2"/>
        <v>1005</v>
      </c>
      <c r="R5" s="13" t="s">
        <v>50</v>
      </c>
      <c r="S5" s="13" t="s">
        <v>50</v>
      </c>
    </row>
    <row r="6" spans="1:20" x14ac:dyDescent="0.25">
      <c r="A6" s="9" t="s">
        <v>32</v>
      </c>
      <c r="B6" s="8">
        <v>11</v>
      </c>
      <c r="C6" s="9">
        <f>B6*25</f>
        <v>275</v>
      </c>
      <c r="D6" s="8"/>
      <c r="E6" s="9">
        <f t="shared" si="0"/>
        <v>0</v>
      </c>
      <c r="F6" s="10"/>
      <c r="G6" s="9">
        <f t="shared" ref="G6:G11" si="4">F6*60</f>
        <v>0</v>
      </c>
      <c r="H6" s="10"/>
      <c r="I6" s="9">
        <f t="shared" si="1"/>
        <v>0</v>
      </c>
      <c r="J6" s="10"/>
      <c r="K6" s="9">
        <f t="shared" si="3"/>
        <v>0</v>
      </c>
      <c r="L6" s="8"/>
      <c r="M6" s="11">
        <f>L6*60</f>
        <v>0</v>
      </c>
      <c r="N6" s="10"/>
      <c r="O6" s="12"/>
      <c r="P6" s="8"/>
      <c r="Q6" s="8">
        <f t="shared" si="2"/>
        <v>275</v>
      </c>
      <c r="R6" s="13" t="s">
        <v>50</v>
      </c>
      <c r="S6" s="13" t="s">
        <v>50</v>
      </c>
    </row>
    <row r="7" spans="1:20" x14ac:dyDescent="0.25">
      <c r="A7" s="8" t="s">
        <v>19</v>
      </c>
      <c r="B7" s="10">
        <v>3</v>
      </c>
      <c r="C7" s="9">
        <f>B7*30</f>
        <v>90</v>
      </c>
      <c r="D7" s="8"/>
      <c r="E7" s="9">
        <f t="shared" si="0"/>
        <v>0</v>
      </c>
      <c r="F7" s="10"/>
      <c r="G7" s="9">
        <f t="shared" si="4"/>
        <v>0</v>
      </c>
      <c r="H7" s="10"/>
      <c r="I7" s="9">
        <f t="shared" si="1"/>
        <v>0</v>
      </c>
      <c r="J7" s="10"/>
      <c r="K7" s="9">
        <f t="shared" si="3"/>
        <v>0</v>
      </c>
      <c r="L7" s="8"/>
      <c r="M7" s="11">
        <f>L7*55</f>
        <v>0</v>
      </c>
      <c r="N7" s="10"/>
      <c r="O7" s="12">
        <v>30</v>
      </c>
      <c r="P7" s="8"/>
      <c r="Q7" s="8">
        <f t="shared" si="2"/>
        <v>60</v>
      </c>
      <c r="R7" s="13" t="s">
        <v>50</v>
      </c>
      <c r="S7" s="13" t="s">
        <v>50</v>
      </c>
    </row>
    <row r="8" spans="1:20" x14ac:dyDescent="0.25">
      <c r="A8" s="8" t="s">
        <v>57</v>
      </c>
      <c r="B8" s="10">
        <v>7</v>
      </c>
      <c r="C8" s="9">
        <f>B8*35</f>
        <v>245</v>
      </c>
      <c r="D8" s="8"/>
      <c r="E8" s="9">
        <f t="shared" si="0"/>
        <v>0</v>
      </c>
      <c r="F8" s="10"/>
      <c r="G8" s="9">
        <f t="shared" si="4"/>
        <v>0</v>
      </c>
      <c r="H8" s="10"/>
      <c r="I8" s="9">
        <f t="shared" si="1"/>
        <v>0</v>
      </c>
      <c r="J8" s="10"/>
      <c r="K8" s="9">
        <f t="shared" si="3"/>
        <v>0</v>
      </c>
      <c r="L8" s="8"/>
      <c r="M8" s="11">
        <f>L8*55</f>
        <v>0</v>
      </c>
      <c r="N8" s="10"/>
      <c r="O8" s="12"/>
      <c r="P8" s="8"/>
      <c r="Q8" s="8">
        <f t="shared" si="2"/>
        <v>245</v>
      </c>
      <c r="R8" s="13" t="s">
        <v>50</v>
      </c>
      <c r="S8" s="13" t="s">
        <v>50</v>
      </c>
    </row>
    <row r="9" spans="1:20" x14ac:dyDescent="0.25">
      <c r="A9" s="8" t="s">
        <v>21</v>
      </c>
      <c r="B9" s="10">
        <v>3</v>
      </c>
      <c r="C9" s="9">
        <f>B9*25</f>
        <v>75</v>
      </c>
      <c r="D9" s="8"/>
      <c r="E9" s="9">
        <f t="shared" si="0"/>
        <v>0</v>
      </c>
      <c r="F9" s="10"/>
      <c r="G9" s="9">
        <f t="shared" si="4"/>
        <v>0</v>
      </c>
      <c r="H9" s="10"/>
      <c r="I9" s="9">
        <f t="shared" si="1"/>
        <v>0</v>
      </c>
      <c r="J9" s="10"/>
      <c r="K9" s="9">
        <f t="shared" si="3"/>
        <v>0</v>
      </c>
      <c r="L9" s="8"/>
      <c r="M9" s="11">
        <f>L9*55</f>
        <v>0</v>
      </c>
      <c r="N9" s="10"/>
      <c r="O9" s="12"/>
      <c r="P9" s="8"/>
      <c r="Q9" s="8">
        <f t="shared" si="2"/>
        <v>75</v>
      </c>
      <c r="R9" s="13" t="s">
        <v>50</v>
      </c>
      <c r="S9" s="13" t="s">
        <v>50</v>
      </c>
    </row>
    <row r="10" spans="1:20" x14ac:dyDescent="0.25">
      <c r="A10" s="8" t="s">
        <v>58</v>
      </c>
      <c r="B10" s="10">
        <v>7</v>
      </c>
      <c r="C10" s="9">
        <f>B10*25</f>
        <v>175</v>
      </c>
      <c r="D10" s="8"/>
      <c r="E10" s="9">
        <f t="shared" si="0"/>
        <v>0</v>
      </c>
      <c r="F10" s="10"/>
      <c r="G10" s="9">
        <f t="shared" si="4"/>
        <v>0</v>
      </c>
      <c r="H10" s="10"/>
      <c r="I10" s="9">
        <f t="shared" si="1"/>
        <v>0</v>
      </c>
      <c r="J10" s="10"/>
      <c r="K10" s="9">
        <f t="shared" si="3"/>
        <v>0</v>
      </c>
      <c r="L10" s="8"/>
      <c r="M10" s="11">
        <f>L10*55</f>
        <v>0</v>
      </c>
      <c r="N10" s="10"/>
      <c r="O10" s="12"/>
      <c r="P10" s="8"/>
      <c r="Q10" s="8">
        <f t="shared" si="2"/>
        <v>175</v>
      </c>
      <c r="R10" s="13" t="s">
        <v>50</v>
      </c>
      <c r="S10" s="13" t="s">
        <v>50</v>
      </c>
    </row>
    <row r="11" spans="1:20" x14ac:dyDescent="0.25">
      <c r="A11" s="8" t="s">
        <v>56</v>
      </c>
      <c r="B11" s="10">
        <v>4</v>
      </c>
      <c r="C11" s="9">
        <f>B11*35</f>
        <v>140</v>
      </c>
      <c r="D11" s="8"/>
      <c r="E11" s="9">
        <f t="shared" si="0"/>
        <v>0</v>
      </c>
      <c r="F11" s="10"/>
      <c r="G11" s="9">
        <f t="shared" si="4"/>
        <v>0</v>
      </c>
      <c r="H11" s="10"/>
      <c r="I11" s="9">
        <f t="shared" si="1"/>
        <v>0</v>
      </c>
      <c r="J11" s="10"/>
      <c r="K11" s="9">
        <f t="shared" si="3"/>
        <v>0</v>
      </c>
      <c r="L11" s="8"/>
      <c r="M11" s="11">
        <f>L11*55</f>
        <v>0</v>
      </c>
      <c r="N11" s="10"/>
      <c r="O11" s="12"/>
      <c r="P11" s="8"/>
      <c r="Q11" s="8">
        <f t="shared" si="2"/>
        <v>140</v>
      </c>
      <c r="R11" s="13" t="s">
        <v>50</v>
      </c>
      <c r="S11" s="13" t="s">
        <v>50</v>
      </c>
    </row>
    <row r="12" spans="1:20" x14ac:dyDescent="0.25">
      <c r="A12" s="15" t="s">
        <v>72</v>
      </c>
      <c r="B12" s="10"/>
      <c r="C12" s="9">
        <f>B12*30</f>
        <v>0</v>
      </c>
      <c r="D12" s="8"/>
      <c r="E12" s="9">
        <f t="shared" si="0"/>
        <v>0</v>
      </c>
      <c r="F12" s="10"/>
      <c r="G12" s="9">
        <f>F12*80</f>
        <v>0</v>
      </c>
      <c r="H12" s="10"/>
      <c r="I12" s="9">
        <f t="shared" si="1"/>
        <v>0</v>
      </c>
      <c r="J12" s="10"/>
      <c r="K12" s="9">
        <f t="shared" si="3"/>
        <v>0</v>
      </c>
      <c r="L12" s="8">
        <v>3</v>
      </c>
      <c r="M12" s="11">
        <f>L12*65</f>
        <v>195</v>
      </c>
      <c r="N12" s="10"/>
      <c r="O12" s="12"/>
      <c r="P12" s="8"/>
      <c r="Q12" s="8">
        <f t="shared" si="2"/>
        <v>195</v>
      </c>
      <c r="R12" s="13" t="s">
        <v>50</v>
      </c>
      <c r="S12" s="13" t="s">
        <v>50</v>
      </c>
    </row>
    <row r="13" spans="1:20" x14ac:dyDescent="0.25">
      <c r="A13" s="15" t="s">
        <v>24</v>
      </c>
      <c r="B13" s="10">
        <v>5</v>
      </c>
      <c r="C13" s="9">
        <f>B13*25</f>
        <v>125</v>
      </c>
      <c r="D13" s="8">
        <v>5</v>
      </c>
      <c r="E13" s="9">
        <f t="shared" si="0"/>
        <v>200</v>
      </c>
      <c r="F13" s="10"/>
      <c r="G13" s="9"/>
      <c r="H13" s="10"/>
      <c r="I13" s="9">
        <f t="shared" si="1"/>
        <v>0</v>
      </c>
      <c r="J13" s="10"/>
      <c r="K13" s="9">
        <f t="shared" si="3"/>
        <v>0</v>
      </c>
      <c r="L13" s="8"/>
      <c r="M13" s="11"/>
      <c r="N13" s="10"/>
      <c r="O13" s="12"/>
      <c r="P13" s="8"/>
      <c r="Q13" s="8">
        <f t="shared" si="2"/>
        <v>325</v>
      </c>
      <c r="R13" s="13" t="s">
        <v>50</v>
      </c>
      <c r="S13" s="13" t="s">
        <v>50</v>
      </c>
    </row>
    <row r="14" spans="1:20" x14ac:dyDescent="0.25">
      <c r="A14" s="8" t="s">
        <v>54</v>
      </c>
      <c r="B14" s="10">
        <v>11</v>
      </c>
      <c r="C14" s="9">
        <f>B14*25</f>
        <v>275</v>
      </c>
      <c r="D14" s="8"/>
      <c r="E14" s="9">
        <f t="shared" si="0"/>
        <v>0</v>
      </c>
      <c r="F14" s="10"/>
      <c r="G14" s="9">
        <f t="shared" ref="G14:G20" si="5">F14*60</f>
        <v>0</v>
      </c>
      <c r="H14" s="10"/>
      <c r="I14" s="9">
        <f t="shared" si="1"/>
        <v>0</v>
      </c>
      <c r="J14" s="10"/>
      <c r="K14" s="9">
        <f t="shared" si="3"/>
        <v>0</v>
      </c>
      <c r="L14" s="8"/>
      <c r="M14" s="11">
        <f t="shared" ref="M14:M20" si="6">L14*55</f>
        <v>0</v>
      </c>
      <c r="N14" s="10"/>
      <c r="O14" s="12"/>
      <c r="P14" s="8"/>
      <c r="Q14" s="8">
        <f t="shared" si="2"/>
        <v>275</v>
      </c>
      <c r="R14" s="13" t="s">
        <v>50</v>
      </c>
      <c r="S14" s="13" t="s">
        <v>50</v>
      </c>
    </row>
    <row r="15" spans="1:20" x14ac:dyDescent="0.25">
      <c r="A15" s="8" t="s">
        <v>25</v>
      </c>
      <c r="B15" s="10">
        <v>9</v>
      </c>
      <c r="C15" s="9">
        <f>B15*25</f>
        <v>225</v>
      </c>
      <c r="D15" s="8">
        <v>8</v>
      </c>
      <c r="E15" s="9">
        <f t="shared" si="0"/>
        <v>320</v>
      </c>
      <c r="F15" s="10"/>
      <c r="G15" s="9">
        <f t="shared" si="5"/>
        <v>0</v>
      </c>
      <c r="H15" s="10"/>
      <c r="I15" s="9">
        <f t="shared" si="1"/>
        <v>0</v>
      </c>
      <c r="J15" s="10"/>
      <c r="K15" s="9">
        <f t="shared" si="3"/>
        <v>0</v>
      </c>
      <c r="L15" s="8"/>
      <c r="M15" s="11">
        <f t="shared" si="6"/>
        <v>0</v>
      </c>
      <c r="N15" s="10"/>
      <c r="O15" s="12"/>
      <c r="P15" s="8"/>
      <c r="Q15" s="8">
        <f t="shared" si="2"/>
        <v>545</v>
      </c>
      <c r="R15" s="13" t="s">
        <v>50</v>
      </c>
      <c r="S15" s="13" t="s">
        <v>50</v>
      </c>
    </row>
    <row r="16" spans="1:20" x14ac:dyDescent="0.25">
      <c r="A16" s="8" t="s">
        <v>53</v>
      </c>
      <c r="B16" s="10">
        <v>9</v>
      </c>
      <c r="C16" s="9">
        <f>B16*30</f>
        <v>270</v>
      </c>
      <c r="D16" s="8"/>
      <c r="E16" s="9">
        <f t="shared" si="0"/>
        <v>0</v>
      </c>
      <c r="F16" s="10"/>
      <c r="G16" s="9">
        <f t="shared" si="5"/>
        <v>0</v>
      </c>
      <c r="H16" s="10"/>
      <c r="I16" s="9">
        <f t="shared" si="1"/>
        <v>0</v>
      </c>
      <c r="J16" s="10"/>
      <c r="K16" s="9">
        <f t="shared" si="3"/>
        <v>0</v>
      </c>
      <c r="L16" s="8"/>
      <c r="M16" s="11">
        <f t="shared" si="6"/>
        <v>0</v>
      </c>
      <c r="N16" s="10"/>
      <c r="O16" s="12"/>
      <c r="P16" s="8"/>
      <c r="Q16" s="8">
        <f t="shared" si="2"/>
        <v>270</v>
      </c>
      <c r="R16" s="13" t="s">
        <v>50</v>
      </c>
      <c r="S16" s="13" t="s">
        <v>50</v>
      </c>
      <c r="T16" t="s">
        <v>74</v>
      </c>
    </row>
    <row r="17" spans="1:19" x14ac:dyDescent="0.25">
      <c r="A17" s="8" t="s">
        <v>26</v>
      </c>
      <c r="B17" s="10">
        <v>8</v>
      </c>
      <c r="C17" s="9">
        <f>B17*25</f>
        <v>200</v>
      </c>
      <c r="D17" s="8"/>
      <c r="E17" s="9">
        <f t="shared" si="0"/>
        <v>0</v>
      </c>
      <c r="F17" s="10"/>
      <c r="G17" s="9">
        <f t="shared" si="5"/>
        <v>0</v>
      </c>
      <c r="H17" s="10"/>
      <c r="I17" s="9">
        <f t="shared" si="1"/>
        <v>0</v>
      </c>
      <c r="J17" s="10"/>
      <c r="K17" s="9">
        <f t="shared" si="3"/>
        <v>0</v>
      </c>
      <c r="L17" s="8"/>
      <c r="M17" s="11">
        <f t="shared" si="6"/>
        <v>0</v>
      </c>
      <c r="N17" s="10"/>
      <c r="O17" s="12">
        <v>25</v>
      </c>
      <c r="P17" s="8"/>
      <c r="Q17" s="8">
        <f t="shared" si="2"/>
        <v>175</v>
      </c>
      <c r="R17" s="13" t="s">
        <v>50</v>
      </c>
      <c r="S17" s="13" t="s">
        <v>50</v>
      </c>
    </row>
    <row r="18" spans="1:19" x14ac:dyDescent="0.25">
      <c r="A18" s="8" t="s">
        <v>27</v>
      </c>
      <c r="B18" s="10">
        <v>16</v>
      </c>
      <c r="C18" s="9">
        <f>B18*25</f>
        <v>400</v>
      </c>
      <c r="D18" s="8"/>
      <c r="E18" s="9">
        <f t="shared" si="0"/>
        <v>0</v>
      </c>
      <c r="F18" s="10"/>
      <c r="G18" s="9">
        <f t="shared" si="5"/>
        <v>0</v>
      </c>
      <c r="H18" s="10"/>
      <c r="I18" s="9">
        <f t="shared" si="1"/>
        <v>0</v>
      </c>
      <c r="J18" s="10"/>
      <c r="K18" s="9">
        <f t="shared" si="3"/>
        <v>0</v>
      </c>
      <c r="L18" s="8"/>
      <c r="M18" s="11">
        <f t="shared" si="6"/>
        <v>0</v>
      </c>
      <c r="N18" s="10"/>
      <c r="O18" s="12"/>
      <c r="P18" s="8"/>
      <c r="Q18" s="8">
        <f t="shared" si="2"/>
        <v>400</v>
      </c>
      <c r="R18" s="13" t="s">
        <v>50</v>
      </c>
      <c r="S18" s="13" t="s">
        <v>50</v>
      </c>
    </row>
    <row r="19" spans="1:19" x14ac:dyDescent="0.25">
      <c r="A19" s="15" t="s">
        <v>28</v>
      </c>
      <c r="B19" s="10">
        <v>22</v>
      </c>
      <c r="C19" s="9">
        <f>B19*25</f>
        <v>550</v>
      </c>
      <c r="D19" s="8"/>
      <c r="E19" s="9">
        <f t="shared" si="0"/>
        <v>0</v>
      </c>
      <c r="F19" s="10"/>
      <c r="G19" s="9">
        <f t="shared" si="5"/>
        <v>0</v>
      </c>
      <c r="H19" s="10"/>
      <c r="I19" s="9">
        <f t="shared" si="1"/>
        <v>0</v>
      </c>
      <c r="J19" s="10"/>
      <c r="K19" s="9">
        <f t="shared" si="3"/>
        <v>0</v>
      </c>
      <c r="L19" s="8"/>
      <c r="M19" s="11">
        <f t="shared" si="6"/>
        <v>0</v>
      </c>
      <c r="N19" s="10"/>
      <c r="O19" s="12"/>
      <c r="P19" s="8"/>
      <c r="Q19" s="8">
        <f t="shared" si="2"/>
        <v>550</v>
      </c>
      <c r="R19" s="13" t="s">
        <v>50</v>
      </c>
      <c r="S19" s="13" t="s">
        <v>50</v>
      </c>
    </row>
    <row r="20" spans="1:19" x14ac:dyDescent="0.25">
      <c r="A20" s="8" t="s">
        <v>34</v>
      </c>
      <c r="B20" s="10">
        <v>20</v>
      </c>
      <c r="C20" s="9">
        <f>B20*30</f>
        <v>600</v>
      </c>
      <c r="D20" s="8"/>
      <c r="E20" s="9">
        <f t="shared" si="0"/>
        <v>0</v>
      </c>
      <c r="F20" s="10"/>
      <c r="G20" s="9">
        <f t="shared" si="5"/>
        <v>0</v>
      </c>
      <c r="H20" s="10"/>
      <c r="I20" s="9">
        <f t="shared" si="1"/>
        <v>0</v>
      </c>
      <c r="J20" s="10"/>
      <c r="K20" s="9">
        <f t="shared" si="3"/>
        <v>0</v>
      </c>
      <c r="L20" s="8"/>
      <c r="M20" s="11">
        <f t="shared" si="6"/>
        <v>0</v>
      </c>
      <c r="N20" s="10"/>
      <c r="O20" s="12"/>
      <c r="P20" s="8"/>
      <c r="Q20" s="8">
        <f t="shared" si="2"/>
        <v>600</v>
      </c>
      <c r="R20" s="13" t="s">
        <v>50</v>
      </c>
      <c r="S20" s="13" t="s">
        <v>50</v>
      </c>
    </row>
    <row r="21" spans="1:19" x14ac:dyDescent="0.25">
      <c r="A21" s="15" t="s">
        <v>29</v>
      </c>
      <c r="B21" s="10">
        <v>19</v>
      </c>
      <c r="C21" s="9">
        <f>B21*25</f>
        <v>475</v>
      </c>
      <c r="D21" s="8"/>
      <c r="E21" s="9">
        <f t="shared" si="0"/>
        <v>0</v>
      </c>
      <c r="F21" s="10">
        <v>3</v>
      </c>
      <c r="G21" s="9">
        <f>F21*80</f>
        <v>240</v>
      </c>
      <c r="H21" s="10"/>
      <c r="I21" s="9">
        <f t="shared" si="1"/>
        <v>0</v>
      </c>
      <c r="J21" s="10"/>
      <c r="K21" s="9">
        <f t="shared" si="3"/>
        <v>0</v>
      </c>
      <c r="L21" s="8">
        <v>11</v>
      </c>
      <c r="M21" s="11">
        <f>L21*60</f>
        <v>660</v>
      </c>
      <c r="N21" s="10"/>
      <c r="O21" s="12"/>
      <c r="P21" s="8"/>
      <c r="Q21" s="8">
        <f t="shared" si="2"/>
        <v>1375</v>
      </c>
      <c r="R21" s="13" t="s">
        <v>50</v>
      </c>
      <c r="S21" s="13" t="s">
        <v>50</v>
      </c>
    </row>
    <row r="22" spans="1:19" x14ac:dyDescent="0.25">
      <c r="A22" s="8" t="s">
        <v>30</v>
      </c>
      <c r="B22" s="10">
        <v>12</v>
      </c>
      <c r="C22" s="9">
        <f>B22*20</f>
        <v>240</v>
      </c>
      <c r="D22" s="8"/>
      <c r="E22" s="9">
        <f t="shared" si="0"/>
        <v>0</v>
      </c>
      <c r="F22" s="10"/>
      <c r="G22" s="9">
        <f>F22*60</f>
        <v>0</v>
      </c>
      <c r="H22" s="10"/>
      <c r="I22" s="9">
        <f t="shared" si="1"/>
        <v>0</v>
      </c>
      <c r="J22" s="10"/>
      <c r="K22" s="9">
        <f t="shared" si="3"/>
        <v>0</v>
      </c>
      <c r="L22" s="8"/>
      <c r="M22" s="11">
        <f t="shared" ref="M22:M31" si="7">L22*60</f>
        <v>0</v>
      </c>
      <c r="N22" s="10"/>
      <c r="O22" s="12"/>
      <c r="P22" s="8"/>
      <c r="Q22" s="8">
        <f t="shared" si="2"/>
        <v>240</v>
      </c>
      <c r="R22" s="13" t="s">
        <v>50</v>
      </c>
      <c r="S22" s="13" t="s">
        <v>50</v>
      </c>
    </row>
    <row r="23" spans="1:19" x14ac:dyDescent="0.25">
      <c r="A23" s="8" t="s">
        <v>31</v>
      </c>
      <c r="B23" s="10"/>
      <c r="C23" s="9">
        <f>B23*30</f>
        <v>0</v>
      </c>
      <c r="D23" s="8">
        <v>2</v>
      </c>
      <c r="E23" s="9">
        <f t="shared" si="0"/>
        <v>80</v>
      </c>
      <c r="F23" s="10"/>
      <c r="G23" s="9">
        <f>F23*60</f>
        <v>0</v>
      </c>
      <c r="H23" s="10"/>
      <c r="I23" s="9">
        <f t="shared" si="1"/>
        <v>0</v>
      </c>
      <c r="J23" s="10"/>
      <c r="K23" s="9">
        <f t="shared" si="3"/>
        <v>0</v>
      </c>
      <c r="L23" s="8"/>
      <c r="M23" s="11">
        <f t="shared" si="7"/>
        <v>0</v>
      </c>
      <c r="N23" s="10"/>
      <c r="O23" s="12"/>
      <c r="P23" s="8"/>
      <c r="Q23" s="8">
        <f t="shared" si="2"/>
        <v>80</v>
      </c>
      <c r="R23" s="13" t="s">
        <v>50</v>
      </c>
      <c r="S23" s="13" t="s">
        <v>50</v>
      </c>
    </row>
    <row r="24" spans="1:19" x14ac:dyDescent="0.25">
      <c r="A24" s="8" t="s">
        <v>67</v>
      </c>
      <c r="B24" s="10"/>
      <c r="C24" s="9">
        <f t="shared" ref="C24:C29" si="8">B24*25</f>
        <v>0</v>
      </c>
      <c r="D24" s="8"/>
      <c r="E24" s="9">
        <f t="shared" si="0"/>
        <v>0</v>
      </c>
      <c r="F24" s="10"/>
      <c r="G24" s="9">
        <f t="shared" ref="G24:G29" si="9">F24*60</f>
        <v>0</v>
      </c>
      <c r="H24" s="10"/>
      <c r="I24" s="9">
        <f t="shared" si="1"/>
        <v>0</v>
      </c>
      <c r="J24" s="10">
        <v>4</v>
      </c>
      <c r="K24" s="9">
        <f t="shared" ref="K24:K29" si="10">J24*60</f>
        <v>240</v>
      </c>
      <c r="L24" s="8"/>
      <c r="M24" s="11">
        <f t="shared" si="7"/>
        <v>0</v>
      </c>
      <c r="N24" s="10"/>
      <c r="O24" s="12"/>
      <c r="P24" s="8"/>
      <c r="Q24" s="8">
        <f t="shared" si="2"/>
        <v>240</v>
      </c>
      <c r="R24" s="13" t="s">
        <v>50</v>
      </c>
      <c r="S24" s="13" t="s">
        <v>50</v>
      </c>
    </row>
    <row r="25" spans="1:19" x14ac:dyDescent="0.25">
      <c r="A25" s="8" t="s">
        <v>68</v>
      </c>
      <c r="B25" s="10"/>
      <c r="C25" s="9">
        <f t="shared" si="8"/>
        <v>0</v>
      </c>
      <c r="D25" s="8"/>
      <c r="E25" s="9">
        <f t="shared" si="0"/>
        <v>0</v>
      </c>
      <c r="F25" s="10"/>
      <c r="G25" s="9">
        <f t="shared" si="9"/>
        <v>0</v>
      </c>
      <c r="H25" s="10"/>
      <c r="I25" s="9">
        <f t="shared" si="1"/>
        <v>0</v>
      </c>
      <c r="J25" s="10">
        <v>5</v>
      </c>
      <c r="K25" s="9">
        <f t="shared" si="10"/>
        <v>300</v>
      </c>
      <c r="L25" s="8"/>
      <c r="M25" s="11">
        <f t="shared" si="7"/>
        <v>0</v>
      </c>
      <c r="N25" s="10"/>
      <c r="O25" s="12"/>
      <c r="P25" s="8"/>
      <c r="Q25" s="8">
        <f t="shared" si="2"/>
        <v>300</v>
      </c>
      <c r="R25" s="13" t="s">
        <v>50</v>
      </c>
      <c r="S25" s="13" t="s">
        <v>50</v>
      </c>
    </row>
    <row r="26" spans="1:19" x14ac:dyDescent="0.25">
      <c r="A26" s="8" t="s">
        <v>69</v>
      </c>
      <c r="B26" s="10"/>
      <c r="C26" s="9">
        <f t="shared" si="8"/>
        <v>0</v>
      </c>
      <c r="D26" s="8"/>
      <c r="E26" s="9">
        <f t="shared" si="0"/>
        <v>0</v>
      </c>
      <c r="F26" s="10"/>
      <c r="G26" s="9">
        <f t="shared" si="9"/>
        <v>0</v>
      </c>
      <c r="H26" s="10"/>
      <c r="I26" s="9">
        <f t="shared" si="1"/>
        <v>0</v>
      </c>
      <c r="J26" s="10">
        <v>1</v>
      </c>
      <c r="K26" s="9">
        <f t="shared" si="10"/>
        <v>60</v>
      </c>
      <c r="L26" s="8"/>
      <c r="M26" s="11">
        <f t="shared" si="7"/>
        <v>0</v>
      </c>
      <c r="N26" s="10"/>
      <c r="O26" s="12"/>
      <c r="P26" s="8"/>
      <c r="Q26" s="8">
        <f t="shared" si="2"/>
        <v>60</v>
      </c>
      <c r="R26" s="13"/>
      <c r="S26" s="13"/>
    </row>
    <row r="27" spans="1:19" x14ac:dyDescent="0.25">
      <c r="A27" s="8" t="s">
        <v>70</v>
      </c>
      <c r="B27" s="10"/>
      <c r="C27" s="9">
        <f t="shared" si="8"/>
        <v>0</v>
      </c>
      <c r="D27" s="8"/>
      <c r="E27" s="9">
        <f t="shared" si="0"/>
        <v>0</v>
      </c>
      <c r="F27" s="10"/>
      <c r="G27" s="9">
        <f t="shared" si="9"/>
        <v>0</v>
      </c>
      <c r="H27" s="10"/>
      <c r="I27" s="9">
        <f t="shared" si="1"/>
        <v>0</v>
      </c>
      <c r="J27" s="10">
        <v>1</v>
      </c>
      <c r="K27" s="9">
        <f t="shared" si="10"/>
        <v>60</v>
      </c>
      <c r="L27" s="8"/>
      <c r="M27" s="11">
        <f t="shared" si="7"/>
        <v>0</v>
      </c>
      <c r="N27" s="10"/>
      <c r="O27" s="12"/>
      <c r="P27" s="8"/>
      <c r="Q27" s="8">
        <f t="shared" si="2"/>
        <v>60</v>
      </c>
      <c r="R27" s="13"/>
      <c r="S27" s="13"/>
    </row>
    <row r="28" spans="1:19" x14ac:dyDescent="0.25">
      <c r="A28" s="8" t="s">
        <v>71</v>
      </c>
      <c r="B28" s="10"/>
      <c r="C28" s="9">
        <f t="shared" si="8"/>
        <v>0</v>
      </c>
      <c r="D28" s="8"/>
      <c r="E28" s="9">
        <f t="shared" si="0"/>
        <v>0</v>
      </c>
      <c r="F28" s="10"/>
      <c r="G28" s="9">
        <f t="shared" si="9"/>
        <v>0</v>
      </c>
      <c r="H28" s="10"/>
      <c r="I28" s="9">
        <f t="shared" si="1"/>
        <v>0</v>
      </c>
      <c r="J28" s="10">
        <v>3</v>
      </c>
      <c r="K28" s="9">
        <f t="shared" si="10"/>
        <v>180</v>
      </c>
      <c r="L28" s="8"/>
      <c r="M28" s="11">
        <f t="shared" si="7"/>
        <v>0</v>
      </c>
      <c r="N28" s="10"/>
      <c r="O28" s="12"/>
      <c r="P28" s="8"/>
      <c r="Q28" s="8">
        <f t="shared" si="2"/>
        <v>180</v>
      </c>
      <c r="R28" s="13"/>
      <c r="S28" s="13"/>
    </row>
    <row r="29" spans="1:19" x14ac:dyDescent="0.25">
      <c r="A29" s="8" t="s">
        <v>73</v>
      </c>
      <c r="B29" s="10"/>
      <c r="C29" s="9">
        <f t="shared" si="8"/>
        <v>0</v>
      </c>
      <c r="D29" s="8"/>
      <c r="E29" s="9">
        <f t="shared" si="0"/>
        <v>0</v>
      </c>
      <c r="F29" s="10"/>
      <c r="G29" s="9">
        <f t="shared" si="9"/>
        <v>0</v>
      </c>
      <c r="H29" s="10"/>
      <c r="I29" s="9">
        <f t="shared" si="1"/>
        <v>0</v>
      </c>
      <c r="J29" s="10">
        <v>1</v>
      </c>
      <c r="K29" s="9">
        <f t="shared" si="10"/>
        <v>60</v>
      </c>
      <c r="L29" s="8"/>
      <c r="M29" s="11">
        <f t="shared" si="7"/>
        <v>0</v>
      </c>
      <c r="N29" s="10"/>
      <c r="O29" s="12"/>
      <c r="P29" s="8"/>
      <c r="Q29" s="8">
        <f t="shared" si="2"/>
        <v>60</v>
      </c>
      <c r="R29" s="13"/>
      <c r="S29" s="13"/>
    </row>
    <row r="30" spans="1:19" x14ac:dyDescent="0.25">
      <c r="A30" s="8"/>
      <c r="B30" s="10"/>
      <c r="C30" s="9">
        <f>B30*20</f>
        <v>0</v>
      </c>
      <c r="D30" s="8"/>
      <c r="E30" s="9">
        <f t="shared" si="0"/>
        <v>0</v>
      </c>
      <c r="F30" s="10"/>
      <c r="G30" s="9">
        <f>F30*60</f>
        <v>0</v>
      </c>
      <c r="H30" s="10"/>
      <c r="I30" s="9">
        <f t="shared" si="1"/>
        <v>0</v>
      </c>
      <c r="J30" s="10"/>
      <c r="K30" s="9">
        <f t="shared" si="3"/>
        <v>0</v>
      </c>
      <c r="L30" s="8"/>
      <c r="M30" s="11">
        <f t="shared" si="7"/>
        <v>0</v>
      </c>
      <c r="N30" s="10"/>
      <c r="O30" s="12"/>
      <c r="P30" s="8"/>
      <c r="Q30" s="8">
        <f t="shared" si="2"/>
        <v>0</v>
      </c>
      <c r="R30" s="13"/>
      <c r="S30" s="13"/>
    </row>
    <row r="31" spans="1:19" x14ac:dyDescent="0.25">
      <c r="A31" s="8"/>
      <c r="B31" s="10"/>
      <c r="C31" s="9">
        <f>B31*20</f>
        <v>0</v>
      </c>
      <c r="D31" s="8"/>
      <c r="E31" s="9">
        <f t="shared" si="0"/>
        <v>0</v>
      </c>
      <c r="F31" s="10"/>
      <c r="G31" s="9">
        <f>F31*60</f>
        <v>0</v>
      </c>
      <c r="H31" s="10"/>
      <c r="I31" s="9">
        <f t="shared" si="1"/>
        <v>0</v>
      </c>
      <c r="J31" s="10"/>
      <c r="K31" s="9">
        <f t="shared" si="3"/>
        <v>0</v>
      </c>
      <c r="L31" s="8"/>
      <c r="M31" s="11">
        <f t="shared" si="7"/>
        <v>0</v>
      </c>
      <c r="N31" s="10"/>
      <c r="O31" s="12"/>
      <c r="P31" s="8"/>
      <c r="Q31" s="8">
        <f t="shared" si="2"/>
        <v>0</v>
      </c>
      <c r="R31" s="13"/>
      <c r="S31" s="13"/>
    </row>
    <row r="32" spans="1:19" x14ac:dyDescent="0.25">
      <c r="A32" s="9" t="s">
        <v>64</v>
      </c>
      <c r="B32" s="8">
        <v>4</v>
      </c>
      <c r="C32" s="9">
        <f>B32*10</f>
        <v>40</v>
      </c>
      <c r="D32" s="8"/>
      <c r="E32" s="9">
        <f t="shared" si="0"/>
        <v>0</v>
      </c>
      <c r="F32" s="10"/>
      <c r="G32" s="9">
        <f>F32*55</f>
        <v>0</v>
      </c>
      <c r="H32" s="10"/>
      <c r="I32" s="9">
        <f t="shared" si="1"/>
        <v>0</v>
      </c>
      <c r="J32" s="10"/>
      <c r="K32" s="9">
        <f t="shared" si="3"/>
        <v>0</v>
      </c>
      <c r="L32" s="8"/>
      <c r="M32" s="11">
        <f>L32*30</f>
        <v>0</v>
      </c>
      <c r="N32" s="10"/>
      <c r="O32" s="12"/>
      <c r="P32" s="8"/>
      <c r="Q32" s="8">
        <f t="shared" si="2"/>
        <v>40</v>
      </c>
      <c r="R32" s="13"/>
      <c r="S32" s="13"/>
    </row>
    <row r="33" spans="1:19" x14ac:dyDescent="0.25">
      <c r="A33" s="9" t="s">
        <v>65</v>
      </c>
      <c r="B33" s="8">
        <v>26</v>
      </c>
      <c r="C33" s="9">
        <f>B33*10</f>
        <v>260</v>
      </c>
      <c r="D33" s="8"/>
      <c r="E33" s="9">
        <f t="shared" si="0"/>
        <v>0</v>
      </c>
      <c r="F33" s="10"/>
      <c r="G33" s="9">
        <f>F33*55</f>
        <v>0</v>
      </c>
      <c r="H33" s="10"/>
      <c r="I33" s="9">
        <f t="shared" si="1"/>
        <v>0</v>
      </c>
      <c r="J33" s="10"/>
      <c r="K33" s="9">
        <f t="shared" si="3"/>
        <v>0</v>
      </c>
      <c r="L33" s="8"/>
      <c r="M33" s="11">
        <f>L33*55</f>
        <v>0</v>
      </c>
      <c r="N33" s="10"/>
      <c r="O33" s="12"/>
      <c r="P33" s="8"/>
      <c r="Q33" s="8">
        <f t="shared" si="2"/>
        <v>260</v>
      </c>
      <c r="R33" s="13"/>
      <c r="S33" s="13"/>
    </row>
    <row r="34" spans="1:19" x14ac:dyDescent="0.25">
      <c r="B34">
        <f>SUM(B3:B33)</f>
        <v>226</v>
      </c>
      <c r="C34">
        <f>SUM(C3:C29)</f>
        <v>5110</v>
      </c>
      <c r="D34">
        <f>SUM(D3:D33)</f>
        <v>15</v>
      </c>
      <c r="E34">
        <f>SUM(E3:E29)</f>
        <v>600</v>
      </c>
      <c r="F34">
        <f>SUM(F3:F33)</f>
        <v>3</v>
      </c>
      <c r="G34">
        <f>SUM(G3:G29)</f>
        <v>240</v>
      </c>
      <c r="H34">
        <f>SUM(H3:H33)</f>
        <v>0</v>
      </c>
      <c r="I34">
        <f>SUM(I3:I29)</f>
        <v>0</v>
      </c>
      <c r="J34">
        <f>SUM(J3:J33)</f>
        <v>15</v>
      </c>
      <c r="K34">
        <f>SUM(K3:K29)</f>
        <v>900</v>
      </c>
      <c r="L34">
        <f>SUM(L3:L33)</f>
        <v>32</v>
      </c>
      <c r="M34">
        <f>SUM(M3:M29)</f>
        <v>2265</v>
      </c>
      <c r="Q34">
        <f>SUM(Q3:Q31)-(Q33+Q32)</f>
        <v>8812</v>
      </c>
    </row>
    <row r="35" spans="1:19" x14ac:dyDescent="0.25">
      <c r="M35">
        <f>M34-620</f>
        <v>1645</v>
      </c>
      <c r="Q35">
        <f>SUM(B34,D34,F34,H34,J34,L34)</f>
        <v>291</v>
      </c>
    </row>
    <row r="39" spans="1:19" x14ac:dyDescent="0.25">
      <c r="A39" t="s">
        <v>59</v>
      </c>
      <c r="B39">
        <v>1154</v>
      </c>
      <c r="C39">
        <f>B39+75+48</f>
        <v>1277</v>
      </c>
    </row>
    <row r="40" spans="1:19" x14ac:dyDescent="0.25">
      <c r="A40" t="s">
        <v>52</v>
      </c>
      <c r="C40" t="s">
        <v>50</v>
      </c>
    </row>
    <row r="41" spans="1:19" x14ac:dyDescent="0.25">
      <c r="A41" t="s">
        <v>37</v>
      </c>
      <c r="B41">
        <v>635</v>
      </c>
    </row>
    <row r="42" spans="1:19" x14ac:dyDescent="0.25">
      <c r="A42" t="s">
        <v>38</v>
      </c>
      <c r="B42">
        <v>1434</v>
      </c>
    </row>
    <row r="43" spans="1:19" x14ac:dyDescent="0.25">
      <c r="A43" s="16" t="s">
        <v>12</v>
      </c>
      <c r="B43">
        <f>SUM(B39:B42)</f>
        <v>3223</v>
      </c>
    </row>
    <row r="45" spans="1:19" x14ac:dyDescent="0.25">
      <c r="A45" t="s">
        <v>39</v>
      </c>
      <c r="B45">
        <f>Q34-B43</f>
        <v>5589</v>
      </c>
    </row>
    <row r="46" spans="1:19" x14ac:dyDescent="0.25">
      <c r="A46" t="s">
        <v>40</v>
      </c>
      <c r="B46">
        <v>1375</v>
      </c>
    </row>
    <row r="47" spans="1:19" x14ac:dyDescent="0.25">
      <c r="A47" t="s">
        <v>41</v>
      </c>
      <c r="B47">
        <v>120</v>
      </c>
    </row>
    <row r="48" spans="1:19" x14ac:dyDescent="0.25">
      <c r="A48" t="s">
        <v>42</v>
      </c>
      <c r="B48">
        <v>215</v>
      </c>
    </row>
    <row r="49" spans="1:4" x14ac:dyDescent="0.25">
      <c r="A49" t="s">
        <v>51</v>
      </c>
      <c r="B49">
        <v>492</v>
      </c>
    </row>
    <row r="50" spans="1:4" x14ac:dyDescent="0.25">
      <c r="A50" t="s">
        <v>43</v>
      </c>
      <c r="B50">
        <v>125</v>
      </c>
    </row>
    <row r="51" spans="1:4" x14ac:dyDescent="0.25">
      <c r="A51" t="s">
        <v>44</v>
      </c>
      <c r="B51">
        <v>126</v>
      </c>
    </row>
    <row r="52" spans="1:4" x14ac:dyDescent="0.25">
      <c r="A52" t="s">
        <v>45</v>
      </c>
      <c r="B52">
        <v>350</v>
      </c>
    </row>
    <row r="53" spans="1:4" x14ac:dyDescent="0.25">
      <c r="A53" t="s">
        <v>66</v>
      </c>
      <c r="B53">
        <v>320</v>
      </c>
      <c r="D53" s="17"/>
    </row>
    <row r="54" spans="1:4" x14ac:dyDescent="0.25">
      <c r="A54" t="s">
        <v>47</v>
      </c>
      <c r="B54">
        <v>88</v>
      </c>
    </row>
    <row r="56" spans="1:4" x14ac:dyDescent="0.25">
      <c r="A56" t="s">
        <v>48</v>
      </c>
      <c r="B56">
        <f>SUM(B46:B54)</f>
        <v>3211</v>
      </c>
    </row>
    <row r="59" spans="1:4" x14ac:dyDescent="0.25">
      <c r="A59" t="s">
        <v>49</v>
      </c>
      <c r="B59">
        <f>B45-B56</f>
        <v>2378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s="7" t="s">
        <v>15</v>
      </c>
      <c r="B3" s="8">
        <v>3</v>
      </c>
      <c r="C3" s="9">
        <f>B3*25</f>
        <v>75</v>
      </c>
      <c r="D3" s="8"/>
      <c r="E3" s="9">
        <f t="shared" ref="E3:E37" si="0">D3*40</f>
        <v>0</v>
      </c>
      <c r="F3" s="10"/>
      <c r="G3" s="9">
        <f>F3*100</f>
        <v>0</v>
      </c>
      <c r="H3" s="10"/>
      <c r="I3" s="9">
        <f t="shared" ref="I3:I37" si="1">H3*40</f>
        <v>0</v>
      </c>
      <c r="J3" s="10"/>
      <c r="K3" s="9">
        <f>J3*65</f>
        <v>0</v>
      </c>
      <c r="L3" s="8">
        <v>9</v>
      </c>
      <c r="M3" s="11">
        <f>L3*80</f>
        <v>720</v>
      </c>
      <c r="N3" s="10"/>
      <c r="O3" s="12"/>
      <c r="P3" s="8"/>
      <c r="Q3" s="8">
        <f t="shared" ref="Q3:Q37" si="2">SUM(C3,E3,G3,I3,K3,N3,M3)-O3</f>
        <v>795</v>
      </c>
      <c r="R3" s="13" t="s">
        <v>50</v>
      </c>
      <c r="S3" s="13" t="s">
        <v>50</v>
      </c>
    </row>
    <row r="4" spans="1:21" x14ac:dyDescent="0.25">
      <c r="A4" s="9" t="s">
        <v>33</v>
      </c>
      <c r="B4" s="8"/>
      <c r="C4" s="9">
        <f>B4*25</f>
        <v>0</v>
      </c>
      <c r="D4" s="8"/>
      <c r="E4" s="9">
        <f t="shared" si="0"/>
        <v>0</v>
      </c>
      <c r="F4" s="10"/>
      <c r="G4" s="9">
        <f>F4*80</f>
        <v>0</v>
      </c>
      <c r="H4" s="10"/>
      <c r="I4" s="9">
        <f t="shared" si="1"/>
        <v>0</v>
      </c>
      <c r="J4" s="10"/>
      <c r="K4" s="9">
        <f>J4*60</f>
        <v>0</v>
      </c>
      <c r="L4" s="8">
        <v>9</v>
      </c>
      <c r="M4" s="11">
        <f>L4*65</f>
        <v>585</v>
      </c>
      <c r="N4" s="10"/>
      <c r="O4" s="12"/>
      <c r="P4" s="8"/>
      <c r="Q4" s="8">
        <f t="shared" si="2"/>
        <v>585</v>
      </c>
      <c r="R4" s="13" t="s">
        <v>50</v>
      </c>
      <c r="S4" s="13" t="s">
        <v>50</v>
      </c>
    </row>
    <row r="5" spans="1:21" x14ac:dyDescent="0.25">
      <c r="A5" s="7" t="s">
        <v>16</v>
      </c>
      <c r="B5" s="8">
        <v>31</v>
      </c>
      <c r="C5" s="9">
        <f>B5*25</f>
        <v>775</v>
      </c>
      <c r="D5" s="8"/>
      <c r="E5" s="9">
        <f t="shared" si="0"/>
        <v>0</v>
      </c>
      <c r="F5" s="10">
        <v>3</v>
      </c>
      <c r="G5" s="9">
        <f>F5*100</f>
        <v>300</v>
      </c>
      <c r="H5" s="10"/>
      <c r="I5" s="9">
        <f t="shared" si="1"/>
        <v>0</v>
      </c>
      <c r="J5" s="10"/>
      <c r="K5" s="9">
        <f t="shared" ref="K5:K37" si="3">J5*65</f>
        <v>0</v>
      </c>
      <c r="L5" s="8">
        <v>3</v>
      </c>
      <c r="M5" s="11">
        <f>L5*85</f>
        <v>255</v>
      </c>
      <c r="N5" s="10"/>
      <c r="O5" s="12"/>
      <c r="P5" s="8"/>
      <c r="Q5" s="8">
        <f t="shared" si="2"/>
        <v>1330</v>
      </c>
      <c r="R5" s="13" t="s">
        <v>50</v>
      </c>
      <c r="S5" s="13" t="s">
        <v>50</v>
      </c>
    </row>
    <row r="6" spans="1:21" x14ac:dyDescent="0.25">
      <c r="A6" s="9" t="s">
        <v>32</v>
      </c>
      <c r="B6" s="8">
        <v>12</v>
      </c>
      <c r="C6" s="9">
        <f>B6*25</f>
        <v>300</v>
      </c>
      <c r="D6" s="8"/>
      <c r="E6" s="9">
        <f t="shared" si="0"/>
        <v>0</v>
      </c>
      <c r="F6" s="10"/>
      <c r="G6" s="9">
        <f t="shared" ref="G6:G11" si="4">F6*60</f>
        <v>0</v>
      </c>
      <c r="H6" s="10"/>
      <c r="I6" s="9">
        <f t="shared" si="1"/>
        <v>0</v>
      </c>
      <c r="J6" s="10"/>
      <c r="K6" s="9">
        <f t="shared" si="3"/>
        <v>0</v>
      </c>
      <c r="L6" s="8"/>
      <c r="M6" s="11">
        <f>L6*60</f>
        <v>0</v>
      </c>
      <c r="N6" s="10"/>
      <c r="O6" s="12"/>
      <c r="P6" s="8"/>
      <c r="Q6" s="8">
        <f t="shared" si="2"/>
        <v>300</v>
      </c>
      <c r="R6" s="13"/>
      <c r="S6" s="13" t="s">
        <v>50</v>
      </c>
    </row>
    <row r="7" spans="1:21" x14ac:dyDescent="0.25">
      <c r="A7" s="8" t="s">
        <v>19</v>
      </c>
      <c r="B7" s="10">
        <v>4</v>
      </c>
      <c r="C7" s="9">
        <f>B7*30</f>
        <v>120</v>
      </c>
      <c r="D7" s="8"/>
      <c r="E7" s="9">
        <f t="shared" si="0"/>
        <v>0</v>
      </c>
      <c r="F7" s="10"/>
      <c r="G7" s="9">
        <f t="shared" si="4"/>
        <v>0</v>
      </c>
      <c r="H7" s="10"/>
      <c r="I7" s="9">
        <f t="shared" si="1"/>
        <v>0</v>
      </c>
      <c r="J7" s="10"/>
      <c r="K7" s="9">
        <f t="shared" si="3"/>
        <v>0</v>
      </c>
      <c r="L7" s="8"/>
      <c r="M7" s="11">
        <f>L7*55</f>
        <v>0</v>
      </c>
      <c r="N7" s="10">
        <v>86</v>
      </c>
      <c r="O7" s="12"/>
      <c r="P7" s="8"/>
      <c r="Q7" s="8">
        <f t="shared" si="2"/>
        <v>206</v>
      </c>
      <c r="R7" s="13" t="s">
        <v>50</v>
      </c>
      <c r="S7" s="13" t="s">
        <v>50</v>
      </c>
      <c r="U7">
        <f>SUM(Q6,Q12,Q25)</f>
        <v>970</v>
      </c>
    </row>
    <row r="8" spans="1:21" x14ac:dyDescent="0.25">
      <c r="A8" s="8" t="s">
        <v>57</v>
      </c>
      <c r="B8" s="10">
        <v>7</v>
      </c>
      <c r="C8" s="9">
        <f>B8*35</f>
        <v>245</v>
      </c>
      <c r="D8" s="8"/>
      <c r="E8" s="9">
        <f t="shared" si="0"/>
        <v>0</v>
      </c>
      <c r="F8" s="10"/>
      <c r="G8" s="9">
        <f t="shared" si="4"/>
        <v>0</v>
      </c>
      <c r="H8" s="10"/>
      <c r="I8" s="9">
        <f t="shared" si="1"/>
        <v>0</v>
      </c>
      <c r="J8" s="10"/>
      <c r="K8" s="9">
        <f t="shared" si="3"/>
        <v>0</v>
      </c>
      <c r="L8" s="8"/>
      <c r="M8" s="11">
        <f>L8*55</f>
        <v>0</v>
      </c>
      <c r="N8" s="10"/>
      <c r="O8" s="12"/>
      <c r="P8" s="8"/>
      <c r="Q8" s="8">
        <f t="shared" si="2"/>
        <v>245</v>
      </c>
      <c r="R8" s="13" t="s">
        <v>50</v>
      </c>
      <c r="S8" s="13" t="s">
        <v>50</v>
      </c>
    </row>
    <row r="9" spans="1:21" x14ac:dyDescent="0.25">
      <c r="A9" s="8" t="s">
        <v>21</v>
      </c>
      <c r="B9" s="10">
        <v>2</v>
      </c>
      <c r="C9" s="9">
        <f>B9*25</f>
        <v>50</v>
      </c>
      <c r="D9" s="8"/>
      <c r="E9" s="9">
        <f t="shared" si="0"/>
        <v>0</v>
      </c>
      <c r="F9" s="10"/>
      <c r="G9" s="9">
        <f t="shared" si="4"/>
        <v>0</v>
      </c>
      <c r="H9" s="10"/>
      <c r="I9" s="9">
        <f t="shared" si="1"/>
        <v>0</v>
      </c>
      <c r="J9" s="10"/>
      <c r="K9" s="9">
        <f t="shared" si="3"/>
        <v>0</v>
      </c>
      <c r="L9" s="8"/>
      <c r="M9" s="11">
        <f>L9*55</f>
        <v>0</v>
      </c>
      <c r="N9" s="10"/>
      <c r="O9" s="12"/>
      <c r="P9" s="8"/>
      <c r="Q9" s="8">
        <f t="shared" si="2"/>
        <v>50</v>
      </c>
      <c r="R9" s="13" t="s">
        <v>50</v>
      </c>
      <c r="S9" s="13" t="s">
        <v>50</v>
      </c>
    </row>
    <row r="10" spans="1:21" x14ac:dyDescent="0.25">
      <c r="A10" s="8" t="s">
        <v>58</v>
      </c>
      <c r="B10" s="10">
        <v>5</v>
      </c>
      <c r="C10" s="9">
        <f>B10*25</f>
        <v>125</v>
      </c>
      <c r="D10" s="8"/>
      <c r="E10" s="9">
        <f t="shared" si="0"/>
        <v>0</v>
      </c>
      <c r="F10" s="10"/>
      <c r="G10" s="9">
        <f t="shared" si="4"/>
        <v>0</v>
      </c>
      <c r="H10" s="10"/>
      <c r="I10" s="9">
        <f t="shared" si="1"/>
        <v>0</v>
      </c>
      <c r="J10" s="10"/>
      <c r="K10" s="9">
        <f t="shared" si="3"/>
        <v>0</v>
      </c>
      <c r="L10" s="8"/>
      <c r="M10" s="11">
        <f>L10*55</f>
        <v>0</v>
      </c>
      <c r="N10" s="10"/>
      <c r="O10" s="12"/>
      <c r="P10" s="8"/>
      <c r="Q10" s="8">
        <f t="shared" si="2"/>
        <v>125</v>
      </c>
      <c r="R10" s="13" t="s">
        <v>50</v>
      </c>
      <c r="S10" s="13" t="s">
        <v>50</v>
      </c>
    </row>
    <row r="11" spans="1:21" x14ac:dyDescent="0.25">
      <c r="A11" s="8" t="s">
        <v>56</v>
      </c>
      <c r="B11" s="10">
        <v>5</v>
      </c>
      <c r="C11" s="9">
        <f>B11*35</f>
        <v>175</v>
      </c>
      <c r="D11" s="8"/>
      <c r="E11" s="9">
        <f t="shared" si="0"/>
        <v>0</v>
      </c>
      <c r="F11" s="10"/>
      <c r="G11" s="9">
        <f t="shared" si="4"/>
        <v>0</v>
      </c>
      <c r="H11" s="10"/>
      <c r="I11" s="9">
        <f t="shared" si="1"/>
        <v>0</v>
      </c>
      <c r="J11" s="10"/>
      <c r="K11" s="9">
        <f t="shared" si="3"/>
        <v>0</v>
      </c>
      <c r="L11" s="8"/>
      <c r="M11" s="11">
        <f>L11*55</f>
        <v>0</v>
      </c>
      <c r="N11" s="10"/>
      <c r="O11" s="12"/>
      <c r="P11" s="8"/>
      <c r="Q11" s="8">
        <f t="shared" si="2"/>
        <v>175</v>
      </c>
      <c r="R11" s="13" t="s">
        <v>50</v>
      </c>
      <c r="S11" s="13" t="s">
        <v>50</v>
      </c>
    </row>
    <row r="12" spans="1:21" x14ac:dyDescent="0.25">
      <c r="A12" s="15" t="s">
        <v>72</v>
      </c>
      <c r="B12" s="10"/>
      <c r="C12" s="9">
        <f>B12*30</f>
        <v>0</v>
      </c>
      <c r="D12" s="8"/>
      <c r="E12" s="9">
        <f t="shared" si="0"/>
        <v>0</v>
      </c>
      <c r="F12" s="10"/>
      <c r="G12" s="9">
        <f>F12*80</f>
        <v>0</v>
      </c>
      <c r="H12" s="10"/>
      <c r="I12" s="9">
        <f t="shared" si="1"/>
        <v>0</v>
      </c>
      <c r="J12" s="10"/>
      <c r="K12" s="9">
        <f t="shared" si="3"/>
        <v>0</v>
      </c>
      <c r="L12" s="8">
        <v>3</v>
      </c>
      <c r="M12" s="11">
        <f>L12*65</f>
        <v>195</v>
      </c>
      <c r="N12" s="10"/>
      <c r="O12" s="12">
        <v>5</v>
      </c>
      <c r="P12" s="8"/>
      <c r="Q12" s="8">
        <f t="shared" si="2"/>
        <v>190</v>
      </c>
      <c r="R12" s="13" t="s">
        <v>50</v>
      </c>
      <c r="S12" s="13" t="s">
        <v>50</v>
      </c>
    </row>
    <row r="13" spans="1:21" x14ac:dyDescent="0.25">
      <c r="A13" s="15" t="s">
        <v>24</v>
      </c>
      <c r="B13" s="10">
        <v>4</v>
      </c>
      <c r="C13" s="9">
        <f>B13*25</f>
        <v>100</v>
      </c>
      <c r="D13" s="8">
        <v>6</v>
      </c>
      <c r="E13" s="9">
        <f t="shared" si="0"/>
        <v>240</v>
      </c>
      <c r="F13" s="10"/>
      <c r="G13" s="9"/>
      <c r="H13" s="10"/>
      <c r="I13" s="9">
        <f t="shared" si="1"/>
        <v>0</v>
      </c>
      <c r="J13" s="10"/>
      <c r="K13" s="9">
        <f t="shared" si="3"/>
        <v>0</v>
      </c>
      <c r="L13" s="8"/>
      <c r="M13" s="11"/>
      <c r="N13" s="10"/>
      <c r="O13" s="12"/>
      <c r="P13" s="8"/>
      <c r="Q13" s="8">
        <f t="shared" si="2"/>
        <v>340</v>
      </c>
      <c r="R13" s="13" t="s">
        <v>50</v>
      </c>
      <c r="S13" s="13" t="s">
        <v>50</v>
      </c>
    </row>
    <row r="14" spans="1:21" x14ac:dyDescent="0.25">
      <c r="A14" s="8" t="s">
        <v>54</v>
      </c>
      <c r="B14" s="10">
        <v>9</v>
      </c>
      <c r="C14" s="9">
        <f>B14*25</f>
        <v>225</v>
      </c>
      <c r="D14" s="8"/>
      <c r="E14" s="9">
        <f t="shared" si="0"/>
        <v>0</v>
      </c>
      <c r="F14" s="10"/>
      <c r="G14" s="9">
        <f t="shared" ref="G14:G20" si="5">F14*60</f>
        <v>0</v>
      </c>
      <c r="H14" s="10"/>
      <c r="I14" s="9">
        <f t="shared" si="1"/>
        <v>0</v>
      </c>
      <c r="J14" s="10"/>
      <c r="K14" s="9">
        <f t="shared" si="3"/>
        <v>0</v>
      </c>
      <c r="L14" s="8"/>
      <c r="M14" s="11">
        <f t="shared" ref="M14:M20" si="6">L14*55</f>
        <v>0</v>
      </c>
      <c r="N14" s="10"/>
      <c r="O14" s="12"/>
      <c r="P14" s="8"/>
      <c r="Q14" s="8">
        <f t="shared" si="2"/>
        <v>225</v>
      </c>
      <c r="R14" s="13" t="s">
        <v>50</v>
      </c>
      <c r="S14" s="13" t="s">
        <v>50</v>
      </c>
    </row>
    <row r="15" spans="1:21" x14ac:dyDescent="0.25">
      <c r="A15" s="8" t="s">
        <v>25</v>
      </c>
      <c r="B15" s="10">
        <v>20</v>
      </c>
      <c r="C15" s="9">
        <f>B15*25</f>
        <v>500</v>
      </c>
      <c r="D15" s="8"/>
      <c r="E15" s="9">
        <f t="shared" si="0"/>
        <v>0</v>
      </c>
      <c r="F15" s="10"/>
      <c r="G15" s="9">
        <f t="shared" si="5"/>
        <v>0</v>
      </c>
      <c r="H15" s="10"/>
      <c r="I15" s="9">
        <f t="shared" si="1"/>
        <v>0</v>
      </c>
      <c r="J15" s="10"/>
      <c r="K15" s="9">
        <f t="shared" si="3"/>
        <v>0</v>
      </c>
      <c r="L15" s="8"/>
      <c r="M15" s="11">
        <f t="shared" si="6"/>
        <v>0</v>
      </c>
      <c r="N15" s="10"/>
      <c r="O15" s="12"/>
      <c r="P15" s="8"/>
      <c r="Q15" s="8">
        <f t="shared" si="2"/>
        <v>500</v>
      </c>
      <c r="R15" s="13" t="s">
        <v>50</v>
      </c>
      <c r="S15" s="13" t="s">
        <v>50</v>
      </c>
    </row>
    <row r="16" spans="1:21" x14ac:dyDescent="0.25">
      <c r="A16" s="8" t="s">
        <v>53</v>
      </c>
      <c r="B16" s="10">
        <v>19</v>
      </c>
      <c r="C16" s="9">
        <f>B16*30</f>
        <v>570</v>
      </c>
      <c r="D16" s="8"/>
      <c r="E16" s="9">
        <f t="shared" si="0"/>
        <v>0</v>
      </c>
      <c r="F16" s="10"/>
      <c r="G16" s="9">
        <f t="shared" si="5"/>
        <v>0</v>
      </c>
      <c r="H16" s="10"/>
      <c r="I16" s="9">
        <f t="shared" si="1"/>
        <v>0</v>
      </c>
      <c r="J16" s="10"/>
      <c r="K16" s="9">
        <f t="shared" si="3"/>
        <v>0</v>
      </c>
      <c r="L16" s="8"/>
      <c r="M16" s="11">
        <f t="shared" si="6"/>
        <v>0</v>
      </c>
      <c r="N16" s="10"/>
      <c r="O16" s="12"/>
      <c r="P16" s="8"/>
      <c r="Q16" s="8">
        <f t="shared" si="2"/>
        <v>570</v>
      </c>
      <c r="R16" s="13" t="s">
        <v>50</v>
      </c>
      <c r="S16" s="13" t="s">
        <v>50</v>
      </c>
    </row>
    <row r="17" spans="1:19" x14ac:dyDescent="0.25">
      <c r="A17" s="8" t="s">
        <v>26</v>
      </c>
      <c r="B17" s="10">
        <v>12</v>
      </c>
      <c r="C17" s="9">
        <f>B17*25</f>
        <v>300</v>
      </c>
      <c r="D17" s="8"/>
      <c r="E17" s="9">
        <f t="shared" si="0"/>
        <v>0</v>
      </c>
      <c r="F17" s="10"/>
      <c r="G17" s="9">
        <f t="shared" si="5"/>
        <v>0</v>
      </c>
      <c r="H17" s="10"/>
      <c r="I17" s="9">
        <f t="shared" si="1"/>
        <v>0</v>
      </c>
      <c r="J17" s="10"/>
      <c r="K17" s="9">
        <f t="shared" si="3"/>
        <v>0</v>
      </c>
      <c r="L17" s="8"/>
      <c r="M17" s="11">
        <f t="shared" si="6"/>
        <v>0</v>
      </c>
      <c r="N17" s="10"/>
      <c r="O17" s="12"/>
      <c r="P17" s="8"/>
      <c r="Q17" s="8">
        <f t="shared" si="2"/>
        <v>300</v>
      </c>
      <c r="R17" s="13" t="s">
        <v>50</v>
      </c>
      <c r="S17" s="13" t="s">
        <v>50</v>
      </c>
    </row>
    <row r="18" spans="1:19" x14ac:dyDescent="0.25">
      <c r="A18" s="8" t="s">
        <v>27</v>
      </c>
      <c r="B18" s="10">
        <v>14</v>
      </c>
      <c r="C18" s="9">
        <f>B18*25</f>
        <v>350</v>
      </c>
      <c r="D18" s="8"/>
      <c r="E18" s="9">
        <f t="shared" si="0"/>
        <v>0</v>
      </c>
      <c r="F18" s="10"/>
      <c r="G18" s="9">
        <f t="shared" si="5"/>
        <v>0</v>
      </c>
      <c r="H18" s="10"/>
      <c r="I18" s="9">
        <f t="shared" si="1"/>
        <v>0</v>
      </c>
      <c r="J18" s="10"/>
      <c r="K18" s="9">
        <f t="shared" si="3"/>
        <v>0</v>
      </c>
      <c r="L18" s="8"/>
      <c r="M18" s="11">
        <f t="shared" si="6"/>
        <v>0</v>
      </c>
      <c r="N18" s="10"/>
      <c r="O18" s="12"/>
      <c r="P18" s="8"/>
      <c r="Q18" s="8">
        <f t="shared" si="2"/>
        <v>350</v>
      </c>
      <c r="R18" s="13" t="s">
        <v>50</v>
      </c>
      <c r="S18" s="13" t="s">
        <v>50</v>
      </c>
    </row>
    <row r="19" spans="1:19" x14ac:dyDescent="0.25">
      <c r="A19" s="15" t="s">
        <v>28</v>
      </c>
      <c r="B19" s="10">
        <v>33</v>
      </c>
      <c r="C19" s="9">
        <f>B19*25</f>
        <v>825</v>
      </c>
      <c r="D19" s="8"/>
      <c r="E19" s="9">
        <f t="shared" si="0"/>
        <v>0</v>
      </c>
      <c r="F19" s="10"/>
      <c r="G19" s="9">
        <f t="shared" si="5"/>
        <v>0</v>
      </c>
      <c r="H19" s="10"/>
      <c r="I19" s="9">
        <f t="shared" si="1"/>
        <v>0</v>
      </c>
      <c r="J19" s="10"/>
      <c r="K19" s="9">
        <f t="shared" si="3"/>
        <v>0</v>
      </c>
      <c r="L19" s="8"/>
      <c r="M19" s="11">
        <f t="shared" si="6"/>
        <v>0</v>
      </c>
      <c r="N19" s="10"/>
      <c r="O19" s="12"/>
      <c r="P19" s="8"/>
      <c r="Q19" s="8">
        <f t="shared" si="2"/>
        <v>825</v>
      </c>
      <c r="R19" s="13" t="s">
        <v>50</v>
      </c>
      <c r="S19" s="13" t="s">
        <v>50</v>
      </c>
    </row>
    <row r="20" spans="1:19" x14ac:dyDescent="0.25">
      <c r="A20" s="8" t="s">
        <v>34</v>
      </c>
      <c r="B20" s="10">
        <v>21</v>
      </c>
      <c r="C20" s="9">
        <f>B20*30</f>
        <v>630</v>
      </c>
      <c r="D20" s="8"/>
      <c r="E20" s="9">
        <f t="shared" si="0"/>
        <v>0</v>
      </c>
      <c r="F20" s="10"/>
      <c r="G20" s="9">
        <f t="shared" si="5"/>
        <v>0</v>
      </c>
      <c r="H20" s="10"/>
      <c r="I20" s="9">
        <f t="shared" si="1"/>
        <v>0</v>
      </c>
      <c r="J20" s="10"/>
      <c r="K20" s="9">
        <f t="shared" si="3"/>
        <v>0</v>
      </c>
      <c r="L20" s="8"/>
      <c r="M20" s="11">
        <f t="shared" si="6"/>
        <v>0</v>
      </c>
      <c r="N20" s="10"/>
      <c r="O20" s="12"/>
      <c r="P20" s="8"/>
      <c r="Q20" s="8">
        <f t="shared" si="2"/>
        <v>630</v>
      </c>
      <c r="R20" s="13" t="s">
        <v>50</v>
      </c>
      <c r="S20" s="13" t="s">
        <v>50</v>
      </c>
    </row>
    <row r="21" spans="1:19" x14ac:dyDescent="0.25">
      <c r="A21" s="15" t="s">
        <v>29</v>
      </c>
      <c r="B21" s="10">
        <v>17</v>
      </c>
      <c r="C21" s="9">
        <f>B21*25</f>
        <v>425</v>
      </c>
      <c r="D21" s="8"/>
      <c r="E21" s="9">
        <f t="shared" si="0"/>
        <v>0</v>
      </c>
      <c r="F21" s="10">
        <v>6</v>
      </c>
      <c r="G21" s="9">
        <f>F21*80</f>
        <v>480</v>
      </c>
      <c r="H21" s="10"/>
      <c r="I21" s="9">
        <f t="shared" si="1"/>
        <v>0</v>
      </c>
      <c r="J21" s="10"/>
      <c r="K21" s="9">
        <f t="shared" si="3"/>
        <v>0</v>
      </c>
      <c r="L21" s="8">
        <v>10</v>
      </c>
      <c r="M21" s="11">
        <f>L21*60</f>
        <v>600</v>
      </c>
      <c r="N21" s="10">
        <v>20</v>
      </c>
      <c r="O21" s="12"/>
      <c r="P21" s="8"/>
      <c r="Q21" s="8">
        <f t="shared" si="2"/>
        <v>1525</v>
      </c>
      <c r="R21" s="13" t="s">
        <v>50</v>
      </c>
      <c r="S21" s="13" t="s">
        <v>50</v>
      </c>
    </row>
    <row r="22" spans="1:19" x14ac:dyDescent="0.25">
      <c r="A22" s="8" t="s">
        <v>30</v>
      </c>
      <c r="B22" s="10">
        <v>10</v>
      </c>
      <c r="C22" s="9">
        <f>B22*20</f>
        <v>200</v>
      </c>
      <c r="D22" s="8"/>
      <c r="E22" s="9">
        <f t="shared" si="0"/>
        <v>0</v>
      </c>
      <c r="F22" s="10"/>
      <c r="G22" s="9">
        <f>F22*60</f>
        <v>0</v>
      </c>
      <c r="H22" s="10"/>
      <c r="I22" s="9">
        <f t="shared" si="1"/>
        <v>0</v>
      </c>
      <c r="J22" s="10"/>
      <c r="K22" s="9">
        <f t="shared" si="3"/>
        <v>0</v>
      </c>
      <c r="L22" s="8"/>
      <c r="M22" s="11">
        <f t="shared" ref="M22:M35" si="7">L22*60</f>
        <v>0</v>
      </c>
      <c r="N22" s="10"/>
      <c r="O22" s="12"/>
      <c r="P22" s="8"/>
      <c r="Q22" s="8">
        <f t="shared" si="2"/>
        <v>200</v>
      </c>
      <c r="R22" s="13" t="s">
        <v>50</v>
      </c>
      <c r="S22" s="13" t="s">
        <v>50</v>
      </c>
    </row>
    <row r="23" spans="1:19" x14ac:dyDescent="0.25">
      <c r="A23" s="8" t="s">
        <v>31</v>
      </c>
      <c r="B23" s="10">
        <v>2</v>
      </c>
      <c r="C23" s="9">
        <f>B23*30</f>
        <v>60</v>
      </c>
      <c r="D23" s="8"/>
      <c r="E23" s="9">
        <f t="shared" si="0"/>
        <v>0</v>
      </c>
      <c r="F23" s="10"/>
      <c r="G23" s="9">
        <f>F23*60</f>
        <v>0</v>
      </c>
      <c r="H23" s="10"/>
      <c r="I23" s="9">
        <f t="shared" si="1"/>
        <v>0</v>
      </c>
      <c r="J23" s="10"/>
      <c r="K23" s="9">
        <f t="shared" si="3"/>
        <v>0</v>
      </c>
      <c r="L23" s="8"/>
      <c r="M23" s="11">
        <f t="shared" si="7"/>
        <v>0</v>
      </c>
      <c r="N23" s="10"/>
      <c r="O23" s="12"/>
      <c r="P23" s="8"/>
      <c r="Q23" s="8">
        <f t="shared" si="2"/>
        <v>60</v>
      </c>
      <c r="R23" s="13" t="s">
        <v>50</v>
      </c>
      <c r="S23" s="13" t="s">
        <v>50</v>
      </c>
    </row>
    <row r="24" spans="1:19" x14ac:dyDescent="0.25">
      <c r="A24" s="8" t="s">
        <v>67</v>
      </c>
      <c r="B24" s="10"/>
      <c r="C24" s="9">
        <f>B24*25</f>
        <v>0</v>
      </c>
      <c r="D24" s="8"/>
      <c r="E24" s="9">
        <f t="shared" si="0"/>
        <v>0</v>
      </c>
      <c r="F24" s="10"/>
      <c r="G24" s="9">
        <f t="shared" ref="G24:G33" si="8">F24*60</f>
        <v>0</v>
      </c>
      <c r="H24" s="10"/>
      <c r="I24" s="9">
        <f t="shared" si="1"/>
        <v>0</v>
      </c>
      <c r="J24" s="10">
        <v>2</v>
      </c>
      <c r="K24" s="9">
        <f t="shared" ref="K24:K34" si="9">J24*60</f>
        <v>120</v>
      </c>
      <c r="L24" s="8"/>
      <c r="M24" s="11">
        <f t="shared" si="7"/>
        <v>0</v>
      </c>
      <c r="N24" s="10"/>
      <c r="O24" s="12"/>
      <c r="P24" s="8"/>
      <c r="Q24" s="8">
        <f t="shared" si="2"/>
        <v>120</v>
      </c>
      <c r="R24" s="13" t="s">
        <v>50</v>
      </c>
      <c r="S24" s="13" t="s">
        <v>50</v>
      </c>
    </row>
    <row r="25" spans="1:19" x14ac:dyDescent="0.25">
      <c r="A25" s="8" t="s">
        <v>68</v>
      </c>
      <c r="B25" s="10"/>
      <c r="C25" s="9">
        <f t="shared" ref="C25:C32" si="10">B25*25</f>
        <v>0</v>
      </c>
      <c r="D25" s="8"/>
      <c r="E25" s="9">
        <f t="shared" si="0"/>
        <v>0</v>
      </c>
      <c r="F25" s="10"/>
      <c r="G25" s="9">
        <f t="shared" si="8"/>
        <v>0</v>
      </c>
      <c r="H25" s="10"/>
      <c r="I25" s="9">
        <f t="shared" si="1"/>
        <v>0</v>
      </c>
      <c r="J25" s="10">
        <v>8</v>
      </c>
      <c r="K25" s="9">
        <f t="shared" si="9"/>
        <v>480</v>
      </c>
      <c r="L25" s="8"/>
      <c r="M25" s="11">
        <f t="shared" si="7"/>
        <v>0</v>
      </c>
      <c r="N25" s="10"/>
      <c r="O25" s="12"/>
      <c r="P25" s="8"/>
      <c r="Q25" s="8">
        <f t="shared" si="2"/>
        <v>480</v>
      </c>
      <c r="R25" s="13"/>
      <c r="S25" s="13" t="s">
        <v>50</v>
      </c>
    </row>
    <row r="26" spans="1:19" x14ac:dyDescent="0.25">
      <c r="A26" s="8" t="s">
        <v>79</v>
      </c>
      <c r="B26" s="10"/>
      <c r="C26" s="9">
        <f t="shared" si="10"/>
        <v>0</v>
      </c>
      <c r="D26" s="8"/>
      <c r="E26" s="9">
        <f t="shared" si="0"/>
        <v>0</v>
      </c>
      <c r="F26" s="10"/>
      <c r="G26" s="9">
        <f t="shared" si="8"/>
        <v>0</v>
      </c>
      <c r="H26" s="10"/>
      <c r="I26" s="9">
        <f t="shared" si="1"/>
        <v>0</v>
      </c>
      <c r="J26" s="10">
        <v>8</v>
      </c>
      <c r="K26" s="9">
        <f t="shared" si="9"/>
        <v>480</v>
      </c>
      <c r="L26" s="8"/>
      <c r="M26" s="11">
        <f t="shared" si="7"/>
        <v>0</v>
      </c>
      <c r="N26" s="10"/>
      <c r="O26" s="12"/>
      <c r="P26" s="8"/>
      <c r="Q26" s="8">
        <f t="shared" si="2"/>
        <v>480</v>
      </c>
      <c r="R26" s="13" t="s">
        <v>50</v>
      </c>
      <c r="S26" s="13" t="s">
        <v>50</v>
      </c>
    </row>
    <row r="27" spans="1:19" x14ac:dyDescent="0.25">
      <c r="A27" s="8" t="s">
        <v>70</v>
      </c>
      <c r="B27" s="10"/>
      <c r="C27" s="9">
        <f t="shared" si="10"/>
        <v>0</v>
      </c>
      <c r="D27" s="8"/>
      <c r="E27" s="9">
        <f t="shared" si="0"/>
        <v>0</v>
      </c>
      <c r="F27" s="10"/>
      <c r="G27" s="9">
        <f t="shared" si="8"/>
        <v>0</v>
      </c>
      <c r="H27" s="10"/>
      <c r="I27" s="9">
        <f t="shared" si="1"/>
        <v>0</v>
      </c>
      <c r="J27" s="10">
        <v>10</v>
      </c>
      <c r="K27" s="9">
        <f t="shared" si="9"/>
        <v>600</v>
      </c>
      <c r="L27" s="8"/>
      <c r="M27" s="11">
        <f t="shared" si="7"/>
        <v>0</v>
      </c>
      <c r="N27" s="10"/>
      <c r="O27" s="12"/>
      <c r="P27" s="8"/>
      <c r="Q27" s="8">
        <f t="shared" si="2"/>
        <v>600</v>
      </c>
      <c r="R27" s="13" t="s">
        <v>50</v>
      </c>
      <c r="S27" s="13" t="s">
        <v>50</v>
      </c>
    </row>
    <row r="28" spans="1:19" x14ac:dyDescent="0.25">
      <c r="A28" s="8" t="s">
        <v>71</v>
      </c>
      <c r="B28" s="10"/>
      <c r="C28" s="9">
        <f t="shared" si="10"/>
        <v>0</v>
      </c>
      <c r="D28" s="8"/>
      <c r="E28" s="9">
        <f t="shared" si="0"/>
        <v>0</v>
      </c>
      <c r="F28" s="10"/>
      <c r="G28" s="9">
        <f t="shared" si="8"/>
        <v>0</v>
      </c>
      <c r="H28" s="10"/>
      <c r="I28" s="9">
        <f t="shared" si="1"/>
        <v>0</v>
      </c>
      <c r="J28" s="10">
        <v>3</v>
      </c>
      <c r="K28" s="9">
        <f t="shared" si="9"/>
        <v>180</v>
      </c>
      <c r="L28" s="8"/>
      <c r="M28" s="11">
        <f t="shared" si="7"/>
        <v>0</v>
      </c>
      <c r="N28" s="10"/>
      <c r="O28" s="12"/>
      <c r="P28" s="8"/>
      <c r="Q28" s="8">
        <f t="shared" si="2"/>
        <v>180</v>
      </c>
      <c r="R28" s="13"/>
      <c r="S28" s="13"/>
    </row>
    <row r="29" spans="1:19" x14ac:dyDescent="0.25">
      <c r="A29" s="8" t="s">
        <v>73</v>
      </c>
      <c r="B29" s="10"/>
      <c r="C29" s="9">
        <f t="shared" si="10"/>
        <v>0</v>
      </c>
      <c r="D29" s="8"/>
      <c r="E29" s="9">
        <f t="shared" si="0"/>
        <v>0</v>
      </c>
      <c r="F29" s="10"/>
      <c r="G29" s="9">
        <f t="shared" si="8"/>
        <v>0</v>
      </c>
      <c r="H29" s="10"/>
      <c r="I29" s="9">
        <f t="shared" si="1"/>
        <v>0</v>
      </c>
      <c r="J29" s="10">
        <v>6</v>
      </c>
      <c r="K29" s="9">
        <f t="shared" si="9"/>
        <v>360</v>
      </c>
      <c r="L29" s="8"/>
      <c r="M29" s="11">
        <f t="shared" si="7"/>
        <v>0</v>
      </c>
      <c r="N29" s="10"/>
      <c r="O29" s="12"/>
      <c r="P29" s="8"/>
      <c r="Q29" s="8">
        <f t="shared" si="2"/>
        <v>360</v>
      </c>
      <c r="R29" s="13" t="s">
        <v>50</v>
      </c>
      <c r="S29" s="13" t="s">
        <v>50</v>
      </c>
    </row>
    <row r="30" spans="1:19" x14ac:dyDescent="0.25">
      <c r="A30" s="8" t="s">
        <v>75</v>
      </c>
      <c r="B30" s="10">
        <v>5</v>
      </c>
      <c r="C30" s="9">
        <f t="shared" si="10"/>
        <v>125</v>
      </c>
      <c r="D30" s="8"/>
      <c r="E30" s="9">
        <f t="shared" si="0"/>
        <v>0</v>
      </c>
      <c r="F30" s="10"/>
      <c r="G30" s="9">
        <f t="shared" si="8"/>
        <v>0</v>
      </c>
      <c r="H30" s="10"/>
      <c r="I30" s="9">
        <f t="shared" si="1"/>
        <v>0</v>
      </c>
      <c r="J30" s="10">
        <v>5</v>
      </c>
      <c r="K30" s="9">
        <f t="shared" si="9"/>
        <v>300</v>
      </c>
      <c r="L30" s="8"/>
      <c r="M30" s="11">
        <f t="shared" si="7"/>
        <v>0</v>
      </c>
      <c r="N30" s="10"/>
      <c r="O30" s="12"/>
      <c r="P30" s="8"/>
      <c r="Q30" s="8">
        <f t="shared" si="2"/>
        <v>425</v>
      </c>
      <c r="R30" s="13" t="s">
        <v>50</v>
      </c>
      <c r="S30" s="13" t="s">
        <v>50</v>
      </c>
    </row>
    <row r="31" spans="1:19" x14ac:dyDescent="0.25">
      <c r="A31" s="8" t="s">
        <v>76</v>
      </c>
      <c r="B31" s="10"/>
      <c r="C31" s="9">
        <f t="shared" si="10"/>
        <v>0</v>
      </c>
      <c r="D31" s="8"/>
      <c r="E31" s="9">
        <f t="shared" si="0"/>
        <v>0</v>
      </c>
      <c r="F31" s="10"/>
      <c r="G31" s="9">
        <f t="shared" si="8"/>
        <v>0</v>
      </c>
      <c r="H31" s="10"/>
      <c r="I31" s="9">
        <f t="shared" si="1"/>
        <v>0</v>
      </c>
      <c r="J31" s="10">
        <v>3</v>
      </c>
      <c r="K31" s="9">
        <f t="shared" si="9"/>
        <v>180</v>
      </c>
      <c r="L31" s="8"/>
      <c r="M31" s="11">
        <f t="shared" si="7"/>
        <v>0</v>
      </c>
      <c r="N31" s="10"/>
      <c r="O31" s="12"/>
      <c r="P31" s="8"/>
      <c r="Q31" s="8">
        <f t="shared" si="2"/>
        <v>180</v>
      </c>
      <c r="R31" s="13" t="s">
        <v>50</v>
      </c>
      <c r="S31" s="13" t="s">
        <v>50</v>
      </c>
    </row>
    <row r="32" spans="1:19" x14ac:dyDescent="0.25">
      <c r="A32" s="8" t="s">
        <v>77</v>
      </c>
      <c r="B32" s="10">
        <v>1</v>
      </c>
      <c r="C32" s="9">
        <f t="shared" si="10"/>
        <v>25</v>
      </c>
      <c r="D32" s="8"/>
      <c r="E32" s="9">
        <f t="shared" si="0"/>
        <v>0</v>
      </c>
      <c r="F32" s="10"/>
      <c r="G32" s="9">
        <f t="shared" si="8"/>
        <v>0</v>
      </c>
      <c r="H32" s="10"/>
      <c r="I32" s="9">
        <f t="shared" si="1"/>
        <v>0</v>
      </c>
      <c r="J32" s="10"/>
      <c r="K32" s="9">
        <f t="shared" si="9"/>
        <v>0</v>
      </c>
      <c r="L32" s="8"/>
      <c r="M32" s="11">
        <f t="shared" si="7"/>
        <v>0</v>
      </c>
      <c r="N32" s="10"/>
      <c r="O32" s="12"/>
      <c r="P32" s="8"/>
      <c r="Q32" s="8">
        <f t="shared" si="2"/>
        <v>25</v>
      </c>
      <c r="R32" s="13"/>
      <c r="S32" s="13"/>
    </row>
    <row r="33" spans="1:19" x14ac:dyDescent="0.25">
      <c r="A33" s="8" t="s">
        <v>78</v>
      </c>
      <c r="B33" s="10">
        <v>4</v>
      </c>
      <c r="C33" s="9">
        <f>B33*35</f>
        <v>140</v>
      </c>
      <c r="D33" s="8"/>
      <c r="E33" s="9">
        <f t="shared" si="0"/>
        <v>0</v>
      </c>
      <c r="F33" s="10"/>
      <c r="G33" s="9">
        <f t="shared" si="8"/>
        <v>0</v>
      </c>
      <c r="H33" s="10"/>
      <c r="I33" s="9">
        <f t="shared" si="1"/>
        <v>0</v>
      </c>
      <c r="J33" s="10"/>
      <c r="K33" s="9">
        <f t="shared" si="9"/>
        <v>0</v>
      </c>
      <c r="L33" s="8"/>
      <c r="M33" s="11">
        <f t="shared" si="7"/>
        <v>0</v>
      </c>
      <c r="N33" s="10"/>
      <c r="O33" s="12"/>
      <c r="P33" s="8"/>
      <c r="Q33" s="8">
        <f t="shared" si="2"/>
        <v>140</v>
      </c>
      <c r="R33" s="13" t="s">
        <v>50</v>
      </c>
      <c r="S33" s="13" t="s">
        <v>50</v>
      </c>
    </row>
    <row r="34" spans="1:19" x14ac:dyDescent="0.25">
      <c r="A34" s="8" t="s">
        <v>80</v>
      </c>
      <c r="B34" s="10"/>
      <c r="C34" s="9">
        <f>B34*20</f>
        <v>0</v>
      </c>
      <c r="D34" s="8"/>
      <c r="E34" s="9">
        <f t="shared" si="0"/>
        <v>0</v>
      </c>
      <c r="F34" s="10"/>
      <c r="G34" s="9">
        <f>F34*60</f>
        <v>0</v>
      </c>
      <c r="H34" s="10"/>
      <c r="I34" s="9">
        <f t="shared" si="1"/>
        <v>0</v>
      </c>
      <c r="J34" s="10">
        <v>8</v>
      </c>
      <c r="K34" s="9">
        <f t="shared" si="9"/>
        <v>480</v>
      </c>
      <c r="L34" s="8"/>
      <c r="M34" s="11">
        <f t="shared" si="7"/>
        <v>0</v>
      </c>
      <c r="N34" s="10"/>
      <c r="O34" s="12"/>
      <c r="P34" s="8"/>
      <c r="Q34" s="8">
        <f t="shared" si="2"/>
        <v>480</v>
      </c>
      <c r="R34" s="13" t="s">
        <v>50</v>
      </c>
      <c r="S34" s="13" t="s">
        <v>50</v>
      </c>
    </row>
    <row r="35" spans="1:19" x14ac:dyDescent="0.25">
      <c r="A35" s="8"/>
      <c r="B35" s="10"/>
      <c r="C35" s="9">
        <f>B35*20</f>
        <v>0</v>
      </c>
      <c r="D35" s="8"/>
      <c r="E35" s="9">
        <f t="shared" si="0"/>
        <v>0</v>
      </c>
      <c r="F35" s="10"/>
      <c r="G35" s="9">
        <f>F35*60</f>
        <v>0</v>
      </c>
      <c r="H35" s="10"/>
      <c r="I35" s="9">
        <f t="shared" si="1"/>
        <v>0</v>
      </c>
      <c r="J35" s="10"/>
      <c r="K35" s="9">
        <f t="shared" si="3"/>
        <v>0</v>
      </c>
      <c r="L35" s="8"/>
      <c r="M35" s="11">
        <f t="shared" si="7"/>
        <v>0</v>
      </c>
      <c r="N35" s="10"/>
      <c r="O35" s="12"/>
      <c r="P35" s="8"/>
      <c r="Q35" s="8">
        <f t="shared" si="2"/>
        <v>0</v>
      </c>
      <c r="R35" s="13"/>
      <c r="S35" s="13"/>
    </row>
    <row r="36" spans="1:19" x14ac:dyDescent="0.25">
      <c r="A36" s="9" t="s">
        <v>64</v>
      </c>
      <c r="B36" s="8">
        <v>4</v>
      </c>
      <c r="C36" s="9">
        <f>B36*10</f>
        <v>40</v>
      </c>
      <c r="D36" s="8"/>
      <c r="E36" s="9">
        <f t="shared" si="0"/>
        <v>0</v>
      </c>
      <c r="F36" s="10"/>
      <c r="G36" s="9">
        <f>F36*55</f>
        <v>0</v>
      </c>
      <c r="H36" s="10"/>
      <c r="I36" s="9">
        <f t="shared" si="1"/>
        <v>0</v>
      </c>
      <c r="J36" s="10"/>
      <c r="K36" s="9">
        <f t="shared" si="3"/>
        <v>0</v>
      </c>
      <c r="L36" s="8"/>
      <c r="M36" s="11">
        <f>L36*30</f>
        <v>0</v>
      </c>
      <c r="N36" s="10"/>
      <c r="O36" s="12"/>
      <c r="P36" s="8"/>
      <c r="Q36" s="8">
        <f t="shared" si="2"/>
        <v>40</v>
      </c>
      <c r="R36" s="13"/>
      <c r="S36" s="13"/>
    </row>
    <row r="37" spans="1:19" x14ac:dyDescent="0.25">
      <c r="A37" s="9" t="s">
        <v>65</v>
      </c>
      <c r="B37" s="8">
        <v>21</v>
      </c>
      <c r="C37" s="9">
        <f>B37*10</f>
        <v>210</v>
      </c>
      <c r="D37" s="8"/>
      <c r="E37" s="9">
        <f t="shared" si="0"/>
        <v>0</v>
      </c>
      <c r="F37" s="10"/>
      <c r="G37" s="9">
        <f>F37*55</f>
        <v>0</v>
      </c>
      <c r="H37" s="10"/>
      <c r="I37" s="9">
        <f t="shared" si="1"/>
        <v>0</v>
      </c>
      <c r="J37" s="10"/>
      <c r="K37" s="9">
        <f t="shared" si="3"/>
        <v>0</v>
      </c>
      <c r="L37" s="8"/>
      <c r="M37" s="11">
        <f>L37*55</f>
        <v>0</v>
      </c>
      <c r="N37" s="10"/>
      <c r="O37" s="12"/>
      <c r="P37" s="8"/>
      <c r="Q37" s="8">
        <f t="shared" si="2"/>
        <v>210</v>
      </c>
      <c r="R37" s="13"/>
      <c r="S37" s="13"/>
    </row>
    <row r="38" spans="1:19" x14ac:dyDescent="0.25">
      <c r="B38">
        <f>SUM(B3:B37)</f>
        <v>265</v>
      </c>
      <c r="C38">
        <f>SUM(C3:C35)</f>
        <v>6340</v>
      </c>
      <c r="D38">
        <f>SUM(D3:D37)</f>
        <v>6</v>
      </c>
      <c r="E38">
        <f>SUM(E3:E35)</f>
        <v>240</v>
      </c>
      <c r="F38">
        <f>SUM(F3:F37)</f>
        <v>9</v>
      </c>
      <c r="G38">
        <f>SUM(G3:G35)</f>
        <v>780</v>
      </c>
      <c r="H38">
        <f>SUM(H3:H37)</f>
        <v>0</v>
      </c>
      <c r="I38">
        <f>SUM(I3:I35)</f>
        <v>0</v>
      </c>
      <c r="J38">
        <f>SUM(J3:J37)</f>
        <v>53</v>
      </c>
      <c r="K38">
        <f>SUM(K3:K35)</f>
        <v>3180</v>
      </c>
      <c r="L38">
        <f>SUM(L3:L37)</f>
        <v>34</v>
      </c>
      <c r="M38">
        <f>SUM(M3:M35)</f>
        <v>2355</v>
      </c>
      <c r="Q38">
        <f>SUM(Q3:Q35)-(Q37+Q36)</f>
        <v>12746</v>
      </c>
    </row>
    <row r="39" spans="1:19" x14ac:dyDescent="0.25">
      <c r="M39">
        <f>M38-700</f>
        <v>1655</v>
      </c>
      <c r="Q39">
        <f>SUM(B38,D38,F38,H38,J38,L38)</f>
        <v>367</v>
      </c>
    </row>
    <row r="43" spans="1:19" x14ac:dyDescent="0.25">
      <c r="A43" t="s">
        <v>59</v>
      </c>
      <c r="B43">
        <v>2376</v>
      </c>
      <c r="C43">
        <f>B43+(4*24)</f>
        <v>2472</v>
      </c>
    </row>
    <row r="44" spans="1:19" x14ac:dyDescent="0.25">
      <c r="A44" t="s">
        <v>37</v>
      </c>
      <c r="B44">
        <v>1716</v>
      </c>
    </row>
    <row r="45" spans="1:19" x14ac:dyDescent="0.25">
      <c r="A45" t="s">
        <v>38</v>
      </c>
      <c r="B45">
        <v>1308</v>
      </c>
    </row>
    <row r="46" spans="1:19" x14ac:dyDescent="0.25">
      <c r="A46" s="16" t="s">
        <v>12</v>
      </c>
      <c r="B46">
        <f>SUM(B43:B45)</f>
        <v>5400</v>
      </c>
    </row>
    <row r="48" spans="1:19" x14ac:dyDescent="0.25">
      <c r="A48" t="s">
        <v>39</v>
      </c>
      <c r="B48">
        <f>Q38-B46</f>
        <v>7346</v>
      </c>
    </row>
    <row r="49" spans="1:4" x14ac:dyDescent="0.25">
      <c r="A49" t="s">
        <v>40</v>
      </c>
      <c r="B49">
        <v>1375</v>
      </c>
    </row>
    <row r="50" spans="1:4" x14ac:dyDescent="0.25">
      <c r="A50" t="s">
        <v>41</v>
      </c>
      <c r="B50">
        <v>120</v>
      </c>
    </row>
    <row r="51" spans="1:4" x14ac:dyDescent="0.25">
      <c r="A51" t="s">
        <v>42</v>
      </c>
      <c r="B51">
        <v>215</v>
      </c>
    </row>
    <row r="52" spans="1:4" x14ac:dyDescent="0.25">
      <c r="A52" t="s">
        <v>51</v>
      </c>
      <c r="B52">
        <v>492</v>
      </c>
    </row>
    <row r="53" spans="1:4" x14ac:dyDescent="0.25">
      <c r="A53" t="s">
        <v>43</v>
      </c>
      <c r="B53">
        <v>125</v>
      </c>
    </row>
    <row r="54" spans="1:4" x14ac:dyDescent="0.25">
      <c r="A54" t="s">
        <v>44</v>
      </c>
      <c r="B54">
        <v>126</v>
      </c>
    </row>
    <row r="55" spans="1:4" x14ac:dyDescent="0.25">
      <c r="A55" t="s">
        <v>45</v>
      </c>
      <c r="B55">
        <v>350</v>
      </c>
    </row>
    <row r="56" spans="1:4" x14ac:dyDescent="0.25">
      <c r="A56" t="s">
        <v>66</v>
      </c>
      <c r="B56">
        <v>200</v>
      </c>
      <c r="D56" s="17"/>
    </row>
    <row r="57" spans="1:4" x14ac:dyDescent="0.25">
      <c r="A57" t="s">
        <v>47</v>
      </c>
      <c r="B57">
        <v>88</v>
      </c>
    </row>
    <row r="58" spans="1:4" x14ac:dyDescent="0.25">
      <c r="A58" t="s">
        <v>81</v>
      </c>
      <c r="B58">
        <v>1200</v>
      </c>
    </row>
    <row r="59" spans="1:4" x14ac:dyDescent="0.25">
      <c r="A59" t="s">
        <v>48</v>
      </c>
      <c r="B59">
        <f>SUM(B49:B58)</f>
        <v>4291</v>
      </c>
    </row>
    <row r="62" spans="1:4" x14ac:dyDescent="0.25">
      <c r="A62" t="s">
        <v>49</v>
      </c>
      <c r="B62">
        <f>B48-B59</f>
        <v>3055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opLeftCell="A55" workbookViewId="0">
      <selection activeCell="M5" sqref="M5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t="s">
        <v>70</v>
      </c>
      <c r="B3" s="8"/>
      <c r="C3" s="9">
        <f t="shared" ref="C3:C9" si="0">B3*25</f>
        <v>0</v>
      </c>
      <c r="D3" s="8"/>
      <c r="E3" s="9">
        <f t="shared" ref="E3:E38" si="1">D3*40</f>
        <v>0</v>
      </c>
      <c r="F3" s="10"/>
      <c r="G3" s="9">
        <f>F3*60</f>
        <v>0</v>
      </c>
      <c r="H3" s="10"/>
      <c r="I3" s="9">
        <f t="shared" ref="I3:I38" si="2">H3*40</f>
        <v>0</v>
      </c>
      <c r="J3" s="10">
        <v>7</v>
      </c>
      <c r="K3" s="9">
        <f>J3*60</f>
        <v>420</v>
      </c>
      <c r="L3" s="8">
        <v>3</v>
      </c>
      <c r="M3" s="11">
        <f>L3*65</f>
        <v>195</v>
      </c>
      <c r="N3" s="10">
        <v>50</v>
      </c>
      <c r="O3" s="12"/>
      <c r="P3" s="8"/>
      <c r="Q3" s="8">
        <f t="shared" ref="Q3:Q52" si="3">SUM(C3,E3,G3,I3,K3,N3,M3)-O3</f>
        <v>665</v>
      </c>
      <c r="R3" s="13" t="s">
        <v>50</v>
      </c>
      <c r="S3" s="13" t="s">
        <v>50</v>
      </c>
    </row>
    <row r="4" spans="1:21" x14ac:dyDescent="0.25">
      <c r="A4" s="14" t="s">
        <v>96</v>
      </c>
      <c r="B4" s="8"/>
      <c r="C4" s="9">
        <f t="shared" si="0"/>
        <v>0</v>
      </c>
      <c r="D4" s="8"/>
      <c r="E4" s="9">
        <f t="shared" si="1"/>
        <v>0</v>
      </c>
      <c r="F4" s="10">
        <v>1</v>
      </c>
      <c r="G4" s="9">
        <f>F4*100</f>
        <v>100</v>
      </c>
      <c r="H4" s="10"/>
      <c r="I4" s="9">
        <f t="shared" si="2"/>
        <v>0</v>
      </c>
      <c r="J4" s="10"/>
      <c r="K4" s="9">
        <f t="shared" ref="K4:K36" si="4">J4*60</f>
        <v>0</v>
      </c>
      <c r="L4" s="8">
        <v>9</v>
      </c>
      <c r="M4" s="11">
        <f>L4*80</f>
        <v>720</v>
      </c>
      <c r="N4" s="10"/>
      <c r="O4" s="12"/>
      <c r="P4" s="8"/>
      <c r="Q4" s="8">
        <f t="shared" si="3"/>
        <v>820</v>
      </c>
      <c r="R4" s="13" t="s">
        <v>50</v>
      </c>
      <c r="S4" s="13" t="s">
        <v>50</v>
      </c>
    </row>
    <row r="5" spans="1:21" x14ac:dyDescent="0.25">
      <c r="A5" t="s">
        <v>33</v>
      </c>
      <c r="B5" s="8"/>
      <c r="C5" s="9">
        <f t="shared" si="0"/>
        <v>0</v>
      </c>
      <c r="D5" s="8"/>
      <c r="E5" s="9">
        <f t="shared" si="1"/>
        <v>0</v>
      </c>
      <c r="F5" s="10"/>
      <c r="G5" s="9">
        <f>F5*80</f>
        <v>0</v>
      </c>
      <c r="H5" s="10"/>
      <c r="I5" s="9">
        <f t="shared" si="2"/>
        <v>0</v>
      </c>
      <c r="J5" s="10"/>
      <c r="K5" s="9">
        <f t="shared" si="4"/>
        <v>0</v>
      </c>
      <c r="L5" s="8">
        <v>10</v>
      </c>
      <c r="M5" s="11">
        <f>L5*65</f>
        <v>650</v>
      </c>
      <c r="N5" s="10">
        <v>50</v>
      </c>
      <c r="O5" s="12"/>
      <c r="P5" s="8"/>
      <c r="Q5" s="8">
        <f t="shared" si="3"/>
        <v>700</v>
      </c>
      <c r="R5" s="13" t="s">
        <v>50</v>
      </c>
      <c r="S5" s="13" t="s">
        <v>50</v>
      </c>
    </row>
    <row r="6" spans="1:21" x14ac:dyDescent="0.25">
      <c r="A6" s="9" t="s">
        <v>68</v>
      </c>
      <c r="B6" s="8"/>
      <c r="C6" s="9">
        <f t="shared" si="0"/>
        <v>0</v>
      </c>
      <c r="D6" s="8"/>
      <c r="E6" s="9">
        <f t="shared" si="1"/>
        <v>0</v>
      </c>
      <c r="F6" s="10"/>
      <c r="G6" s="9">
        <f>F6*60</f>
        <v>0</v>
      </c>
      <c r="H6" s="10"/>
      <c r="I6" s="9">
        <f t="shared" si="2"/>
        <v>0</v>
      </c>
      <c r="J6" s="10"/>
      <c r="K6" s="9">
        <f t="shared" si="4"/>
        <v>0</v>
      </c>
      <c r="L6" s="8"/>
      <c r="M6" s="11">
        <f>L6*60</f>
        <v>0</v>
      </c>
      <c r="N6" s="10">
        <v>300</v>
      </c>
      <c r="O6" s="12"/>
      <c r="P6" s="8"/>
      <c r="Q6" s="8">
        <f t="shared" si="3"/>
        <v>300</v>
      </c>
      <c r="R6" s="13"/>
      <c r="S6" s="13" t="s">
        <v>50</v>
      </c>
      <c r="U6">
        <f>SUM(Q6,Q12,Q22)</f>
        <v>800</v>
      </c>
    </row>
    <row r="7" spans="1:21" x14ac:dyDescent="0.25">
      <c r="A7" s="15" t="s">
        <v>16</v>
      </c>
      <c r="B7" s="10">
        <v>29</v>
      </c>
      <c r="C7" s="9">
        <f t="shared" si="0"/>
        <v>725</v>
      </c>
      <c r="D7" s="8"/>
      <c r="E7" s="9">
        <f t="shared" si="1"/>
        <v>0</v>
      </c>
      <c r="F7" s="10"/>
      <c r="G7" s="9">
        <f>F7*100</f>
        <v>0</v>
      </c>
      <c r="H7" s="10"/>
      <c r="I7" s="9">
        <f t="shared" si="2"/>
        <v>0</v>
      </c>
      <c r="J7" s="10"/>
      <c r="K7" s="9">
        <f t="shared" si="4"/>
        <v>0</v>
      </c>
      <c r="L7" s="8">
        <v>2</v>
      </c>
      <c r="M7" s="11">
        <f>L7*85</f>
        <v>170</v>
      </c>
      <c r="N7" s="10"/>
      <c r="O7" s="12"/>
      <c r="P7" s="8"/>
      <c r="Q7" s="8">
        <f t="shared" si="3"/>
        <v>895</v>
      </c>
      <c r="R7" s="13" t="s">
        <v>50</v>
      </c>
      <c r="S7" s="13" t="s">
        <v>50</v>
      </c>
    </row>
    <row r="8" spans="1:21" x14ac:dyDescent="0.25">
      <c r="A8" s="8" t="s">
        <v>32</v>
      </c>
      <c r="B8" s="10">
        <v>12</v>
      </c>
      <c r="C8" s="9">
        <f t="shared" si="0"/>
        <v>300</v>
      </c>
      <c r="D8" s="8"/>
      <c r="E8" s="9">
        <f t="shared" si="1"/>
        <v>0</v>
      </c>
      <c r="F8" s="10"/>
      <c r="G8" s="9">
        <f t="shared" ref="G8:G16" si="5">F8*60</f>
        <v>0</v>
      </c>
      <c r="H8" s="10"/>
      <c r="I8" s="9">
        <f t="shared" si="2"/>
        <v>0</v>
      </c>
      <c r="J8" s="10">
        <v>2</v>
      </c>
      <c r="K8" s="9">
        <f t="shared" si="4"/>
        <v>120</v>
      </c>
      <c r="L8" s="8"/>
      <c r="M8" s="11">
        <f>L8*60</f>
        <v>0</v>
      </c>
      <c r="N8" s="10"/>
      <c r="O8" s="12"/>
      <c r="P8" s="8"/>
      <c r="Q8" s="8">
        <f t="shared" si="3"/>
        <v>420</v>
      </c>
      <c r="R8" s="13" t="s">
        <v>50</v>
      </c>
      <c r="S8" s="13" t="s">
        <v>50</v>
      </c>
    </row>
    <row r="9" spans="1:21" x14ac:dyDescent="0.25">
      <c r="A9" s="8" t="s">
        <v>75</v>
      </c>
      <c r="B9" s="10">
        <v>12</v>
      </c>
      <c r="C9" s="9">
        <f t="shared" si="0"/>
        <v>300</v>
      </c>
      <c r="D9" s="8"/>
      <c r="E9" s="9">
        <f t="shared" si="1"/>
        <v>0</v>
      </c>
      <c r="F9" s="10"/>
      <c r="G9" s="9">
        <f t="shared" si="5"/>
        <v>0</v>
      </c>
      <c r="H9" s="10"/>
      <c r="I9" s="9">
        <f t="shared" si="2"/>
        <v>0</v>
      </c>
      <c r="J9" s="10">
        <v>9</v>
      </c>
      <c r="K9" s="9">
        <f t="shared" si="4"/>
        <v>540</v>
      </c>
      <c r="L9" s="8"/>
      <c r="M9" s="11">
        <f>L9*60</f>
        <v>0</v>
      </c>
      <c r="N9" s="10"/>
      <c r="O9" s="12"/>
      <c r="P9" s="8"/>
      <c r="Q9" s="8">
        <f t="shared" si="3"/>
        <v>840</v>
      </c>
      <c r="R9" s="13" t="s">
        <v>50</v>
      </c>
      <c r="S9" s="13" t="s">
        <v>50</v>
      </c>
    </row>
    <row r="10" spans="1:21" x14ac:dyDescent="0.25">
      <c r="A10" s="8" t="s">
        <v>19</v>
      </c>
      <c r="B10" s="10">
        <v>5</v>
      </c>
      <c r="C10" s="9">
        <f>B10*30</f>
        <v>150</v>
      </c>
      <c r="D10" s="8"/>
      <c r="E10" s="9">
        <f t="shared" si="1"/>
        <v>0</v>
      </c>
      <c r="F10" s="10"/>
      <c r="G10" s="9">
        <f t="shared" si="5"/>
        <v>0</v>
      </c>
      <c r="H10" s="10"/>
      <c r="I10" s="9">
        <f t="shared" si="2"/>
        <v>0</v>
      </c>
      <c r="J10" s="10"/>
      <c r="K10" s="9">
        <f t="shared" si="4"/>
        <v>0</v>
      </c>
      <c r="L10" s="8"/>
      <c r="M10" s="11">
        <f>L10*55</f>
        <v>0</v>
      </c>
      <c r="N10" s="10"/>
      <c r="O10" s="12"/>
      <c r="P10" s="8"/>
      <c r="Q10" s="8">
        <f t="shared" si="3"/>
        <v>150</v>
      </c>
      <c r="R10" s="13" t="s">
        <v>50</v>
      </c>
      <c r="S10" s="13" t="s">
        <v>50</v>
      </c>
    </row>
    <row r="11" spans="1:21" x14ac:dyDescent="0.25">
      <c r="A11" s="8" t="s">
        <v>57</v>
      </c>
      <c r="B11" s="10">
        <v>7</v>
      </c>
      <c r="C11" s="9">
        <f>B11*35</f>
        <v>245</v>
      </c>
      <c r="D11" s="8"/>
      <c r="E11" s="9">
        <f t="shared" si="1"/>
        <v>0</v>
      </c>
      <c r="F11" s="10"/>
      <c r="G11" s="9">
        <f t="shared" si="5"/>
        <v>0</v>
      </c>
      <c r="H11" s="10"/>
      <c r="I11" s="9">
        <f t="shared" si="2"/>
        <v>0</v>
      </c>
      <c r="J11" s="10"/>
      <c r="K11" s="9">
        <f t="shared" si="4"/>
        <v>0</v>
      </c>
      <c r="L11" s="8"/>
      <c r="M11" s="11">
        <f>L11*55</f>
        <v>0</v>
      </c>
      <c r="N11" s="10"/>
      <c r="O11" s="12"/>
      <c r="P11" s="8"/>
      <c r="Q11" s="8">
        <f t="shared" si="3"/>
        <v>245</v>
      </c>
      <c r="R11" s="13" t="s">
        <v>50</v>
      </c>
      <c r="S11" s="13" t="s">
        <v>50</v>
      </c>
    </row>
    <row r="12" spans="1:21" x14ac:dyDescent="0.25">
      <c r="A12" s="8" t="s">
        <v>21</v>
      </c>
      <c r="B12" s="10">
        <v>2</v>
      </c>
      <c r="C12" s="9">
        <f>B12*25</f>
        <v>50</v>
      </c>
      <c r="D12" s="8"/>
      <c r="E12" s="9">
        <f t="shared" si="1"/>
        <v>0</v>
      </c>
      <c r="F12" s="10"/>
      <c r="G12" s="9">
        <f t="shared" si="5"/>
        <v>0</v>
      </c>
      <c r="H12" s="10"/>
      <c r="I12" s="9">
        <f t="shared" si="2"/>
        <v>0</v>
      </c>
      <c r="J12" s="10"/>
      <c r="K12" s="9">
        <f t="shared" si="4"/>
        <v>0</v>
      </c>
      <c r="L12" s="8"/>
      <c r="M12" s="11">
        <f>L12*55</f>
        <v>0</v>
      </c>
      <c r="N12" s="10"/>
      <c r="O12" s="12"/>
      <c r="P12" s="8"/>
      <c r="Q12" s="8">
        <f t="shared" si="3"/>
        <v>50</v>
      </c>
      <c r="R12" s="13"/>
      <c r="S12" s="13"/>
    </row>
    <row r="13" spans="1:21" x14ac:dyDescent="0.25">
      <c r="A13" s="8" t="s">
        <v>58</v>
      </c>
      <c r="B13" s="10">
        <v>7</v>
      </c>
      <c r="C13" s="9">
        <f>B13*25</f>
        <v>175</v>
      </c>
      <c r="D13" s="8"/>
      <c r="E13" s="9">
        <f t="shared" si="1"/>
        <v>0</v>
      </c>
      <c r="F13" s="10"/>
      <c r="G13" s="9">
        <f t="shared" si="5"/>
        <v>0</v>
      </c>
      <c r="H13" s="10"/>
      <c r="I13" s="9">
        <f t="shared" si="2"/>
        <v>0</v>
      </c>
      <c r="J13" s="10"/>
      <c r="K13" s="9">
        <f t="shared" si="4"/>
        <v>0</v>
      </c>
      <c r="L13" s="8"/>
      <c r="M13" s="11">
        <f t="shared" ref="M13:M28" si="6">L13*65</f>
        <v>0</v>
      </c>
      <c r="N13" s="10"/>
      <c r="O13" s="12"/>
      <c r="P13" s="8"/>
      <c r="Q13" s="8">
        <f t="shared" si="3"/>
        <v>175</v>
      </c>
      <c r="R13" s="13" t="s">
        <v>50</v>
      </c>
      <c r="S13" s="13" t="s">
        <v>50</v>
      </c>
    </row>
    <row r="14" spans="1:21" x14ac:dyDescent="0.25">
      <c r="A14" s="8" t="s">
        <v>79</v>
      </c>
      <c r="B14" s="10"/>
      <c r="C14" s="9">
        <f>B14*25</f>
        <v>0</v>
      </c>
      <c r="D14" s="8"/>
      <c r="E14" s="9">
        <f t="shared" si="1"/>
        <v>0</v>
      </c>
      <c r="F14" s="10"/>
      <c r="G14" s="9">
        <f t="shared" si="5"/>
        <v>0</v>
      </c>
      <c r="H14" s="10"/>
      <c r="I14" s="9">
        <f t="shared" si="2"/>
        <v>0</v>
      </c>
      <c r="J14" s="10">
        <v>3</v>
      </c>
      <c r="K14" s="9">
        <f t="shared" si="4"/>
        <v>180</v>
      </c>
      <c r="L14" s="8"/>
      <c r="M14" s="11">
        <f t="shared" si="6"/>
        <v>0</v>
      </c>
      <c r="N14" s="10"/>
      <c r="O14" s="12"/>
      <c r="P14" s="8"/>
      <c r="Q14" s="8">
        <f t="shared" si="3"/>
        <v>180</v>
      </c>
      <c r="R14" s="13" t="s">
        <v>50</v>
      </c>
      <c r="S14" s="13" t="s">
        <v>50</v>
      </c>
    </row>
    <row r="15" spans="1:21" x14ac:dyDescent="0.25">
      <c r="A15" s="8" t="s">
        <v>73</v>
      </c>
      <c r="B15" s="10"/>
      <c r="C15" s="9">
        <f>B15*25</f>
        <v>0</v>
      </c>
      <c r="D15" s="8"/>
      <c r="E15" s="9">
        <f t="shared" si="1"/>
        <v>0</v>
      </c>
      <c r="F15" s="10"/>
      <c r="G15" s="9">
        <f t="shared" si="5"/>
        <v>0</v>
      </c>
      <c r="H15" s="10"/>
      <c r="I15" s="9">
        <f t="shared" si="2"/>
        <v>0</v>
      </c>
      <c r="J15" s="10">
        <v>6</v>
      </c>
      <c r="K15" s="9">
        <f t="shared" si="4"/>
        <v>360</v>
      </c>
      <c r="L15" s="8"/>
      <c r="M15" s="11">
        <f t="shared" si="6"/>
        <v>0</v>
      </c>
      <c r="N15" s="10"/>
      <c r="O15" s="12"/>
      <c r="P15" s="8"/>
      <c r="Q15" s="8">
        <f t="shared" si="3"/>
        <v>360</v>
      </c>
      <c r="R15" s="13" t="s">
        <v>50</v>
      </c>
      <c r="S15" s="13" t="s">
        <v>50</v>
      </c>
    </row>
    <row r="16" spans="1:21" x14ac:dyDescent="0.25">
      <c r="A16" s="8" t="s">
        <v>56</v>
      </c>
      <c r="B16" s="10">
        <v>2</v>
      </c>
      <c r="C16" s="9">
        <f>B16*35</f>
        <v>70</v>
      </c>
      <c r="D16" s="8"/>
      <c r="E16" s="9">
        <f t="shared" si="1"/>
        <v>0</v>
      </c>
      <c r="F16" s="10"/>
      <c r="G16" s="9">
        <f t="shared" si="5"/>
        <v>0</v>
      </c>
      <c r="H16" s="10"/>
      <c r="I16" s="9">
        <f t="shared" si="2"/>
        <v>0</v>
      </c>
      <c r="J16" s="10"/>
      <c r="K16" s="9">
        <f t="shared" si="4"/>
        <v>0</v>
      </c>
      <c r="L16" s="8"/>
      <c r="M16" s="11">
        <f t="shared" si="6"/>
        <v>0</v>
      </c>
      <c r="N16" s="10"/>
      <c r="O16" s="12"/>
      <c r="P16" s="8"/>
      <c r="Q16" s="8">
        <f t="shared" si="3"/>
        <v>70</v>
      </c>
      <c r="R16" s="13" t="s">
        <v>50</v>
      </c>
      <c r="S16" s="13" t="s">
        <v>50</v>
      </c>
    </row>
    <row r="17" spans="1:19" x14ac:dyDescent="0.25">
      <c r="A17" s="15" t="s">
        <v>72</v>
      </c>
      <c r="B17" s="10">
        <v>3</v>
      </c>
      <c r="C17" s="9">
        <f>B17*30</f>
        <v>90</v>
      </c>
      <c r="D17" s="8"/>
      <c r="E17" s="9">
        <f t="shared" si="1"/>
        <v>0</v>
      </c>
      <c r="F17" s="10"/>
      <c r="G17" s="9">
        <f>F17*80</f>
        <v>0</v>
      </c>
      <c r="H17" s="10"/>
      <c r="I17" s="9">
        <f t="shared" si="2"/>
        <v>0</v>
      </c>
      <c r="J17" s="10"/>
      <c r="K17" s="9">
        <f t="shared" si="4"/>
        <v>0</v>
      </c>
      <c r="L17" s="8">
        <v>2</v>
      </c>
      <c r="M17" s="11">
        <f t="shared" si="6"/>
        <v>130</v>
      </c>
      <c r="N17" s="10">
        <v>150</v>
      </c>
      <c r="O17" s="12"/>
      <c r="P17" s="8"/>
      <c r="Q17" s="8">
        <f t="shared" si="3"/>
        <v>370</v>
      </c>
      <c r="R17" s="13" t="s">
        <v>50</v>
      </c>
      <c r="S17" s="13" t="s">
        <v>50</v>
      </c>
    </row>
    <row r="18" spans="1:19" x14ac:dyDescent="0.25">
      <c r="A18" s="15" t="s">
        <v>24</v>
      </c>
      <c r="B18" s="10">
        <v>3</v>
      </c>
      <c r="C18" s="9">
        <f>B18*25</f>
        <v>75</v>
      </c>
      <c r="D18" s="8">
        <v>3</v>
      </c>
      <c r="E18" s="9">
        <f t="shared" si="1"/>
        <v>120</v>
      </c>
      <c r="F18" s="10"/>
      <c r="G18" s="9"/>
      <c r="H18" s="10"/>
      <c r="I18" s="9">
        <f t="shared" si="2"/>
        <v>0</v>
      </c>
      <c r="J18" s="10"/>
      <c r="K18" s="9">
        <f t="shared" si="4"/>
        <v>0</v>
      </c>
      <c r="L18" s="8"/>
      <c r="M18" s="11">
        <f t="shared" si="6"/>
        <v>0</v>
      </c>
      <c r="N18" s="10"/>
      <c r="O18" s="12"/>
      <c r="P18" s="8"/>
      <c r="Q18" s="8">
        <f t="shared" si="3"/>
        <v>195</v>
      </c>
      <c r="R18" s="13" t="s">
        <v>50</v>
      </c>
      <c r="S18" s="13" t="s">
        <v>50</v>
      </c>
    </row>
    <row r="19" spans="1:19" x14ac:dyDescent="0.25">
      <c r="A19" s="8" t="s">
        <v>54</v>
      </c>
      <c r="B19" s="10">
        <v>8</v>
      </c>
      <c r="C19" s="9">
        <f>B19*25</f>
        <v>200</v>
      </c>
      <c r="D19" s="8"/>
      <c r="E19" s="9">
        <f t="shared" si="1"/>
        <v>0</v>
      </c>
      <c r="F19" s="10"/>
      <c r="G19" s="9">
        <f t="shared" ref="G19:G28" si="7">F19*60</f>
        <v>0</v>
      </c>
      <c r="H19" s="10"/>
      <c r="I19" s="9">
        <f t="shared" si="2"/>
        <v>0</v>
      </c>
      <c r="J19" s="10"/>
      <c r="K19" s="9">
        <f t="shared" si="4"/>
        <v>0</v>
      </c>
      <c r="L19" s="8"/>
      <c r="M19" s="11">
        <f t="shared" si="6"/>
        <v>0</v>
      </c>
      <c r="N19" s="10"/>
      <c r="O19" s="12"/>
      <c r="P19" s="8"/>
      <c r="Q19" s="8">
        <f t="shared" si="3"/>
        <v>200</v>
      </c>
      <c r="R19" s="13" t="s">
        <v>50</v>
      </c>
      <c r="S19" s="13" t="s">
        <v>50</v>
      </c>
    </row>
    <row r="20" spans="1:19" x14ac:dyDescent="0.25">
      <c r="A20" s="8" t="s">
        <v>77</v>
      </c>
      <c r="B20" s="10">
        <v>9</v>
      </c>
      <c r="C20" s="9">
        <f>B20*25</f>
        <v>225</v>
      </c>
      <c r="D20" s="8"/>
      <c r="E20" s="9">
        <f t="shared" si="1"/>
        <v>0</v>
      </c>
      <c r="F20" s="10"/>
      <c r="G20" s="9">
        <f t="shared" si="7"/>
        <v>0</v>
      </c>
      <c r="H20" s="10"/>
      <c r="I20" s="9">
        <f t="shared" si="2"/>
        <v>0</v>
      </c>
      <c r="J20" s="10"/>
      <c r="K20" s="9">
        <f t="shared" si="4"/>
        <v>0</v>
      </c>
      <c r="L20" s="8"/>
      <c r="M20" s="11">
        <f t="shared" si="6"/>
        <v>0</v>
      </c>
      <c r="N20" s="10"/>
      <c r="O20" s="12"/>
      <c r="P20" s="8"/>
      <c r="Q20" s="8">
        <f t="shared" si="3"/>
        <v>225</v>
      </c>
      <c r="R20" s="13" t="s">
        <v>50</v>
      </c>
      <c r="S20" s="13" t="s">
        <v>50</v>
      </c>
    </row>
    <row r="21" spans="1:19" x14ac:dyDescent="0.25">
      <c r="A21" s="8" t="s">
        <v>25</v>
      </c>
      <c r="B21" s="10">
        <v>20</v>
      </c>
      <c r="C21" s="9">
        <f>B21*25</f>
        <v>500</v>
      </c>
      <c r="D21" s="8"/>
      <c r="E21" s="9">
        <f t="shared" si="1"/>
        <v>0</v>
      </c>
      <c r="F21" s="10"/>
      <c r="G21" s="9">
        <f t="shared" si="7"/>
        <v>0</v>
      </c>
      <c r="H21" s="10"/>
      <c r="I21" s="9">
        <f t="shared" si="2"/>
        <v>0</v>
      </c>
      <c r="J21" s="10"/>
      <c r="K21" s="9">
        <f t="shared" si="4"/>
        <v>0</v>
      </c>
      <c r="L21" s="8"/>
      <c r="M21" s="11">
        <f t="shared" si="6"/>
        <v>0</v>
      </c>
      <c r="N21" s="10"/>
      <c r="O21" s="12"/>
      <c r="P21" s="8"/>
      <c r="Q21" s="8">
        <f t="shared" si="3"/>
        <v>500</v>
      </c>
      <c r="R21" s="13" t="s">
        <v>50</v>
      </c>
      <c r="S21" s="13" t="s">
        <v>50</v>
      </c>
    </row>
    <row r="22" spans="1:19" x14ac:dyDescent="0.25">
      <c r="A22" s="8" t="s">
        <v>53</v>
      </c>
      <c r="B22" s="10">
        <v>15</v>
      </c>
      <c r="C22" s="9">
        <f>B22*30</f>
        <v>450</v>
      </c>
      <c r="D22" s="8"/>
      <c r="E22" s="9">
        <f t="shared" si="1"/>
        <v>0</v>
      </c>
      <c r="F22" s="10"/>
      <c r="G22" s="9">
        <f t="shared" si="7"/>
        <v>0</v>
      </c>
      <c r="H22" s="10"/>
      <c r="I22" s="9">
        <f t="shared" si="2"/>
        <v>0</v>
      </c>
      <c r="J22" s="10"/>
      <c r="K22" s="9">
        <f t="shared" si="4"/>
        <v>0</v>
      </c>
      <c r="L22" s="8"/>
      <c r="M22" s="11">
        <f t="shared" si="6"/>
        <v>0</v>
      </c>
      <c r="N22" s="10"/>
      <c r="O22" s="12"/>
      <c r="P22" s="8"/>
      <c r="Q22" s="8">
        <f t="shared" si="3"/>
        <v>450</v>
      </c>
      <c r="R22" s="13"/>
      <c r="S22" s="13" t="s">
        <v>50</v>
      </c>
    </row>
    <row r="23" spans="1:19" x14ac:dyDescent="0.25">
      <c r="A23" s="8" t="s">
        <v>26</v>
      </c>
      <c r="B23" s="10">
        <v>8</v>
      </c>
      <c r="C23" s="9">
        <f>B23*25</f>
        <v>200</v>
      </c>
      <c r="D23" s="8"/>
      <c r="E23" s="9">
        <f t="shared" si="1"/>
        <v>0</v>
      </c>
      <c r="F23" s="10"/>
      <c r="G23" s="9">
        <f t="shared" si="7"/>
        <v>0</v>
      </c>
      <c r="H23" s="10"/>
      <c r="I23" s="9">
        <f t="shared" si="2"/>
        <v>0</v>
      </c>
      <c r="J23" s="10"/>
      <c r="K23" s="9">
        <f t="shared" si="4"/>
        <v>0</v>
      </c>
      <c r="L23" s="8"/>
      <c r="M23" s="11">
        <f t="shared" si="6"/>
        <v>0</v>
      </c>
      <c r="N23" s="10"/>
      <c r="O23" s="12"/>
      <c r="P23" s="8"/>
      <c r="Q23" s="8">
        <f t="shared" si="3"/>
        <v>200</v>
      </c>
      <c r="R23" s="13" t="s">
        <v>50</v>
      </c>
      <c r="S23" s="13" t="s">
        <v>50</v>
      </c>
    </row>
    <row r="24" spans="1:19" x14ac:dyDescent="0.25">
      <c r="A24" s="8" t="s">
        <v>76</v>
      </c>
      <c r="B24" s="10"/>
      <c r="C24" s="9">
        <f>B24*25</f>
        <v>0</v>
      </c>
      <c r="D24" s="8"/>
      <c r="E24" s="9">
        <f t="shared" si="1"/>
        <v>0</v>
      </c>
      <c r="F24" s="10"/>
      <c r="G24" s="9">
        <f t="shared" si="7"/>
        <v>0</v>
      </c>
      <c r="H24" s="10"/>
      <c r="I24" s="9">
        <f t="shared" si="2"/>
        <v>0</v>
      </c>
      <c r="J24" s="10">
        <v>7</v>
      </c>
      <c r="K24" s="9">
        <f t="shared" si="4"/>
        <v>420</v>
      </c>
      <c r="L24" s="8"/>
      <c r="M24" s="11">
        <f t="shared" si="6"/>
        <v>0</v>
      </c>
      <c r="N24" s="10"/>
      <c r="O24" s="12"/>
      <c r="P24" s="8"/>
      <c r="Q24" s="8">
        <f t="shared" si="3"/>
        <v>420</v>
      </c>
      <c r="R24" s="13" t="s">
        <v>50</v>
      </c>
      <c r="S24" s="13" t="s">
        <v>50</v>
      </c>
    </row>
    <row r="25" spans="1:19" x14ac:dyDescent="0.25">
      <c r="A25" s="8" t="s">
        <v>27</v>
      </c>
      <c r="B25" s="10">
        <v>5</v>
      </c>
      <c r="C25" s="9">
        <f>B25*25</f>
        <v>125</v>
      </c>
      <c r="D25" s="8"/>
      <c r="E25" s="9">
        <f t="shared" si="1"/>
        <v>0</v>
      </c>
      <c r="F25" s="10"/>
      <c r="G25" s="9">
        <f t="shared" si="7"/>
        <v>0</v>
      </c>
      <c r="H25" s="10"/>
      <c r="I25" s="9">
        <f t="shared" si="2"/>
        <v>0</v>
      </c>
      <c r="J25" s="10"/>
      <c r="K25" s="9">
        <f t="shared" si="4"/>
        <v>0</v>
      </c>
      <c r="L25" s="8"/>
      <c r="M25" s="11">
        <f t="shared" si="6"/>
        <v>0</v>
      </c>
      <c r="N25" s="10"/>
      <c r="O25" s="12"/>
      <c r="P25" s="8"/>
      <c r="Q25" s="8">
        <f t="shared" si="3"/>
        <v>125</v>
      </c>
      <c r="R25" s="13" t="s">
        <v>50</v>
      </c>
      <c r="S25" s="13" t="s">
        <v>50</v>
      </c>
    </row>
    <row r="26" spans="1:19" x14ac:dyDescent="0.25">
      <c r="A26" s="8" t="s">
        <v>78</v>
      </c>
      <c r="B26" s="10">
        <v>3</v>
      </c>
      <c r="C26" s="9">
        <f>B26*35</f>
        <v>105</v>
      </c>
      <c r="D26" s="8"/>
      <c r="E26" s="9">
        <f t="shared" si="1"/>
        <v>0</v>
      </c>
      <c r="F26" s="10"/>
      <c r="G26" s="9">
        <f t="shared" si="7"/>
        <v>0</v>
      </c>
      <c r="H26" s="10"/>
      <c r="I26" s="9">
        <f t="shared" si="2"/>
        <v>0</v>
      </c>
      <c r="J26" s="10"/>
      <c r="K26" s="9">
        <f t="shared" si="4"/>
        <v>0</v>
      </c>
      <c r="L26" s="8"/>
      <c r="M26" s="11">
        <f t="shared" si="6"/>
        <v>0</v>
      </c>
      <c r="N26" s="10"/>
      <c r="O26" s="12"/>
      <c r="P26" s="8"/>
      <c r="Q26" s="8">
        <f t="shared" si="3"/>
        <v>105</v>
      </c>
      <c r="R26" s="13" t="s">
        <v>50</v>
      </c>
      <c r="S26" s="13" t="s">
        <v>50</v>
      </c>
    </row>
    <row r="27" spans="1:19" x14ac:dyDescent="0.25">
      <c r="A27" s="15" t="s">
        <v>28</v>
      </c>
      <c r="B27" s="10">
        <v>24</v>
      </c>
      <c r="C27" s="9">
        <f>B27*25</f>
        <v>600</v>
      </c>
      <c r="D27" s="8"/>
      <c r="E27" s="9">
        <f t="shared" si="1"/>
        <v>0</v>
      </c>
      <c r="F27" s="10"/>
      <c r="G27" s="9">
        <f t="shared" si="7"/>
        <v>0</v>
      </c>
      <c r="H27" s="10"/>
      <c r="I27" s="9">
        <f t="shared" si="2"/>
        <v>0</v>
      </c>
      <c r="J27" s="10"/>
      <c r="K27" s="9">
        <f t="shared" si="4"/>
        <v>0</v>
      </c>
      <c r="L27" s="8"/>
      <c r="M27" s="11">
        <f t="shared" si="6"/>
        <v>0</v>
      </c>
      <c r="N27" s="10"/>
      <c r="O27" s="12"/>
      <c r="P27" s="8"/>
      <c r="Q27" s="8">
        <f t="shared" si="3"/>
        <v>600</v>
      </c>
      <c r="R27" s="13" t="s">
        <v>50</v>
      </c>
      <c r="S27" s="13" t="s">
        <v>50</v>
      </c>
    </row>
    <row r="28" spans="1:19" x14ac:dyDescent="0.25">
      <c r="A28" s="8" t="s">
        <v>34</v>
      </c>
      <c r="B28" s="10">
        <v>17</v>
      </c>
      <c r="C28" s="9">
        <f>B28*30</f>
        <v>510</v>
      </c>
      <c r="D28" s="8"/>
      <c r="E28" s="9">
        <f t="shared" si="1"/>
        <v>0</v>
      </c>
      <c r="F28" s="10"/>
      <c r="G28" s="9">
        <f t="shared" si="7"/>
        <v>0</v>
      </c>
      <c r="H28" s="10"/>
      <c r="I28" s="9">
        <f t="shared" si="2"/>
        <v>0</v>
      </c>
      <c r="J28" s="10"/>
      <c r="K28" s="9">
        <f t="shared" si="4"/>
        <v>0</v>
      </c>
      <c r="L28" s="8"/>
      <c r="M28" s="11">
        <f t="shared" si="6"/>
        <v>0</v>
      </c>
      <c r="N28" s="10"/>
      <c r="O28" s="12"/>
      <c r="P28" s="8"/>
      <c r="Q28" s="8">
        <f t="shared" si="3"/>
        <v>510</v>
      </c>
      <c r="R28" s="13" t="s">
        <v>50</v>
      </c>
      <c r="S28" s="13" t="s">
        <v>50</v>
      </c>
    </row>
    <row r="29" spans="1:19" x14ac:dyDescent="0.25">
      <c r="A29" s="15" t="s">
        <v>29</v>
      </c>
      <c r="B29" s="10">
        <v>14</v>
      </c>
      <c r="C29" s="9">
        <f>B29*25</f>
        <v>350</v>
      </c>
      <c r="D29" s="8"/>
      <c r="E29" s="9">
        <f t="shared" si="1"/>
        <v>0</v>
      </c>
      <c r="F29" s="10"/>
      <c r="G29" s="9">
        <f>F29*80</f>
        <v>0</v>
      </c>
      <c r="H29" s="10"/>
      <c r="I29" s="9">
        <f t="shared" si="2"/>
        <v>0</v>
      </c>
      <c r="J29" s="10"/>
      <c r="K29" s="9">
        <f t="shared" si="4"/>
        <v>0</v>
      </c>
      <c r="L29" s="8">
        <v>9</v>
      </c>
      <c r="M29" s="11">
        <f>L29*60</f>
        <v>540</v>
      </c>
      <c r="N29" s="10">
        <v>50</v>
      </c>
      <c r="O29" s="12"/>
      <c r="P29" s="8"/>
      <c r="Q29" s="8">
        <f t="shared" si="3"/>
        <v>940</v>
      </c>
      <c r="R29" s="13" t="s">
        <v>50</v>
      </c>
      <c r="S29" s="13" t="s">
        <v>50</v>
      </c>
    </row>
    <row r="30" spans="1:19" x14ac:dyDescent="0.25">
      <c r="A30" s="8" t="s">
        <v>84</v>
      </c>
      <c r="B30" s="10">
        <v>2</v>
      </c>
      <c r="C30" s="9">
        <f>B30*20</f>
        <v>40</v>
      </c>
      <c r="D30" s="8"/>
      <c r="E30" s="9">
        <f t="shared" si="1"/>
        <v>0</v>
      </c>
      <c r="F30" s="10"/>
      <c r="G30" s="9">
        <f>F30*60</f>
        <v>0</v>
      </c>
      <c r="H30" s="10"/>
      <c r="I30" s="9">
        <f t="shared" si="2"/>
        <v>0</v>
      </c>
      <c r="J30" s="10">
        <v>8</v>
      </c>
      <c r="K30" s="9">
        <f t="shared" si="4"/>
        <v>480</v>
      </c>
      <c r="L30" s="8"/>
      <c r="M30" s="11">
        <f>L30*60</f>
        <v>0</v>
      </c>
      <c r="N30" s="10"/>
      <c r="O30" s="12"/>
      <c r="P30" s="8"/>
      <c r="Q30" s="8">
        <f t="shared" si="3"/>
        <v>520</v>
      </c>
      <c r="R30" s="13" t="s">
        <v>50</v>
      </c>
      <c r="S30" s="13" t="s">
        <v>50</v>
      </c>
    </row>
    <row r="31" spans="1:19" x14ac:dyDescent="0.25">
      <c r="A31" s="8" t="s">
        <v>30</v>
      </c>
      <c r="B31" s="10">
        <v>9</v>
      </c>
      <c r="C31" s="9">
        <f>B31*20</f>
        <v>180</v>
      </c>
      <c r="D31" s="8"/>
      <c r="E31" s="9">
        <f t="shared" si="1"/>
        <v>0</v>
      </c>
      <c r="F31" s="10"/>
      <c r="G31" s="9">
        <f>F31*60</f>
        <v>0</v>
      </c>
      <c r="H31" s="10"/>
      <c r="I31" s="9">
        <f t="shared" si="2"/>
        <v>0</v>
      </c>
      <c r="J31" s="10"/>
      <c r="K31" s="9">
        <f t="shared" si="4"/>
        <v>0</v>
      </c>
      <c r="L31" s="8"/>
      <c r="M31" s="11">
        <f>L31*60</f>
        <v>0</v>
      </c>
      <c r="N31" s="10"/>
      <c r="O31" s="12"/>
      <c r="P31" s="8"/>
      <c r="Q31" s="8">
        <f t="shared" si="3"/>
        <v>180</v>
      </c>
      <c r="R31" s="13" t="s">
        <v>50</v>
      </c>
      <c r="S31" s="13" t="s">
        <v>50</v>
      </c>
    </row>
    <row r="32" spans="1:19" x14ac:dyDescent="0.25">
      <c r="A32" s="8" t="s">
        <v>31</v>
      </c>
      <c r="B32" s="10">
        <v>2</v>
      </c>
      <c r="C32" s="9">
        <f>B32*30</f>
        <v>60</v>
      </c>
      <c r="D32" s="8"/>
      <c r="E32" s="9">
        <f t="shared" si="1"/>
        <v>0</v>
      </c>
      <c r="F32" s="10"/>
      <c r="G32" s="9">
        <f>F32*60</f>
        <v>0</v>
      </c>
      <c r="H32" s="10"/>
      <c r="I32" s="9">
        <f t="shared" si="2"/>
        <v>0</v>
      </c>
      <c r="J32" s="10"/>
      <c r="K32" s="9">
        <f t="shared" si="4"/>
        <v>0</v>
      </c>
      <c r="L32" s="8"/>
      <c r="M32" s="11">
        <f>L32*60</f>
        <v>0</v>
      </c>
      <c r="N32" s="10"/>
      <c r="O32" s="12"/>
      <c r="P32" s="8"/>
      <c r="Q32" s="8">
        <f t="shared" si="3"/>
        <v>60</v>
      </c>
      <c r="R32" s="13" t="s">
        <v>50</v>
      </c>
      <c r="S32" s="13" t="s">
        <v>50</v>
      </c>
    </row>
    <row r="33" spans="1:19" x14ac:dyDescent="0.25">
      <c r="A33" s="8" t="s">
        <v>83</v>
      </c>
      <c r="B33" s="10">
        <v>7</v>
      </c>
      <c r="C33" s="9">
        <f t="shared" ref="C33:C38" si="8">B33*25</f>
        <v>175</v>
      </c>
      <c r="D33" s="8"/>
      <c r="E33" s="9">
        <f t="shared" si="1"/>
        <v>0</v>
      </c>
      <c r="F33" s="10"/>
      <c r="G33" s="9">
        <f t="shared" ref="G33:G38" si="9">F33*60</f>
        <v>0</v>
      </c>
      <c r="H33" s="10"/>
      <c r="I33" s="9">
        <f t="shared" si="2"/>
        <v>0</v>
      </c>
      <c r="J33" s="10"/>
      <c r="K33" s="9">
        <f t="shared" si="4"/>
        <v>0</v>
      </c>
      <c r="L33" s="8"/>
      <c r="M33" s="11">
        <f t="shared" ref="M33:M38" si="10">L33*60</f>
        <v>0</v>
      </c>
      <c r="N33" s="10"/>
      <c r="O33" s="12"/>
      <c r="P33" s="8"/>
      <c r="Q33" s="8">
        <f t="shared" si="3"/>
        <v>175</v>
      </c>
      <c r="R33" s="13" t="s">
        <v>50</v>
      </c>
      <c r="S33" s="13" t="s">
        <v>50</v>
      </c>
    </row>
    <row r="34" spans="1:19" x14ac:dyDescent="0.25">
      <c r="A34" s="8" t="s">
        <v>85</v>
      </c>
      <c r="B34" s="10">
        <v>7</v>
      </c>
      <c r="C34" s="9">
        <f t="shared" si="8"/>
        <v>175</v>
      </c>
      <c r="D34" s="8"/>
      <c r="E34" s="9">
        <f t="shared" si="1"/>
        <v>0</v>
      </c>
      <c r="F34" s="10"/>
      <c r="G34" s="9">
        <f t="shared" si="9"/>
        <v>0</v>
      </c>
      <c r="H34" s="10"/>
      <c r="I34" s="9">
        <f t="shared" si="2"/>
        <v>0</v>
      </c>
      <c r="J34" s="10">
        <v>6</v>
      </c>
      <c r="K34" s="9">
        <f t="shared" si="4"/>
        <v>360</v>
      </c>
      <c r="L34" s="8"/>
      <c r="M34" s="11">
        <f t="shared" si="10"/>
        <v>0</v>
      </c>
      <c r="N34" s="10"/>
      <c r="O34" s="12"/>
      <c r="P34" s="8"/>
      <c r="Q34" s="8">
        <f t="shared" si="3"/>
        <v>535</v>
      </c>
      <c r="R34" s="13" t="s">
        <v>50</v>
      </c>
      <c r="S34" s="13" t="s">
        <v>50</v>
      </c>
    </row>
    <row r="35" spans="1:19" x14ac:dyDescent="0.25">
      <c r="A35" s="8" t="s">
        <v>86</v>
      </c>
      <c r="B35" s="10"/>
      <c r="C35" s="9">
        <f t="shared" si="8"/>
        <v>0</v>
      </c>
      <c r="D35" s="8"/>
      <c r="E35" s="9">
        <f t="shared" si="1"/>
        <v>0</v>
      </c>
      <c r="F35" s="10"/>
      <c r="G35" s="9">
        <f t="shared" si="9"/>
        <v>0</v>
      </c>
      <c r="H35" s="10"/>
      <c r="I35" s="9">
        <f t="shared" si="2"/>
        <v>0</v>
      </c>
      <c r="J35" s="10">
        <v>1</v>
      </c>
      <c r="K35" s="9">
        <f t="shared" si="4"/>
        <v>60</v>
      </c>
      <c r="L35" s="8"/>
      <c r="M35" s="11">
        <f t="shared" si="10"/>
        <v>0</v>
      </c>
      <c r="N35" s="10"/>
      <c r="O35" s="12"/>
      <c r="P35" s="8"/>
      <c r="Q35" s="8">
        <f t="shared" si="3"/>
        <v>60</v>
      </c>
      <c r="R35" s="13" t="s">
        <v>50</v>
      </c>
      <c r="S35" s="13" t="s">
        <v>50</v>
      </c>
    </row>
    <row r="36" spans="1:19" x14ac:dyDescent="0.25">
      <c r="A36" s="8" t="s">
        <v>87</v>
      </c>
      <c r="B36" s="10"/>
      <c r="C36" s="9">
        <f t="shared" si="8"/>
        <v>0</v>
      </c>
      <c r="D36" s="8"/>
      <c r="E36" s="9">
        <f t="shared" si="1"/>
        <v>0</v>
      </c>
      <c r="F36" s="10"/>
      <c r="G36" s="9">
        <f t="shared" si="9"/>
        <v>0</v>
      </c>
      <c r="H36" s="10"/>
      <c r="I36" s="9">
        <f t="shared" si="2"/>
        <v>0</v>
      </c>
      <c r="J36" s="10">
        <v>8</v>
      </c>
      <c r="K36" s="9">
        <f t="shared" si="4"/>
        <v>480</v>
      </c>
      <c r="L36" s="8"/>
      <c r="M36" s="11">
        <f t="shared" si="10"/>
        <v>0</v>
      </c>
      <c r="N36" s="10"/>
      <c r="O36" s="12"/>
      <c r="P36" s="8"/>
      <c r="Q36" s="8">
        <f t="shared" si="3"/>
        <v>480</v>
      </c>
      <c r="R36" s="13" t="s">
        <v>50</v>
      </c>
      <c r="S36" s="13" t="s">
        <v>50</v>
      </c>
    </row>
    <row r="37" spans="1:19" x14ac:dyDescent="0.25">
      <c r="A37" s="8" t="s">
        <v>88</v>
      </c>
      <c r="B37" s="10"/>
      <c r="C37" s="9">
        <f t="shared" si="8"/>
        <v>0</v>
      </c>
      <c r="D37" s="8"/>
      <c r="E37" s="9">
        <f t="shared" si="1"/>
        <v>0</v>
      </c>
      <c r="F37" s="10"/>
      <c r="G37" s="9">
        <f t="shared" si="9"/>
        <v>0</v>
      </c>
      <c r="H37" s="10"/>
      <c r="I37" s="9">
        <f t="shared" si="2"/>
        <v>0</v>
      </c>
      <c r="J37" s="10">
        <v>3</v>
      </c>
      <c r="K37" s="9">
        <f>J37*60</f>
        <v>180</v>
      </c>
      <c r="L37" s="8"/>
      <c r="M37" s="11">
        <f t="shared" si="10"/>
        <v>0</v>
      </c>
      <c r="N37" s="10"/>
      <c r="O37" s="12"/>
      <c r="P37" s="8"/>
      <c r="Q37" s="8">
        <f t="shared" si="3"/>
        <v>180</v>
      </c>
      <c r="R37" s="13" t="s">
        <v>50</v>
      </c>
      <c r="S37" s="13" t="s">
        <v>50</v>
      </c>
    </row>
    <row r="38" spans="1:19" x14ac:dyDescent="0.25">
      <c r="A38" s="8" t="s">
        <v>95</v>
      </c>
      <c r="B38" s="10"/>
      <c r="C38" s="9">
        <f t="shared" si="8"/>
        <v>0</v>
      </c>
      <c r="D38" s="8"/>
      <c r="E38" s="9">
        <f t="shared" si="1"/>
        <v>0</v>
      </c>
      <c r="F38" s="10"/>
      <c r="G38" s="9">
        <f t="shared" si="9"/>
        <v>0</v>
      </c>
      <c r="H38" s="10"/>
      <c r="I38" s="9">
        <f t="shared" si="2"/>
        <v>0</v>
      </c>
      <c r="J38" s="10">
        <v>3</v>
      </c>
      <c r="K38" s="9">
        <f t="shared" ref="K38:K52" si="11">J38*60</f>
        <v>180</v>
      </c>
      <c r="L38" s="8"/>
      <c r="M38" s="11">
        <f t="shared" si="10"/>
        <v>0</v>
      </c>
      <c r="N38" s="10"/>
      <c r="O38" s="12"/>
      <c r="P38" s="8"/>
      <c r="Q38" s="8">
        <f t="shared" si="3"/>
        <v>180</v>
      </c>
      <c r="R38" s="13" t="s">
        <v>50</v>
      </c>
      <c r="S38" s="13" t="s">
        <v>50</v>
      </c>
    </row>
    <row r="39" spans="1:19" x14ac:dyDescent="0.25">
      <c r="A39" s="8" t="s">
        <v>89</v>
      </c>
      <c r="B39" s="10"/>
      <c r="C39" s="9">
        <f>B39*25</f>
        <v>0</v>
      </c>
      <c r="D39" s="8"/>
      <c r="E39" s="9">
        <f t="shared" ref="E39:E52" si="12">D39*40</f>
        <v>0</v>
      </c>
      <c r="F39" s="10"/>
      <c r="G39" s="9">
        <f t="shared" ref="G39:G52" si="13">F39*60</f>
        <v>0</v>
      </c>
      <c r="H39" s="10"/>
      <c r="I39" s="9">
        <f t="shared" ref="I39:I52" si="14">H39*40</f>
        <v>0</v>
      </c>
      <c r="J39" s="10">
        <v>2</v>
      </c>
      <c r="K39" s="9">
        <f t="shared" si="11"/>
        <v>120</v>
      </c>
      <c r="L39" s="8"/>
      <c r="M39" s="11">
        <f>L39*60</f>
        <v>0</v>
      </c>
      <c r="N39" s="10"/>
      <c r="O39" s="12"/>
      <c r="P39" s="8"/>
      <c r="Q39" s="8">
        <f t="shared" si="3"/>
        <v>120</v>
      </c>
      <c r="R39" s="13" t="s">
        <v>50</v>
      </c>
      <c r="S39" s="13" t="s">
        <v>50</v>
      </c>
    </row>
    <row r="40" spans="1:19" x14ac:dyDescent="0.25">
      <c r="A40" s="8" t="s">
        <v>90</v>
      </c>
      <c r="B40" s="10"/>
      <c r="C40" s="9">
        <f t="shared" ref="C40:C47" si="15">B40*25</f>
        <v>0</v>
      </c>
      <c r="D40" s="8"/>
      <c r="E40" s="9">
        <f t="shared" si="12"/>
        <v>0</v>
      </c>
      <c r="F40" s="10"/>
      <c r="G40" s="9">
        <f t="shared" si="13"/>
        <v>0</v>
      </c>
      <c r="H40" s="10"/>
      <c r="I40" s="9">
        <f t="shared" si="14"/>
        <v>0</v>
      </c>
      <c r="J40" s="10">
        <v>3</v>
      </c>
      <c r="K40" s="9">
        <f t="shared" si="11"/>
        <v>180</v>
      </c>
      <c r="L40" s="8"/>
      <c r="M40" s="11">
        <f>L40*60</f>
        <v>0</v>
      </c>
      <c r="N40" s="10"/>
      <c r="O40" s="12"/>
      <c r="P40" s="8"/>
      <c r="Q40" s="8">
        <f t="shared" si="3"/>
        <v>180</v>
      </c>
      <c r="R40" s="13" t="s">
        <v>50</v>
      </c>
      <c r="S40" s="13" t="s">
        <v>50</v>
      </c>
    </row>
    <row r="41" spans="1:19" x14ac:dyDescent="0.25">
      <c r="A41" s="8" t="s">
        <v>91</v>
      </c>
      <c r="B41" s="10"/>
      <c r="C41" s="9">
        <f t="shared" si="15"/>
        <v>0</v>
      </c>
      <c r="D41" s="8"/>
      <c r="E41" s="9">
        <f t="shared" si="12"/>
        <v>0</v>
      </c>
      <c r="F41" s="10"/>
      <c r="G41" s="9">
        <f t="shared" si="13"/>
        <v>0</v>
      </c>
      <c r="H41" s="10"/>
      <c r="I41" s="9">
        <f t="shared" si="14"/>
        <v>0</v>
      </c>
      <c r="J41" s="10">
        <v>1</v>
      </c>
      <c r="K41" s="9">
        <f t="shared" si="11"/>
        <v>60</v>
      </c>
      <c r="L41" s="8"/>
      <c r="M41" s="11">
        <f>L41*60</f>
        <v>0</v>
      </c>
      <c r="N41" s="10"/>
      <c r="O41" s="12"/>
      <c r="P41" s="8" t="s">
        <v>94</v>
      </c>
      <c r="Q41" s="8">
        <f t="shared" si="3"/>
        <v>60</v>
      </c>
      <c r="R41" s="13"/>
      <c r="S41" s="13"/>
    </row>
    <row r="42" spans="1:19" x14ac:dyDescent="0.25">
      <c r="A42" s="8" t="s">
        <v>92</v>
      </c>
      <c r="B42" s="10"/>
      <c r="C42" s="9">
        <f t="shared" si="15"/>
        <v>0</v>
      </c>
      <c r="D42" s="8"/>
      <c r="E42" s="9">
        <f t="shared" si="12"/>
        <v>0</v>
      </c>
      <c r="F42" s="10"/>
      <c r="G42" s="9">
        <f t="shared" si="13"/>
        <v>0</v>
      </c>
      <c r="H42" s="10"/>
      <c r="I42" s="9">
        <f t="shared" si="14"/>
        <v>0</v>
      </c>
      <c r="J42" s="10">
        <v>1</v>
      </c>
      <c r="K42" s="9">
        <f t="shared" si="11"/>
        <v>60</v>
      </c>
      <c r="L42" s="8"/>
      <c r="M42" s="11">
        <f>L42*60</f>
        <v>0</v>
      </c>
      <c r="N42" s="10"/>
      <c r="O42" s="12"/>
      <c r="P42" s="8" t="s">
        <v>94</v>
      </c>
      <c r="Q42" s="8">
        <f t="shared" si="3"/>
        <v>60</v>
      </c>
      <c r="R42" s="13"/>
      <c r="S42" s="13"/>
    </row>
    <row r="43" spans="1:19" x14ac:dyDescent="0.25">
      <c r="A43" s="8" t="s">
        <v>93</v>
      </c>
      <c r="B43" s="10"/>
      <c r="C43" s="9">
        <f t="shared" si="15"/>
        <v>0</v>
      </c>
      <c r="D43" s="8"/>
      <c r="E43" s="9">
        <f t="shared" si="12"/>
        <v>0</v>
      </c>
      <c r="F43" s="10"/>
      <c r="G43" s="9">
        <f t="shared" si="13"/>
        <v>0</v>
      </c>
      <c r="H43" s="10"/>
      <c r="I43" s="9">
        <f t="shared" si="14"/>
        <v>0</v>
      </c>
      <c r="J43" s="10">
        <v>1</v>
      </c>
      <c r="K43" s="9">
        <f t="shared" si="11"/>
        <v>60</v>
      </c>
      <c r="L43" s="8"/>
      <c r="M43" s="11">
        <f>L43*60</f>
        <v>0</v>
      </c>
      <c r="N43" s="10"/>
      <c r="O43" s="12"/>
      <c r="P43" s="8" t="s">
        <v>94</v>
      </c>
      <c r="Q43" s="8">
        <f t="shared" si="3"/>
        <v>60</v>
      </c>
      <c r="R43" s="13"/>
      <c r="S43" s="13"/>
    </row>
    <row r="44" spans="1:19" x14ac:dyDescent="0.25">
      <c r="A44" s="8" t="s">
        <v>97</v>
      </c>
      <c r="B44" s="10"/>
      <c r="C44" s="9">
        <f t="shared" si="15"/>
        <v>0</v>
      </c>
      <c r="D44" s="8"/>
      <c r="E44" s="9">
        <f t="shared" si="12"/>
        <v>0</v>
      </c>
      <c r="F44" s="10"/>
      <c r="G44" s="9">
        <f t="shared" si="13"/>
        <v>0</v>
      </c>
      <c r="H44" s="10"/>
      <c r="I44" s="9">
        <f t="shared" si="14"/>
        <v>0</v>
      </c>
      <c r="J44" s="10"/>
      <c r="K44" s="9">
        <f t="shared" si="11"/>
        <v>0</v>
      </c>
      <c r="L44" s="8"/>
      <c r="M44" s="11"/>
      <c r="N44" s="10"/>
      <c r="O44" s="12"/>
      <c r="P44" s="8"/>
      <c r="Q44" s="8"/>
      <c r="R44" s="13"/>
      <c r="S44" s="13"/>
    </row>
    <row r="45" spans="1:19" x14ac:dyDescent="0.25">
      <c r="A45" s="8" t="s">
        <v>98</v>
      </c>
      <c r="B45" s="10"/>
      <c r="C45" s="9">
        <f t="shared" si="15"/>
        <v>0</v>
      </c>
      <c r="D45" s="8"/>
      <c r="E45" s="9">
        <f t="shared" si="12"/>
        <v>0</v>
      </c>
      <c r="F45" s="10"/>
      <c r="G45" s="9">
        <f t="shared" si="13"/>
        <v>0</v>
      </c>
      <c r="H45" s="10"/>
      <c r="I45" s="9">
        <f t="shared" si="14"/>
        <v>0</v>
      </c>
      <c r="J45" s="10"/>
      <c r="K45" s="9">
        <f t="shared" si="11"/>
        <v>0</v>
      </c>
      <c r="L45" s="8"/>
      <c r="M45" s="11"/>
      <c r="N45" s="10"/>
      <c r="O45" s="12"/>
      <c r="P45" s="8"/>
      <c r="Q45" s="8"/>
      <c r="R45" s="13"/>
      <c r="S45" s="13"/>
    </row>
    <row r="46" spans="1:19" x14ac:dyDescent="0.25">
      <c r="A46" s="8" t="s">
        <v>99</v>
      </c>
      <c r="B46" s="10"/>
      <c r="C46" s="9">
        <f t="shared" si="15"/>
        <v>0</v>
      </c>
      <c r="D46" s="8"/>
      <c r="E46" s="9">
        <f t="shared" si="12"/>
        <v>0</v>
      </c>
      <c r="F46" s="10"/>
      <c r="G46" s="9">
        <f t="shared" si="13"/>
        <v>0</v>
      </c>
      <c r="H46" s="10"/>
      <c r="I46" s="9">
        <f t="shared" si="14"/>
        <v>0</v>
      </c>
      <c r="J46" s="10"/>
      <c r="K46" s="9">
        <f t="shared" si="11"/>
        <v>0</v>
      </c>
      <c r="L46" s="8"/>
      <c r="M46" s="11"/>
      <c r="N46" s="10"/>
      <c r="O46" s="12"/>
      <c r="P46" s="8"/>
      <c r="Q46" s="8"/>
      <c r="R46" s="13"/>
      <c r="S46" s="13"/>
    </row>
    <row r="47" spans="1:19" x14ac:dyDescent="0.25">
      <c r="A47" s="8" t="s">
        <v>79</v>
      </c>
      <c r="B47" s="10"/>
      <c r="C47" s="9">
        <f t="shared" si="15"/>
        <v>0</v>
      </c>
      <c r="D47" s="8"/>
      <c r="E47" s="9">
        <f t="shared" si="12"/>
        <v>0</v>
      </c>
      <c r="F47" s="10"/>
      <c r="G47" s="9">
        <f t="shared" si="13"/>
        <v>0</v>
      </c>
      <c r="H47" s="10"/>
      <c r="I47" s="9">
        <f t="shared" si="14"/>
        <v>0</v>
      </c>
      <c r="J47" s="10"/>
      <c r="K47" s="9">
        <f t="shared" si="11"/>
        <v>0</v>
      </c>
      <c r="L47" s="8"/>
      <c r="M47" s="11"/>
      <c r="N47" s="10"/>
      <c r="O47" s="12"/>
      <c r="P47" s="8"/>
      <c r="Q47" s="8"/>
      <c r="R47" s="13"/>
      <c r="S47" s="13"/>
    </row>
    <row r="48" spans="1:19" x14ac:dyDescent="0.25">
      <c r="A48" s="8" t="s">
        <v>100</v>
      </c>
      <c r="B48" s="10"/>
      <c r="C48" s="9"/>
      <c r="D48" s="8"/>
      <c r="E48" s="9"/>
      <c r="F48" s="10"/>
      <c r="G48" s="9"/>
      <c r="H48" s="10"/>
      <c r="I48" s="9"/>
      <c r="J48" s="10"/>
      <c r="K48" s="9"/>
      <c r="L48" s="8"/>
      <c r="M48" s="11"/>
      <c r="N48" s="10"/>
      <c r="O48" s="12"/>
      <c r="P48" s="8"/>
      <c r="Q48" s="8"/>
      <c r="R48" s="13"/>
      <c r="S48" s="13"/>
    </row>
    <row r="49" spans="1:19" x14ac:dyDescent="0.25">
      <c r="A49" s="8" t="s">
        <v>101</v>
      </c>
      <c r="B49" s="10"/>
      <c r="C49" s="9"/>
      <c r="D49" s="8"/>
      <c r="E49" s="9"/>
      <c r="F49" s="10"/>
      <c r="G49" s="9"/>
      <c r="H49" s="10"/>
      <c r="I49" s="9"/>
      <c r="J49" s="10"/>
      <c r="K49" s="9"/>
      <c r="L49" s="8"/>
      <c r="M49" s="11"/>
      <c r="N49" s="10"/>
      <c r="O49" s="12"/>
      <c r="P49" s="8"/>
      <c r="Q49" s="8"/>
      <c r="R49" s="13"/>
      <c r="S49" s="13"/>
    </row>
    <row r="50" spans="1:19" x14ac:dyDescent="0.25">
      <c r="A50" s="8"/>
      <c r="B50" s="10"/>
      <c r="C50" s="9"/>
      <c r="D50" s="8"/>
      <c r="E50" s="9"/>
      <c r="F50" s="10"/>
      <c r="G50" s="9"/>
      <c r="H50" s="10"/>
      <c r="I50" s="9"/>
      <c r="J50" s="10"/>
      <c r="K50" s="9"/>
      <c r="L50" s="8"/>
      <c r="M50" s="11"/>
      <c r="N50" s="10"/>
      <c r="O50" s="12"/>
      <c r="P50" s="8"/>
      <c r="Q50" s="8"/>
      <c r="R50" s="13"/>
      <c r="S50" s="13"/>
    </row>
    <row r="51" spans="1:19" x14ac:dyDescent="0.25">
      <c r="A51" s="8"/>
      <c r="B51" s="10"/>
      <c r="C51" s="9"/>
      <c r="D51" s="8"/>
      <c r="E51" s="9"/>
      <c r="F51" s="10"/>
      <c r="G51" s="9"/>
      <c r="H51" s="10"/>
      <c r="I51" s="9"/>
      <c r="J51" s="10"/>
      <c r="K51" s="9"/>
      <c r="L51" s="8"/>
      <c r="M51" s="11"/>
      <c r="N51" s="10"/>
      <c r="O51" s="12"/>
      <c r="P51" s="8"/>
      <c r="Q51" s="8"/>
      <c r="R51" s="13"/>
      <c r="S51" s="13"/>
    </row>
    <row r="52" spans="1:19" x14ac:dyDescent="0.25">
      <c r="A52" s="8"/>
      <c r="B52" s="10"/>
      <c r="C52" s="9">
        <f>B52*25</f>
        <v>0</v>
      </c>
      <c r="D52" s="8"/>
      <c r="E52" s="9">
        <f t="shared" si="12"/>
        <v>0</v>
      </c>
      <c r="F52" s="10"/>
      <c r="G52" s="9">
        <f t="shared" si="13"/>
        <v>0</v>
      </c>
      <c r="H52" s="10"/>
      <c r="I52" s="9">
        <f t="shared" si="14"/>
        <v>0</v>
      </c>
      <c r="J52" s="10"/>
      <c r="K52" s="9">
        <f t="shared" si="11"/>
        <v>0</v>
      </c>
      <c r="L52" s="8"/>
      <c r="M52" s="11">
        <f>L52*60</f>
        <v>0</v>
      </c>
      <c r="N52" s="10"/>
      <c r="O52" s="12"/>
      <c r="P52" s="8"/>
      <c r="Q52" s="8">
        <f t="shared" si="3"/>
        <v>0</v>
      </c>
      <c r="R52" s="13"/>
      <c r="S52" s="13"/>
    </row>
    <row r="53" spans="1:19" x14ac:dyDescent="0.25">
      <c r="A53" s="8"/>
      <c r="B53" s="10"/>
      <c r="C53" s="9">
        <f>B53*20</f>
        <v>0</v>
      </c>
      <c r="D53" s="8"/>
      <c r="E53" s="9">
        <f>D53*40</f>
        <v>0</v>
      </c>
      <c r="F53" s="10"/>
      <c r="G53" s="9">
        <f>F53*60</f>
        <v>0</v>
      </c>
      <c r="H53" s="10"/>
      <c r="I53" s="9">
        <f>H53*40</f>
        <v>0</v>
      </c>
      <c r="J53" s="10"/>
      <c r="K53" s="9">
        <f>J53*65</f>
        <v>0</v>
      </c>
      <c r="L53" s="8"/>
      <c r="M53" s="11">
        <f>L53*60</f>
        <v>0</v>
      </c>
      <c r="N53" s="10"/>
      <c r="O53" s="12"/>
      <c r="P53" s="8"/>
      <c r="Q53" s="8">
        <f>SUM(C53,E53,G53,I53,K53,N53,M53)-O53</f>
        <v>0</v>
      </c>
      <c r="R53" s="13"/>
      <c r="S53" s="13"/>
    </row>
    <row r="54" spans="1:19" x14ac:dyDescent="0.25">
      <c r="A54" s="9" t="s">
        <v>64</v>
      </c>
      <c r="B54" s="8">
        <v>7</v>
      </c>
      <c r="C54" s="9">
        <f>B54*10</f>
        <v>70</v>
      </c>
      <c r="D54" s="8"/>
      <c r="E54" s="9">
        <f>D54*40</f>
        <v>0</v>
      </c>
      <c r="F54" s="10"/>
      <c r="G54" s="9">
        <f>F54*55</f>
        <v>0</v>
      </c>
      <c r="H54" s="10"/>
      <c r="I54" s="9">
        <f>H54*40</f>
        <v>0</v>
      </c>
      <c r="J54" s="10"/>
      <c r="K54" s="9">
        <f>J54*65</f>
        <v>0</v>
      </c>
      <c r="L54" s="8"/>
      <c r="M54" s="11">
        <f>L54*30</f>
        <v>0</v>
      </c>
      <c r="N54" s="10"/>
      <c r="O54" s="12"/>
      <c r="P54" s="8"/>
      <c r="Q54" s="8">
        <f>SUM(C54,E54,G54,I54,K54,N54,M54)-O54</f>
        <v>70</v>
      </c>
      <c r="R54" s="13"/>
      <c r="S54" s="13"/>
    </row>
    <row r="55" spans="1:19" x14ac:dyDescent="0.25">
      <c r="A55" s="9" t="s">
        <v>65</v>
      </c>
      <c r="B55" s="8">
        <v>19</v>
      </c>
      <c r="C55" s="9">
        <f>B55*10</f>
        <v>190</v>
      </c>
      <c r="D55" s="8"/>
      <c r="E55" s="9">
        <f>D55*40</f>
        <v>0</v>
      </c>
      <c r="F55" s="10"/>
      <c r="G55" s="9">
        <f>F55*55</f>
        <v>0</v>
      </c>
      <c r="H55" s="10"/>
      <c r="I55" s="9">
        <f>H55*40</f>
        <v>0</v>
      </c>
      <c r="J55" s="10"/>
      <c r="K55" s="9">
        <f>J55*65</f>
        <v>0</v>
      </c>
      <c r="L55" s="8"/>
      <c r="M55" s="11">
        <f>L55*55</f>
        <v>0</v>
      </c>
      <c r="N55" s="10"/>
      <c r="O55" s="12"/>
      <c r="P55" s="8"/>
      <c r="Q55" s="8">
        <f>SUM(C55,E55,G55,I55,K55,N55,M55)-O55</f>
        <v>190</v>
      </c>
      <c r="R55" s="13"/>
      <c r="S55" s="13"/>
    </row>
    <row r="56" spans="1:19" x14ac:dyDescent="0.25">
      <c r="B56">
        <f>SUM(B3:B55)</f>
        <v>258</v>
      </c>
      <c r="C56">
        <f>SUM(C3:C53)</f>
        <v>6075</v>
      </c>
      <c r="D56">
        <f>SUM(D3:D55)</f>
        <v>3</v>
      </c>
      <c r="E56">
        <f>SUM(E3:E53)</f>
        <v>120</v>
      </c>
      <c r="F56">
        <f>SUM(F3:F55)</f>
        <v>1</v>
      </c>
      <c r="G56">
        <f>SUM(G3:G53)</f>
        <v>100</v>
      </c>
      <c r="H56">
        <f>SUM(H3:H55)</f>
        <v>0</v>
      </c>
      <c r="I56">
        <f>SUM(I3:I53)</f>
        <v>0</v>
      </c>
      <c r="J56">
        <f>SUM(J3:J55)</f>
        <v>71</v>
      </c>
      <c r="K56">
        <f>SUM(K3:K53)</f>
        <v>4260</v>
      </c>
      <c r="L56">
        <f>SUM(L3:L55)</f>
        <v>35</v>
      </c>
      <c r="M56">
        <f>SUM(M3:M53)</f>
        <v>2405</v>
      </c>
      <c r="Q56">
        <f>SUM(Q3:Q53)-(Q55+Q54)</f>
        <v>13300</v>
      </c>
    </row>
    <row r="57" spans="1:19" x14ac:dyDescent="0.25">
      <c r="M57">
        <f>M56-700</f>
        <v>1705</v>
      </c>
      <c r="Q57">
        <f>SUM(B56,D56,F56,H56,J56,L56)</f>
        <v>368</v>
      </c>
    </row>
    <row r="61" spans="1:19" x14ac:dyDescent="0.25">
      <c r="A61" t="s">
        <v>59</v>
      </c>
      <c r="B61">
        <v>3246</v>
      </c>
    </row>
    <row r="62" spans="1:19" x14ac:dyDescent="0.25">
      <c r="A62" t="s">
        <v>37</v>
      </c>
      <c r="B62">
        <v>321</v>
      </c>
    </row>
    <row r="63" spans="1:19" x14ac:dyDescent="0.25">
      <c r="A63" t="s">
        <v>38</v>
      </c>
      <c r="B63">
        <v>1636</v>
      </c>
      <c r="C63">
        <v>1511</v>
      </c>
    </row>
    <row r="64" spans="1:19" x14ac:dyDescent="0.25">
      <c r="A64" s="16" t="s">
        <v>12</v>
      </c>
      <c r="B64">
        <f>SUM(B61:B63)</f>
        <v>5203</v>
      </c>
    </row>
    <row r="66" spans="1:4" x14ac:dyDescent="0.25">
      <c r="A66" t="s">
        <v>39</v>
      </c>
      <c r="B66">
        <f>Q56-B64</f>
        <v>8097</v>
      </c>
    </row>
    <row r="67" spans="1:4" x14ac:dyDescent="0.25">
      <c r="A67" t="s">
        <v>40</v>
      </c>
      <c r="B67">
        <v>1375</v>
      </c>
    </row>
    <row r="68" spans="1:4" x14ac:dyDescent="0.25">
      <c r="A68" t="s">
        <v>41</v>
      </c>
      <c r="B68">
        <v>120</v>
      </c>
    </row>
    <row r="69" spans="1:4" x14ac:dyDescent="0.25">
      <c r="A69" t="s">
        <v>42</v>
      </c>
      <c r="B69">
        <v>215</v>
      </c>
    </row>
    <row r="70" spans="1:4" x14ac:dyDescent="0.25">
      <c r="A70" t="s">
        <v>51</v>
      </c>
      <c r="B70">
        <v>515</v>
      </c>
    </row>
    <row r="71" spans="1:4" x14ac:dyDescent="0.25">
      <c r="A71" t="s">
        <v>43</v>
      </c>
      <c r="B71">
        <v>125</v>
      </c>
    </row>
    <row r="72" spans="1:4" x14ac:dyDescent="0.25">
      <c r="A72" t="s">
        <v>44</v>
      </c>
      <c r="B72">
        <v>126</v>
      </c>
    </row>
    <row r="73" spans="1:4" x14ac:dyDescent="0.25">
      <c r="A73" t="s">
        <v>45</v>
      </c>
      <c r="B73">
        <v>350</v>
      </c>
    </row>
    <row r="74" spans="1:4" x14ac:dyDescent="0.25">
      <c r="A74" t="s">
        <v>66</v>
      </c>
      <c r="B74">
        <v>200</v>
      </c>
      <c r="D74" s="17"/>
    </row>
    <row r="75" spans="1:4" x14ac:dyDescent="0.25">
      <c r="A75" t="s">
        <v>47</v>
      </c>
      <c r="B75">
        <v>88</v>
      </c>
    </row>
    <row r="76" spans="1:4" x14ac:dyDescent="0.25">
      <c r="A76" t="s">
        <v>82</v>
      </c>
      <c r="B76">
        <v>2000</v>
      </c>
    </row>
    <row r="77" spans="1:4" x14ac:dyDescent="0.25">
      <c r="A77" t="s">
        <v>48</v>
      </c>
      <c r="B77">
        <f>SUM(B67:B76)</f>
        <v>5114</v>
      </c>
    </row>
    <row r="80" spans="1:4" x14ac:dyDescent="0.25">
      <c r="A80" t="s">
        <v>49</v>
      </c>
      <c r="B80">
        <f>B66-B77</f>
        <v>2983</v>
      </c>
    </row>
  </sheetData>
  <sortState ref="A3:S39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A11" sqref="A11:S11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t="s">
        <v>70</v>
      </c>
      <c r="B3" s="8"/>
      <c r="C3" s="9">
        <f>B3*25</f>
        <v>0</v>
      </c>
      <c r="D3" s="8"/>
      <c r="E3" s="9">
        <f t="shared" ref="E3:E46" si="0">D3*40</f>
        <v>0</v>
      </c>
      <c r="F3" s="10"/>
      <c r="G3" s="9">
        <f>F3*60</f>
        <v>0</v>
      </c>
      <c r="H3" s="10"/>
      <c r="I3" s="9">
        <f t="shared" ref="I3:I46" si="1">H3*40</f>
        <v>0</v>
      </c>
      <c r="J3" s="10">
        <v>3</v>
      </c>
      <c r="K3" s="9">
        <f t="shared" ref="K3:K45" si="2">J3*60</f>
        <v>180</v>
      </c>
      <c r="L3" s="8"/>
      <c r="M3" s="11">
        <f>L3*65</f>
        <v>0</v>
      </c>
      <c r="N3" s="10"/>
      <c r="O3" s="12"/>
      <c r="P3" s="8"/>
      <c r="Q3" s="8">
        <f>SUM(C3,E3,G3,I3,K3,N3,M3)-O3</f>
        <v>180</v>
      </c>
      <c r="R3" s="13" t="s">
        <v>50</v>
      </c>
      <c r="S3" s="13" t="s">
        <v>50</v>
      </c>
    </row>
    <row r="4" spans="1:21" x14ac:dyDescent="0.25">
      <c r="A4" s="9" t="s">
        <v>92</v>
      </c>
      <c r="B4" s="8"/>
      <c r="C4" s="9">
        <f>B4*25</f>
        <v>0</v>
      </c>
      <c r="D4" s="8"/>
      <c r="E4" s="9">
        <f t="shared" si="0"/>
        <v>0</v>
      </c>
      <c r="F4" s="10"/>
      <c r="G4" s="9">
        <f>F4*60</f>
        <v>0</v>
      </c>
      <c r="H4" s="10"/>
      <c r="I4" s="9">
        <f t="shared" si="1"/>
        <v>0</v>
      </c>
      <c r="J4" s="10">
        <v>6</v>
      </c>
      <c r="K4" s="9">
        <f t="shared" si="2"/>
        <v>360</v>
      </c>
      <c r="L4" s="8"/>
      <c r="M4" s="11">
        <f>L4*60</f>
        <v>0</v>
      </c>
      <c r="N4" s="10">
        <v>60</v>
      </c>
      <c r="O4" s="12"/>
      <c r="P4" s="8"/>
      <c r="Q4" s="8">
        <f>SUM(C4,E4,G4,I4,K4,N4,M4)-O4</f>
        <v>420</v>
      </c>
      <c r="R4" s="13" t="s">
        <v>50</v>
      </c>
      <c r="S4" s="13" t="s">
        <v>50</v>
      </c>
    </row>
    <row r="5" spans="1:21" x14ac:dyDescent="0.25">
      <c r="A5" t="s">
        <v>95</v>
      </c>
      <c r="B5" s="8"/>
      <c r="C5" s="9">
        <f>B5*25</f>
        <v>0</v>
      </c>
      <c r="D5" s="8"/>
      <c r="E5" s="9">
        <f t="shared" si="0"/>
        <v>0</v>
      </c>
      <c r="F5" s="10"/>
      <c r="G5" s="9">
        <f>F5*60</f>
        <v>0</v>
      </c>
      <c r="H5" s="10"/>
      <c r="I5" s="9">
        <f t="shared" si="1"/>
        <v>0</v>
      </c>
      <c r="J5" s="10">
        <v>8</v>
      </c>
      <c r="K5" s="9">
        <f t="shared" si="2"/>
        <v>480</v>
      </c>
      <c r="L5" s="8"/>
      <c r="M5" s="11">
        <f>L5*60</f>
        <v>0</v>
      </c>
      <c r="N5" s="10"/>
      <c r="O5" s="12"/>
      <c r="P5" s="8"/>
      <c r="Q5" s="8">
        <f>SUM(C5,E5,G5,I5,K5,N5,M5)-O5</f>
        <v>480</v>
      </c>
      <c r="R5" s="13" t="s">
        <v>50</v>
      </c>
      <c r="S5" s="13" t="s">
        <v>50</v>
      </c>
    </row>
    <row r="6" spans="1:21" x14ac:dyDescent="0.25">
      <c r="A6" s="14" t="s">
        <v>96</v>
      </c>
      <c r="B6" s="8">
        <v>1</v>
      </c>
      <c r="C6" s="9">
        <f>B6*25</f>
        <v>25</v>
      </c>
      <c r="D6" s="8"/>
      <c r="E6" s="9">
        <f t="shared" si="0"/>
        <v>0</v>
      </c>
      <c r="F6" s="10"/>
      <c r="G6" s="9">
        <f>F6*100</f>
        <v>0</v>
      </c>
      <c r="H6" s="10"/>
      <c r="I6" s="9">
        <f t="shared" si="1"/>
        <v>0</v>
      </c>
      <c r="J6" s="10"/>
      <c r="K6" s="9">
        <f t="shared" si="2"/>
        <v>0</v>
      </c>
      <c r="L6" s="8">
        <v>9</v>
      </c>
      <c r="M6" s="11">
        <f>L6*80</f>
        <v>720</v>
      </c>
      <c r="N6" s="10"/>
      <c r="O6" s="12"/>
      <c r="P6" s="8"/>
      <c r="Q6" s="8">
        <f>SUM(C6,E6,G6,I6,K6,N6,M6)-O6</f>
        <v>745</v>
      </c>
      <c r="R6" s="13" t="s">
        <v>50</v>
      </c>
      <c r="S6" s="13" t="s">
        <v>50</v>
      </c>
    </row>
    <row r="7" spans="1:21" x14ac:dyDescent="0.25">
      <c r="A7" s="8" t="s">
        <v>100</v>
      </c>
      <c r="B7" s="10">
        <v>2</v>
      </c>
      <c r="C7" s="9">
        <f>B7*30</f>
        <v>60</v>
      </c>
      <c r="D7" s="8"/>
      <c r="E7" s="9">
        <f t="shared" si="0"/>
        <v>0</v>
      </c>
      <c r="F7" s="10"/>
      <c r="G7" s="9">
        <f>F7*60</f>
        <v>0</v>
      </c>
      <c r="H7" s="10"/>
      <c r="I7" s="9">
        <f t="shared" si="1"/>
        <v>0</v>
      </c>
      <c r="J7" s="10"/>
      <c r="K7" s="9">
        <f t="shared" si="2"/>
        <v>0</v>
      </c>
      <c r="L7" s="8"/>
      <c r="M7" s="11">
        <f>L7*60</f>
        <v>0</v>
      </c>
      <c r="N7" s="10"/>
      <c r="O7" s="12"/>
      <c r="P7" s="8"/>
      <c r="Q7" s="8">
        <f t="shared" ref="Q7:Q19" si="3">SUM(C7,E7,G7,I7,K7,N7,M7)-O7</f>
        <v>60</v>
      </c>
      <c r="R7" s="13" t="s">
        <v>50</v>
      </c>
      <c r="S7" s="13" t="s">
        <v>50</v>
      </c>
    </row>
    <row r="8" spans="1:21" x14ac:dyDescent="0.25">
      <c r="A8" s="8" t="s">
        <v>33</v>
      </c>
      <c r="B8" s="10"/>
      <c r="C8" s="9">
        <f>B8*25</f>
        <v>0</v>
      </c>
      <c r="D8" s="8"/>
      <c r="E8" s="9">
        <f t="shared" si="0"/>
        <v>0</v>
      </c>
      <c r="F8" s="10"/>
      <c r="G8" s="9">
        <f>F8*80</f>
        <v>0</v>
      </c>
      <c r="H8" s="10"/>
      <c r="I8" s="9">
        <f t="shared" si="1"/>
        <v>0</v>
      </c>
      <c r="J8" s="10"/>
      <c r="K8" s="9">
        <f t="shared" si="2"/>
        <v>0</v>
      </c>
      <c r="L8" s="8">
        <v>9</v>
      </c>
      <c r="M8" s="11">
        <f>L8*65</f>
        <v>585</v>
      </c>
      <c r="N8" s="10"/>
      <c r="O8" s="12"/>
      <c r="P8" s="8"/>
      <c r="Q8" s="8">
        <f t="shared" si="3"/>
        <v>585</v>
      </c>
      <c r="R8" s="13" t="s">
        <v>50</v>
      </c>
      <c r="S8" s="13" t="s">
        <v>50</v>
      </c>
    </row>
    <row r="9" spans="1:21" x14ac:dyDescent="0.25">
      <c r="A9" s="8" t="s">
        <v>103</v>
      </c>
      <c r="B9" s="10">
        <v>7</v>
      </c>
      <c r="C9" s="9">
        <f>B9*25</f>
        <v>175</v>
      </c>
      <c r="D9" s="8"/>
      <c r="E9" s="9">
        <f t="shared" si="0"/>
        <v>0</v>
      </c>
      <c r="F9" s="10"/>
      <c r="G9" s="9">
        <f>F9*60</f>
        <v>0</v>
      </c>
      <c r="H9" s="10"/>
      <c r="I9" s="9">
        <f t="shared" si="1"/>
        <v>0</v>
      </c>
      <c r="J9" s="10"/>
      <c r="K9" s="9">
        <f t="shared" si="2"/>
        <v>0</v>
      </c>
      <c r="L9" s="8"/>
      <c r="M9" s="11">
        <f>L9*60</f>
        <v>0</v>
      </c>
      <c r="N9" s="10"/>
      <c r="O9" s="12"/>
      <c r="P9" s="8"/>
      <c r="Q9" s="8">
        <f t="shared" si="3"/>
        <v>175</v>
      </c>
      <c r="R9" s="13" t="s">
        <v>50</v>
      </c>
      <c r="S9" s="13" t="s">
        <v>50</v>
      </c>
      <c r="U9">
        <f>SUM(Q11,Q19,Q30,Q44)</f>
        <v>2035</v>
      </c>
    </row>
    <row r="10" spans="1:21" x14ac:dyDescent="0.25">
      <c r="A10" s="15" t="s">
        <v>16</v>
      </c>
      <c r="B10" s="10">
        <v>35</v>
      </c>
      <c r="C10" s="9">
        <f>B10*25</f>
        <v>875</v>
      </c>
      <c r="D10" s="8"/>
      <c r="E10" s="9">
        <f t="shared" si="0"/>
        <v>0</v>
      </c>
      <c r="F10" s="10">
        <v>3</v>
      </c>
      <c r="G10" s="9">
        <f>F10*100</f>
        <v>300</v>
      </c>
      <c r="H10" s="10"/>
      <c r="I10" s="9">
        <f t="shared" si="1"/>
        <v>0</v>
      </c>
      <c r="J10" s="10"/>
      <c r="K10" s="9">
        <f t="shared" si="2"/>
        <v>0</v>
      </c>
      <c r="L10" s="8">
        <v>3</v>
      </c>
      <c r="M10" s="11">
        <f>L10*85</f>
        <v>255</v>
      </c>
      <c r="N10" s="10"/>
      <c r="O10" s="12"/>
      <c r="P10" s="8"/>
      <c r="Q10" s="8">
        <f t="shared" si="3"/>
        <v>1430</v>
      </c>
      <c r="R10" s="13" t="s">
        <v>50</v>
      </c>
      <c r="S10" s="13" t="s">
        <v>50</v>
      </c>
    </row>
    <row r="11" spans="1:21" x14ac:dyDescent="0.25">
      <c r="A11" s="8" t="s">
        <v>32</v>
      </c>
      <c r="B11" s="10">
        <v>17</v>
      </c>
      <c r="C11" s="9">
        <f>B11*25</f>
        <v>425</v>
      </c>
      <c r="D11" s="8"/>
      <c r="E11" s="9">
        <f t="shared" si="0"/>
        <v>0</v>
      </c>
      <c r="F11" s="10"/>
      <c r="G11" s="9">
        <f t="shared" ref="G11:G25" si="4">F11*60</f>
        <v>0</v>
      </c>
      <c r="H11" s="10"/>
      <c r="I11" s="9">
        <f t="shared" si="1"/>
        <v>0</v>
      </c>
      <c r="J11" s="10">
        <v>1</v>
      </c>
      <c r="K11" s="9">
        <f t="shared" si="2"/>
        <v>60</v>
      </c>
      <c r="L11" s="8"/>
      <c r="M11" s="11">
        <f>L11*60</f>
        <v>0</v>
      </c>
      <c r="N11" s="10"/>
      <c r="O11" s="12"/>
      <c r="P11" s="8"/>
      <c r="Q11" s="8">
        <f t="shared" si="3"/>
        <v>485</v>
      </c>
      <c r="R11" s="13" t="s">
        <v>50</v>
      </c>
      <c r="S11" s="13" t="s">
        <v>50</v>
      </c>
    </row>
    <row r="12" spans="1:21" x14ac:dyDescent="0.25">
      <c r="A12" s="8" t="s">
        <v>101</v>
      </c>
      <c r="B12" s="10">
        <v>11</v>
      </c>
      <c r="C12" s="9">
        <f>B12*20</f>
        <v>220</v>
      </c>
      <c r="D12" s="8"/>
      <c r="E12" s="9">
        <f t="shared" si="0"/>
        <v>0</v>
      </c>
      <c r="F12" s="10"/>
      <c r="G12" s="9">
        <f t="shared" si="4"/>
        <v>0</v>
      </c>
      <c r="H12" s="10"/>
      <c r="I12" s="9">
        <f t="shared" si="1"/>
        <v>0</v>
      </c>
      <c r="J12" s="10"/>
      <c r="K12" s="9">
        <f t="shared" si="2"/>
        <v>0</v>
      </c>
      <c r="L12" s="8"/>
      <c r="M12" s="11">
        <f>L12*60</f>
        <v>0</v>
      </c>
      <c r="N12" s="10"/>
      <c r="O12" s="12"/>
      <c r="P12" s="8"/>
      <c r="Q12" s="8">
        <f t="shared" si="3"/>
        <v>220</v>
      </c>
      <c r="R12" s="13" t="s">
        <v>50</v>
      </c>
      <c r="S12" s="13"/>
    </row>
    <row r="13" spans="1:21" x14ac:dyDescent="0.25">
      <c r="A13" s="8" t="s">
        <v>75</v>
      </c>
      <c r="B13" s="10">
        <v>17</v>
      </c>
      <c r="C13" s="9">
        <f>B13*25</f>
        <v>425</v>
      </c>
      <c r="D13" s="8"/>
      <c r="E13" s="9">
        <f t="shared" si="0"/>
        <v>0</v>
      </c>
      <c r="F13" s="10"/>
      <c r="G13" s="9">
        <f t="shared" si="4"/>
        <v>0</v>
      </c>
      <c r="H13" s="10"/>
      <c r="I13" s="9">
        <f t="shared" si="1"/>
        <v>0</v>
      </c>
      <c r="J13" s="10">
        <v>5</v>
      </c>
      <c r="K13" s="9">
        <f t="shared" si="2"/>
        <v>300</v>
      </c>
      <c r="L13" s="8"/>
      <c r="M13" s="11">
        <f>L13*60</f>
        <v>0</v>
      </c>
      <c r="N13" s="10"/>
      <c r="O13" s="12"/>
      <c r="P13" s="8"/>
      <c r="Q13" s="8">
        <f t="shared" si="3"/>
        <v>725</v>
      </c>
      <c r="R13" s="13" t="s">
        <v>50</v>
      </c>
      <c r="S13" s="13" t="s">
        <v>50</v>
      </c>
    </row>
    <row r="14" spans="1:21" x14ac:dyDescent="0.25">
      <c r="A14" s="8" t="s">
        <v>19</v>
      </c>
      <c r="B14" s="10">
        <v>3</v>
      </c>
      <c r="C14" s="9">
        <f>B14*30</f>
        <v>90</v>
      </c>
      <c r="D14" s="8"/>
      <c r="E14" s="9">
        <f t="shared" si="0"/>
        <v>0</v>
      </c>
      <c r="F14" s="10"/>
      <c r="G14" s="9">
        <f t="shared" si="4"/>
        <v>0</v>
      </c>
      <c r="H14" s="10"/>
      <c r="I14" s="9">
        <f t="shared" si="1"/>
        <v>0</v>
      </c>
      <c r="J14" s="10"/>
      <c r="K14" s="9">
        <f t="shared" si="2"/>
        <v>0</v>
      </c>
      <c r="L14" s="8"/>
      <c r="M14" s="11">
        <f>L14*55</f>
        <v>0</v>
      </c>
      <c r="N14" s="10"/>
      <c r="O14" s="12"/>
      <c r="P14" s="8"/>
      <c r="Q14" s="8">
        <f t="shared" si="3"/>
        <v>90</v>
      </c>
      <c r="R14" s="13" t="s">
        <v>50</v>
      </c>
      <c r="S14" s="13" t="s">
        <v>50</v>
      </c>
    </row>
    <row r="15" spans="1:21" x14ac:dyDescent="0.25">
      <c r="A15" s="8" t="s">
        <v>102</v>
      </c>
      <c r="B15" s="10">
        <v>5</v>
      </c>
      <c r="C15" s="9">
        <f t="shared" ref="C15:C22" si="5">B15*25</f>
        <v>125</v>
      </c>
      <c r="D15" s="8"/>
      <c r="E15" s="9">
        <f t="shared" si="0"/>
        <v>0</v>
      </c>
      <c r="F15" s="10"/>
      <c r="G15" s="9">
        <f t="shared" si="4"/>
        <v>0</v>
      </c>
      <c r="H15" s="10"/>
      <c r="I15" s="9">
        <f t="shared" si="1"/>
        <v>0</v>
      </c>
      <c r="J15" s="10"/>
      <c r="K15" s="9">
        <f t="shared" si="2"/>
        <v>0</v>
      </c>
      <c r="L15" s="8"/>
      <c r="M15" s="11">
        <f>L15*60</f>
        <v>0</v>
      </c>
      <c r="N15" s="10"/>
      <c r="O15" s="12"/>
      <c r="P15" s="8"/>
      <c r="Q15" s="8">
        <f t="shared" si="3"/>
        <v>125</v>
      </c>
      <c r="R15" s="13" t="s">
        <v>50</v>
      </c>
      <c r="S15" s="13" t="s">
        <v>50</v>
      </c>
    </row>
    <row r="16" spans="1:21" x14ac:dyDescent="0.25">
      <c r="A16" s="8" t="s">
        <v>93</v>
      </c>
      <c r="B16" s="10"/>
      <c r="C16" s="9">
        <f t="shared" si="5"/>
        <v>0</v>
      </c>
      <c r="D16" s="8"/>
      <c r="E16" s="9">
        <f t="shared" si="0"/>
        <v>0</v>
      </c>
      <c r="F16" s="10"/>
      <c r="G16" s="9">
        <f t="shared" si="4"/>
        <v>0</v>
      </c>
      <c r="H16" s="10"/>
      <c r="I16" s="9">
        <f t="shared" si="1"/>
        <v>0</v>
      </c>
      <c r="J16" s="10">
        <v>8</v>
      </c>
      <c r="K16" s="9">
        <f t="shared" si="2"/>
        <v>480</v>
      </c>
      <c r="L16" s="8"/>
      <c r="M16" s="11">
        <f>L16*60</f>
        <v>0</v>
      </c>
      <c r="N16" s="10">
        <v>60</v>
      </c>
      <c r="O16" s="12"/>
      <c r="P16" s="8"/>
      <c r="Q16" s="8">
        <f t="shared" si="3"/>
        <v>540</v>
      </c>
      <c r="R16" s="13" t="s">
        <v>50</v>
      </c>
      <c r="S16" s="13" t="s">
        <v>50</v>
      </c>
    </row>
    <row r="17" spans="1:19" x14ac:dyDescent="0.25">
      <c r="A17" s="8" t="s">
        <v>99</v>
      </c>
      <c r="B17" s="10"/>
      <c r="C17" s="9">
        <f t="shared" si="5"/>
        <v>0</v>
      </c>
      <c r="D17" s="8"/>
      <c r="E17" s="9">
        <f t="shared" si="0"/>
        <v>0</v>
      </c>
      <c r="F17" s="10"/>
      <c r="G17" s="9">
        <f t="shared" si="4"/>
        <v>0</v>
      </c>
      <c r="H17" s="10"/>
      <c r="I17" s="9">
        <f t="shared" si="1"/>
        <v>0</v>
      </c>
      <c r="J17" s="10">
        <v>4</v>
      </c>
      <c r="K17" s="9">
        <f t="shared" si="2"/>
        <v>240</v>
      </c>
      <c r="L17" s="8"/>
      <c r="M17" s="11">
        <f>L17*60</f>
        <v>0</v>
      </c>
      <c r="N17" s="10"/>
      <c r="O17" s="12"/>
      <c r="P17" s="8"/>
      <c r="Q17" s="8">
        <f t="shared" si="3"/>
        <v>240</v>
      </c>
      <c r="R17" s="13" t="s">
        <v>50</v>
      </c>
      <c r="S17" s="13" t="s">
        <v>50</v>
      </c>
    </row>
    <row r="18" spans="1:19" x14ac:dyDescent="0.25">
      <c r="A18" s="8" t="s">
        <v>21</v>
      </c>
      <c r="B18" s="10">
        <v>8</v>
      </c>
      <c r="C18" s="9">
        <f t="shared" si="5"/>
        <v>200</v>
      </c>
      <c r="D18" s="8"/>
      <c r="E18" s="9">
        <f t="shared" si="0"/>
        <v>0</v>
      </c>
      <c r="F18" s="10"/>
      <c r="G18" s="9">
        <f t="shared" si="4"/>
        <v>0</v>
      </c>
      <c r="H18" s="10"/>
      <c r="I18" s="9">
        <f t="shared" si="1"/>
        <v>0</v>
      </c>
      <c r="J18" s="10"/>
      <c r="K18" s="9">
        <f t="shared" si="2"/>
        <v>0</v>
      </c>
      <c r="L18" s="8"/>
      <c r="M18" s="11">
        <f>L18*55</f>
        <v>0</v>
      </c>
      <c r="N18" s="10"/>
      <c r="O18" s="12"/>
      <c r="P18" s="8"/>
      <c r="Q18" s="8">
        <f t="shared" si="3"/>
        <v>200</v>
      </c>
      <c r="R18" s="13" t="s">
        <v>50</v>
      </c>
      <c r="S18" s="13" t="s">
        <v>50</v>
      </c>
    </row>
    <row r="19" spans="1:19" x14ac:dyDescent="0.25">
      <c r="A19" s="8" t="s">
        <v>104</v>
      </c>
      <c r="B19" s="10"/>
      <c r="C19" s="9">
        <f t="shared" si="5"/>
        <v>0</v>
      </c>
      <c r="D19" s="8"/>
      <c r="E19" s="9">
        <f t="shared" si="0"/>
        <v>0</v>
      </c>
      <c r="F19" s="10"/>
      <c r="G19" s="9">
        <f t="shared" si="4"/>
        <v>0</v>
      </c>
      <c r="H19" s="10"/>
      <c r="I19" s="9">
        <f t="shared" si="1"/>
        <v>0</v>
      </c>
      <c r="J19" s="10">
        <v>7</v>
      </c>
      <c r="K19" s="9">
        <f t="shared" si="2"/>
        <v>420</v>
      </c>
      <c r="L19" s="8"/>
      <c r="M19" s="11">
        <f>L19*60</f>
        <v>0</v>
      </c>
      <c r="N19" s="10"/>
      <c r="O19" s="12"/>
      <c r="P19" s="8"/>
      <c r="Q19" s="8">
        <f t="shared" si="3"/>
        <v>420</v>
      </c>
      <c r="R19" s="13" t="s">
        <v>50</v>
      </c>
      <c r="S19" s="13" t="s">
        <v>50</v>
      </c>
    </row>
    <row r="20" spans="1:19" x14ac:dyDescent="0.25">
      <c r="A20" s="8" t="s">
        <v>87</v>
      </c>
      <c r="B20" s="10"/>
      <c r="C20" s="9">
        <f t="shared" si="5"/>
        <v>0</v>
      </c>
      <c r="D20" s="8"/>
      <c r="E20" s="9">
        <f t="shared" si="0"/>
        <v>0</v>
      </c>
      <c r="F20" s="10"/>
      <c r="G20" s="9">
        <f t="shared" si="4"/>
        <v>0</v>
      </c>
      <c r="H20" s="10"/>
      <c r="I20" s="9">
        <f t="shared" si="1"/>
        <v>0</v>
      </c>
      <c r="J20" s="10">
        <v>3</v>
      </c>
      <c r="K20" s="9">
        <f t="shared" si="2"/>
        <v>180</v>
      </c>
      <c r="L20" s="8">
        <v>3</v>
      </c>
      <c r="M20" s="11">
        <f>L20*65</f>
        <v>195</v>
      </c>
      <c r="N20" s="10"/>
      <c r="O20" s="12"/>
      <c r="P20" s="8"/>
      <c r="Q20" s="8">
        <f t="shared" ref="Q20:Q46" si="6">SUM(C20,E20,G20,I20,K20,N20,M20)-O20</f>
        <v>375</v>
      </c>
      <c r="R20" s="13" t="s">
        <v>50</v>
      </c>
      <c r="S20" s="13" t="s">
        <v>50</v>
      </c>
    </row>
    <row r="21" spans="1:19" x14ac:dyDescent="0.25">
      <c r="A21" s="8" t="s">
        <v>91</v>
      </c>
      <c r="B21" s="10">
        <v>5</v>
      </c>
      <c r="C21" s="9">
        <f t="shared" si="5"/>
        <v>125</v>
      </c>
      <c r="D21" s="8"/>
      <c r="E21" s="9">
        <f t="shared" si="0"/>
        <v>0</v>
      </c>
      <c r="F21" s="10"/>
      <c r="G21" s="9">
        <f t="shared" si="4"/>
        <v>0</v>
      </c>
      <c r="H21" s="10"/>
      <c r="I21" s="9">
        <f t="shared" si="1"/>
        <v>0</v>
      </c>
      <c r="J21" s="10">
        <v>3</v>
      </c>
      <c r="K21" s="9">
        <f t="shared" si="2"/>
        <v>180</v>
      </c>
      <c r="L21" s="8"/>
      <c r="M21" s="11">
        <f>L21*60</f>
        <v>0</v>
      </c>
      <c r="N21" s="10">
        <v>60</v>
      </c>
      <c r="O21" s="12"/>
      <c r="P21" s="8"/>
      <c r="Q21" s="8">
        <f t="shared" si="6"/>
        <v>365</v>
      </c>
      <c r="R21" s="13" t="s">
        <v>50</v>
      </c>
      <c r="S21" s="13" t="s">
        <v>50</v>
      </c>
    </row>
    <row r="22" spans="1:19" x14ac:dyDescent="0.25">
      <c r="A22" s="8" t="s">
        <v>73</v>
      </c>
      <c r="B22" s="10"/>
      <c r="C22" s="9">
        <f t="shared" si="5"/>
        <v>0</v>
      </c>
      <c r="D22" s="8"/>
      <c r="E22" s="9">
        <f t="shared" si="0"/>
        <v>0</v>
      </c>
      <c r="F22" s="10"/>
      <c r="G22" s="9">
        <f t="shared" si="4"/>
        <v>0</v>
      </c>
      <c r="H22" s="10"/>
      <c r="I22" s="9">
        <f t="shared" si="1"/>
        <v>0</v>
      </c>
      <c r="J22" s="10">
        <v>6</v>
      </c>
      <c r="K22" s="9">
        <f t="shared" si="2"/>
        <v>360</v>
      </c>
      <c r="L22" s="8"/>
      <c r="M22" s="11">
        <f>L22*65</f>
        <v>0</v>
      </c>
      <c r="N22" s="10"/>
      <c r="O22" s="12"/>
      <c r="P22" s="8"/>
      <c r="Q22" s="8">
        <f t="shared" si="6"/>
        <v>360</v>
      </c>
      <c r="R22" s="13" t="s">
        <v>50</v>
      </c>
      <c r="S22" s="13" t="s">
        <v>50</v>
      </c>
    </row>
    <row r="23" spans="1:19" x14ac:dyDescent="0.25">
      <c r="A23" s="8" t="s">
        <v>56</v>
      </c>
      <c r="B23" s="10">
        <v>4</v>
      </c>
      <c r="C23" s="9">
        <f>B23*35</f>
        <v>140</v>
      </c>
      <c r="D23" s="8"/>
      <c r="E23" s="9">
        <f t="shared" si="0"/>
        <v>0</v>
      </c>
      <c r="F23" s="10"/>
      <c r="G23" s="9">
        <f t="shared" si="4"/>
        <v>0</v>
      </c>
      <c r="H23" s="10"/>
      <c r="I23" s="9">
        <f t="shared" si="1"/>
        <v>0</v>
      </c>
      <c r="J23" s="10"/>
      <c r="K23" s="9">
        <f t="shared" si="2"/>
        <v>0</v>
      </c>
      <c r="L23" s="8"/>
      <c r="M23" s="11">
        <f>L23*65</f>
        <v>0</v>
      </c>
      <c r="N23" s="10"/>
      <c r="O23" s="12"/>
      <c r="P23" s="8"/>
      <c r="Q23" s="8">
        <f t="shared" si="6"/>
        <v>140</v>
      </c>
      <c r="R23" s="13" t="s">
        <v>50</v>
      </c>
      <c r="S23" s="13" t="s">
        <v>50</v>
      </c>
    </row>
    <row r="24" spans="1:19" x14ac:dyDescent="0.25">
      <c r="A24" s="8" t="s">
        <v>89</v>
      </c>
      <c r="B24" s="10"/>
      <c r="C24" s="9">
        <f t="shared" ref="C24:C30" si="7">B24*25</f>
        <v>0</v>
      </c>
      <c r="D24" s="8"/>
      <c r="E24" s="9">
        <f t="shared" si="0"/>
        <v>0</v>
      </c>
      <c r="F24" s="10"/>
      <c r="G24" s="9">
        <f t="shared" si="4"/>
        <v>0</v>
      </c>
      <c r="H24" s="10"/>
      <c r="I24" s="9">
        <f t="shared" si="1"/>
        <v>0</v>
      </c>
      <c r="J24" s="10">
        <v>7</v>
      </c>
      <c r="K24" s="9">
        <f t="shared" si="2"/>
        <v>420</v>
      </c>
      <c r="L24" s="8"/>
      <c r="M24" s="11">
        <f>L24*60</f>
        <v>0</v>
      </c>
      <c r="N24" s="10"/>
      <c r="O24" s="12"/>
      <c r="P24" s="8"/>
      <c r="Q24" s="8">
        <f t="shared" si="6"/>
        <v>420</v>
      </c>
      <c r="R24" s="13" t="s">
        <v>50</v>
      </c>
      <c r="S24" s="13" t="s">
        <v>50</v>
      </c>
    </row>
    <row r="25" spans="1:19" x14ac:dyDescent="0.25">
      <c r="A25" s="8" t="s">
        <v>90</v>
      </c>
      <c r="B25" s="10"/>
      <c r="C25" s="9">
        <f t="shared" si="7"/>
        <v>0</v>
      </c>
      <c r="D25" s="8"/>
      <c r="E25" s="9">
        <f t="shared" si="0"/>
        <v>0</v>
      </c>
      <c r="F25" s="10"/>
      <c r="G25" s="9">
        <f t="shared" si="4"/>
        <v>0</v>
      </c>
      <c r="H25" s="10"/>
      <c r="I25" s="9">
        <f t="shared" si="1"/>
        <v>0</v>
      </c>
      <c r="J25" s="10">
        <v>8</v>
      </c>
      <c r="K25" s="9">
        <f t="shared" si="2"/>
        <v>480</v>
      </c>
      <c r="L25" s="8"/>
      <c r="M25" s="11">
        <f>L25*60</f>
        <v>0</v>
      </c>
      <c r="N25" s="10"/>
      <c r="O25" s="12"/>
      <c r="P25" s="8"/>
      <c r="Q25" s="8">
        <f t="shared" si="6"/>
        <v>480</v>
      </c>
      <c r="R25" s="13" t="s">
        <v>50</v>
      </c>
      <c r="S25" s="13" t="s">
        <v>50</v>
      </c>
    </row>
    <row r="26" spans="1:19" x14ac:dyDescent="0.25">
      <c r="A26" s="15" t="s">
        <v>72</v>
      </c>
      <c r="B26" s="10">
        <v>17</v>
      </c>
      <c r="C26" s="9">
        <f t="shared" si="7"/>
        <v>425</v>
      </c>
      <c r="D26" s="8"/>
      <c r="E26" s="9">
        <f t="shared" si="0"/>
        <v>0</v>
      </c>
      <c r="F26" s="10"/>
      <c r="G26" s="9">
        <f>F26*80</f>
        <v>0</v>
      </c>
      <c r="H26" s="10"/>
      <c r="I26" s="9">
        <f t="shared" si="1"/>
        <v>0</v>
      </c>
      <c r="J26" s="10"/>
      <c r="K26" s="9">
        <f t="shared" si="2"/>
        <v>0</v>
      </c>
      <c r="L26" s="8">
        <v>1</v>
      </c>
      <c r="M26" s="11">
        <f t="shared" ref="M26:M31" si="8">L26*65</f>
        <v>65</v>
      </c>
      <c r="N26" s="10"/>
      <c r="O26" s="12"/>
      <c r="P26" s="8"/>
      <c r="Q26" s="8">
        <f t="shared" si="6"/>
        <v>490</v>
      </c>
      <c r="R26" s="13" t="s">
        <v>50</v>
      </c>
      <c r="S26" s="13" t="s">
        <v>50</v>
      </c>
    </row>
    <row r="27" spans="1:19" x14ac:dyDescent="0.25">
      <c r="A27" s="15" t="s">
        <v>24</v>
      </c>
      <c r="B27" s="10">
        <v>6</v>
      </c>
      <c r="C27" s="9">
        <f t="shared" si="7"/>
        <v>150</v>
      </c>
      <c r="D27" s="8">
        <v>3</v>
      </c>
      <c r="E27" s="9">
        <f t="shared" si="0"/>
        <v>120</v>
      </c>
      <c r="F27" s="10"/>
      <c r="G27" s="9"/>
      <c r="H27" s="10"/>
      <c r="I27" s="9">
        <f t="shared" si="1"/>
        <v>0</v>
      </c>
      <c r="J27" s="10"/>
      <c r="K27" s="9">
        <f t="shared" si="2"/>
        <v>0</v>
      </c>
      <c r="L27" s="8"/>
      <c r="M27" s="11">
        <f t="shared" si="8"/>
        <v>0</v>
      </c>
      <c r="N27" s="10"/>
      <c r="O27" s="12"/>
      <c r="P27" s="8"/>
      <c r="Q27" s="8">
        <f t="shared" si="6"/>
        <v>270</v>
      </c>
      <c r="R27" s="13" t="s">
        <v>50</v>
      </c>
      <c r="S27" s="13" t="s">
        <v>50</v>
      </c>
    </row>
    <row r="28" spans="1:19" x14ac:dyDescent="0.25">
      <c r="A28" s="8" t="s">
        <v>112</v>
      </c>
      <c r="B28" s="10">
        <v>11</v>
      </c>
      <c r="C28" s="9">
        <f t="shared" si="7"/>
        <v>275</v>
      </c>
      <c r="D28" s="8"/>
      <c r="E28" s="9">
        <f t="shared" si="0"/>
        <v>0</v>
      </c>
      <c r="F28" s="10"/>
      <c r="G28" s="9">
        <f t="shared" ref="G28:G37" si="9">F28*60</f>
        <v>0</v>
      </c>
      <c r="H28" s="10"/>
      <c r="I28" s="9">
        <f t="shared" si="1"/>
        <v>0</v>
      </c>
      <c r="J28" s="10">
        <v>2</v>
      </c>
      <c r="K28" s="9">
        <f t="shared" si="2"/>
        <v>120</v>
      </c>
      <c r="L28" s="8"/>
      <c r="M28" s="11">
        <f t="shared" si="8"/>
        <v>0</v>
      </c>
      <c r="N28" s="10"/>
      <c r="O28" s="12"/>
      <c r="P28" s="8"/>
      <c r="Q28" s="8">
        <f t="shared" si="6"/>
        <v>395</v>
      </c>
      <c r="R28" s="13" t="s">
        <v>50</v>
      </c>
      <c r="S28" s="13" t="s">
        <v>50</v>
      </c>
    </row>
    <row r="29" spans="1:19" x14ac:dyDescent="0.25">
      <c r="A29" s="8" t="s">
        <v>77</v>
      </c>
      <c r="B29" s="10">
        <v>12</v>
      </c>
      <c r="C29" s="9">
        <f t="shared" si="7"/>
        <v>300</v>
      </c>
      <c r="D29" s="8"/>
      <c r="E29" s="9">
        <f t="shared" si="0"/>
        <v>0</v>
      </c>
      <c r="F29" s="10"/>
      <c r="G29" s="9">
        <f t="shared" si="9"/>
        <v>0</v>
      </c>
      <c r="H29" s="10"/>
      <c r="I29" s="9">
        <f t="shared" si="1"/>
        <v>0</v>
      </c>
      <c r="J29" s="10"/>
      <c r="K29" s="9">
        <f t="shared" si="2"/>
        <v>0</v>
      </c>
      <c r="L29" s="8"/>
      <c r="M29" s="11">
        <f t="shared" si="8"/>
        <v>0</v>
      </c>
      <c r="N29" s="10"/>
      <c r="O29" s="12"/>
      <c r="P29" s="8"/>
      <c r="Q29" s="8">
        <f t="shared" si="6"/>
        <v>300</v>
      </c>
      <c r="R29" s="13" t="s">
        <v>50</v>
      </c>
      <c r="S29" s="13" t="s">
        <v>50</v>
      </c>
    </row>
    <row r="30" spans="1:19" x14ac:dyDescent="0.25">
      <c r="A30" s="8" t="s">
        <v>25</v>
      </c>
      <c r="B30" s="10">
        <v>22</v>
      </c>
      <c r="C30" s="9">
        <f t="shared" si="7"/>
        <v>550</v>
      </c>
      <c r="D30" s="8">
        <v>7</v>
      </c>
      <c r="E30" s="9">
        <f t="shared" si="0"/>
        <v>280</v>
      </c>
      <c r="F30" s="10"/>
      <c r="G30" s="9">
        <f t="shared" si="9"/>
        <v>0</v>
      </c>
      <c r="H30" s="10"/>
      <c r="I30" s="9">
        <f t="shared" si="1"/>
        <v>0</v>
      </c>
      <c r="J30" s="10"/>
      <c r="K30" s="9">
        <f t="shared" si="2"/>
        <v>0</v>
      </c>
      <c r="L30" s="8"/>
      <c r="M30" s="11">
        <f t="shared" si="8"/>
        <v>0</v>
      </c>
      <c r="N30" s="10"/>
      <c r="O30" s="12"/>
      <c r="P30" s="8"/>
      <c r="Q30" s="8">
        <f t="shared" si="6"/>
        <v>830</v>
      </c>
      <c r="R30" s="13" t="s">
        <v>50</v>
      </c>
      <c r="S30" s="13" t="s">
        <v>50</v>
      </c>
    </row>
    <row r="31" spans="1:19" x14ac:dyDescent="0.25">
      <c r="A31" s="8" t="s">
        <v>53</v>
      </c>
      <c r="B31" s="10">
        <v>11</v>
      </c>
      <c r="C31" s="9">
        <f>B31*30</f>
        <v>330</v>
      </c>
      <c r="D31" s="8"/>
      <c r="E31" s="9">
        <f t="shared" si="0"/>
        <v>0</v>
      </c>
      <c r="F31" s="10"/>
      <c r="G31" s="9">
        <f t="shared" si="9"/>
        <v>0</v>
      </c>
      <c r="H31" s="10"/>
      <c r="I31" s="9">
        <f t="shared" si="1"/>
        <v>0</v>
      </c>
      <c r="J31" s="10"/>
      <c r="K31" s="9">
        <f t="shared" si="2"/>
        <v>0</v>
      </c>
      <c r="L31" s="8"/>
      <c r="M31" s="11">
        <f t="shared" si="8"/>
        <v>0</v>
      </c>
      <c r="N31" s="10">
        <v>450</v>
      </c>
      <c r="O31" s="12"/>
      <c r="P31" s="8"/>
      <c r="Q31" s="8">
        <f t="shared" si="6"/>
        <v>780</v>
      </c>
      <c r="R31" s="13" t="s">
        <v>50</v>
      </c>
      <c r="S31" s="13" t="s">
        <v>50</v>
      </c>
    </row>
    <row r="32" spans="1:19" x14ac:dyDescent="0.25">
      <c r="A32" s="8" t="s">
        <v>97</v>
      </c>
      <c r="B32" s="10">
        <v>6</v>
      </c>
      <c r="C32" s="9">
        <f>B32*25</f>
        <v>150</v>
      </c>
      <c r="D32" s="8"/>
      <c r="E32" s="9">
        <f t="shared" si="0"/>
        <v>0</v>
      </c>
      <c r="F32" s="10"/>
      <c r="G32" s="9">
        <f t="shared" si="9"/>
        <v>0</v>
      </c>
      <c r="H32" s="10"/>
      <c r="I32" s="9">
        <f t="shared" si="1"/>
        <v>0</v>
      </c>
      <c r="J32" s="10">
        <v>6</v>
      </c>
      <c r="K32" s="9">
        <f t="shared" si="2"/>
        <v>360</v>
      </c>
      <c r="L32" s="8"/>
      <c r="M32" s="11">
        <f>L32*60</f>
        <v>0</v>
      </c>
      <c r="N32" s="10"/>
      <c r="O32" s="12"/>
      <c r="P32" s="8"/>
      <c r="Q32" s="8">
        <f t="shared" si="6"/>
        <v>510</v>
      </c>
      <c r="R32" s="13" t="s">
        <v>50</v>
      </c>
      <c r="S32" s="13" t="s">
        <v>50</v>
      </c>
    </row>
    <row r="33" spans="1:19" x14ac:dyDescent="0.25">
      <c r="A33" s="8" t="s">
        <v>26</v>
      </c>
      <c r="B33" s="10">
        <v>11</v>
      </c>
      <c r="C33" s="9">
        <f>B33*25</f>
        <v>275</v>
      </c>
      <c r="D33" s="8"/>
      <c r="E33" s="9">
        <f t="shared" si="0"/>
        <v>0</v>
      </c>
      <c r="F33" s="10"/>
      <c r="G33" s="9">
        <f t="shared" si="9"/>
        <v>0</v>
      </c>
      <c r="H33" s="10"/>
      <c r="I33" s="9">
        <f t="shared" si="1"/>
        <v>0</v>
      </c>
      <c r="J33" s="10"/>
      <c r="K33" s="9">
        <f t="shared" si="2"/>
        <v>0</v>
      </c>
      <c r="L33" s="8"/>
      <c r="M33" s="11">
        <f>L33*65</f>
        <v>0</v>
      </c>
      <c r="N33" s="10"/>
      <c r="O33" s="12"/>
      <c r="P33" s="8"/>
      <c r="Q33" s="8">
        <f t="shared" si="6"/>
        <v>275</v>
      </c>
      <c r="R33" s="13" t="s">
        <v>50</v>
      </c>
      <c r="S33" s="13" t="s">
        <v>50</v>
      </c>
    </row>
    <row r="34" spans="1:19" x14ac:dyDescent="0.25">
      <c r="A34" s="8" t="s">
        <v>76</v>
      </c>
      <c r="B34" s="10"/>
      <c r="C34" s="9">
        <f>B34*25</f>
        <v>0</v>
      </c>
      <c r="D34" s="8"/>
      <c r="E34" s="9">
        <f t="shared" si="0"/>
        <v>0</v>
      </c>
      <c r="F34" s="10"/>
      <c r="G34" s="9">
        <f t="shared" si="9"/>
        <v>0</v>
      </c>
      <c r="H34" s="10"/>
      <c r="I34" s="9">
        <f t="shared" si="1"/>
        <v>0</v>
      </c>
      <c r="J34" s="10">
        <v>6</v>
      </c>
      <c r="K34" s="9">
        <f t="shared" si="2"/>
        <v>360</v>
      </c>
      <c r="L34" s="8"/>
      <c r="M34" s="11">
        <f>L34*65</f>
        <v>0</v>
      </c>
      <c r="N34" s="10">
        <v>420</v>
      </c>
      <c r="O34" s="12">
        <v>800</v>
      </c>
      <c r="P34" s="8"/>
      <c r="Q34" s="8">
        <f t="shared" si="6"/>
        <v>-20</v>
      </c>
      <c r="R34" s="13" t="s">
        <v>50</v>
      </c>
      <c r="S34" s="13" t="s">
        <v>50</v>
      </c>
    </row>
    <row r="35" spans="1:19" x14ac:dyDescent="0.25">
      <c r="A35" s="8" t="s">
        <v>78</v>
      </c>
      <c r="B35" s="10">
        <v>9</v>
      </c>
      <c r="C35" s="9">
        <f>B35*35</f>
        <v>315</v>
      </c>
      <c r="D35" s="8"/>
      <c r="E35" s="9">
        <f t="shared" si="0"/>
        <v>0</v>
      </c>
      <c r="F35" s="10"/>
      <c r="G35" s="9">
        <f t="shared" si="9"/>
        <v>0</v>
      </c>
      <c r="H35" s="10"/>
      <c r="I35" s="9">
        <f t="shared" si="1"/>
        <v>0</v>
      </c>
      <c r="J35" s="10"/>
      <c r="K35" s="9">
        <f t="shared" si="2"/>
        <v>0</v>
      </c>
      <c r="L35" s="8"/>
      <c r="M35" s="11">
        <f>L35*65</f>
        <v>0</v>
      </c>
      <c r="N35" s="10"/>
      <c r="O35" s="12"/>
      <c r="P35" s="8"/>
      <c r="Q35" s="8">
        <f t="shared" si="6"/>
        <v>315</v>
      </c>
      <c r="R35" s="13" t="s">
        <v>50</v>
      </c>
      <c r="S35" s="13" t="s">
        <v>50</v>
      </c>
    </row>
    <row r="36" spans="1:19" x14ac:dyDescent="0.25">
      <c r="A36" s="15" t="s">
        <v>28</v>
      </c>
      <c r="B36" s="10">
        <v>7</v>
      </c>
      <c r="C36" s="9">
        <f>B36*25</f>
        <v>175</v>
      </c>
      <c r="D36" s="8"/>
      <c r="E36" s="9">
        <f t="shared" si="0"/>
        <v>0</v>
      </c>
      <c r="F36" s="10"/>
      <c r="G36" s="9">
        <f t="shared" si="9"/>
        <v>0</v>
      </c>
      <c r="H36" s="10"/>
      <c r="I36" s="9">
        <f t="shared" si="1"/>
        <v>0</v>
      </c>
      <c r="J36" s="10"/>
      <c r="K36" s="9">
        <f t="shared" si="2"/>
        <v>0</v>
      </c>
      <c r="L36" s="8"/>
      <c r="M36" s="11">
        <f>L36*65</f>
        <v>0</v>
      </c>
      <c r="N36" s="10"/>
      <c r="O36" s="12"/>
      <c r="P36" s="8"/>
      <c r="Q36" s="8">
        <f t="shared" si="6"/>
        <v>175</v>
      </c>
      <c r="R36" s="13" t="s">
        <v>50</v>
      </c>
      <c r="S36" s="13" t="s">
        <v>50</v>
      </c>
    </row>
    <row r="37" spans="1:19" x14ac:dyDescent="0.25">
      <c r="A37" s="8" t="s">
        <v>34</v>
      </c>
      <c r="B37" s="10">
        <v>20</v>
      </c>
      <c r="C37" s="9">
        <f>B37*30</f>
        <v>600</v>
      </c>
      <c r="D37" s="8"/>
      <c r="E37" s="9">
        <f t="shared" si="0"/>
        <v>0</v>
      </c>
      <c r="F37" s="10"/>
      <c r="G37" s="9">
        <f t="shared" si="9"/>
        <v>0</v>
      </c>
      <c r="H37" s="10"/>
      <c r="I37" s="9">
        <f t="shared" si="1"/>
        <v>0</v>
      </c>
      <c r="J37" s="10"/>
      <c r="K37" s="9">
        <f t="shared" si="2"/>
        <v>0</v>
      </c>
      <c r="L37" s="8"/>
      <c r="M37" s="11">
        <f>L37*65</f>
        <v>0</v>
      </c>
      <c r="N37" s="10"/>
      <c r="O37" s="12"/>
      <c r="P37" s="8"/>
      <c r="Q37" s="8">
        <f t="shared" si="6"/>
        <v>600</v>
      </c>
      <c r="R37" s="13" t="s">
        <v>50</v>
      </c>
      <c r="S37" s="13" t="s">
        <v>50</v>
      </c>
    </row>
    <row r="38" spans="1:19" x14ac:dyDescent="0.25">
      <c r="A38" s="15" t="s">
        <v>29</v>
      </c>
      <c r="B38" s="10">
        <v>19</v>
      </c>
      <c r="C38" s="9">
        <f>B38*25</f>
        <v>475</v>
      </c>
      <c r="D38" s="8"/>
      <c r="E38" s="9">
        <f t="shared" si="0"/>
        <v>0</v>
      </c>
      <c r="F38" s="10">
        <v>2</v>
      </c>
      <c r="G38" s="9">
        <f>F38*80</f>
        <v>160</v>
      </c>
      <c r="H38" s="10"/>
      <c r="I38" s="9">
        <f t="shared" si="1"/>
        <v>0</v>
      </c>
      <c r="J38" s="10"/>
      <c r="K38" s="9">
        <f t="shared" si="2"/>
        <v>0</v>
      </c>
      <c r="L38" s="8">
        <v>9</v>
      </c>
      <c r="M38" s="11">
        <f t="shared" ref="M38:M44" si="10">L38*60</f>
        <v>540</v>
      </c>
      <c r="N38" s="10"/>
      <c r="O38" s="12"/>
      <c r="P38" s="8"/>
      <c r="Q38" s="8">
        <f t="shared" si="6"/>
        <v>1175</v>
      </c>
      <c r="R38" s="13" t="s">
        <v>50</v>
      </c>
      <c r="S38" s="13" t="s">
        <v>50</v>
      </c>
    </row>
    <row r="39" spans="1:19" x14ac:dyDescent="0.25">
      <c r="A39" s="8" t="s">
        <v>98</v>
      </c>
      <c r="B39" s="10"/>
      <c r="C39" s="9">
        <f>B39*25</f>
        <v>0</v>
      </c>
      <c r="D39" s="8"/>
      <c r="E39" s="9">
        <f t="shared" si="0"/>
        <v>0</v>
      </c>
      <c r="F39" s="10"/>
      <c r="G39" s="9">
        <f t="shared" ref="G39:G46" si="11">F39*60</f>
        <v>0</v>
      </c>
      <c r="H39" s="10"/>
      <c r="I39" s="9">
        <f t="shared" si="1"/>
        <v>0</v>
      </c>
      <c r="J39" s="10">
        <v>6</v>
      </c>
      <c r="K39" s="9">
        <f t="shared" si="2"/>
        <v>360</v>
      </c>
      <c r="L39" s="8"/>
      <c r="M39" s="11">
        <f t="shared" si="10"/>
        <v>0</v>
      </c>
      <c r="N39" s="10"/>
      <c r="O39" s="12"/>
      <c r="P39" s="8"/>
      <c r="Q39" s="8">
        <f t="shared" si="6"/>
        <v>360</v>
      </c>
      <c r="R39" s="13" t="s">
        <v>50</v>
      </c>
      <c r="S39" s="13" t="s">
        <v>50</v>
      </c>
    </row>
    <row r="40" spans="1:19" x14ac:dyDescent="0.25">
      <c r="A40" s="8" t="s">
        <v>84</v>
      </c>
      <c r="B40" s="10"/>
      <c r="C40" s="9">
        <f>B40*20</f>
        <v>0</v>
      </c>
      <c r="D40" s="8"/>
      <c r="E40" s="9">
        <f t="shared" si="0"/>
        <v>0</v>
      </c>
      <c r="F40" s="10"/>
      <c r="G40" s="9">
        <f t="shared" si="11"/>
        <v>0</v>
      </c>
      <c r="H40" s="10"/>
      <c r="I40" s="9">
        <f t="shared" si="1"/>
        <v>0</v>
      </c>
      <c r="J40" s="10">
        <v>6</v>
      </c>
      <c r="K40" s="9">
        <f t="shared" si="2"/>
        <v>360</v>
      </c>
      <c r="L40" s="8"/>
      <c r="M40" s="11">
        <f t="shared" si="10"/>
        <v>0</v>
      </c>
      <c r="N40" s="10"/>
      <c r="O40" s="12"/>
      <c r="P40" s="8"/>
      <c r="Q40" s="8">
        <f t="shared" si="6"/>
        <v>360</v>
      </c>
      <c r="R40" s="13" t="s">
        <v>50</v>
      </c>
      <c r="S40" s="13" t="s">
        <v>50</v>
      </c>
    </row>
    <row r="41" spans="1:19" x14ac:dyDescent="0.25">
      <c r="A41" s="8" t="s">
        <v>30</v>
      </c>
      <c r="B41" s="10">
        <v>8</v>
      </c>
      <c r="C41" s="9">
        <f>B41*20</f>
        <v>160</v>
      </c>
      <c r="D41" s="8"/>
      <c r="E41" s="9">
        <f t="shared" si="0"/>
        <v>0</v>
      </c>
      <c r="F41" s="10"/>
      <c r="G41" s="9">
        <f t="shared" si="11"/>
        <v>0</v>
      </c>
      <c r="H41" s="10"/>
      <c r="I41" s="9">
        <f t="shared" si="1"/>
        <v>0</v>
      </c>
      <c r="J41" s="10"/>
      <c r="K41" s="9">
        <f t="shared" si="2"/>
        <v>0</v>
      </c>
      <c r="L41" s="8"/>
      <c r="M41" s="11">
        <f t="shared" si="10"/>
        <v>0</v>
      </c>
      <c r="N41" s="10"/>
      <c r="O41" s="12"/>
      <c r="P41" s="8"/>
      <c r="Q41" s="8">
        <f t="shared" si="6"/>
        <v>160</v>
      </c>
      <c r="R41" s="13" t="s">
        <v>50</v>
      </c>
      <c r="S41" s="13" t="s">
        <v>50</v>
      </c>
    </row>
    <row r="42" spans="1:19" x14ac:dyDescent="0.25">
      <c r="A42" s="8" t="s">
        <v>85</v>
      </c>
      <c r="B42" s="10">
        <v>12</v>
      </c>
      <c r="C42" s="9">
        <f>B42*25</f>
        <v>300</v>
      </c>
      <c r="D42" s="8"/>
      <c r="E42" s="9">
        <f t="shared" si="0"/>
        <v>0</v>
      </c>
      <c r="F42" s="10"/>
      <c r="G42" s="9">
        <f t="shared" si="11"/>
        <v>0</v>
      </c>
      <c r="H42" s="10"/>
      <c r="I42" s="9">
        <f t="shared" si="1"/>
        <v>0</v>
      </c>
      <c r="J42" s="10">
        <v>9</v>
      </c>
      <c r="K42" s="9">
        <f t="shared" si="2"/>
        <v>540</v>
      </c>
      <c r="L42" s="8"/>
      <c r="M42" s="11">
        <f t="shared" si="10"/>
        <v>0</v>
      </c>
      <c r="N42" s="10"/>
      <c r="O42" s="12"/>
      <c r="P42" s="8"/>
      <c r="Q42" s="8">
        <f t="shared" si="6"/>
        <v>840</v>
      </c>
      <c r="R42" s="13" t="s">
        <v>50</v>
      </c>
      <c r="S42" s="13" t="s">
        <v>50</v>
      </c>
    </row>
    <row r="43" spans="1:19" x14ac:dyDescent="0.25">
      <c r="A43" s="8" t="s">
        <v>31</v>
      </c>
      <c r="B43" s="10">
        <v>2</v>
      </c>
      <c r="C43" s="9">
        <f>B43*30</f>
        <v>60</v>
      </c>
      <c r="D43" s="8"/>
      <c r="E43" s="9">
        <f t="shared" si="0"/>
        <v>0</v>
      </c>
      <c r="F43" s="10"/>
      <c r="G43" s="9">
        <f t="shared" si="11"/>
        <v>0</v>
      </c>
      <c r="H43" s="10"/>
      <c r="I43" s="9">
        <f t="shared" si="1"/>
        <v>0</v>
      </c>
      <c r="J43" s="10"/>
      <c r="K43" s="9">
        <f t="shared" si="2"/>
        <v>0</v>
      </c>
      <c r="L43" s="8"/>
      <c r="M43" s="11">
        <f t="shared" si="10"/>
        <v>0</v>
      </c>
      <c r="N43" s="10"/>
      <c r="O43" s="12"/>
      <c r="P43" s="8"/>
      <c r="Q43" s="8">
        <f t="shared" si="6"/>
        <v>60</v>
      </c>
      <c r="R43" s="13" t="s">
        <v>50</v>
      </c>
      <c r="S43" s="13" t="s">
        <v>50</v>
      </c>
    </row>
    <row r="44" spans="1:19" x14ac:dyDescent="0.25">
      <c r="A44" s="8" t="s">
        <v>106</v>
      </c>
      <c r="B44" s="10"/>
      <c r="C44" s="9">
        <f>B44*25</f>
        <v>0</v>
      </c>
      <c r="D44" s="8"/>
      <c r="E44" s="9">
        <f t="shared" si="0"/>
        <v>0</v>
      </c>
      <c r="F44" s="10"/>
      <c r="G44" s="9">
        <f t="shared" si="11"/>
        <v>0</v>
      </c>
      <c r="H44" s="10"/>
      <c r="I44" s="9">
        <f t="shared" si="1"/>
        <v>0</v>
      </c>
      <c r="J44" s="10"/>
      <c r="K44" s="9">
        <f t="shared" si="2"/>
        <v>0</v>
      </c>
      <c r="L44" s="8"/>
      <c r="M44" s="11">
        <f t="shared" si="10"/>
        <v>0</v>
      </c>
      <c r="N44" s="10">
        <v>300</v>
      </c>
      <c r="O44" s="12"/>
      <c r="P44" s="8"/>
      <c r="Q44" s="8">
        <f t="shared" si="6"/>
        <v>300</v>
      </c>
      <c r="R44" s="13"/>
      <c r="S44" s="13"/>
    </row>
    <row r="45" spans="1:19" x14ac:dyDescent="0.25">
      <c r="A45" s="8" t="s">
        <v>107</v>
      </c>
      <c r="B45" s="10">
        <v>1</v>
      </c>
      <c r="C45" s="9">
        <f>B45*25</f>
        <v>25</v>
      </c>
      <c r="D45" s="8"/>
      <c r="E45" s="9">
        <f t="shared" si="0"/>
        <v>0</v>
      </c>
      <c r="F45" s="10"/>
      <c r="G45" s="9">
        <f t="shared" si="11"/>
        <v>0</v>
      </c>
      <c r="H45" s="10"/>
      <c r="I45" s="9">
        <f t="shared" si="1"/>
        <v>0</v>
      </c>
      <c r="J45" s="10"/>
      <c r="K45" s="9">
        <f t="shared" si="2"/>
        <v>0</v>
      </c>
      <c r="L45" s="8"/>
      <c r="M45" s="11">
        <f>L45*55</f>
        <v>0</v>
      </c>
      <c r="N45" s="10"/>
      <c r="O45" s="12"/>
      <c r="P45" s="8"/>
      <c r="Q45" s="8">
        <f t="shared" si="6"/>
        <v>25</v>
      </c>
      <c r="R45" s="13" t="s">
        <v>50</v>
      </c>
      <c r="S45" s="13" t="s">
        <v>50</v>
      </c>
    </row>
    <row r="46" spans="1:19" x14ac:dyDescent="0.25">
      <c r="A46" s="8" t="s">
        <v>69</v>
      </c>
      <c r="B46" s="10">
        <v>2</v>
      </c>
      <c r="C46" s="9">
        <f>B46*45</f>
        <v>90</v>
      </c>
      <c r="D46" s="8"/>
      <c r="E46" s="9">
        <f t="shared" si="0"/>
        <v>0</v>
      </c>
      <c r="F46" s="10"/>
      <c r="G46" s="9">
        <f t="shared" si="11"/>
        <v>0</v>
      </c>
      <c r="H46" s="10"/>
      <c r="I46" s="9">
        <f t="shared" si="1"/>
        <v>0</v>
      </c>
      <c r="J46" s="10">
        <v>1</v>
      </c>
      <c r="K46" s="9">
        <f>J46*65</f>
        <v>65</v>
      </c>
      <c r="L46" s="8"/>
      <c r="M46" s="11">
        <f>L46*65</f>
        <v>0</v>
      </c>
      <c r="N46" s="10"/>
      <c r="O46" s="12"/>
      <c r="P46" s="8"/>
      <c r="Q46" s="8">
        <f t="shared" si="6"/>
        <v>155</v>
      </c>
      <c r="R46" s="13" t="s">
        <v>50</v>
      </c>
      <c r="S46" s="13" t="s">
        <v>50</v>
      </c>
    </row>
    <row r="47" spans="1:19" x14ac:dyDescent="0.25">
      <c r="A47" s="8" t="s">
        <v>108</v>
      </c>
      <c r="B47" s="10"/>
      <c r="C47" s="9">
        <f>B47*25</f>
        <v>0</v>
      </c>
      <c r="D47" s="8"/>
      <c r="E47" s="9">
        <f t="shared" ref="E47:E52" si="12">D47*40</f>
        <v>0</v>
      </c>
      <c r="F47" s="10"/>
      <c r="G47" s="9">
        <f>F47*60</f>
        <v>0</v>
      </c>
      <c r="H47" s="10"/>
      <c r="I47" s="9">
        <f t="shared" ref="I47:I52" si="13">H47*40</f>
        <v>0</v>
      </c>
      <c r="J47" s="10">
        <v>2</v>
      </c>
      <c r="K47" s="9">
        <f>J47*60</f>
        <v>120</v>
      </c>
      <c r="L47" s="8"/>
      <c r="M47" s="11"/>
      <c r="N47" s="10"/>
      <c r="O47" s="12"/>
      <c r="P47" s="8"/>
      <c r="Q47" s="8">
        <f t="shared" ref="Q47:Q52" si="14">SUM(C47,E47,G47,I47,K47,N47,M47)-O47</f>
        <v>120</v>
      </c>
      <c r="R47" s="13" t="s">
        <v>50</v>
      </c>
      <c r="S47" s="13" t="s">
        <v>50</v>
      </c>
    </row>
    <row r="48" spans="1:19" x14ac:dyDescent="0.25">
      <c r="A48" s="8" t="s">
        <v>109</v>
      </c>
      <c r="B48" s="10"/>
      <c r="C48" s="9">
        <f>B48*25</f>
        <v>0</v>
      </c>
      <c r="D48" s="8"/>
      <c r="E48" s="9">
        <f t="shared" si="12"/>
        <v>0</v>
      </c>
      <c r="F48" s="10"/>
      <c r="G48" s="9">
        <f>F48*60</f>
        <v>0</v>
      </c>
      <c r="H48" s="10"/>
      <c r="I48" s="9">
        <f t="shared" si="13"/>
        <v>0</v>
      </c>
      <c r="J48" s="10">
        <v>1</v>
      </c>
      <c r="K48" s="9">
        <f>J48*60</f>
        <v>60</v>
      </c>
      <c r="L48" s="8"/>
      <c r="M48" s="11">
        <f>L48*60</f>
        <v>0</v>
      </c>
      <c r="N48" s="10"/>
      <c r="O48" s="12"/>
      <c r="P48" s="8"/>
      <c r="Q48" s="8">
        <f t="shared" si="14"/>
        <v>60</v>
      </c>
      <c r="R48" s="13"/>
      <c r="S48" s="13"/>
    </row>
    <row r="49" spans="1:19" x14ac:dyDescent="0.25">
      <c r="A49" s="8" t="s">
        <v>110</v>
      </c>
      <c r="B49" s="10">
        <v>4</v>
      </c>
      <c r="C49" s="9">
        <f>B49*25</f>
        <v>100</v>
      </c>
      <c r="D49" s="8"/>
      <c r="E49" s="9">
        <f t="shared" si="12"/>
        <v>0</v>
      </c>
      <c r="F49" s="10"/>
      <c r="G49" s="9">
        <f>F49*60</f>
        <v>0</v>
      </c>
      <c r="H49" s="10"/>
      <c r="I49" s="9">
        <f t="shared" si="13"/>
        <v>0</v>
      </c>
      <c r="J49" s="10"/>
      <c r="K49" s="9">
        <f>J49*60</f>
        <v>0</v>
      </c>
      <c r="L49" s="8"/>
      <c r="M49" s="11">
        <f>L49*60</f>
        <v>0</v>
      </c>
      <c r="N49" s="10"/>
      <c r="O49" s="12"/>
      <c r="P49" s="8"/>
      <c r="Q49" s="8">
        <f t="shared" si="14"/>
        <v>100</v>
      </c>
      <c r="R49" s="13" t="s">
        <v>50</v>
      </c>
      <c r="S49" s="13" t="s">
        <v>50</v>
      </c>
    </row>
    <row r="50" spans="1:19" x14ac:dyDescent="0.25">
      <c r="A50" s="8"/>
      <c r="B50" s="10"/>
      <c r="C50" s="9">
        <f>B50*20</f>
        <v>0</v>
      </c>
      <c r="D50" s="8"/>
      <c r="E50" s="9">
        <f t="shared" si="12"/>
        <v>0</v>
      </c>
      <c r="F50" s="10"/>
      <c r="G50" s="9">
        <f>F50*60</f>
        <v>0</v>
      </c>
      <c r="H50" s="10"/>
      <c r="I50" s="9">
        <f t="shared" si="13"/>
        <v>0</v>
      </c>
      <c r="J50" s="10"/>
      <c r="K50" s="9">
        <f>J50*65</f>
        <v>0</v>
      </c>
      <c r="L50" s="8"/>
      <c r="M50" s="11">
        <f>L50*60</f>
        <v>0</v>
      </c>
      <c r="N50" s="10"/>
      <c r="O50" s="12"/>
      <c r="P50" s="8"/>
      <c r="Q50" s="8">
        <f t="shared" si="14"/>
        <v>0</v>
      </c>
      <c r="R50" s="13"/>
      <c r="S50" s="13"/>
    </row>
    <row r="51" spans="1:19" x14ac:dyDescent="0.25">
      <c r="A51" s="9" t="s">
        <v>105</v>
      </c>
      <c r="B51" s="8">
        <v>12</v>
      </c>
      <c r="C51" s="9">
        <f>B51*10</f>
        <v>120</v>
      </c>
      <c r="D51" s="8"/>
      <c r="E51" s="9">
        <f t="shared" si="12"/>
        <v>0</v>
      </c>
      <c r="F51" s="10"/>
      <c r="G51" s="9">
        <f>F51*55</f>
        <v>0</v>
      </c>
      <c r="H51" s="10"/>
      <c r="I51" s="9">
        <f t="shared" si="13"/>
        <v>0</v>
      </c>
      <c r="J51" s="10"/>
      <c r="K51" s="9">
        <f>J51*65</f>
        <v>0</v>
      </c>
      <c r="L51" s="8"/>
      <c r="M51" s="11">
        <f>L51*30</f>
        <v>0</v>
      </c>
      <c r="N51" s="10"/>
      <c r="O51" s="12"/>
      <c r="P51" s="8"/>
      <c r="Q51" s="8">
        <f t="shared" si="14"/>
        <v>120</v>
      </c>
      <c r="R51" s="13"/>
      <c r="S51" s="13"/>
    </row>
    <row r="52" spans="1:19" x14ac:dyDescent="0.25">
      <c r="A52" s="9" t="s">
        <v>65</v>
      </c>
      <c r="B52" s="8">
        <v>23</v>
      </c>
      <c r="C52" s="9">
        <f>B52*10</f>
        <v>230</v>
      </c>
      <c r="D52" s="8"/>
      <c r="E52" s="9">
        <f t="shared" si="12"/>
        <v>0</v>
      </c>
      <c r="F52" s="10"/>
      <c r="G52" s="9">
        <f>F52*55</f>
        <v>0</v>
      </c>
      <c r="H52" s="10"/>
      <c r="I52" s="9">
        <f t="shared" si="13"/>
        <v>0</v>
      </c>
      <c r="J52" s="10"/>
      <c r="K52" s="9">
        <f>J52*65</f>
        <v>0</v>
      </c>
      <c r="L52" s="8"/>
      <c r="M52" s="11">
        <f>L52*55</f>
        <v>0</v>
      </c>
      <c r="N52" s="10"/>
      <c r="O52" s="12"/>
      <c r="P52" s="8"/>
      <c r="Q52" s="8">
        <f t="shared" si="14"/>
        <v>230</v>
      </c>
      <c r="R52" s="13"/>
      <c r="S52" s="13"/>
    </row>
    <row r="53" spans="1:19" x14ac:dyDescent="0.25">
      <c r="B53">
        <f>SUM(B3:B52)</f>
        <v>330</v>
      </c>
      <c r="C53">
        <f>SUM(C3:C50)</f>
        <v>7640</v>
      </c>
      <c r="D53">
        <f>SUM(D3:D52)</f>
        <v>10</v>
      </c>
      <c r="E53">
        <f>SUM(E3:E50)</f>
        <v>400</v>
      </c>
      <c r="F53">
        <f>SUM(F3:F52)</f>
        <v>5</v>
      </c>
      <c r="G53">
        <f>SUM(G3:G50)</f>
        <v>460</v>
      </c>
      <c r="H53">
        <f>SUM(H3:H52)</f>
        <v>0</v>
      </c>
      <c r="I53">
        <f>SUM(I3:I50)</f>
        <v>0</v>
      </c>
      <c r="J53">
        <f>SUM(J3:J52)</f>
        <v>108</v>
      </c>
      <c r="K53">
        <f>SUM(K3:K50)</f>
        <v>6485</v>
      </c>
      <c r="L53">
        <f>SUM(L3:L52)</f>
        <v>34</v>
      </c>
      <c r="M53">
        <f>SUM(M3:M50)</f>
        <v>2360</v>
      </c>
      <c r="Q53">
        <f>SUM(Q3:Q50)-(Q52+Q51)</f>
        <v>17545</v>
      </c>
    </row>
    <row r="54" spans="1:19" x14ac:dyDescent="0.25">
      <c r="M54">
        <f>M53-1400</f>
        <v>960</v>
      </c>
      <c r="Q54">
        <f>SUM(B53,D53,F53,H53,J53,L53)</f>
        <v>487</v>
      </c>
    </row>
    <row r="57" spans="1:19" x14ac:dyDescent="0.25">
      <c r="A57" t="s">
        <v>113</v>
      </c>
      <c r="B57">
        <v>850</v>
      </c>
      <c r="C57">
        <v>684</v>
      </c>
    </row>
    <row r="58" spans="1:19" x14ac:dyDescent="0.25">
      <c r="A58" t="s">
        <v>114</v>
      </c>
      <c r="B58">
        <v>600</v>
      </c>
      <c r="C58">
        <v>600</v>
      </c>
    </row>
    <row r="59" spans="1:19" x14ac:dyDescent="0.25">
      <c r="A59" t="s">
        <v>59</v>
      </c>
      <c r="B59">
        <v>4013</v>
      </c>
      <c r="C59">
        <v>4013</v>
      </c>
    </row>
    <row r="60" spans="1:19" x14ac:dyDescent="0.25">
      <c r="A60" t="s">
        <v>111</v>
      </c>
      <c r="B60">
        <v>1420</v>
      </c>
    </row>
    <row r="61" spans="1:19" x14ac:dyDescent="0.25">
      <c r="A61" t="s">
        <v>38</v>
      </c>
      <c r="B61">
        <v>1541</v>
      </c>
      <c r="C61">
        <v>636</v>
      </c>
    </row>
    <row r="62" spans="1:19" x14ac:dyDescent="0.25">
      <c r="A62" s="16" t="s">
        <v>12</v>
      </c>
      <c r="B62">
        <f>SUM(B57:B61)</f>
        <v>8424</v>
      </c>
      <c r="C62">
        <f>SUM(C57:C61)</f>
        <v>5933</v>
      </c>
    </row>
    <row r="64" spans="1:19" x14ac:dyDescent="0.25">
      <c r="A64" t="s">
        <v>39</v>
      </c>
      <c r="B64">
        <f>Q53-B62</f>
        <v>9121</v>
      </c>
    </row>
    <row r="65" spans="1:4" x14ac:dyDescent="0.25">
      <c r="A65" t="s">
        <v>40</v>
      </c>
      <c r="B65">
        <v>1375</v>
      </c>
    </row>
    <row r="66" spans="1:4" x14ac:dyDescent="0.25">
      <c r="A66" t="s">
        <v>41</v>
      </c>
      <c r="B66">
        <v>120</v>
      </c>
    </row>
    <row r="67" spans="1:4" x14ac:dyDescent="0.25">
      <c r="A67" t="s">
        <v>42</v>
      </c>
      <c r="B67">
        <v>215</v>
      </c>
    </row>
    <row r="68" spans="1:4" x14ac:dyDescent="0.25">
      <c r="A68" t="s">
        <v>51</v>
      </c>
      <c r="B68">
        <v>515</v>
      </c>
    </row>
    <row r="69" spans="1:4" x14ac:dyDescent="0.25">
      <c r="A69" t="s">
        <v>43</v>
      </c>
      <c r="B69">
        <v>125</v>
      </c>
    </row>
    <row r="70" spans="1:4" x14ac:dyDescent="0.25">
      <c r="A70" t="s">
        <v>44</v>
      </c>
      <c r="B70">
        <v>126</v>
      </c>
    </row>
    <row r="71" spans="1:4" x14ac:dyDescent="0.25">
      <c r="A71" t="s">
        <v>45</v>
      </c>
      <c r="B71">
        <v>350</v>
      </c>
    </row>
    <row r="72" spans="1:4" x14ac:dyDescent="0.25">
      <c r="A72" t="s">
        <v>66</v>
      </c>
      <c r="B72">
        <v>200</v>
      </c>
      <c r="D72" s="17"/>
    </row>
    <row r="73" spans="1:4" x14ac:dyDescent="0.25">
      <c r="A73" t="s">
        <v>47</v>
      </c>
      <c r="B73">
        <v>88</v>
      </c>
    </row>
    <row r="74" spans="1:4" x14ac:dyDescent="0.25">
      <c r="A74" t="s">
        <v>82</v>
      </c>
      <c r="B74">
        <v>2000</v>
      </c>
    </row>
    <row r="75" spans="1:4" x14ac:dyDescent="0.25">
      <c r="A75" t="s">
        <v>48</v>
      </c>
      <c r="B75">
        <f>SUM(B65:B74)</f>
        <v>5114</v>
      </c>
    </row>
    <row r="78" spans="1:4" x14ac:dyDescent="0.25">
      <c r="A78" t="s">
        <v>49</v>
      </c>
      <c r="B78">
        <f>B64-B75</f>
        <v>4007</v>
      </c>
    </row>
  </sheetData>
  <sortState ref="A3:S53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opLeftCell="A46" workbookViewId="0">
      <selection activeCell="E65" sqref="E65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21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21" x14ac:dyDescent="0.25">
      <c r="A3" t="s">
        <v>92</v>
      </c>
      <c r="B3" s="8"/>
      <c r="C3" s="9">
        <f>B3*25</f>
        <v>0</v>
      </c>
      <c r="D3" s="8"/>
      <c r="E3" s="9">
        <f t="shared" ref="E3:E17" si="0">D3*40</f>
        <v>0</v>
      </c>
      <c r="F3" s="10"/>
      <c r="G3" s="9">
        <f t="shared" ref="G3:G34" si="1">F3*80</f>
        <v>0</v>
      </c>
      <c r="H3" s="10"/>
      <c r="I3" s="9">
        <f t="shared" ref="I3:I20" si="2">H3*40</f>
        <v>0</v>
      </c>
      <c r="J3" s="10"/>
      <c r="K3" s="9">
        <f t="shared" ref="K3:K34" si="3">J3*60</f>
        <v>0</v>
      </c>
      <c r="L3" s="8">
        <v>2</v>
      </c>
      <c r="M3" s="11">
        <f>L3*65</f>
        <v>130</v>
      </c>
      <c r="N3" s="10">
        <v>15</v>
      </c>
      <c r="O3" s="12"/>
      <c r="P3" s="8" t="s">
        <v>94</v>
      </c>
      <c r="Q3" s="8">
        <f t="shared" ref="Q3:Q27" si="4">SUM(C3,E3,G3,I3,K3,N3,M3)-O3</f>
        <v>145</v>
      </c>
      <c r="R3" s="13"/>
      <c r="S3" s="13" t="s">
        <v>50</v>
      </c>
    </row>
    <row r="4" spans="1:21" x14ac:dyDescent="0.25">
      <c r="A4" s="9" t="s">
        <v>95</v>
      </c>
      <c r="B4" s="8"/>
      <c r="C4" s="9">
        <f>B4*25</f>
        <v>0</v>
      </c>
      <c r="D4" s="8"/>
      <c r="E4" s="9">
        <f t="shared" si="0"/>
        <v>0</v>
      </c>
      <c r="F4" s="10"/>
      <c r="G4" s="9">
        <f t="shared" si="1"/>
        <v>0</v>
      </c>
      <c r="H4" s="10"/>
      <c r="I4" s="9">
        <f t="shared" si="2"/>
        <v>0</v>
      </c>
      <c r="J4" s="10">
        <v>8</v>
      </c>
      <c r="K4" s="9">
        <f t="shared" si="3"/>
        <v>480</v>
      </c>
      <c r="L4" s="8"/>
      <c r="M4" s="11">
        <f>L4*60</f>
        <v>0</v>
      </c>
      <c r="N4" s="10"/>
      <c r="O4" s="12"/>
      <c r="P4" s="8"/>
      <c r="Q4" s="8">
        <f t="shared" si="4"/>
        <v>480</v>
      </c>
      <c r="R4" s="13" t="s">
        <v>50</v>
      </c>
      <c r="S4" s="13" t="s">
        <v>50</v>
      </c>
    </row>
    <row r="5" spans="1:21" x14ac:dyDescent="0.25">
      <c r="A5" s="7" t="s">
        <v>96</v>
      </c>
      <c r="B5" s="8">
        <v>2</v>
      </c>
      <c r="C5" s="9">
        <f>B5*25</f>
        <v>50</v>
      </c>
      <c r="D5" s="8"/>
      <c r="E5" s="9">
        <f t="shared" si="0"/>
        <v>0</v>
      </c>
      <c r="F5" s="10"/>
      <c r="G5" s="9">
        <f t="shared" si="1"/>
        <v>0</v>
      </c>
      <c r="H5" s="10"/>
      <c r="I5" s="9">
        <f t="shared" si="2"/>
        <v>0</v>
      </c>
      <c r="J5" s="10"/>
      <c r="K5" s="9">
        <f t="shared" si="3"/>
        <v>0</v>
      </c>
      <c r="L5" s="8">
        <v>10</v>
      </c>
      <c r="M5" s="11">
        <f>L5*80</f>
        <v>800</v>
      </c>
      <c r="N5" s="10"/>
      <c r="O5" s="12"/>
      <c r="P5" s="8"/>
      <c r="Q5" s="8">
        <f t="shared" si="4"/>
        <v>850</v>
      </c>
      <c r="R5" s="13" t="s">
        <v>50</v>
      </c>
      <c r="S5" s="13" t="s">
        <v>50</v>
      </c>
    </row>
    <row r="6" spans="1:21" x14ac:dyDescent="0.25">
      <c r="A6" s="9" t="s">
        <v>100</v>
      </c>
      <c r="B6" s="8">
        <v>15</v>
      </c>
      <c r="C6" s="9">
        <f>B6*30</f>
        <v>450</v>
      </c>
      <c r="D6" s="8"/>
      <c r="E6" s="9">
        <f t="shared" si="0"/>
        <v>0</v>
      </c>
      <c r="F6" s="10"/>
      <c r="G6" s="9">
        <f t="shared" si="1"/>
        <v>0</v>
      </c>
      <c r="H6" s="10"/>
      <c r="I6" s="9">
        <f t="shared" si="2"/>
        <v>0</v>
      </c>
      <c r="J6" s="10"/>
      <c r="K6" s="9">
        <f t="shared" si="3"/>
        <v>0</v>
      </c>
      <c r="L6" s="8"/>
      <c r="M6" s="11">
        <f>L6*60</f>
        <v>0</v>
      </c>
      <c r="N6" s="10"/>
      <c r="O6" s="12"/>
      <c r="P6" s="8"/>
      <c r="Q6" s="8">
        <f t="shared" si="4"/>
        <v>450</v>
      </c>
      <c r="R6" s="13" t="s">
        <v>50</v>
      </c>
      <c r="S6" s="13" t="s">
        <v>50</v>
      </c>
    </row>
    <row r="7" spans="1:21" x14ac:dyDescent="0.25">
      <c r="A7" s="8" t="s">
        <v>33</v>
      </c>
      <c r="B7" s="10"/>
      <c r="C7" s="9">
        <f>B7*25</f>
        <v>0</v>
      </c>
      <c r="D7" s="8"/>
      <c r="E7" s="9">
        <f t="shared" si="0"/>
        <v>0</v>
      </c>
      <c r="F7" s="10"/>
      <c r="G7" s="9">
        <f t="shared" si="1"/>
        <v>0</v>
      </c>
      <c r="H7" s="10"/>
      <c r="I7" s="9">
        <f t="shared" si="2"/>
        <v>0</v>
      </c>
      <c r="J7" s="10"/>
      <c r="K7" s="9">
        <f t="shared" si="3"/>
        <v>0</v>
      </c>
      <c r="L7" s="8">
        <v>12</v>
      </c>
      <c r="M7" s="11">
        <f>L7*65</f>
        <v>780</v>
      </c>
      <c r="N7" s="10"/>
      <c r="O7" s="12"/>
      <c r="P7" s="8"/>
      <c r="Q7" s="8">
        <f t="shared" si="4"/>
        <v>780</v>
      </c>
      <c r="R7" s="13" t="s">
        <v>50</v>
      </c>
      <c r="S7" s="13" t="s">
        <v>50</v>
      </c>
    </row>
    <row r="8" spans="1:21" x14ac:dyDescent="0.25">
      <c r="A8" s="8" t="s">
        <v>117</v>
      </c>
      <c r="B8" s="10"/>
      <c r="C8" s="9">
        <f>B8*45</f>
        <v>0</v>
      </c>
      <c r="D8" s="8"/>
      <c r="E8" s="9">
        <f t="shared" si="0"/>
        <v>0</v>
      </c>
      <c r="F8" s="10"/>
      <c r="G8" s="9">
        <f t="shared" si="1"/>
        <v>0</v>
      </c>
      <c r="H8" s="10"/>
      <c r="I8" s="9">
        <f t="shared" si="2"/>
        <v>0</v>
      </c>
      <c r="J8" s="10">
        <v>8</v>
      </c>
      <c r="K8" s="9">
        <f t="shared" si="3"/>
        <v>480</v>
      </c>
      <c r="L8" s="8"/>
      <c r="M8" s="11">
        <f>L8*65</f>
        <v>0</v>
      </c>
      <c r="N8" s="10"/>
      <c r="O8" s="12"/>
      <c r="P8" s="8"/>
      <c r="Q8" s="8">
        <f t="shared" si="4"/>
        <v>480</v>
      </c>
      <c r="R8" s="13" t="s">
        <v>50</v>
      </c>
      <c r="S8" s="13" t="s">
        <v>50</v>
      </c>
    </row>
    <row r="9" spans="1:21" x14ac:dyDescent="0.25">
      <c r="A9" s="8" t="s">
        <v>115</v>
      </c>
      <c r="B9" s="10"/>
      <c r="C9" s="9">
        <f>B9*25</f>
        <v>0</v>
      </c>
      <c r="D9" s="8"/>
      <c r="E9" s="9">
        <f t="shared" si="0"/>
        <v>0</v>
      </c>
      <c r="F9" s="10"/>
      <c r="G9" s="9">
        <f t="shared" si="1"/>
        <v>0</v>
      </c>
      <c r="H9" s="10"/>
      <c r="I9" s="9">
        <f t="shared" si="2"/>
        <v>0</v>
      </c>
      <c r="J9" s="10">
        <v>9</v>
      </c>
      <c r="K9" s="9">
        <f t="shared" si="3"/>
        <v>540</v>
      </c>
      <c r="L9" s="8"/>
      <c r="M9" s="11">
        <f>L9*65</f>
        <v>0</v>
      </c>
      <c r="N9" s="10"/>
      <c r="O9" s="12"/>
      <c r="P9" s="8"/>
      <c r="Q9" s="8">
        <f t="shared" si="4"/>
        <v>540</v>
      </c>
      <c r="R9" s="13" t="s">
        <v>50</v>
      </c>
      <c r="S9" s="13" t="s">
        <v>50</v>
      </c>
    </row>
    <row r="10" spans="1:21" x14ac:dyDescent="0.25">
      <c r="A10" s="8" t="s">
        <v>103</v>
      </c>
      <c r="B10" s="10">
        <v>10</v>
      </c>
      <c r="C10" s="9">
        <f>B10*25</f>
        <v>250</v>
      </c>
      <c r="D10" s="8"/>
      <c r="E10" s="9">
        <f t="shared" si="0"/>
        <v>0</v>
      </c>
      <c r="F10" s="10"/>
      <c r="G10" s="9">
        <f t="shared" si="1"/>
        <v>0</v>
      </c>
      <c r="H10" s="10"/>
      <c r="I10" s="9">
        <f t="shared" si="2"/>
        <v>0</v>
      </c>
      <c r="J10" s="10"/>
      <c r="K10" s="9">
        <f t="shared" si="3"/>
        <v>0</v>
      </c>
      <c r="L10" s="8"/>
      <c r="M10" s="11">
        <f>L10*60</f>
        <v>0</v>
      </c>
      <c r="N10" s="10"/>
      <c r="O10" s="12"/>
      <c r="P10" s="8"/>
      <c r="Q10" s="8">
        <f t="shared" si="4"/>
        <v>250</v>
      </c>
      <c r="R10" s="13" t="s">
        <v>50</v>
      </c>
      <c r="S10" s="13" t="s">
        <v>50</v>
      </c>
      <c r="U10">
        <f>SUM(Q3,Q11,Q32,Q36,Q42)</f>
        <v>2335</v>
      </c>
    </row>
    <row r="11" spans="1:21" x14ac:dyDescent="0.25">
      <c r="A11" s="15" t="s">
        <v>16</v>
      </c>
      <c r="B11" s="10">
        <v>30</v>
      </c>
      <c r="C11" s="9">
        <f>B11*25</f>
        <v>750</v>
      </c>
      <c r="D11" s="8"/>
      <c r="E11" s="9">
        <f t="shared" si="0"/>
        <v>0</v>
      </c>
      <c r="F11" s="10"/>
      <c r="G11" s="9">
        <f t="shared" si="1"/>
        <v>0</v>
      </c>
      <c r="H11" s="10"/>
      <c r="I11" s="9">
        <f t="shared" si="2"/>
        <v>0</v>
      </c>
      <c r="J11" s="10"/>
      <c r="K11" s="9">
        <f t="shared" si="3"/>
        <v>0</v>
      </c>
      <c r="L11" s="8">
        <v>3</v>
      </c>
      <c r="M11" s="11">
        <f>L11*85</f>
        <v>255</v>
      </c>
      <c r="N11" s="10"/>
      <c r="O11" s="12"/>
      <c r="P11" s="8"/>
      <c r="Q11" s="8">
        <f t="shared" si="4"/>
        <v>1005</v>
      </c>
      <c r="R11" s="13"/>
      <c r="S11" s="13" t="s">
        <v>50</v>
      </c>
    </row>
    <row r="12" spans="1:21" x14ac:dyDescent="0.25">
      <c r="A12" s="8" t="s">
        <v>32</v>
      </c>
      <c r="B12" s="10">
        <v>20</v>
      </c>
      <c r="C12" s="9">
        <f>B12*25</f>
        <v>500</v>
      </c>
      <c r="D12" s="8"/>
      <c r="E12" s="9">
        <f t="shared" si="0"/>
        <v>0</v>
      </c>
      <c r="F12" s="10"/>
      <c r="G12" s="9">
        <f t="shared" si="1"/>
        <v>0</v>
      </c>
      <c r="H12" s="10"/>
      <c r="I12" s="9">
        <f t="shared" si="2"/>
        <v>0</v>
      </c>
      <c r="J12" s="10"/>
      <c r="K12" s="9">
        <f t="shared" si="3"/>
        <v>0</v>
      </c>
      <c r="L12" s="8"/>
      <c r="M12" s="11">
        <f>L12*60</f>
        <v>0</v>
      </c>
      <c r="N12" s="10"/>
      <c r="O12" s="12"/>
      <c r="P12" s="8"/>
      <c r="Q12" s="8">
        <f t="shared" si="4"/>
        <v>500</v>
      </c>
      <c r="R12" s="13" t="s">
        <v>50</v>
      </c>
      <c r="S12" s="13" t="s">
        <v>50</v>
      </c>
    </row>
    <row r="13" spans="1:21" x14ac:dyDescent="0.25">
      <c r="A13" s="8" t="s">
        <v>101</v>
      </c>
      <c r="B13" s="10">
        <v>11</v>
      </c>
      <c r="C13" s="9">
        <f>B13*20</f>
        <v>220</v>
      </c>
      <c r="D13" s="8"/>
      <c r="E13" s="9">
        <f t="shared" si="0"/>
        <v>0</v>
      </c>
      <c r="F13" s="10"/>
      <c r="G13" s="9">
        <f t="shared" si="1"/>
        <v>0</v>
      </c>
      <c r="H13" s="10"/>
      <c r="I13" s="9">
        <f t="shared" si="2"/>
        <v>0</v>
      </c>
      <c r="J13" s="10"/>
      <c r="K13" s="9">
        <f t="shared" si="3"/>
        <v>0</v>
      </c>
      <c r="L13" s="8"/>
      <c r="M13" s="11">
        <f>L13*60</f>
        <v>0</v>
      </c>
      <c r="N13" s="10"/>
      <c r="O13" s="12"/>
      <c r="P13" s="8"/>
      <c r="Q13" s="8">
        <f t="shared" si="4"/>
        <v>220</v>
      </c>
      <c r="R13" s="13" t="s">
        <v>50</v>
      </c>
      <c r="S13" s="13" t="s">
        <v>50</v>
      </c>
    </row>
    <row r="14" spans="1:21" x14ac:dyDescent="0.25">
      <c r="A14" s="8" t="s">
        <v>75</v>
      </c>
      <c r="B14" s="10">
        <v>20</v>
      </c>
      <c r="C14" s="9">
        <f>B14*25</f>
        <v>500</v>
      </c>
      <c r="D14" s="8"/>
      <c r="E14" s="9">
        <f t="shared" si="0"/>
        <v>0</v>
      </c>
      <c r="F14" s="10"/>
      <c r="G14" s="9">
        <f t="shared" si="1"/>
        <v>0</v>
      </c>
      <c r="H14" s="10"/>
      <c r="I14" s="9">
        <f t="shared" si="2"/>
        <v>0</v>
      </c>
      <c r="J14" s="10"/>
      <c r="K14" s="9">
        <f t="shared" si="3"/>
        <v>0</v>
      </c>
      <c r="L14" s="8"/>
      <c r="M14" s="11">
        <f>L14*60</f>
        <v>0</v>
      </c>
      <c r="N14" s="10"/>
      <c r="O14" s="12"/>
      <c r="P14" s="8"/>
      <c r="Q14" s="8">
        <f t="shared" si="4"/>
        <v>500</v>
      </c>
      <c r="R14" s="13" t="s">
        <v>50</v>
      </c>
      <c r="S14" s="13" t="s">
        <v>50</v>
      </c>
    </row>
    <row r="15" spans="1:21" x14ac:dyDescent="0.25">
      <c r="A15" s="8" t="s">
        <v>19</v>
      </c>
      <c r="B15" s="10">
        <v>4</v>
      </c>
      <c r="C15" s="9">
        <f>B15*30</f>
        <v>120</v>
      </c>
      <c r="D15" s="8"/>
      <c r="E15" s="9">
        <f t="shared" si="0"/>
        <v>0</v>
      </c>
      <c r="F15" s="10"/>
      <c r="G15" s="9">
        <f t="shared" si="1"/>
        <v>0</v>
      </c>
      <c r="H15" s="10"/>
      <c r="I15" s="9">
        <f t="shared" si="2"/>
        <v>0</v>
      </c>
      <c r="J15" s="10"/>
      <c r="K15" s="9">
        <f t="shared" si="3"/>
        <v>0</v>
      </c>
      <c r="L15" s="8"/>
      <c r="M15" s="11">
        <f>L15*55</f>
        <v>0</v>
      </c>
      <c r="N15" s="10"/>
      <c r="O15" s="12"/>
      <c r="P15" s="8"/>
      <c r="Q15" s="8">
        <f t="shared" si="4"/>
        <v>120</v>
      </c>
      <c r="R15" s="13" t="s">
        <v>50</v>
      </c>
      <c r="S15" s="13" t="s">
        <v>50</v>
      </c>
    </row>
    <row r="16" spans="1:21" x14ac:dyDescent="0.25">
      <c r="A16" s="8" t="s">
        <v>102</v>
      </c>
      <c r="B16" s="10">
        <v>8</v>
      </c>
      <c r="C16" s="9">
        <f t="shared" ref="C16:C28" si="5">B16*25</f>
        <v>200</v>
      </c>
      <c r="D16" s="8"/>
      <c r="E16" s="9">
        <f t="shared" si="0"/>
        <v>0</v>
      </c>
      <c r="F16" s="10"/>
      <c r="G16" s="9">
        <f t="shared" si="1"/>
        <v>0</v>
      </c>
      <c r="H16" s="10"/>
      <c r="I16" s="9">
        <f t="shared" si="2"/>
        <v>0</v>
      </c>
      <c r="J16" s="10"/>
      <c r="K16" s="9">
        <f t="shared" si="3"/>
        <v>0</v>
      </c>
      <c r="L16" s="8"/>
      <c r="M16" s="11">
        <f>L16*60</f>
        <v>0</v>
      </c>
      <c r="N16" s="10"/>
      <c r="O16" s="12"/>
      <c r="P16" s="8"/>
      <c r="Q16" s="8">
        <f t="shared" si="4"/>
        <v>200</v>
      </c>
      <c r="R16" s="13" t="s">
        <v>50</v>
      </c>
      <c r="S16" s="13" t="s">
        <v>50</v>
      </c>
    </row>
    <row r="17" spans="1:19" x14ac:dyDescent="0.25">
      <c r="A17" s="8" t="s">
        <v>120</v>
      </c>
      <c r="B17" s="10"/>
      <c r="C17" s="9">
        <f t="shared" si="5"/>
        <v>0</v>
      </c>
      <c r="D17" s="8"/>
      <c r="E17" s="9">
        <f t="shared" si="0"/>
        <v>0</v>
      </c>
      <c r="F17" s="10"/>
      <c r="G17" s="9">
        <f t="shared" si="1"/>
        <v>0</v>
      </c>
      <c r="H17" s="10"/>
      <c r="I17" s="9">
        <f t="shared" si="2"/>
        <v>0</v>
      </c>
      <c r="J17" s="10">
        <v>2</v>
      </c>
      <c r="K17" s="9">
        <f t="shared" si="3"/>
        <v>120</v>
      </c>
      <c r="L17" s="8"/>
      <c r="M17" s="11">
        <f>L17*60</f>
        <v>0</v>
      </c>
      <c r="N17" s="10"/>
      <c r="O17" s="12"/>
      <c r="P17" s="8"/>
      <c r="Q17" s="8">
        <f t="shared" si="4"/>
        <v>120</v>
      </c>
      <c r="R17" s="13" t="s">
        <v>50</v>
      </c>
      <c r="S17" s="13" t="s">
        <v>50</v>
      </c>
    </row>
    <row r="18" spans="1:19" x14ac:dyDescent="0.25">
      <c r="A18" s="8" t="s">
        <v>93</v>
      </c>
      <c r="B18" s="10"/>
      <c r="C18" s="9">
        <f t="shared" si="5"/>
        <v>0</v>
      </c>
      <c r="D18" s="8"/>
      <c r="E18" s="9">
        <f>D18*45</f>
        <v>0</v>
      </c>
      <c r="F18" s="10"/>
      <c r="G18" s="9">
        <f t="shared" si="1"/>
        <v>0</v>
      </c>
      <c r="H18" s="10"/>
      <c r="I18" s="9">
        <f t="shared" si="2"/>
        <v>0</v>
      </c>
      <c r="J18" s="10">
        <v>9</v>
      </c>
      <c r="K18" s="9">
        <f t="shared" si="3"/>
        <v>540</v>
      </c>
      <c r="L18" s="8"/>
      <c r="M18" s="11">
        <f>L18*60</f>
        <v>0</v>
      </c>
      <c r="N18" s="10">
        <v>240</v>
      </c>
      <c r="O18" s="12"/>
      <c r="P18" s="8"/>
      <c r="Q18" s="8">
        <f t="shared" si="4"/>
        <v>780</v>
      </c>
      <c r="R18" s="13" t="s">
        <v>50</v>
      </c>
      <c r="S18" s="13" t="s">
        <v>50</v>
      </c>
    </row>
    <row r="19" spans="1:19" x14ac:dyDescent="0.25">
      <c r="A19" s="8" t="s">
        <v>99</v>
      </c>
      <c r="B19" s="10"/>
      <c r="C19" s="9">
        <f t="shared" si="5"/>
        <v>0</v>
      </c>
      <c r="D19" s="8"/>
      <c r="E19" s="9">
        <f t="shared" ref="E19:E43" si="6">D19*40</f>
        <v>0</v>
      </c>
      <c r="F19" s="10"/>
      <c r="G19" s="9">
        <f t="shared" si="1"/>
        <v>0</v>
      </c>
      <c r="H19" s="10"/>
      <c r="I19" s="9">
        <f t="shared" si="2"/>
        <v>0</v>
      </c>
      <c r="J19" s="10">
        <v>8</v>
      </c>
      <c r="K19" s="9">
        <f t="shared" si="3"/>
        <v>480</v>
      </c>
      <c r="L19" s="8"/>
      <c r="M19" s="11">
        <f>L19*60</f>
        <v>0</v>
      </c>
      <c r="N19" s="10"/>
      <c r="O19" s="12"/>
      <c r="P19" s="8"/>
      <c r="Q19" s="8">
        <f t="shared" si="4"/>
        <v>480</v>
      </c>
      <c r="R19" s="13" t="s">
        <v>50</v>
      </c>
      <c r="S19" s="13" t="s">
        <v>50</v>
      </c>
    </row>
    <row r="20" spans="1:19" x14ac:dyDescent="0.25">
      <c r="A20" s="8" t="s">
        <v>21</v>
      </c>
      <c r="B20" s="10">
        <v>4</v>
      </c>
      <c r="C20" s="9">
        <f t="shared" si="5"/>
        <v>100</v>
      </c>
      <c r="D20" s="8"/>
      <c r="E20" s="9">
        <f t="shared" si="6"/>
        <v>0</v>
      </c>
      <c r="F20" s="10"/>
      <c r="G20" s="9">
        <f t="shared" si="1"/>
        <v>0</v>
      </c>
      <c r="H20" s="10"/>
      <c r="I20" s="9">
        <f t="shared" si="2"/>
        <v>0</v>
      </c>
      <c r="J20" s="10"/>
      <c r="K20" s="9">
        <f t="shared" si="3"/>
        <v>0</v>
      </c>
      <c r="L20" s="8"/>
      <c r="M20" s="11">
        <f>L20*55</f>
        <v>0</v>
      </c>
      <c r="N20" s="10"/>
      <c r="O20" s="12"/>
      <c r="P20" s="8"/>
      <c r="Q20" s="8">
        <f t="shared" si="4"/>
        <v>100</v>
      </c>
      <c r="R20" s="13" t="s">
        <v>50</v>
      </c>
      <c r="S20" s="13" t="s">
        <v>50</v>
      </c>
    </row>
    <row r="21" spans="1:19" x14ac:dyDescent="0.25">
      <c r="A21" s="8" t="s">
        <v>121</v>
      </c>
      <c r="B21" s="10"/>
      <c r="C21" s="9">
        <f t="shared" si="5"/>
        <v>0</v>
      </c>
      <c r="D21" s="8"/>
      <c r="E21" s="9">
        <f t="shared" si="6"/>
        <v>0</v>
      </c>
      <c r="F21" s="10"/>
      <c r="G21" s="9">
        <f t="shared" si="1"/>
        <v>0</v>
      </c>
      <c r="H21" s="10"/>
      <c r="I21" s="9"/>
      <c r="J21" s="10">
        <v>3</v>
      </c>
      <c r="K21" s="9">
        <f t="shared" si="3"/>
        <v>180</v>
      </c>
      <c r="L21" s="8"/>
      <c r="M21" s="11">
        <f>L21*60</f>
        <v>0</v>
      </c>
      <c r="N21" s="10"/>
      <c r="O21" s="12">
        <f>180+90</f>
        <v>270</v>
      </c>
      <c r="P21" s="8"/>
      <c r="Q21" s="8">
        <f t="shared" si="4"/>
        <v>-90</v>
      </c>
      <c r="R21" s="13"/>
      <c r="S21" s="13"/>
    </row>
    <row r="22" spans="1:19" x14ac:dyDescent="0.25">
      <c r="A22" s="8" t="s">
        <v>104</v>
      </c>
      <c r="B22" s="10"/>
      <c r="C22" s="9">
        <f t="shared" si="5"/>
        <v>0</v>
      </c>
      <c r="D22" s="8"/>
      <c r="E22" s="9">
        <f t="shared" si="6"/>
        <v>0</v>
      </c>
      <c r="F22" s="10"/>
      <c r="G22" s="9">
        <f t="shared" si="1"/>
        <v>0</v>
      </c>
      <c r="H22" s="10"/>
      <c r="I22" s="9">
        <f>H22*40</f>
        <v>0</v>
      </c>
      <c r="J22" s="10">
        <v>7</v>
      </c>
      <c r="K22" s="9">
        <f t="shared" si="3"/>
        <v>420</v>
      </c>
      <c r="L22" s="8"/>
      <c r="M22" s="11">
        <f>L22*60</f>
        <v>0</v>
      </c>
      <c r="N22" s="10"/>
      <c r="O22" s="12"/>
      <c r="P22" s="8"/>
      <c r="Q22" s="8">
        <f t="shared" si="4"/>
        <v>420</v>
      </c>
      <c r="R22" s="13" t="s">
        <v>50</v>
      </c>
      <c r="S22" s="13" t="s">
        <v>50</v>
      </c>
    </row>
    <row r="23" spans="1:19" x14ac:dyDescent="0.25">
      <c r="A23" s="8" t="s">
        <v>87</v>
      </c>
      <c r="B23" s="10"/>
      <c r="C23" s="9">
        <f t="shared" si="5"/>
        <v>0</v>
      </c>
      <c r="D23" s="8"/>
      <c r="E23" s="9">
        <f t="shared" si="6"/>
        <v>0</v>
      </c>
      <c r="F23" s="10"/>
      <c r="G23" s="9">
        <f t="shared" si="1"/>
        <v>0</v>
      </c>
      <c r="H23" s="10"/>
      <c r="I23" s="9">
        <f>H23*40</f>
        <v>0</v>
      </c>
      <c r="J23" s="10">
        <v>6</v>
      </c>
      <c r="K23" s="9">
        <f t="shared" si="3"/>
        <v>360</v>
      </c>
      <c r="L23" s="8">
        <v>1</v>
      </c>
      <c r="M23" s="11">
        <f>L23*65</f>
        <v>65</v>
      </c>
      <c r="N23" s="10"/>
      <c r="O23" s="12"/>
      <c r="P23" s="8"/>
      <c r="Q23" s="8">
        <f t="shared" si="4"/>
        <v>425</v>
      </c>
      <c r="R23" s="13" t="s">
        <v>50</v>
      </c>
      <c r="S23" s="13" t="s">
        <v>50</v>
      </c>
    </row>
    <row r="24" spans="1:19" x14ac:dyDescent="0.25">
      <c r="A24" s="8" t="s">
        <v>91</v>
      </c>
      <c r="B24" s="10">
        <v>8</v>
      </c>
      <c r="C24" s="9">
        <f t="shared" si="5"/>
        <v>200</v>
      </c>
      <c r="D24" s="8"/>
      <c r="E24" s="9">
        <f t="shared" si="6"/>
        <v>0</v>
      </c>
      <c r="F24" s="10"/>
      <c r="G24" s="9">
        <f t="shared" si="1"/>
        <v>0</v>
      </c>
      <c r="H24" s="10"/>
      <c r="I24" s="9">
        <f>H24*40</f>
        <v>0</v>
      </c>
      <c r="J24" s="10"/>
      <c r="K24" s="9">
        <f t="shared" si="3"/>
        <v>0</v>
      </c>
      <c r="L24" s="8"/>
      <c r="M24" s="11">
        <f>L24*60</f>
        <v>0</v>
      </c>
      <c r="N24" s="10"/>
      <c r="O24" s="12"/>
      <c r="P24" s="8"/>
      <c r="Q24" s="8">
        <f t="shared" si="4"/>
        <v>200</v>
      </c>
      <c r="R24" s="13" t="s">
        <v>50</v>
      </c>
      <c r="S24" s="13" t="s">
        <v>50</v>
      </c>
    </row>
    <row r="25" spans="1:19" x14ac:dyDescent="0.25">
      <c r="A25" s="8" t="s">
        <v>110</v>
      </c>
      <c r="B25" s="10">
        <v>4</v>
      </c>
      <c r="C25" s="9">
        <f t="shared" si="5"/>
        <v>100</v>
      </c>
      <c r="D25" s="8"/>
      <c r="E25" s="9">
        <f t="shared" si="6"/>
        <v>0</v>
      </c>
      <c r="F25" s="10"/>
      <c r="G25" s="9">
        <f t="shared" si="1"/>
        <v>0</v>
      </c>
      <c r="H25" s="10"/>
      <c r="I25" s="9">
        <f>H25*40</f>
        <v>0</v>
      </c>
      <c r="J25" s="10"/>
      <c r="K25" s="9">
        <f t="shared" si="3"/>
        <v>0</v>
      </c>
      <c r="L25" s="8"/>
      <c r="M25" s="11">
        <f>L25*60</f>
        <v>0</v>
      </c>
      <c r="N25" s="10"/>
      <c r="O25" s="12"/>
      <c r="P25" s="8"/>
      <c r="Q25" s="8">
        <f t="shared" si="4"/>
        <v>100</v>
      </c>
      <c r="R25" s="13" t="s">
        <v>50</v>
      </c>
      <c r="S25" s="13" t="s">
        <v>50</v>
      </c>
    </row>
    <row r="26" spans="1:19" x14ac:dyDescent="0.25">
      <c r="A26" s="8" t="s">
        <v>123</v>
      </c>
      <c r="B26" s="10"/>
      <c r="C26" s="9">
        <f t="shared" si="5"/>
        <v>0</v>
      </c>
      <c r="D26" s="8"/>
      <c r="E26" s="9">
        <f t="shared" si="6"/>
        <v>0</v>
      </c>
      <c r="F26" s="10"/>
      <c r="G26" s="9">
        <f t="shared" si="1"/>
        <v>0</v>
      </c>
      <c r="H26" s="10"/>
      <c r="I26" s="9"/>
      <c r="J26" s="10">
        <v>4</v>
      </c>
      <c r="K26" s="9">
        <f t="shared" si="3"/>
        <v>240</v>
      </c>
      <c r="L26" s="8"/>
      <c r="M26" s="11">
        <f>L26*60</f>
        <v>0</v>
      </c>
      <c r="N26" s="10"/>
      <c r="O26" s="12">
        <f>240+120</f>
        <v>360</v>
      </c>
      <c r="P26" s="8"/>
      <c r="Q26" s="8">
        <f t="shared" si="4"/>
        <v>-120</v>
      </c>
      <c r="R26" s="13"/>
      <c r="S26" s="13"/>
    </row>
    <row r="27" spans="1:19" x14ac:dyDescent="0.25">
      <c r="A27" s="8" t="s">
        <v>122</v>
      </c>
      <c r="B27" s="10">
        <v>8</v>
      </c>
      <c r="C27" s="9">
        <f t="shared" si="5"/>
        <v>200</v>
      </c>
      <c r="D27" s="8"/>
      <c r="E27" s="9">
        <f t="shared" si="6"/>
        <v>0</v>
      </c>
      <c r="F27" s="10"/>
      <c r="G27" s="9">
        <f t="shared" si="1"/>
        <v>0</v>
      </c>
      <c r="H27" s="10"/>
      <c r="I27" s="9">
        <f t="shared" ref="I27:I51" si="7">H27*40</f>
        <v>0</v>
      </c>
      <c r="J27" s="10"/>
      <c r="K27" s="9">
        <f t="shared" si="3"/>
        <v>0</v>
      </c>
      <c r="L27" s="8"/>
      <c r="M27" s="11">
        <f>L27*65</f>
        <v>0</v>
      </c>
      <c r="N27" s="10"/>
      <c r="O27" s="12"/>
      <c r="P27" s="8"/>
      <c r="Q27" s="8">
        <f t="shared" si="4"/>
        <v>200</v>
      </c>
      <c r="R27" s="13" t="s">
        <v>50</v>
      </c>
      <c r="S27" s="13" t="s">
        <v>50</v>
      </c>
    </row>
    <row r="28" spans="1:19" x14ac:dyDescent="0.25">
      <c r="A28" s="8" t="s">
        <v>73</v>
      </c>
      <c r="B28" s="10">
        <v>1</v>
      </c>
      <c r="C28" s="9">
        <f t="shared" si="5"/>
        <v>25</v>
      </c>
      <c r="D28" s="8"/>
      <c r="E28" s="9">
        <f t="shared" si="6"/>
        <v>0</v>
      </c>
      <c r="F28" s="10"/>
      <c r="G28" s="9">
        <f t="shared" si="1"/>
        <v>0</v>
      </c>
      <c r="H28" s="10"/>
      <c r="I28" s="9">
        <f t="shared" si="7"/>
        <v>0</v>
      </c>
      <c r="J28" s="10">
        <v>3</v>
      </c>
      <c r="K28" s="9">
        <f t="shared" si="3"/>
        <v>180</v>
      </c>
      <c r="L28" s="8"/>
      <c r="M28" s="11">
        <f>L28*65</f>
        <v>0</v>
      </c>
      <c r="N28" s="10"/>
      <c r="O28" s="12"/>
      <c r="P28" s="8"/>
      <c r="Q28" s="8">
        <f t="shared" ref="Q28:Q52" si="8">SUM(C28,E28,G28,I28,K28,N28,M28)-O28</f>
        <v>205</v>
      </c>
      <c r="R28" s="13" t="s">
        <v>50</v>
      </c>
      <c r="S28" s="13" t="s">
        <v>50</v>
      </c>
    </row>
    <row r="29" spans="1:19" x14ac:dyDescent="0.25">
      <c r="A29" s="8" t="s">
        <v>56</v>
      </c>
      <c r="B29" s="10">
        <v>1</v>
      </c>
      <c r="C29" s="9">
        <f>B29*35</f>
        <v>35</v>
      </c>
      <c r="D29" s="8"/>
      <c r="E29" s="9">
        <f t="shared" si="6"/>
        <v>0</v>
      </c>
      <c r="F29" s="10"/>
      <c r="G29" s="9">
        <f t="shared" si="1"/>
        <v>0</v>
      </c>
      <c r="H29" s="10"/>
      <c r="I29" s="9">
        <f t="shared" si="7"/>
        <v>0</v>
      </c>
      <c r="J29" s="10"/>
      <c r="K29" s="9">
        <f t="shared" si="3"/>
        <v>0</v>
      </c>
      <c r="L29" s="8"/>
      <c r="M29" s="11">
        <f>L29*65</f>
        <v>0</v>
      </c>
      <c r="N29" s="10"/>
      <c r="O29" s="12"/>
      <c r="P29" s="8"/>
      <c r="Q29" s="8">
        <f t="shared" si="8"/>
        <v>35</v>
      </c>
      <c r="R29" s="13"/>
      <c r="S29" s="13"/>
    </row>
    <row r="30" spans="1:19" x14ac:dyDescent="0.25">
      <c r="A30" s="8" t="s">
        <v>89</v>
      </c>
      <c r="B30" s="10"/>
      <c r="C30" s="9">
        <f t="shared" ref="C30:C36" si="9">B30*25</f>
        <v>0</v>
      </c>
      <c r="D30" s="8"/>
      <c r="E30" s="9">
        <f t="shared" si="6"/>
        <v>0</v>
      </c>
      <c r="F30" s="10"/>
      <c r="G30" s="9">
        <f t="shared" si="1"/>
        <v>0</v>
      </c>
      <c r="H30" s="10"/>
      <c r="I30" s="9">
        <f t="shared" si="7"/>
        <v>0</v>
      </c>
      <c r="J30" s="10">
        <v>5</v>
      </c>
      <c r="K30" s="9">
        <f t="shared" si="3"/>
        <v>300</v>
      </c>
      <c r="L30" s="8"/>
      <c r="M30" s="11">
        <f>L30*60</f>
        <v>0</v>
      </c>
      <c r="N30" s="10"/>
      <c r="O30" s="12"/>
      <c r="P30" s="8"/>
      <c r="Q30" s="8">
        <f t="shared" si="8"/>
        <v>300</v>
      </c>
      <c r="R30" s="13" t="s">
        <v>50</v>
      </c>
      <c r="S30" s="13" t="s">
        <v>50</v>
      </c>
    </row>
    <row r="31" spans="1:19" x14ac:dyDescent="0.25">
      <c r="A31" s="8" t="s">
        <v>90</v>
      </c>
      <c r="B31" s="10"/>
      <c r="C31" s="9">
        <f t="shared" si="9"/>
        <v>0</v>
      </c>
      <c r="D31" s="8"/>
      <c r="E31" s="9">
        <f t="shared" si="6"/>
        <v>0</v>
      </c>
      <c r="F31" s="10"/>
      <c r="G31" s="9">
        <f t="shared" si="1"/>
        <v>0</v>
      </c>
      <c r="H31" s="10"/>
      <c r="I31" s="9">
        <f t="shared" si="7"/>
        <v>0</v>
      </c>
      <c r="J31" s="10">
        <v>8</v>
      </c>
      <c r="K31" s="9">
        <f t="shared" si="3"/>
        <v>480</v>
      </c>
      <c r="L31" s="8"/>
      <c r="M31" s="11">
        <f>L31*60</f>
        <v>0</v>
      </c>
      <c r="N31" s="10"/>
      <c r="O31" s="12"/>
      <c r="P31" s="8"/>
      <c r="Q31" s="8">
        <f t="shared" si="8"/>
        <v>480</v>
      </c>
      <c r="R31" s="13" t="s">
        <v>50</v>
      </c>
      <c r="S31" s="13" t="s">
        <v>50</v>
      </c>
    </row>
    <row r="32" spans="1:19" x14ac:dyDescent="0.25">
      <c r="A32" s="15" t="s">
        <v>72</v>
      </c>
      <c r="B32" s="10">
        <v>18</v>
      </c>
      <c r="C32" s="9">
        <f t="shared" si="9"/>
        <v>450</v>
      </c>
      <c r="D32" s="8"/>
      <c r="E32" s="9">
        <f t="shared" si="6"/>
        <v>0</v>
      </c>
      <c r="F32" s="10"/>
      <c r="G32" s="9">
        <f t="shared" si="1"/>
        <v>0</v>
      </c>
      <c r="H32" s="10"/>
      <c r="I32" s="9">
        <f t="shared" si="7"/>
        <v>0</v>
      </c>
      <c r="J32" s="10"/>
      <c r="K32" s="9">
        <f t="shared" si="3"/>
        <v>0</v>
      </c>
      <c r="L32" s="8">
        <v>1</v>
      </c>
      <c r="M32" s="11">
        <f t="shared" ref="M32:M37" si="10">L32*65</f>
        <v>65</v>
      </c>
      <c r="N32" s="10"/>
      <c r="O32" s="12"/>
      <c r="P32" s="8"/>
      <c r="Q32" s="8">
        <f t="shared" si="8"/>
        <v>515</v>
      </c>
      <c r="R32" s="13"/>
      <c r="S32" s="13" t="s">
        <v>50</v>
      </c>
    </row>
    <row r="33" spans="1:19" x14ac:dyDescent="0.25">
      <c r="A33" s="15" t="s">
        <v>24</v>
      </c>
      <c r="B33" s="10">
        <v>5</v>
      </c>
      <c r="C33" s="9">
        <f t="shared" si="9"/>
        <v>125</v>
      </c>
      <c r="D33" s="8">
        <v>4</v>
      </c>
      <c r="E33" s="9">
        <f t="shared" si="6"/>
        <v>160</v>
      </c>
      <c r="F33" s="10"/>
      <c r="G33" s="9">
        <f t="shared" si="1"/>
        <v>0</v>
      </c>
      <c r="H33" s="10"/>
      <c r="I33" s="9">
        <f t="shared" si="7"/>
        <v>0</v>
      </c>
      <c r="J33" s="10"/>
      <c r="K33" s="9">
        <f t="shared" si="3"/>
        <v>0</v>
      </c>
      <c r="L33" s="8"/>
      <c r="M33" s="11">
        <f t="shared" si="10"/>
        <v>0</v>
      </c>
      <c r="N33" s="10"/>
      <c r="O33" s="12"/>
      <c r="P33" s="8"/>
      <c r="Q33" s="8">
        <f t="shared" si="8"/>
        <v>285</v>
      </c>
      <c r="R33" s="13" t="s">
        <v>50</v>
      </c>
      <c r="S33" s="13" t="s">
        <v>50</v>
      </c>
    </row>
    <row r="34" spans="1:19" x14ac:dyDescent="0.25">
      <c r="A34" s="8" t="s">
        <v>112</v>
      </c>
      <c r="B34" s="10">
        <v>10</v>
      </c>
      <c r="C34" s="9">
        <f t="shared" si="9"/>
        <v>250</v>
      </c>
      <c r="D34" s="8"/>
      <c r="E34" s="9">
        <f t="shared" si="6"/>
        <v>0</v>
      </c>
      <c r="F34" s="10"/>
      <c r="G34" s="9">
        <f t="shared" si="1"/>
        <v>0</v>
      </c>
      <c r="H34" s="10"/>
      <c r="I34" s="9">
        <f t="shared" si="7"/>
        <v>0</v>
      </c>
      <c r="J34" s="10">
        <v>3</v>
      </c>
      <c r="K34" s="9">
        <f t="shared" si="3"/>
        <v>180</v>
      </c>
      <c r="L34" s="8"/>
      <c r="M34" s="11">
        <f t="shared" si="10"/>
        <v>0</v>
      </c>
      <c r="N34" s="10"/>
      <c r="O34" s="12"/>
      <c r="P34" s="8"/>
      <c r="Q34" s="8">
        <f t="shared" si="8"/>
        <v>430</v>
      </c>
      <c r="R34" s="13" t="s">
        <v>50</v>
      </c>
      <c r="S34" s="13" t="s">
        <v>50</v>
      </c>
    </row>
    <row r="35" spans="1:19" x14ac:dyDescent="0.25">
      <c r="A35" s="8" t="s">
        <v>77</v>
      </c>
      <c r="B35" s="10">
        <v>14</v>
      </c>
      <c r="C35" s="9">
        <f t="shared" si="9"/>
        <v>350</v>
      </c>
      <c r="D35" s="8"/>
      <c r="E35" s="9">
        <f t="shared" si="6"/>
        <v>0</v>
      </c>
      <c r="F35" s="10"/>
      <c r="G35" s="9">
        <f t="shared" ref="G35:G53" si="11">F35*80</f>
        <v>0</v>
      </c>
      <c r="H35" s="10"/>
      <c r="I35" s="9">
        <f t="shared" si="7"/>
        <v>0</v>
      </c>
      <c r="J35" s="10"/>
      <c r="K35" s="9">
        <f t="shared" ref="K35:K52" si="12">J35*60</f>
        <v>0</v>
      </c>
      <c r="L35" s="8"/>
      <c r="M35" s="11">
        <f t="shared" si="10"/>
        <v>0</v>
      </c>
      <c r="N35" s="10"/>
      <c r="O35" s="12"/>
      <c r="P35" s="8"/>
      <c r="Q35" s="8">
        <f t="shared" si="8"/>
        <v>350</v>
      </c>
      <c r="R35" s="13" t="s">
        <v>50</v>
      </c>
      <c r="S35" s="13" t="s">
        <v>50</v>
      </c>
    </row>
    <row r="36" spans="1:19" x14ac:dyDescent="0.25">
      <c r="A36" s="8" t="s">
        <v>25</v>
      </c>
      <c r="B36" s="10">
        <v>17</v>
      </c>
      <c r="C36" s="9">
        <f t="shared" si="9"/>
        <v>425</v>
      </c>
      <c r="D36" s="8"/>
      <c r="E36" s="9">
        <f t="shared" si="6"/>
        <v>0</v>
      </c>
      <c r="F36" s="10"/>
      <c r="G36" s="9">
        <f t="shared" si="11"/>
        <v>0</v>
      </c>
      <c r="H36" s="10"/>
      <c r="I36" s="9">
        <f t="shared" si="7"/>
        <v>0</v>
      </c>
      <c r="J36" s="10"/>
      <c r="K36" s="9">
        <f t="shared" si="12"/>
        <v>0</v>
      </c>
      <c r="L36" s="8"/>
      <c r="M36" s="11">
        <f t="shared" si="10"/>
        <v>0</v>
      </c>
      <c r="N36" s="10"/>
      <c r="O36" s="12"/>
      <c r="P36" s="8"/>
      <c r="Q36" s="8">
        <f t="shared" si="8"/>
        <v>425</v>
      </c>
      <c r="R36" s="13"/>
      <c r="S36" s="13" t="s">
        <v>50</v>
      </c>
    </row>
    <row r="37" spans="1:19" x14ac:dyDescent="0.25">
      <c r="A37" s="8" t="s">
        <v>53</v>
      </c>
      <c r="B37" s="10">
        <v>14</v>
      </c>
      <c r="C37" s="9">
        <f>B37*30</f>
        <v>420</v>
      </c>
      <c r="D37" s="8"/>
      <c r="E37" s="9">
        <f t="shared" si="6"/>
        <v>0</v>
      </c>
      <c r="F37" s="10"/>
      <c r="G37" s="9">
        <f t="shared" si="11"/>
        <v>0</v>
      </c>
      <c r="H37" s="10"/>
      <c r="I37" s="9">
        <f t="shared" si="7"/>
        <v>0</v>
      </c>
      <c r="J37" s="10"/>
      <c r="K37" s="9">
        <f t="shared" si="12"/>
        <v>0</v>
      </c>
      <c r="L37" s="8"/>
      <c r="M37" s="11">
        <f t="shared" si="10"/>
        <v>0</v>
      </c>
      <c r="N37" s="10"/>
      <c r="O37" s="12"/>
      <c r="P37" s="8"/>
      <c r="Q37" s="8">
        <f t="shared" si="8"/>
        <v>420</v>
      </c>
      <c r="R37" s="13" t="s">
        <v>50</v>
      </c>
      <c r="S37" s="13" t="s">
        <v>50</v>
      </c>
    </row>
    <row r="38" spans="1:19" x14ac:dyDescent="0.25">
      <c r="A38" s="8" t="s">
        <v>97</v>
      </c>
      <c r="B38" s="10"/>
      <c r="C38" s="9">
        <f>B38*25</f>
        <v>0</v>
      </c>
      <c r="D38" s="8"/>
      <c r="E38" s="9">
        <f t="shared" si="6"/>
        <v>0</v>
      </c>
      <c r="F38" s="10"/>
      <c r="G38" s="9">
        <f t="shared" si="11"/>
        <v>0</v>
      </c>
      <c r="H38" s="10"/>
      <c r="I38" s="9">
        <f t="shared" si="7"/>
        <v>0</v>
      </c>
      <c r="J38" s="10">
        <v>6</v>
      </c>
      <c r="K38" s="9">
        <f t="shared" si="12"/>
        <v>360</v>
      </c>
      <c r="L38" s="8"/>
      <c r="M38" s="11">
        <f>L38*60</f>
        <v>0</v>
      </c>
      <c r="N38" s="10"/>
      <c r="O38" s="12"/>
      <c r="P38" s="8"/>
      <c r="Q38" s="8">
        <f t="shared" si="8"/>
        <v>360</v>
      </c>
      <c r="R38" s="13" t="s">
        <v>50</v>
      </c>
      <c r="S38" s="13" t="s">
        <v>50</v>
      </c>
    </row>
    <row r="39" spans="1:19" x14ac:dyDescent="0.25">
      <c r="A39" s="8" t="s">
        <v>26</v>
      </c>
      <c r="B39" s="10">
        <v>1</v>
      </c>
      <c r="C39" s="9">
        <f>B39*25</f>
        <v>25</v>
      </c>
      <c r="D39" s="8"/>
      <c r="E39" s="9">
        <f t="shared" si="6"/>
        <v>0</v>
      </c>
      <c r="F39" s="10"/>
      <c r="G39" s="9">
        <f t="shared" si="11"/>
        <v>0</v>
      </c>
      <c r="H39" s="10"/>
      <c r="I39" s="9">
        <f t="shared" si="7"/>
        <v>0</v>
      </c>
      <c r="J39" s="10"/>
      <c r="K39" s="9">
        <f t="shared" si="12"/>
        <v>0</v>
      </c>
      <c r="L39" s="8"/>
      <c r="M39" s="11">
        <f>L39*65</f>
        <v>0</v>
      </c>
      <c r="N39" s="10"/>
      <c r="O39" s="12"/>
      <c r="P39" s="8" t="s">
        <v>94</v>
      </c>
      <c r="Q39" s="8">
        <f t="shared" si="8"/>
        <v>25</v>
      </c>
      <c r="R39" s="13"/>
      <c r="S39" s="13"/>
    </row>
    <row r="40" spans="1:19" x14ac:dyDescent="0.25">
      <c r="A40" s="8" t="s">
        <v>118</v>
      </c>
      <c r="B40" s="10"/>
      <c r="C40" s="9">
        <f>B40*25</f>
        <v>0</v>
      </c>
      <c r="D40" s="8"/>
      <c r="E40" s="9">
        <f t="shared" si="6"/>
        <v>0</v>
      </c>
      <c r="F40" s="10"/>
      <c r="G40" s="9">
        <f t="shared" si="11"/>
        <v>0</v>
      </c>
      <c r="H40" s="10"/>
      <c r="I40" s="9">
        <f t="shared" si="7"/>
        <v>0</v>
      </c>
      <c r="J40" s="10">
        <v>4</v>
      </c>
      <c r="K40" s="9">
        <f t="shared" si="12"/>
        <v>240</v>
      </c>
      <c r="L40" s="8"/>
      <c r="M40" s="11"/>
      <c r="N40" s="10"/>
      <c r="O40" s="12"/>
      <c r="P40" s="8"/>
      <c r="Q40" s="8">
        <f t="shared" si="8"/>
        <v>240</v>
      </c>
      <c r="R40" s="13" t="s">
        <v>50</v>
      </c>
      <c r="S40" s="13" t="s">
        <v>50</v>
      </c>
    </row>
    <row r="41" spans="1:19" x14ac:dyDescent="0.25">
      <c r="A41" s="8" t="s">
        <v>76</v>
      </c>
      <c r="B41" s="10"/>
      <c r="C41" s="9">
        <f>B41*25</f>
        <v>0</v>
      </c>
      <c r="D41" s="8"/>
      <c r="E41" s="9">
        <f t="shared" si="6"/>
        <v>0</v>
      </c>
      <c r="F41" s="10"/>
      <c r="G41" s="9">
        <f t="shared" si="11"/>
        <v>0</v>
      </c>
      <c r="H41" s="10"/>
      <c r="I41" s="9">
        <f t="shared" si="7"/>
        <v>0</v>
      </c>
      <c r="J41" s="10">
        <v>8</v>
      </c>
      <c r="K41" s="9">
        <f t="shared" si="12"/>
        <v>480</v>
      </c>
      <c r="L41" s="8"/>
      <c r="M41" s="11">
        <f>L41*65</f>
        <v>0</v>
      </c>
      <c r="N41" s="10"/>
      <c r="O41" s="12">
        <v>20</v>
      </c>
      <c r="P41" s="8"/>
      <c r="Q41" s="8">
        <f t="shared" si="8"/>
        <v>460</v>
      </c>
      <c r="R41" s="13" t="s">
        <v>50</v>
      </c>
      <c r="S41" s="13" t="s">
        <v>50</v>
      </c>
    </row>
    <row r="42" spans="1:19" x14ac:dyDescent="0.25">
      <c r="A42" s="8" t="s">
        <v>78</v>
      </c>
      <c r="B42" s="10">
        <v>7</v>
      </c>
      <c r="C42" s="9">
        <f>B42*35</f>
        <v>245</v>
      </c>
      <c r="D42" s="8"/>
      <c r="E42" s="9">
        <f t="shared" si="6"/>
        <v>0</v>
      </c>
      <c r="F42" s="10"/>
      <c r="G42" s="9">
        <f t="shared" si="11"/>
        <v>0</v>
      </c>
      <c r="H42" s="10"/>
      <c r="I42" s="9">
        <f t="shared" si="7"/>
        <v>0</v>
      </c>
      <c r="J42" s="10"/>
      <c r="K42" s="9">
        <f t="shared" si="12"/>
        <v>0</v>
      </c>
      <c r="L42" s="8"/>
      <c r="M42" s="11">
        <f>L42*65</f>
        <v>0</v>
      </c>
      <c r="N42" s="10"/>
      <c r="O42" s="12"/>
      <c r="P42" s="8"/>
      <c r="Q42" s="8">
        <f t="shared" si="8"/>
        <v>245</v>
      </c>
      <c r="R42" s="13"/>
      <c r="S42" s="13" t="s">
        <v>50</v>
      </c>
    </row>
    <row r="43" spans="1:19" x14ac:dyDescent="0.25">
      <c r="A43" s="15" t="s">
        <v>28</v>
      </c>
      <c r="B43" s="10"/>
      <c r="C43" s="9">
        <f>B43*25</f>
        <v>0</v>
      </c>
      <c r="D43" s="8"/>
      <c r="E43" s="9">
        <f t="shared" si="6"/>
        <v>0</v>
      </c>
      <c r="F43" s="10"/>
      <c r="G43" s="9">
        <f t="shared" si="11"/>
        <v>0</v>
      </c>
      <c r="H43" s="10"/>
      <c r="I43" s="9">
        <f t="shared" si="7"/>
        <v>0</v>
      </c>
      <c r="J43" s="10"/>
      <c r="K43" s="9">
        <f t="shared" si="12"/>
        <v>0</v>
      </c>
      <c r="L43" s="8"/>
      <c r="M43" s="11">
        <f>L43*65</f>
        <v>0</v>
      </c>
      <c r="N43" s="10"/>
      <c r="O43" s="12"/>
      <c r="P43" s="8"/>
      <c r="Q43" s="8">
        <f t="shared" si="8"/>
        <v>0</v>
      </c>
      <c r="R43" s="13"/>
      <c r="S43" s="13"/>
    </row>
    <row r="44" spans="1:19" x14ac:dyDescent="0.25">
      <c r="A44" s="8" t="s">
        <v>34</v>
      </c>
      <c r="B44" s="10">
        <v>19</v>
      </c>
      <c r="C44" s="9">
        <f>B44*30</f>
        <v>570</v>
      </c>
      <c r="D44" s="8">
        <v>4</v>
      </c>
      <c r="E44" s="9">
        <f>D44*30</f>
        <v>120</v>
      </c>
      <c r="F44" s="10"/>
      <c r="G44" s="9">
        <f t="shared" si="11"/>
        <v>0</v>
      </c>
      <c r="H44" s="10"/>
      <c r="I44" s="9">
        <f t="shared" si="7"/>
        <v>0</v>
      </c>
      <c r="J44" s="10"/>
      <c r="K44" s="9">
        <f t="shared" si="12"/>
        <v>0</v>
      </c>
      <c r="L44" s="8"/>
      <c r="M44" s="11">
        <f>L44*65</f>
        <v>0</v>
      </c>
      <c r="N44" s="10"/>
      <c r="O44" s="12"/>
      <c r="P44" s="8"/>
      <c r="Q44" s="8">
        <f t="shared" si="8"/>
        <v>690</v>
      </c>
      <c r="R44" s="13" t="s">
        <v>50</v>
      </c>
      <c r="S44" s="13" t="s">
        <v>50</v>
      </c>
    </row>
    <row r="45" spans="1:19" x14ac:dyDescent="0.25">
      <c r="A45" s="15" t="s">
        <v>29</v>
      </c>
      <c r="B45" s="10">
        <v>13</v>
      </c>
      <c r="C45" s="9">
        <f>B45*25</f>
        <v>325</v>
      </c>
      <c r="D45" s="8"/>
      <c r="E45" s="9">
        <f t="shared" ref="E45:E52" si="13">D45*40</f>
        <v>0</v>
      </c>
      <c r="F45" s="10">
        <v>7</v>
      </c>
      <c r="G45" s="9">
        <f t="shared" si="11"/>
        <v>560</v>
      </c>
      <c r="H45" s="10"/>
      <c r="I45" s="9">
        <f t="shared" si="7"/>
        <v>0</v>
      </c>
      <c r="J45" s="10"/>
      <c r="K45" s="9">
        <f t="shared" si="12"/>
        <v>0</v>
      </c>
      <c r="L45" s="8">
        <v>7</v>
      </c>
      <c r="M45" s="11">
        <f>L45*60</f>
        <v>420</v>
      </c>
      <c r="N45" s="10"/>
      <c r="O45" s="12"/>
      <c r="P45" s="8"/>
      <c r="Q45" s="8">
        <f t="shared" si="8"/>
        <v>1305</v>
      </c>
      <c r="R45" s="13" t="s">
        <v>50</v>
      </c>
      <c r="S45" s="13" t="s">
        <v>50</v>
      </c>
    </row>
    <row r="46" spans="1:19" x14ac:dyDescent="0.25">
      <c r="A46" s="8" t="s">
        <v>116</v>
      </c>
      <c r="B46" s="10"/>
      <c r="C46" s="9">
        <f>B46*25</f>
        <v>0</v>
      </c>
      <c r="D46" s="8"/>
      <c r="E46" s="9">
        <f t="shared" si="13"/>
        <v>0</v>
      </c>
      <c r="F46" s="10"/>
      <c r="G46" s="9">
        <f t="shared" si="11"/>
        <v>0</v>
      </c>
      <c r="H46" s="10"/>
      <c r="I46" s="9">
        <f t="shared" si="7"/>
        <v>0</v>
      </c>
      <c r="J46" s="10">
        <v>4</v>
      </c>
      <c r="K46" s="9">
        <f t="shared" si="12"/>
        <v>240</v>
      </c>
      <c r="L46" s="8"/>
      <c r="M46" s="11">
        <f>L46*55</f>
        <v>0</v>
      </c>
      <c r="N46" s="10"/>
      <c r="O46" s="12"/>
      <c r="P46" s="8"/>
      <c r="Q46" s="8">
        <f t="shared" si="8"/>
        <v>240</v>
      </c>
      <c r="R46" s="13" t="s">
        <v>50</v>
      </c>
      <c r="S46" s="13" t="s">
        <v>50</v>
      </c>
    </row>
    <row r="47" spans="1:19" x14ac:dyDescent="0.25">
      <c r="A47" s="8" t="s">
        <v>98</v>
      </c>
      <c r="B47" s="10"/>
      <c r="C47" s="9">
        <f>B47*25</f>
        <v>0</v>
      </c>
      <c r="D47" s="8"/>
      <c r="E47" s="9">
        <f t="shared" si="13"/>
        <v>0</v>
      </c>
      <c r="F47" s="10"/>
      <c r="G47" s="9">
        <f t="shared" si="11"/>
        <v>0</v>
      </c>
      <c r="H47" s="10"/>
      <c r="I47" s="9">
        <f t="shared" si="7"/>
        <v>0</v>
      </c>
      <c r="J47" s="10">
        <v>3</v>
      </c>
      <c r="K47" s="9">
        <f t="shared" si="12"/>
        <v>180</v>
      </c>
      <c r="L47" s="8"/>
      <c r="M47" s="11">
        <f t="shared" ref="M47:M52" si="14">L47*60</f>
        <v>0</v>
      </c>
      <c r="N47" s="10"/>
      <c r="O47" s="12"/>
      <c r="P47" s="8"/>
      <c r="Q47" s="8">
        <f t="shared" si="8"/>
        <v>180</v>
      </c>
      <c r="R47" s="13" t="s">
        <v>50</v>
      </c>
      <c r="S47" s="13" t="s">
        <v>50</v>
      </c>
    </row>
    <row r="48" spans="1:19" x14ac:dyDescent="0.25">
      <c r="A48" s="8" t="s">
        <v>30</v>
      </c>
      <c r="B48" s="10">
        <v>9</v>
      </c>
      <c r="C48" s="9">
        <f>B48*20</f>
        <v>180</v>
      </c>
      <c r="D48" s="8"/>
      <c r="E48" s="9">
        <f t="shared" si="13"/>
        <v>0</v>
      </c>
      <c r="F48" s="10"/>
      <c r="G48" s="9">
        <f t="shared" si="11"/>
        <v>0</v>
      </c>
      <c r="H48" s="10"/>
      <c r="I48" s="9">
        <f t="shared" si="7"/>
        <v>0</v>
      </c>
      <c r="J48" s="10"/>
      <c r="K48" s="9">
        <f t="shared" si="12"/>
        <v>0</v>
      </c>
      <c r="L48" s="8"/>
      <c r="M48" s="11">
        <f t="shared" si="14"/>
        <v>0</v>
      </c>
      <c r="N48" s="10"/>
      <c r="O48" s="12"/>
      <c r="P48" s="8"/>
      <c r="Q48" s="8">
        <f t="shared" si="8"/>
        <v>180</v>
      </c>
      <c r="R48" s="13" t="s">
        <v>50</v>
      </c>
      <c r="S48" s="13" t="s">
        <v>50</v>
      </c>
    </row>
    <row r="49" spans="1:19" x14ac:dyDescent="0.25">
      <c r="A49" s="8" t="s">
        <v>119</v>
      </c>
      <c r="B49" s="10"/>
      <c r="C49" s="9">
        <f>B49*20</f>
        <v>0</v>
      </c>
      <c r="D49" s="8"/>
      <c r="E49" s="9">
        <f t="shared" si="13"/>
        <v>0</v>
      </c>
      <c r="F49" s="10"/>
      <c r="G49" s="9">
        <f t="shared" si="11"/>
        <v>0</v>
      </c>
      <c r="H49" s="10"/>
      <c r="I49" s="9">
        <f t="shared" si="7"/>
        <v>0</v>
      </c>
      <c r="J49" s="10">
        <v>5</v>
      </c>
      <c r="K49" s="9">
        <f t="shared" si="12"/>
        <v>300</v>
      </c>
      <c r="L49" s="8"/>
      <c r="M49" s="11">
        <f t="shared" si="14"/>
        <v>0</v>
      </c>
      <c r="N49" s="10"/>
      <c r="O49" s="12"/>
      <c r="P49" s="8"/>
      <c r="Q49" s="8">
        <f t="shared" si="8"/>
        <v>300</v>
      </c>
      <c r="R49" s="13" t="s">
        <v>50</v>
      </c>
      <c r="S49" s="13" t="s">
        <v>50</v>
      </c>
    </row>
    <row r="50" spans="1:19" x14ac:dyDescent="0.25">
      <c r="A50" s="8" t="s">
        <v>85</v>
      </c>
      <c r="B50" s="10">
        <v>12</v>
      </c>
      <c r="C50" s="9">
        <f>B50*25</f>
        <v>300</v>
      </c>
      <c r="D50" s="8"/>
      <c r="E50" s="9">
        <f t="shared" si="13"/>
        <v>0</v>
      </c>
      <c r="F50" s="10">
        <v>2</v>
      </c>
      <c r="G50" s="9">
        <f t="shared" si="11"/>
        <v>160</v>
      </c>
      <c r="H50" s="10"/>
      <c r="I50" s="9">
        <f t="shared" si="7"/>
        <v>0</v>
      </c>
      <c r="J50" s="10">
        <v>9</v>
      </c>
      <c r="K50" s="9">
        <f t="shared" si="12"/>
        <v>540</v>
      </c>
      <c r="L50" s="8"/>
      <c r="M50" s="11">
        <f t="shared" si="14"/>
        <v>0</v>
      </c>
      <c r="N50" s="10"/>
      <c r="O50" s="12"/>
      <c r="P50" s="8"/>
      <c r="Q50" s="8">
        <f t="shared" si="8"/>
        <v>1000</v>
      </c>
      <c r="R50" s="13" t="s">
        <v>50</v>
      </c>
      <c r="S50" s="13" t="s">
        <v>50</v>
      </c>
    </row>
    <row r="51" spans="1:19" x14ac:dyDescent="0.25">
      <c r="A51" s="8" t="s">
        <v>31</v>
      </c>
      <c r="B51" s="10">
        <v>1</v>
      </c>
      <c r="C51" s="9">
        <f>B51*30</f>
        <v>30</v>
      </c>
      <c r="D51" s="8"/>
      <c r="E51" s="9">
        <f t="shared" si="13"/>
        <v>0</v>
      </c>
      <c r="F51" s="10"/>
      <c r="G51" s="9">
        <f t="shared" si="11"/>
        <v>0</v>
      </c>
      <c r="H51" s="10"/>
      <c r="I51" s="9">
        <f t="shared" si="7"/>
        <v>0</v>
      </c>
      <c r="J51" s="10"/>
      <c r="K51" s="9">
        <f t="shared" si="12"/>
        <v>0</v>
      </c>
      <c r="L51" s="8"/>
      <c r="M51" s="11">
        <f t="shared" si="14"/>
        <v>0</v>
      </c>
      <c r="N51" s="10"/>
      <c r="O51" s="12"/>
      <c r="P51" s="8" t="s">
        <v>94</v>
      </c>
      <c r="Q51" s="8">
        <f t="shared" si="8"/>
        <v>30</v>
      </c>
      <c r="R51" s="13"/>
      <c r="S51" s="13"/>
    </row>
    <row r="52" spans="1:19" x14ac:dyDescent="0.25">
      <c r="A52" s="8" t="s">
        <v>125</v>
      </c>
      <c r="B52" s="10">
        <v>2</v>
      </c>
      <c r="C52" s="9">
        <f>B52*30</f>
        <v>60</v>
      </c>
      <c r="D52" s="8"/>
      <c r="E52" s="9">
        <f t="shared" si="13"/>
        <v>0</v>
      </c>
      <c r="F52" s="10"/>
      <c r="G52" s="9">
        <f t="shared" si="11"/>
        <v>0</v>
      </c>
      <c r="H52" s="10"/>
      <c r="I52" s="9">
        <f t="shared" ref="I52:I58" si="15">H52*40</f>
        <v>0</v>
      </c>
      <c r="J52" s="10"/>
      <c r="K52" s="9">
        <f t="shared" si="12"/>
        <v>0</v>
      </c>
      <c r="L52" s="8"/>
      <c r="M52" s="11">
        <f t="shared" si="14"/>
        <v>0</v>
      </c>
      <c r="N52" s="10"/>
      <c r="O52" s="12"/>
      <c r="P52" s="8"/>
      <c r="Q52" s="8">
        <f t="shared" si="8"/>
        <v>60</v>
      </c>
      <c r="R52" s="13" t="s">
        <v>50</v>
      </c>
      <c r="S52" s="13" t="s">
        <v>50</v>
      </c>
    </row>
    <row r="53" spans="1:19" x14ac:dyDescent="0.25">
      <c r="A53" s="8" t="s">
        <v>126</v>
      </c>
      <c r="B53" s="10"/>
      <c r="C53" s="9">
        <f>B53*25</f>
        <v>0</v>
      </c>
      <c r="D53" s="8"/>
      <c r="E53" s="9">
        <f t="shared" ref="E53:E58" si="16">D53*40</f>
        <v>0</v>
      </c>
      <c r="F53" s="10">
        <v>3</v>
      </c>
      <c r="G53" s="9">
        <f t="shared" si="11"/>
        <v>240</v>
      </c>
      <c r="H53" s="10"/>
      <c r="I53" s="9">
        <f t="shared" si="15"/>
        <v>0</v>
      </c>
      <c r="J53" s="10"/>
      <c r="K53" s="9">
        <f>J53*60</f>
        <v>0</v>
      </c>
      <c r="L53" s="8"/>
      <c r="M53" s="11">
        <f>L53*60</f>
        <v>0</v>
      </c>
      <c r="N53" s="10"/>
      <c r="O53" s="12"/>
      <c r="P53" s="8"/>
      <c r="Q53" s="8">
        <f t="shared" ref="Q53:Q58" si="17">SUM(C53,E53,G53,I53,K53,N53,M53)-O53</f>
        <v>240</v>
      </c>
      <c r="R53" s="13" t="s">
        <v>50</v>
      </c>
      <c r="S53" s="13" t="s">
        <v>50</v>
      </c>
    </row>
    <row r="54" spans="1:19" x14ac:dyDescent="0.25">
      <c r="A54" s="8" t="s">
        <v>127</v>
      </c>
      <c r="B54" s="10">
        <v>3</v>
      </c>
      <c r="C54" s="9">
        <f>B54*25</f>
        <v>75</v>
      </c>
      <c r="D54" s="8"/>
      <c r="E54" s="9">
        <f t="shared" si="16"/>
        <v>0</v>
      </c>
      <c r="F54" s="10"/>
      <c r="G54" s="9">
        <f>F54*80</f>
        <v>0</v>
      </c>
      <c r="H54" s="10"/>
      <c r="I54" s="9">
        <f t="shared" si="15"/>
        <v>0</v>
      </c>
      <c r="J54" s="10"/>
      <c r="K54" s="9">
        <f>J54*60</f>
        <v>0</v>
      </c>
      <c r="L54" s="8"/>
      <c r="M54" s="11">
        <f>L54*60</f>
        <v>0</v>
      </c>
      <c r="N54" s="10"/>
      <c r="O54" s="12"/>
      <c r="P54" s="8"/>
      <c r="Q54" s="8">
        <f t="shared" si="17"/>
        <v>75</v>
      </c>
      <c r="R54" s="13"/>
      <c r="S54" s="13" t="s">
        <v>50</v>
      </c>
    </row>
    <row r="55" spans="1:19" x14ac:dyDescent="0.25">
      <c r="A55" s="8" t="s">
        <v>128</v>
      </c>
      <c r="B55" s="10"/>
      <c r="C55" s="9">
        <f>B55*25</f>
        <v>0</v>
      </c>
      <c r="D55" s="8"/>
      <c r="E55" s="9">
        <f t="shared" si="16"/>
        <v>0</v>
      </c>
      <c r="F55" s="10"/>
      <c r="G55" s="9">
        <f>F55*80</f>
        <v>0</v>
      </c>
      <c r="H55" s="10"/>
      <c r="I55" s="9">
        <f t="shared" si="15"/>
        <v>0</v>
      </c>
      <c r="J55" s="10"/>
      <c r="K55" s="9">
        <f>J55*60</f>
        <v>0</v>
      </c>
      <c r="L55" s="8"/>
      <c r="M55" s="11">
        <f>L55*60</f>
        <v>0</v>
      </c>
      <c r="N55" s="10">
        <v>300</v>
      </c>
      <c r="O55" s="12"/>
      <c r="P55" s="8"/>
      <c r="Q55" s="8">
        <f t="shared" si="17"/>
        <v>300</v>
      </c>
      <c r="R55" s="13"/>
      <c r="S55" s="13"/>
    </row>
    <row r="56" spans="1:19" x14ac:dyDescent="0.25">
      <c r="A56" s="8"/>
      <c r="B56" s="10"/>
      <c r="C56" s="9">
        <f>B56*20</f>
        <v>0</v>
      </c>
      <c r="D56" s="8"/>
      <c r="E56" s="9">
        <f t="shared" si="16"/>
        <v>0</v>
      </c>
      <c r="F56" s="10"/>
      <c r="G56" s="9">
        <f>F56*60</f>
        <v>0</v>
      </c>
      <c r="H56" s="10"/>
      <c r="I56" s="9">
        <f t="shared" si="15"/>
        <v>0</v>
      </c>
      <c r="J56" s="10"/>
      <c r="K56" s="9">
        <f>J56*65</f>
        <v>0</v>
      </c>
      <c r="L56" s="8"/>
      <c r="M56" s="11">
        <f>L56*60</f>
        <v>0</v>
      </c>
      <c r="N56" s="10"/>
      <c r="O56" s="12"/>
      <c r="P56" s="8"/>
      <c r="Q56" s="8">
        <f t="shared" si="17"/>
        <v>0</v>
      </c>
      <c r="R56" s="13"/>
      <c r="S56" s="13"/>
    </row>
    <row r="57" spans="1:19" x14ac:dyDescent="0.25">
      <c r="A57" s="9" t="s">
        <v>124</v>
      </c>
      <c r="B57" s="8">
        <v>10</v>
      </c>
      <c r="C57" s="9">
        <f>B57*10</f>
        <v>100</v>
      </c>
      <c r="D57" s="8"/>
      <c r="E57" s="9">
        <f t="shared" si="16"/>
        <v>0</v>
      </c>
      <c r="F57" s="10">
        <v>4</v>
      </c>
      <c r="G57" s="9">
        <f>F57*55</f>
        <v>220</v>
      </c>
      <c r="H57" s="10"/>
      <c r="I57" s="9">
        <f t="shared" si="15"/>
        <v>0</v>
      </c>
      <c r="J57" s="10"/>
      <c r="K57" s="9">
        <f>J57*65</f>
        <v>0</v>
      </c>
      <c r="L57" s="8"/>
      <c r="M57" s="11">
        <f>L57*30</f>
        <v>0</v>
      </c>
      <c r="N57" s="10"/>
      <c r="O57" s="12">
        <v>20</v>
      </c>
      <c r="P57" s="8"/>
      <c r="Q57" s="8">
        <f t="shared" si="17"/>
        <v>300</v>
      </c>
      <c r="R57" s="13"/>
      <c r="S57" s="13"/>
    </row>
    <row r="58" spans="1:19" x14ac:dyDescent="0.25">
      <c r="A58" s="9" t="s">
        <v>35</v>
      </c>
      <c r="B58" s="8">
        <v>10</v>
      </c>
      <c r="C58" s="9">
        <f>B58*10</f>
        <v>100</v>
      </c>
      <c r="D58" s="8"/>
      <c r="E58" s="9">
        <f t="shared" si="16"/>
        <v>0</v>
      </c>
      <c r="F58" s="10"/>
      <c r="G58" s="9">
        <f>F58*55</f>
        <v>0</v>
      </c>
      <c r="H58" s="10"/>
      <c r="I58" s="9">
        <f t="shared" si="15"/>
        <v>0</v>
      </c>
      <c r="J58" s="10"/>
      <c r="K58" s="9">
        <f>J58*65</f>
        <v>0</v>
      </c>
      <c r="L58" s="8"/>
      <c r="M58" s="11">
        <f>L58*55</f>
        <v>0</v>
      </c>
      <c r="N58" s="10"/>
      <c r="O58" s="12"/>
      <c r="P58" s="8"/>
      <c r="Q58" s="8">
        <f t="shared" si="17"/>
        <v>100</v>
      </c>
      <c r="R58" s="13"/>
      <c r="S58" s="13"/>
    </row>
    <row r="59" spans="1:19" x14ac:dyDescent="0.25">
      <c r="B59">
        <f>SUM(B3:B58)</f>
        <v>311</v>
      </c>
      <c r="C59">
        <f>SUM(C3:C56)</f>
        <v>7530</v>
      </c>
      <c r="D59">
        <f>SUM(D3:D58)</f>
        <v>8</v>
      </c>
      <c r="E59">
        <f>SUM(E3:E56)</f>
        <v>280</v>
      </c>
      <c r="F59">
        <f>SUM(F3:F58)</f>
        <v>16</v>
      </c>
      <c r="G59">
        <f>SUM(G3:G56)</f>
        <v>960</v>
      </c>
      <c r="H59">
        <f>SUM(H3:H58)</f>
        <v>0</v>
      </c>
      <c r="I59">
        <f>SUM(I3:I56)</f>
        <v>0</v>
      </c>
      <c r="J59">
        <f>SUM(J3:J58)</f>
        <v>122</v>
      </c>
      <c r="K59">
        <f>SUM(K3:K56)</f>
        <v>7320</v>
      </c>
      <c r="L59">
        <f>SUM(L3:L58)</f>
        <v>36</v>
      </c>
      <c r="M59">
        <f>SUM(M3:M56)</f>
        <v>2515</v>
      </c>
      <c r="Q59">
        <f>SUM(Q3:Q56)-(Q58+Q57)</f>
        <v>18110</v>
      </c>
    </row>
    <row r="60" spans="1:19" x14ac:dyDescent="0.25">
      <c r="M60">
        <f>M59-1400</f>
        <v>1115</v>
      </c>
      <c r="Q60">
        <f>SUM(B59,D59,F59,H59,J59,L59)</f>
        <v>493</v>
      </c>
    </row>
    <row r="63" spans="1:19" x14ac:dyDescent="0.25">
      <c r="A63" t="s">
        <v>113</v>
      </c>
      <c r="B63">
        <v>810</v>
      </c>
    </row>
    <row r="64" spans="1:19" x14ac:dyDescent="0.25">
      <c r="A64" t="s">
        <v>114</v>
      </c>
      <c r="B64">
        <v>450</v>
      </c>
    </row>
    <row r="65" spans="1:4" x14ac:dyDescent="0.25">
      <c r="A65" t="s">
        <v>59</v>
      </c>
      <c r="B65">
        <v>4063</v>
      </c>
    </row>
    <row r="66" spans="1:4" x14ac:dyDescent="0.25">
      <c r="A66" t="s">
        <v>111</v>
      </c>
      <c r="B66">
        <v>1403</v>
      </c>
    </row>
    <row r="67" spans="1:4" x14ac:dyDescent="0.25">
      <c r="A67" t="s">
        <v>38</v>
      </c>
      <c r="B67">
        <v>2042</v>
      </c>
    </row>
    <row r="68" spans="1:4" x14ac:dyDescent="0.25">
      <c r="A68" s="16" t="s">
        <v>12</v>
      </c>
      <c r="B68">
        <f>SUM(B63:B67)</f>
        <v>8768</v>
      </c>
      <c r="C68">
        <f>SUM(C63:C67)</f>
        <v>0</v>
      </c>
    </row>
    <row r="70" spans="1:4" x14ac:dyDescent="0.25">
      <c r="A70" t="s">
        <v>39</v>
      </c>
      <c r="B70">
        <f>Q59-B68</f>
        <v>9342</v>
      </c>
    </row>
    <row r="72" spans="1:4" x14ac:dyDescent="0.25">
      <c r="A72" t="s">
        <v>40</v>
      </c>
      <c r="B72">
        <v>1375</v>
      </c>
      <c r="C72" t="s">
        <v>50</v>
      </c>
    </row>
    <row r="73" spans="1:4" x14ac:dyDescent="0.25">
      <c r="A73" t="s">
        <v>41</v>
      </c>
      <c r="B73">
        <v>120</v>
      </c>
      <c r="C73" t="s">
        <v>50</v>
      </c>
    </row>
    <row r="74" spans="1:4" x14ac:dyDescent="0.25">
      <c r="A74" t="s">
        <v>42</v>
      </c>
      <c r="B74">
        <v>215</v>
      </c>
    </row>
    <row r="75" spans="1:4" x14ac:dyDescent="0.25">
      <c r="A75" t="s">
        <v>51</v>
      </c>
      <c r="B75">
        <v>515</v>
      </c>
      <c r="C75" t="s">
        <v>50</v>
      </c>
    </row>
    <row r="76" spans="1:4" x14ac:dyDescent="0.25">
      <c r="A76" t="s">
        <v>43</v>
      </c>
      <c r="B76">
        <v>125</v>
      </c>
      <c r="C76" t="s">
        <v>50</v>
      </c>
    </row>
    <row r="77" spans="1:4" x14ac:dyDescent="0.25">
      <c r="A77" t="s">
        <v>44</v>
      </c>
      <c r="B77">
        <v>126</v>
      </c>
    </row>
    <row r="78" spans="1:4" x14ac:dyDescent="0.25">
      <c r="A78" t="s">
        <v>45</v>
      </c>
      <c r="B78">
        <v>300</v>
      </c>
      <c r="C78" t="s">
        <v>50</v>
      </c>
    </row>
    <row r="79" spans="1:4" x14ac:dyDescent="0.25">
      <c r="A79" t="s">
        <v>66</v>
      </c>
      <c r="B79">
        <v>200</v>
      </c>
      <c r="C79" t="s">
        <v>50</v>
      </c>
      <c r="D79" s="17"/>
    </row>
    <row r="80" spans="1:4" x14ac:dyDescent="0.25">
      <c r="A80" t="s">
        <v>47</v>
      </c>
      <c r="B80">
        <v>88</v>
      </c>
    </row>
    <row r="81" spans="1:2" x14ac:dyDescent="0.25">
      <c r="A81" t="s">
        <v>82</v>
      </c>
      <c r="B81">
        <v>2000</v>
      </c>
    </row>
    <row r="82" spans="1:2" x14ac:dyDescent="0.25">
      <c r="A82" t="s">
        <v>48</v>
      </c>
      <c r="B82">
        <f>SUM(B72:B81)</f>
        <v>5064</v>
      </c>
    </row>
    <row r="85" spans="1:2" x14ac:dyDescent="0.25">
      <c r="A85" t="s">
        <v>49</v>
      </c>
      <c r="B85">
        <f>B70-B82</f>
        <v>4278</v>
      </c>
    </row>
  </sheetData>
  <sortState ref="A3:S58">
    <sortCondition ref="A3"/>
  </sortState>
  <mergeCells count="1">
    <mergeCell ref="A1:Q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 x14ac:dyDescent="0.25"/>
  <cols>
    <col min="1" max="1" width="16.42578125" customWidth="1"/>
    <col min="2" max="2" width="6.42578125" customWidth="1"/>
    <col min="3" max="3" width="8.5703125" customWidth="1"/>
    <col min="4" max="4" width="4.7109375" customWidth="1"/>
    <col min="5" max="5" width="9.85546875" customWidth="1"/>
    <col min="6" max="6" width="4.7109375" customWidth="1"/>
    <col min="7" max="7" width="13.28515625" customWidth="1"/>
    <col min="8" max="8" width="4.7109375" customWidth="1"/>
    <col min="9" max="9" width="14.140625" customWidth="1"/>
    <col min="10" max="10" width="4.7109375" customWidth="1"/>
    <col min="11" max="11" width="15.42578125" customWidth="1"/>
    <col min="12" max="12" width="4.7109375" customWidth="1"/>
    <col min="13" max="13" width="9.7109375" customWidth="1"/>
    <col min="14" max="14" width="6.5703125" bestFit="1" customWidth="1"/>
    <col min="15" max="15" width="5.42578125" bestFit="1" customWidth="1"/>
    <col min="16" max="16" width="9.85546875" customWidth="1"/>
    <col min="18" max="18" width="3.5703125" bestFit="1" customWidth="1"/>
  </cols>
  <sheetData>
    <row r="1" spans="1:19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x14ac:dyDescent="0.25">
      <c r="A2" s="1" t="s">
        <v>1</v>
      </c>
      <c r="B2" s="2" t="s">
        <v>2</v>
      </c>
      <c r="C2" s="3" t="s">
        <v>3</v>
      </c>
      <c r="D2" s="2" t="s">
        <v>2</v>
      </c>
      <c r="E2" s="4" t="s">
        <v>4</v>
      </c>
      <c r="F2" s="2" t="s">
        <v>2</v>
      </c>
      <c r="G2" s="4" t="s">
        <v>5</v>
      </c>
      <c r="H2" s="2" t="s">
        <v>2</v>
      </c>
      <c r="I2" s="3" t="s">
        <v>6</v>
      </c>
      <c r="J2" s="2" t="s">
        <v>2</v>
      </c>
      <c r="K2" s="3" t="s">
        <v>7</v>
      </c>
      <c r="L2" s="2" t="s">
        <v>2</v>
      </c>
      <c r="M2" s="5" t="s">
        <v>8</v>
      </c>
      <c r="N2" s="6" t="s">
        <v>9</v>
      </c>
      <c r="O2" s="6" t="s">
        <v>10</v>
      </c>
      <c r="P2" s="5" t="s">
        <v>11</v>
      </c>
      <c r="Q2" s="5" t="s">
        <v>12</v>
      </c>
      <c r="R2" s="5" t="s">
        <v>13</v>
      </c>
      <c r="S2" s="5" t="s">
        <v>14</v>
      </c>
    </row>
    <row r="3" spans="1:19" x14ac:dyDescent="0.25">
      <c r="A3" t="s">
        <v>92</v>
      </c>
      <c r="B3" s="10"/>
      <c r="C3" s="9">
        <f>B3*25</f>
        <v>0</v>
      </c>
      <c r="D3" s="8"/>
      <c r="E3" s="9">
        <f t="shared" ref="E3:E17" si="0">D3*40</f>
        <v>0</v>
      </c>
      <c r="F3" s="10">
        <v>24</v>
      </c>
      <c r="G3" s="9">
        <f>F3*80</f>
        <v>1920</v>
      </c>
      <c r="H3" s="10"/>
      <c r="I3" s="9">
        <f t="shared" ref="I3:I20" si="1">H3*40</f>
        <v>0</v>
      </c>
      <c r="J3" s="10"/>
      <c r="K3" s="9">
        <f t="shared" ref="K3:K64" si="2">J3*60</f>
        <v>0</v>
      </c>
      <c r="L3" s="8"/>
      <c r="M3" s="11">
        <f>L3*65</f>
        <v>0</v>
      </c>
      <c r="N3" s="10">
        <v>145</v>
      </c>
      <c r="O3" s="12"/>
      <c r="P3" s="8"/>
      <c r="Q3" s="8">
        <f t="shared" ref="Q3:Q64" si="3">SUM(C3,E3,G3,I3,K3,N3,M3)-O3</f>
        <v>2065</v>
      </c>
      <c r="R3" s="13"/>
      <c r="S3" s="13" t="s">
        <v>50</v>
      </c>
    </row>
    <row r="4" spans="1:19" x14ac:dyDescent="0.25">
      <c r="A4" s="9" t="s">
        <v>95</v>
      </c>
      <c r="B4" s="10"/>
      <c r="C4" s="9">
        <f>B4*25</f>
        <v>0</v>
      </c>
      <c r="D4" s="8"/>
      <c r="E4" s="9">
        <f t="shared" si="0"/>
        <v>0</v>
      </c>
      <c r="F4" s="10"/>
      <c r="G4" s="9">
        <f t="shared" ref="G4:G65" si="4">F4*80</f>
        <v>0</v>
      </c>
      <c r="H4" s="10"/>
      <c r="I4" s="9">
        <f t="shared" si="1"/>
        <v>0</v>
      </c>
      <c r="J4" s="10">
        <v>3</v>
      </c>
      <c r="K4" s="9">
        <f t="shared" si="2"/>
        <v>180</v>
      </c>
      <c r="L4" s="8"/>
      <c r="M4" s="11">
        <f>L4*60</f>
        <v>0</v>
      </c>
      <c r="N4" s="10"/>
      <c r="O4" s="12"/>
      <c r="P4" s="8"/>
      <c r="Q4" s="8">
        <f t="shared" si="3"/>
        <v>180</v>
      </c>
      <c r="R4" s="13"/>
      <c r="S4" s="13" t="s">
        <v>50</v>
      </c>
    </row>
    <row r="5" spans="1:19" x14ac:dyDescent="0.25">
      <c r="A5" s="7" t="s">
        <v>96</v>
      </c>
      <c r="B5" s="10">
        <v>1</v>
      </c>
      <c r="C5" s="9">
        <f>B5*25</f>
        <v>25</v>
      </c>
      <c r="D5" s="8"/>
      <c r="E5" s="9">
        <f t="shared" si="0"/>
        <v>0</v>
      </c>
      <c r="F5" s="10"/>
      <c r="G5" s="9">
        <f>F5*100</f>
        <v>0</v>
      </c>
      <c r="H5" s="10"/>
      <c r="I5" s="9">
        <f t="shared" si="1"/>
        <v>0</v>
      </c>
      <c r="J5" s="10"/>
      <c r="K5" s="9">
        <f t="shared" si="2"/>
        <v>0</v>
      </c>
      <c r="L5" s="8">
        <v>8</v>
      </c>
      <c r="M5" s="11">
        <f>L5*80</f>
        <v>640</v>
      </c>
      <c r="N5" s="10"/>
      <c r="O5" s="12"/>
      <c r="P5" s="8"/>
      <c r="Q5" s="8">
        <f t="shared" si="3"/>
        <v>665</v>
      </c>
      <c r="R5" s="13"/>
      <c r="S5" s="13" t="s">
        <v>50</v>
      </c>
    </row>
    <row r="6" spans="1:19" x14ac:dyDescent="0.25">
      <c r="A6" s="8" t="s">
        <v>33</v>
      </c>
      <c r="B6" s="10"/>
      <c r="C6" s="9">
        <f>B6*25</f>
        <v>0</v>
      </c>
      <c r="D6" s="8"/>
      <c r="E6" s="9">
        <f t="shared" si="0"/>
        <v>0</v>
      </c>
      <c r="F6" s="10"/>
      <c r="G6" s="9">
        <f t="shared" si="4"/>
        <v>0</v>
      </c>
      <c r="H6" s="10"/>
      <c r="I6" s="9">
        <f t="shared" si="1"/>
        <v>0</v>
      </c>
      <c r="J6" s="10"/>
      <c r="K6" s="9">
        <f t="shared" si="2"/>
        <v>0</v>
      </c>
      <c r="L6" s="8">
        <v>12</v>
      </c>
      <c r="M6" s="11">
        <f>L6*65</f>
        <v>780</v>
      </c>
      <c r="N6" s="10"/>
      <c r="O6" s="12"/>
      <c r="P6" s="8"/>
      <c r="Q6" s="8">
        <f t="shared" si="3"/>
        <v>780</v>
      </c>
      <c r="R6" s="13"/>
      <c r="S6" s="13" t="s">
        <v>50</v>
      </c>
    </row>
    <row r="7" spans="1:19" x14ac:dyDescent="0.25">
      <c r="A7" s="8" t="s">
        <v>117</v>
      </c>
      <c r="B7" s="10"/>
      <c r="C7" s="9">
        <f>B7*45</f>
        <v>0</v>
      </c>
      <c r="D7" s="8"/>
      <c r="E7" s="9">
        <f t="shared" si="0"/>
        <v>0</v>
      </c>
      <c r="F7" s="10"/>
      <c r="G7" s="9">
        <f t="shared" si="4"/>
        <v>0</v>
      </c>
      <c r="H7" s="10"/>
      <c r="I7" s="9">
        <f t="shared" si="1"/>
        <v>0</v>
      </c>
      <c r="J7" s="10">
        <v>4</v>
      </c>
      <c r="K7" s="9">
        <f t="shared" si="2"/>
        <v>240</v>
      </c>
      <c r="L7" s="8"/>
      <c r="M7" s="11">
        <f>L7*65</f>
        <v>0</v>
      </c>
      <c r="N7" s="10"/>
      <c r="O7" s="12"/>
      <c r="P7" s="8"/>
      <c r="Q7" s="8">
        <f t="shared" si="3"/>
        <v>240</v>
      </c>
      <c r="R7" s="13"/>
      <c r="S7" s="13" t="s">
        <v>50</v>
      </c>
    </row>
    <row r="8" spans="1:19" x14ac:dyDescent="0.25">
      <c r="A8" s="8" t="s">
        <v>115</v>
      </c>
      <c r="B8" s="10"/>
      <c r="C8" s="9">
        <f>B8*25</f>
        <v>0</v>
      </c>
      <c r="D8" s="8"/>
      <c r="E8" s="9">
        <f t="shared" si="0"/>
        <v>0</v>
      </c>
      <c r="F8" s="10"/>
      <c r="G8" s="9">
        <f t="shared" si="4"/>
        <v>0</v>
      </c>
      <c r="H8" s="10"/>
      <c r="I8" s="9">
        <f t="shared" si="1"/>
        <v>0</v>
      </c>
      <c r="J8" s="10">
        <v>4</v>
      </c>
      <c r="K8" s="9">
        <f t="shared" si="2"/>
        <v>240</v>
      </c>
      <c r="L8" s="8"/>
      <c r="M8" s="11">
        <f>L8*65</f>
        <v>0</v>
      </c>
      <c r="N8" s="10"/>
      <c r="O8" s="12"/>
      <c r="P8" s="8"/>
      <c r="Q8" s="8">
        <f t="shared" si="3"/>
        <v>240</v>
      </c>
      <c r="R8" s="13"/>
      <c r="S8" s="13" t="s">
        <v>50</v>
      </c>
    </row>
    <row r="9" spans="1:19" x14ac:dyDescent="0.25">
      <c r="A9" s="8" t="s">
        <v>103</v>
      </c>
      <c r="B9" s="10">
        <v>11</v>
      </c>
      <c r="C9" s="9">
        <f>B9*25</f>
        <v>275</v>
      </c>
      <c r="D9" s="8"/>
      <c r="E9" s="9">
        <f t="shared" si="0"/>
        <v>0</v>
      </c>
      <c r="F9" s="10">
        <v>4</v>
      </c>
      <c r="G9" s="9">
        <f t="shared" si="4"/>
        <v>320</v>
      </c>
      <c r="H9" s="10"/>
      <c r="I9" s="9">
        <f t="shared" si="1"/>
        <v>0</v>
      </c>
      <c r="J9" s="10"/>
      <c r="K9" s="9">
        <f t="shared" si="2"/>
        <v>0</v>
      </c>
      <c r="L9" s="8"/>
      <c r="M9" s="11">
        <f>L9*60</f>
        <v>0</v>
      </c>
      <c r="N9" s="10"/>
      <c r="O9" s="12"/>
      <c r="P9" s="8"/>
      <c r="Q9" s="8">
        <f t="shared" si="3"/>
        <v>595</v>
      </c>
      <c r="R9" s="13"/>
      <c r="S9" s="13" t="s">
        <v>50</v>
      </c>
    </row>
    <row r="10" spans="1:19" x14ac:dyDescent="0.25">
      <c r="A10" s="15" t="s">
        <v>16</v>
      </c>
      <c r="B10" s="10">
        <v>25</v>
      </c>
      <c r="C10" s="9">
        <f>B10*25</f>
        <v>625</v>
      </c>
      <c r="D10" s="8"/>
      <c r="E10" s="9">
        <f t="shared" si="0"/>
        <v>0</v>
      </c>
      <c r="F10" s="10">
        <v>4</v>
      </c>
      <c r="G10" s="9">
        <f>F10*100</f>
        <v>400</v>
      </c>
      <c r="H10" s="10"/>
      <c r="I10" s="9">
        <f t="shared" si="1"/>
        <v>0</v>
      </c>
      <c r="J10" s="10"/>
      <c r="K10" s="9">
        <f t="shared" si="2"/>
        <v>0</v>
      </c>
      <c r="L10" s="8">
        <v>3</v>
      </c>
      <c r="M10" s="11">
        <f>L10*85</f>
        <v>255</v>
      </c>
      <c r="N10" s="10"/>
      <c r="O10" s="12"/>
      <c r="P10" s="8"/>
      <c r="Q10" s="8">
        <f t="shared" si="3"/>
        <v>1280</v>
      </c>
      <c r="R10" s="13"/>
      <c r="S10" s="13" t="s">
        <v>50</v>
      </c>
    </row>
    <row r="11" spans="1:19" x14ac:dyDescent="0.25">
      <c r="A11" s="8" t="s">
        <v>32</v>
      </c>
      <c r="B11" s="10">
        <v>17</v>
      </c>
      <c r="C11" s="9">
        <f>B11*25</f>
        <v>425</v>
      </c>
      <c r="D11" s="8"/>
      <c r="E11" s="9">
        <f t="shared" si="0"/>
        <v>0</v>
      </c>
      <c r="F11" s="10"/>
      <c r="G11" s="9">
        <f t="shared" si="4"/>
        <v>0</v>
      </c>
      <c r="H11" s="10"/>
      <c r="I11" s="9">
        <f t="shared" si="1"/>
        <v>0</v>
      </c>
      <c r="J11" s="10"/>
      <c r="K11" s="9">
        <f t="shared" si="2"/>
        <v>0</v>
      </c>
      <c r="L11" s="8"/>
      <c r="M11" s="11">
        <f>L11*60</f>
        <v>0</v>
      </c>
      <c r="N11" s="10"/>
      <c r="O11" s="12"/>
      <c r="P11" s="8"/>
      <c r="Q11" s="8">
        <f t="shared" si="3"/>
        <v>425</v>
      </c>
      <c r="R11" s="13"/>
      <c r="S11" s="13" t="s">
        <v>50</v>
      </c>
    </row>
    <row r="12" spans="1:19" x14ac:dyDescent="0.25">
      <c r="A12" s="8" t="s">
        <v>101</v>
      </c>
      <c r="B12" s="10">
        <v>12</v>
      </c>
      <c r="C12" s="9">
        <f>B12*20</f>
        <v>240</v>
      </c>
      <c r="D12" s="8"/>
      <c r="E12" s="9">
        <f t="shared" si="0"/>
        <v>0</v>
      </c>
      <c r="F12" s="10"/>
      <c r="G12" s="9">
        <f t="shared" si="4"/>
        <v>0</v>
      </c>
      <c r="H12" s="10"/>
      <c r="I12" s="9">
        <f t="shared" si="1"/>
        <v>0</v>
      </c>
      <c r="J12" s="10"/>
      <c r="K12" s="9">
        <f t="shared" si="2"/>
        <v>0</v>
      </c>
      <c r="L12" s="8"/>
      <c r="M12" s="11">
        <f>L12*60</f>
        <v>0</v>
      </c>
      <c r="N12" s="10"/>
      <c r="O12" s="12"/>
      <c r="P12" s="8"/>
      <c r="Q12" s="8">
        <f t="shared" si="3"/>
        <v>240</v>
      </c>
      <c r="R12" s="13"/>
      <c r="S12" s="13" t="s">
        <v>50</v>
      </c>
    </row>
    <row r="13" spans="1:19" x14ac:dyDescent="0.25">
      <c r="A13" s="8" t="s">
        <v>140</v>
      </c>
      <c r="B13" s="10">
        <v>3</v>
      </c>
      <c r="C13" s="9">
        <f>B13*30</f>
        <v>90</v>
      </c>
      <c r="D13" s="8"/>
      <c r="E13" s="9">
        <f t="shared" si="0"/>
        <v>0</v>
      </c>
      <c r="F13" s="10"/>
      <c r="G13" s="9">
        <f t="shared" si="4"/>
        <v>0</v>
      </c>
      <c r="H13" s="10"/>
      <c r="I13" s="9">
        <f t="shared" si="1"/>
        <v>0</v>
      </c>
      <c r="J13" s="10"/>
      <c r="K13" s="9">
        <f t="shared" si="2"/>
        <v>0</v>
      </c>
      <c r="L13" s="8"/>
      <c r="M13" s="11">
        <f>L13*60</f>
        <v>0</v>
      </c>
      <c r="N13" s="10"/>
      <c r="O13" s="12"/>
      <c r="P13" s="8"/>
      <c r="Q13" s="8">
        <f t="shared" si="3"/>
        <v>90</v>
      </c>
      <c r="R13" s="13"/>
      <c r="S13" s="13" t="s">
        <v>50</v>
      </c>
    </row>
    <row r="14" spans="1:19" x14ac:dyDescent="0.25">
      <c r="A14" s="8" t="s">
        <v>75</v>
      </c>
      <c r="B14" s="10">
        <v>19</v>
      </c>
      <c r="C14" s="9">
        <f>B14*25</f>
        <v>475</v>
      </c>
      <c r="D14" s="8"/>
      <c r="E14" s="9">
        <f t="shared" si="0"/>
        <v>0</v>
      </c>
      <c r="F14" s="10"/>
      <c r="G14" s="9">
        <f t="shared" si="4"/>
        <v>0</v>
      </c>
      <c r="H14" s="10"/>
      <c r="I14" s="9">
        <f t="shared" si="1"/>
        <v>0</v>
      </c>
      <c r="J14" s="10"/>
      <c r="K14" s="9">
        <f t="shared" si="2"/>
        <v>0</v>
      </c>
      <c r="L14" s="8"/>
      <c r="M14" s="11">
        <f>L14*60</f>
        <v>0</v>
      </c>
      <c r="N14" s="10"/>
      <c r="O14" s="12"/>
      <c r="P14" s="8"/>
      <c r="Q14" s="8">
        <f t="shared" si="3"/>
        <v>475</v>
      </c>
      <c r="R14" s="13"/>
      <c r="S14" s="13" t="s">
        <v>50</v>
      </c>
    </row>
    <row r="15" spans="1:19" x14ac:dyDescent="0.25">
      <c r="A15" s="8" t="s">
        <v>19</v>
      </c>
      <c r="B15" s="10">
        <v>3</v>
      </c>
      <c r="C15" s="9">
        <f>B15*30</f>
        <v>90</v>
      </c>
      <c r="D15" s="8"/>
      <c r="E15" s="9">
        <f t="shared" si="0"/>
        <v>0</v>
      </c>
      <c r="F15" s="10"/>
      <c r="G15" s="9">
        <f t="shared" si="4"/>
        <v>0</v>
      </c>
      <c r="H15" s="10"/>
      <c r="I15" s="9">
        <f t="shared" si="1"/>
        <v>0</v>
      </c>
      <c r="J15" s="10"/>
      <c r="K15" s="9">
        <f t="shared" si="2"/>
        <v>0</v>
      </c>
      <c r="L15" s="8"/>
      <c r="M15" s="11">
        <f>L15*55</f>
        <v>0</v>
      </c>
      <c r="N15" s="10"/>
      <c r="O15" s="12"/>
      <c r="P15" s="8"/>
      <c r="Q15" s="8">
        <f t="shared" si="3"/>
        <v>90</v>
      </c>
      <c r="R15" s="13"/>
      <c r="S15" s="13" t="s">
        <v>50</v>
      </c>
    </row>
    <row r="16" spans="1:19" x14ac:dyDescent="0.25">
      <c r="A16" s="8" t="s">
        <v>102</v>
      </c>
      <c r="B16" s="10">
        <v>9</v>
      </c>
      <c r="C16" s="9">
        <f t="shared" ref="C16:C28" si="5">B16*25</f>
        <v>225</v>
      </c>
      <c r="D16" s="8"/>
      <c r="E16" s="9">
        <f t="shared" si="0"/>
        <v>0</v>
      </c>
      <c r="F16" s="10"/>
      <c r="G16" s="9">
        <f t="shared" si="4"/>
        <v>0</v>
      </c>
      <c r="H16" s="10"/>
      <c r="I16" s="9">
        <f t="shared" si="1"/>
        <v>0</v>
      </c>
      <c r="J16" s="10"/>
      <c r="K16" s="9">
        <f t="shared" si="2"/>
        <v>0</v>
      </c>
      <c r="L16" s="8"/>
      <c r="M16" s="11">
        <f>L16*60</f>
        <v>0</v>
      </c>
      <c r="N16" s="10"/>
      <c r="O16" s="12"/>
      <c r="P16" s="8"/>
      <c r="Q16" s="8">
        <f t="shared" si="3"/>
        <v>225</v>
      </c>
      <c r="R16" s="13"/>
      <c r="S16" s="13" t="s">
        <v>50</v>
      </c>
    </row>
    <row r="17" spans="1:19" x14ac:dyDescent="0.25">
      <c r="A17" s="8" t="s">
        <v>120</v>
      </c>
      <c r="B17" s="10"/>
      <c r="C17" s="9">
        <f t="shared" si="5"/>
        <v>0</v>
      </c>
      <c r="D17" s="8"/>
      <c r="E17" s="9">
        <f t="shared" si="0"/>
        <v>0</v>
      </c>
      <c r="F17" s="10"/>
      <c r="G17" s="9">
        <f t="shared" si="4"/>
        <v>0</v>
      </c>
      <c r="H17" s="10"/>
      <c r="I17" s="9">
        <f t="shared" si="1"/>
        <v>0</v>
      </c>
      <c r="J17" s="10"/>
      <c r="K17" s="9">
        <f t="shared" si="2"/>
        <v>0</v>
      </c>
      <c r="L17" s="8"/>
      <c r="M17" s="11">
        <f>L17*60</f>
        <v>0</v>
      </c>
      <c r="N17" s="10"/>
      <c r="O17" s="12"/>
      <c r="P17" s="8"/>
      <c r="Q17" s="8">
        <f t="shared" si="3"/>
        <v>0</v>
      </c>
      <c r="R17" s="13"/>
      <c r="S17" s="13"/>
    </row>
    <row r="18" spans="1:19" x14ac:dyDescent="0.25">
      <c r="A18" s="8" t="s">
        <v>93</v>
      </c>
      <c r="B18" s="10"/>
      <c r="C18" s="9">
        <f t="shared" si="5"/>
        <v>0</v>
      </c>
      <c r="D18" s="8"/>
      <c r="E18" s="9">
        <f>D18*45</f>
        <v>0</v>
      </c>
      <c r="F18" s="10"/>
      <c r="G18" s="9">
        <f t="shared" si="4"/>
        <v>0</v>
      </c>
      <c r="H18" s="10"/>
      <c r="I18" s="9">
        <f t="shared" si="1"/>
        <v>0</v>
      </c>
      <c r="J18" s="10">
        <v>4</v>
      </c>
      <c r="K18" s="9">
        <f t="shared" si="2"/>
        <v>240</v>
      </c>
      <c r="L18" s="8"/>
      <c r="M18" s="11">
        <f>L18*60</f>
        <v>0</v>
      </c>
      <c r="N18" s="10"/>
      <c r="O18" s="12"/>
      <c r="P18" s="8"/>
      <c r="Q18" s="8">
        <f t="shared" si="3"/>
        <v>240</v>
      </c>
      <c r="R18" s="13"/>
      <c r="S18" s="13" t="s">
        <v>50</v>
      </c>
    </row>
    <row r="19" spans="1:19" x14ac:dyDescent="0.25">
      <c r="A19" s="8" t="s">
        <v>99</v>
      </c>
      <c r="B19" s="10"/>
      <c r="C19" s="9">
        <f t="shared" si="5"/>
        <v>0</v>
      </c>
      <c r="D19" s="8"/>
      <c r="E19" s="9">
        <f t="shared" ref="E19:E43" si="6">D19*40</f>
        <v>0</v>
      </c>
      <c r="F19" s="10"/>
      <c r="G19" s="9">
        <f t="shared" si="4"/>
        <v>0</v>
      </c>
      <c r="H19" s="10"/>
      <c r="I19" s="9">
        <f t="shared" si="1"/>
        <v>0</v>
      </c>
      <c r="J19" s="10">
        <v>1</v>
      </c>
      <c r="K19" s="9">
        <f t="shared" si="2"/>
        <v>60</v>
      </c>
      <c r="L19" s="8"/>
      <c r="M19" s="11">
        <f>L19*60</f>
        <v>0</v>
      </c>
      <c r="N19" s="10"/>
      <c r="O19" s="12"/>
      <c r="P19" s="8"/>
      <c r="Q19" s="8">
        <f t="shared" si="3"/>
        <v>60</v>
      </c>
      <c r="R19" s="13"/>
      <c r="S19" s="13" t="s">
        <v>50</v>
      </c>
    </row>
    <row r="20" spans="1:19" x14ac:dyDescent="0.25">
      <c r="A20" s="8" t="s">
        <v>21</v>
      </c>
      <c r="B20" s="10">
        <v>3</v>
      </c>
      <c r="C20" s="9">
        <f t="shared" si="5"/>
        <v>75</v>
      </c>
      <c r="D20" s="8"/>
      <c r="E20" s="9">
        <f t="shared" si="6"/>
        <v>0</v>
      </c>
      <c r="F20" s="10"/>
      <c r="G20" s="9">
        <f t="shared" si="4"/>
        <v>0</v>
      </c>
      <c r="H20" s="10"/>
      <c r="I20" s="9">
        <f t="shared" si="1"/>
        <v>0</v>
      </c>
      <c r="J20" s="10"/>
      <c r="K20" s="9">
        <f t="shared" si="2"/>
        <v>0</v>
      </c>
      <c r="L20" s="8"/>
      <c r="M20" s="11">
        <f>L20*55</f>
        <v>0</v>
      </c>
      <c r="N20" s="10"/>
      <c r="O20" s="12"/>
      <c r="P20" s="8"/>
      <c r="Q20" s="8">
        <f t="shared" si="3"/>
        <v>75</v>
      </c>
      <c r="R20" s="13"/>
      <c r="S20" s="13" t="s">
        <v>50</v>
      </c>
    </row>
    <row r="21" spans="1:19" x14ac:dyDescent="0.25">
      <c r="A21" s="8" t="s">
        <v>129</v>
      </c>
      <c r="B21" s="10">
        <v>4</v>
      </c>
      <c r="C21" s="9">
        <f>B21*30</f>
        <v>120</v>
      </c>
      <c r="D21" s="8"/>
      <c r="E21" s="9">
        <f t="shared" si="6"/>
        <v>0</v>
      </c>
      <c r="F21" s="10"/>
      <c r="G21" s="9">
        <f t="shared" si="4"/>
        <v>0</v>
      </c>
      <c r="H21" s="10"/>
      <c r="I21" s="9"/>
      <c r="J21" s="10"/>
      <c r="K21" s="9">
        <f t="shared" si="2"/>
        <v>0</v>
      </c>
      <c r="L21" s="8"/>
      <c r="M21" s="11">
        <f>L21*60</f>
        <v>0</v>
      </c>
      <c r="N21" s="10"/>
      <c r="O21" s="12"/>
      <c r="P21" s="8"/>
      <c r="Q21" s="8">
        <f t="shared" si="3"/>
        <v>120</v>
      </c>
      <c r="R21" s="13"/>
      <c r="S21" s="13" t="s">
        <v>50</v>
      </c>
    </row>
    <row r="22" spans="1:19" x14ac:dyDescent="0.25">
      <c r="A22" s="8" t="s">
        <v>104</v>
      </c>
      <c r="B22" s="10"/>
      <c r="C22" s="9">
        <f t="shared" si="5"/>
        <v>0</v>
      </c>
      <c r="D22" s="8"/>
      <c r="E22" s="9">
        <f t="shared" si="6"/>
        <v>0</v>
      </c>
      <c r="F22" s="10"/>
      <c r="G22" s="9">
        <f t="shared" si="4"/>
        <v>0</v>
      </c>
      <c r="H22" s="10"/>
      <c r="I22" s="9">
        <f>H22*40</f>
        <v>0</v>
      </c>
      <c r="J22" s="10">
        <v>4</v>
      </c>
      <c r="K22" s="9">
        <f t="shared" si="2"/>
        <v>240</v>
      </c>
      <c r="L22" s="8"/>
      <c r="M22" s="11">
        <f>L22*60</f>
        <v>0</v>
      </c>
      <c r="N22" s="10"/>
      <c r="O22" s="12"/>
      <c r="P22" s="8"/>
      <c r="Q22" s="8">
        <f t="shared" si="3"/>
        <v>240</v>
      </c>
      <c r="R22" s="13"/>
      <c r="S22" s="13" t="s">
        <v>50</v>
      </c>
    </row>
    <row r="23" spans="1:19" x14ac:dyDescent="0.25">
      <c r="A23" s="8" t="s">
        <v>87</v>
      </c>
      <c r="B23" s="10"/>
      <c r="C23" s="9">
        <f t="shared" si="5"/>
        <v>0</v>
      </c>
      <c r="D23" s="8"/>
      <c r="E23" s="9">
        <f t="shared" si="6"/>
        <v>0</v>
      </c>
      <c r="F23" s="10"/>
      <c r="G23" s="9">
        <f t="shared" si="4"/>
        <v>0</v>
      </c>
      <c r="H23" s="10"/>
      <c r="I23" s="9">
        <f>H23*40</f>
        <v>0</v>
      </c>
      <c r="J23" s="10">
        <v>1</v>
      </c>
      <c r="K23" s="9">
        <f t="shared" si="2"/>
        <v>60</v>
      </c>
      <c r="L23" s="8">
        <v>2</v>
      </c>
      <c r="M23" s="11">
        <f>L23*65</f>
        <v>130</v>
      </c>
      <c r="N23" s="10"/>
      <c r="O23" s="12"/>
      <c r="P23" s="8"/>
      <c r="Q23" s="8">
        <f t="shared" si="3"/>
        <v>190</v>
      </c>
      <c r="R23" s="13"/>
      <c r="S23" s="13" t="s">
        <v>50</v>
      </c>
    </row>
    <row r="24" spans="1:19" x14ac:dyDescent="0.25">
      <c r="A24" s="8" t="s">
        <v>91</v>
      </c>
      <c r="B24" s="10">
        <v>7</v>
      </c>
      <c r="C24" s="9">
        <f t="shared" si="5"/>
        <v>175</v>
      </c>
      <c r="D24" s="8"/>
      <c r="E24" s="9">
        <f t="shared" si="6"/>
        <v>0</v>
      </c>
      <c r="F24" s="10"/>
      <c r="G24" s="9">
        <f t="shared" si="4"/>
        <v>0</v>
      </c>
      <c r="H24" s="10"/>
      <c r="I24" s="9">
        <f>H24*40</f>
        <v>0</v>
      </c>
      <c r="J24" s="10"/>
      <c r="K24" s="9">
        <f t="shared" si="2"/>
        <v>0</v>
      </c>
      <c r="L24" s="8"/>
      <c r="M24" s="11">
        <f>L24*60</f>
        <v>0</v>
      </c>
      <c r="N24" s="10"/>
      <c r="O24" s="12"/>
      <c r="P24" s="8"/>
      <c r="Q24" s="8">
        <f t="shared" si="3"/>
        <v>175</v>
      </c>
      <c r="R24" s="13"/>
      <c r="S24" s="13" t="s">
        <v>50</v>
      </c>
    </row>
    <row r="25" spans="1:19" x14ac:dyDescent="0.25">
      <c r="A25" s="8" t="s">
        <v>110</v>
      </c>
      <c r="B25" s="10">
        <v>3</v>
      </c>
      <c r="C25" s="9">
        <f t="shared" si="5"/>
        <v>75</v>
      </c>
      <c r="D25" s="8"/>
      <c r="E25" s="9">
        <f t="shared" si="6"/>
        <v>0</v>
      </c>
      <c r="F25" s="10"/>
      <c r="G25" s="9">
        <f t="shared" si="4"/>
        <v>0</v>
      </c>
      <c r="H25" s="10"/>
      <c r="I25" s="9">
        <f>H25*40</f>
        <v>0</v>
      </c>
      <c r="J25" s="10"/>
      <c r="K25" s="9">
        <f t="shared" si="2"/>
        <v>0</v>
      </c>
      <c r="L25" s="8"/>
      <c r="M25" s="11">
        <f>L25*60</f>
        <v>0</v>
      </c>
      <c r="N25" s="10"/>
      <c r="O25" s="12"/>
      <c r="P25" s="8"/>
      <c r="Q25" s="8">
        <f t="shared" si="3"/>
        <v>75</v>
      </c>
      <c r="R25" s="13" t="s">
        <v>50</v>
      </c>
      <c r="S25" s="13" t="s">
        <v>50</v>
      </c>
    </row>
    <row r="26" spans="1:19" x14ac:dyDescent="0.25">
      <c r="A26" s="8" t="s">
        <v>123</v>
      </c>
      <c r="B26" s="10"/>
      <c r="C26" s="9">
        <f t="shared" si="5"/>
        <v>0</v>
      </c>
      <c r="D26" s="8"/>
      <c r="E26" s="9">
        <f t="shared" si="6"/>
        <v>0</v>
      </c>
      <c r="F26" s="10"/>
      <c r="G26" s="9">
        <f t="shared" si="4"/>
        <v>0</v>
      </c>
      <c r="H26" s="10"/>
      <c r="I26" s="9"/>
      <c r="J26" s="10"/>
      <c r="K26" s="9">
        <f t="shared" si="2"/>
        <v>0</v>
      </c>
      <c r="L26" s="8"/>
      <c r="M26" s="11">
        <f>L26*60</f>
        <v>0</v>
      </c>
      <c r="N26" s="10"/>
      <c r="O26" s="12"/>
      <c r="P26" s="8"/>
      <c r="Q26" s="8">
        <f t="shared" si="3"/>
        <v>0</v>
      </c>
      <c r="R26" s="13"/>
      <c r="S26" s="13"/>
    </row>
    <row r="27" spans="1:19" x14ac:dyDescent="0.25">
      <c r="A27" s="8" t="s">
        <v>122</v>
      </c>
      <c r="B27" s="10">
        <v>4</v>
      </c>
      <c r="C27" s="9">
        <f t="shared" si="5"/>
        <v>100</v>
      </c>
      <c r="D27" s="8"/>
      <c r="E27" s="9">
        <f t="shared" si="6"/>
        <v>0</v>
      </c>
      <c r="F27" s="10"/>
      <c r="G27" s="9">
        <f t="shared" si="4"/>
        <v>0</v>
      </c>
      <c r="H27" s="10"/>
      <c r="I27" s="9">
        <f t="shared" ref="I27:I65" si="7">H27*40</f>
        <v>0</v>
      </c>
      <c r="J27" s="10"/>
      <c r="K27" s="9">
        <f t="shared" si="2"/>
        <v>0</v>
      </c>
      <c r="L27" s="8"/>
      <c r="M27" s="11">
        <f>L27*65</f>
        <v>0</v>
      </c>
      <c r="N27" s="10"/>
      <c r="O27" s="12"/>
      <c r="P27" s="8"/>
      <c r="Q27" s="8">
        <f t="shared" si="3"/>
        <v>100</v>
      </c>
      <c r="R27" s="13"/>
      <c r="S27" s="13" t="s">
        <v>50</v>
      </c>
    </row>
    <row r="28" spans="1:19" x14ac:dyDescent="0.25">
      <c r="A28" s="8" t="s">
        <v>73</v>
      </c>
      <c r="B28" s="10">
        <v>2</v>
      </c>
      <c r="C28" s="9">
        <f t="shared" si="5"/>
        <v>50</v>
      </c>
      <c r="D28" s="8"/>
      <c r="E28" s="9">
        <f t="shared" si="6"/>
        <v>0</v>
      </c>
      <c r="F28" s="10"/>
      <c r="G28" s="9">
        <f t="shared" si="4"/>
        <v>0</v>
      </c>
      <c r="H28" s="10"/>
      <c r="I28" s="9">
        <f t="shared" si="7"/>
        <v>0</v>
      </c>
      <c r="J28" s="10">
        <v>1</v>
      </c>
      <c r="K28" s="9">
        <f t="shared" si="2"/>
        <v>60</v>
      </c>
      <c r="L28" s="8"/>
      <c r="M28" s="11">
        <f>L28*65</f>
        <v>0</v>
      </c>
      <c r="N28" s="10"/>
      <c r="O28" s="12"/>
      <c r="P28" s="8"/>
      <c r="Q28" s="8">
        <f t="shared" si="3"/>
        <v>110</v>
      </c>
      <c r="R28" s="13"/>
      <c r="S28" s="13" t="s">
        <v>50</v>
      </c>
    </row>
    <row r="29" spans="1:19" x14ac:dyDescent="0.25">
      <c r="A29" s="8" t="s">
        <v>56</v>
      </c>
      <c r="B29" s="10">
        <v>3</v>
      </c>
      <c r="C29" s="9">
        <f>B29*35</f>
        <v>105</v>
      </c>
      <c r="D29" s="8"/>
      <c r="E29" s="9">
        <f t="shared" si="6"/>
        <v>0</v>
      </c>
      <c r="F29" s="10"/>
      <c r="G29" s="9">
        <f t="shared" si="4"/>
        <v>0</v>
      </c>
      <c r="H29" s="10"/>
      <c r="I29" s="9">
        <f t="shared" si="7"/>
        <v>0</v>
      </c>
      <c r="J29" s="10"/>
      <c r="K29" s="9">
        <f t="shared" si="2"/>
        <v>0</v>
      </c>
      <c r="L29" s="8"/>
      <c r="M29" s="11">
        <f>L29*65</f>
        <v>0</v>
      </c>
      <c r="N29" s="10">
        <v>35</v>
      </c>
      <c r="O29" s="12"/>
      <c r="P29" s="8"/>
      <c r="Q29" s="8">
        <f t="shared" si="3"/>
        <v>140</v>
      </c>
      <c r="R29" s="13"/>
      <c r="S29" s="13" t="s">
        <v>50</v>
      </c>
    </row>
    <row r="30" spans="1:19" x14ac:dyDescent="0.25">
      <c r="A30" s="8" t="s">
        <v>89</v>
      </c>
      <c r="B30" s="10"/>
      <c r="C30" s="9">
        <f t="shared" ref="C30:C36" si="8">B30*25</f>
        <v>0</v>
      </c>
      <c r="D30" s="8"/>
      <c r="E30" s="9">
        <f t="shared" si="6"/>
        <v>0</v>
      </c>
      <c r="F30" s="10"/>
      <c r="G30" s="9">
        <f t="shared" si="4"/>
        <v>0</v>
      </c>
      <c r="H30" s="10"/>
      <c r="I30" s="9">
        <f t="shared" si="7"/>
        <v>0</v>
      </c>
      <c r="J30" s="10">
        <v>4</v>
      </c>
      <c r="K30" s="9">
        <f t="shared" si="2"/>
        <v>240</v>
      </c>
      <c r="L30" s="8"/>
      <c r="M30" s="11">
        <f>L30*60</f>
        <v>0</v>
      </c>
      <c r="N30" s="10"/>
      <c r="O30" s="12"/>
      <c r="P30" s="8"/>
      <c r="Q30" s="8">
        <f t="shared" si="3"/>
        <v>240</v>
      </c>
      <c r="R30" s="13"/>
      <c r="S30" s="13" t="s">
        <v>50</v>
      </c>
    </row>
    <row r="31" spans="1:19" x14ac:dyDescent="0.25">
      <c r="A31" s="8" t="s">
        <v>90</v>
      </c>
      <c r="B31" s="10"/>
      <c r="C31" s="9">
        <f t="shared" si="8"/>
        <v>0</v>
      </c>
      <c r="D31" s="8"/>
      <c r="E31" s="9">
        <f t="shared" si="6"/>
        <v>0</v>
      </c>
      <c r="F31" s="10"/>
      <c r="G31" s="9">
        <f t="shared" si="4"/>
        <v>0</v>
      </c>
      <c r="H31" s="10"/>
      <c r="I31" s="9">
        <f t="shared" si="7"/>
        <v>0</v>
      </c>
      <c r="J31" s="10">
        <v>2</v>
      </c>
      <c r="K31" s="9">
        <f t="shared" si="2"/>
        <v>120</v>
      </c>
      <c r="L31" s="8">
        <v>1</v>
      </c>
      <c r="M31" s="11">
        <f>L31*65</f>
        <v>65</v>
      </c>
      <c r="N31" s="10"/>
      <c r="O31" s="12"/>
      <c r="P31" s="8"/>
      <c r="Q31" s="8">
        <f t="shared" si="3"/>
        <v>185</v>
      </c>
      <c r="R31" s="13"/>
      <c r="S31" s="13" t="s">
        <v>50</v>
      </c>
    </row>
    <row r="32" spans="1:19" x14ac:dyDescent="0.25">
      <c r="A32" s="15" t="s">
        <v>72</v>
      </c>
      <c r="B32" s="10">
        <v>8</v>
      </c>
      <c r="C32" s="9">
        <f t="shared" si="8"/>
        <v>200</v>
      </c>
      <c r="D32" s="8"/>
      <c r="E32" s="9">
        <f t="shared" si="6"/>
        <v>0</v>
      </c>
      <c r="F32" s="10"/>
      <c r="G32" s="9">
        <f t="shared" si="4"/>
        <v>0</v>
      </c>
      <c r="H32" s="10"/>
      <c r="I32" s="9">
        <f t="shared" si="7"/>
        <v>0</v>
      </c>
      <c r="J32" s="10"/>
      <c r="K32" s="9">
        <f t="shared" si="2"/>
        <v>0</v>
      </c>
      <c r="L32" s="8">
        <v>2</v>
      </c>
      <c r="M32" s="11">
        <f t="shared" ref="M32:M37" si="9">L32*65</f>
        <v>130</v>
      </c>
      <c r="N32" s="10"/>
      <c r="O32" s="12"/>
      <c r="P32" s="8"/>
      <c r="Q32" s="8">
        <f t="shared" si="3"/>
        <v>330</v>
      </c>
      <c r="R32" s="13"/>
      <c r="S32" s="13" t="s">
        <v>50</v>
      </c>
    </row>
    <row r="33" spans="1:19" x14ac:dyDescent="0.25">
      <c r="A33" s="15" t="s">
        <v>24</v>
      </c>
      <c r="B33" s="10"/>
      <c r="C33" s="9">
        <f t="shared" si="8"/>
        <v>0</v>
      </c>
      <c r="D33" s="8"/>
      <c r="E33" s="9">
        <f t="shared" si="6"/>
        <v>0</v>
      </c>
      <c r="F33" s="10"/>
      <c r="G33" s="9">
        <f t="shared" si="4"/>
        <v>0</v>
      </c>
      <c r="H33" s="10"/>
      <c r="I33" s="9">
        <f t="shared" si="7"/>
        <v>0</v>
      </c>
      <c r="J33" s="10"/>
      <c r="K33" s="9">
        <f t="shared" si="2"/>
        <v>0</v>
      </c>
      <c r="L33" s="8"/>
      <c r="M33" s="11">
        <f t="shared" si="9"/>
        <v>0</v>
      </c>
      <c r="N33" s="10"/>
      <c r="O33" s="12"/>
      <c r="P33" s="8"/>
      <c r="Q33" s="8">
        <f t="shared" si="3"/>
        <v>0</v>
      </c>
      <c r="R33" s="13"/>
      <c r="S33" s="13"/>
    </row>
    <row r="34" spans="1:19" x14ac:dyDescent="0.25">
      <c r="A34" s="8" t="s">
        <v>112</v>
      </c>
      <c r="B34" s="10">
        <v>9</v>
      </c>
      <c r="C34" s="9">
        <f t="shared" si="8"/>
        <v>225</v>
      </c>
      <c r="D34" s="8"/>
      <c r="E34" s="9">
        <f t="shared" si="6"/>
        <v>0</v>
      </c>
      <c r="F34" s="10"/>
      <c r="G34" s="9">
        <f t="shared" si="4"/>
        <v>0</v>
      </c>
      <c r="H34" s="10"/>
      <c r="I34" s="9">
        <f t="shared" si="7"/>
        <v>0</v>
      </c>
      <c r="J34" s="10">
        <v>2</v>
      </c>
      <c r="K34" s="9">
        <f t="shared" si="2"/>
        <v>120</v>
      </c>
      <c r="L34" s="8"/>
      <c r="M34" s="11">
        <f t="shared" si="9"/>
        <v>0</v>
      </c>
      <c r="N34" s="10"/>
      <c r="O34" s="12"/>
      <c r="P34" s="8"/>
      <c r="Q34" s="8">
        <f t="shared" si="3"/>
        <v>345</v>
      </c>
      <c r="R34" s="13"/>
      <c r="S34" s="13" t="s">
        <v>50</v>
      </c>
    </row>
    <row r="35" spans="1:19" x14ac:dyDescent="0.25">
      <c r="A35" s="8" t="s">
        <v>77</v>
      </c>
      <c r="B35" s="10">
        <v>10</v>
      </c>
      <c r="C35" s="9">
        <f t="shared" si="8"/>
        <v>250</v>
      </c>
      <c r="D35" s="8"/>
      <c r="E35" s="9">
        <f t="shared" si="6"/>
        <v>0</v>
      </c>
      <c r="F35" s="10"/>
      <c r="G35" s="9">
        <f t="shared" si="4"/>
        <v>0</v>
      </c>
      <c r="H35" s="10"/>
      <c r="I35" s="9">
        <f t="shared" si="7"/>
        <v>0</v>
      </c>
      <c r="J35" s="10"/>
      <c r="K35" s="9">
        <f t="shared" si="2"/>
        <v>0</v>
      </c>
      <c r="L35" s="8"/>
      <c r="M35" s="11">
        <f t="shared" si="9"/>
        <v>0</v>
      </c>
      <c r="N35" s="10"/>
      <c r="O35" s="12"/>
      <c r="P35" s="8"/>
      <c r="Q35" s="8">
        <f t="shared" si="3"/>
        <v>250</v>
      </c>
      <c r="R35" s="13"/>
      <c r="S35" s="13" t="s">
        <v>50</v>
      </c>
    </row>
    <row r="36" spans="1:19" x14ac:dyDescent="0.25">
      <c r="A36" s="8" t="s">
        <v>25</v>
      </c>
      <c r="B36" s="10">
        <v>14</v>
      </c>
      <c r="C36" s="9">
        <f t="shared" si="8"/>
        <v>350</v>
      </c>
      <c r="D36" s="8">
        <v>10</v>
      </c>
      <c r="E36" s="9">
        <f t="shared" si="6"/>
        <v>400</v>
      </c>
      <c r="F36" s="10"/>
      <c r="G36" s="9">
        <f t="shared" si="4"/>
        <v>0</v>
      </c>
      <c r="H36" s="10"/>
      <c r="I36" s="9">
        <f t="shared" si="7"/>
        <v>0</v>
      </c>
      <c r="J36" s="10"/>
      <c r="K36" s="9">
        <f t="shared" si="2"/>
        <v>0</v>
      </c>
      <c r="L36" s="8"/>
      <c r="M36" s="11">
        <f t="shared" si="9"/>
        <v>0</v>
      </c>
      <c r="N36" s="10"/>
      <c r="O36" s="12"/>
      <c r="P36" s="8"/>
      <c r="Q36" s="8">
        <f t="shared" si="3"/>
        <v>750</v>
      </c>
      <c r="R36" s="13"/>
      <c r="S36" s="13" t="s">
        <v>50</v>
      </c>
    </row>
    <row r="37" spans="1:19" x14ac:dyDescent="0.25">
      <c r="A37" s="8" t="s">
        <v>53</v>
      </c>
      <c r="B37" s="10">
        <v>13</v>
      </c>
      <c r="C37" s="9">
        <f>B37*30</f>
        <v>390</v>
      </c>
      <c r="D37" s="8"/>
      <c r="E37" s="9">
        <f t="shared" si="6"/>
        <v>0</v>
      </c>
      <c r="F37" s="10"/>
      <c r="G37" s="9">
        <f t="shared" si="4"/>
        <v>0</v>
      </c>
      <c r="H37" s="10"/>
      <c r="I37" s="9">
        <f t="shared" si="7"/>
        <v>0</v>
      </c>
      <c r="J37" s="10"/>
      <c r="K37" s="9">
        <f t="shared" si="2"/>
        <v>0</v>
      </c>
      <c r="L37" s="8"/>
      <c r="M37" s="11">
        <f t="shared" si="9"/>
        <v>0</v>
      </c>
      <c r="N37" s="10"/>
      <c r="O37" s="12"/>
      <c r="P37" s="8"/>
      <c r="Q37" s="8">
        <f t="shared" si="3"/>
        <v>390</v>
      </c>
      <c r="R37" s="13"/>
      <c r="S37" s="13" t="s">
        <v>50</v>
      </c>
    </row>
    <row r="38" spans="1:19" x14ac:dyDescent="0.25">
      <c r="A38" s="8" t="s">
        <v>97</v>
      </c>
      <c r="B38" s="10"/>
      <c r="C38" s="9">
        <f>B38*25</f>
        <v>0</v>
      </c>
      <c r="D38" s="8"/>
      <c r="E38" s="9">
        <f t="shared" si="6"/>
        <v>0</v>
      </c>
      <c r="F38" s="10"/>
      <c r="G38" s="9">
        <f t="shared" si="4"/>
        <v>0</v>
      </c>
      <c r="H38" s="10"/>
      <c r="I38" s="9">
        <f t="shared" si="7"/>
        <v>0</v>
      </c>
      <c r="J38" s="10">
        <v>2</v>
      </c>
      <c r="K38" s="9">
        <f t="shared" si="2"/>
        <v>120</v>
      </c>
      <c r="L38" s="8"/>
      <c r="M38" s="11">
        <f>L38*60</f>
        <v>0</v>
      </c>
      <c r="N38" s="10"/>
      <c r="O38" s="12"/>
      <c r="P38" s="8"/>
      <c r="Q38" s="8">
        <f t="shared" si="3"/>
        <v>120</v>
      </c>
      <c r="R38" s="13"/>
      <c r="S38" s="13" t="s">
        <v>50</v>
      </c>
    </row>
    <row r="39" spans="1:19" x14ac:dyDescent="0.25">
      <c r="A39" s="8" t="s">
        <v>26</v>
      </c>
      <c r="B39" s="10">
        <v>4</v>
      </c>
      <c r="C39" s="9">
        <f>B39*25</f>
        <v>100</v>
      </c>
      <c r="D39" s="8"/>
      <c r="E39" s="9">
        <f t="shared" si="6"/>
        <v>0</v>
      </c>
      <c r="F39" s="10"/>
      <c r="G39" s="9">
        <f t="shared" si="4"/>
        <v>0</v>
      </c>
      <c r="H39" s="10"/>
      <c r="I39" s="9">
        <f t="shared" si="7"/>
        <v>0</v>
      </c>
      <c r="J39" s="10"/>
      <c r="K39" s="9">
        <f t="shared" si="2"/>
        <v>0</v>
      </c>
      <c r="L39" s="8"/>
      <c r="M39" s="11">
        <f>L39*65</f>
        <v>0</v>
      </c>
      <c r="N39" s="10">
        <v>25</v>
      </c>
      <c r="O39" s="12"/>
      <c r="P39" s="8" t="s">
        <v>94</v>
      </c>
      <c r="Q39" s="8">
        <f t="shared" si="3"/>
        <v>125</v>
      </c>
      <c r="R39" s="13"/>
      <c r="S39" s="13" t="s">
        <v>50</v>
      </c>
    </row>
    <row r="40" spans="1:19" x14ac:dyDescent="0.25">
      <c r="A40" s="8" t="s">
        <v>118</v>
      </c>
      <c r="B40" s="10"/>
      <c r="C40" s="9">
        <f>B40*25</f>
        <v>0</v>
      </c>
      <c r="D40" s="8"/>
      <c r="E40" s="9">
        <f t="shared" si="6"/>
        <v>0</v>
      </c>
      <c r="F40" s="10"/>
      <c r="G40" s="9">
        <f t="shared" si="4"/>
        <v>0</v>
      </c>
      <c r="H40" s="10"/>
      <c r="I40" s="9">
        <f t="shared" si="7"/>
        <v>0</v>
      </c>
      <c r="J40" s="10">
        <v>2</v>
      </c>
      <c r="K40" s="9">
        <f t="shared" si="2"/>
        <v>120</v>
      </c>
      <c r="L40" s="8"/>
      <c r="M40" s="11"/>
      <c r="N40" s="10"/>
      <c r="O40" s="12"/>
      <c r="P40" s="8"/>
      <c r="Q40" s="8">
        <f t="shared" si="3"/>
        <v>120</v>
      </c>
      <c r="R40" s="13"/>
      <c r="S40" s="13" t="s">
        <v>50</v>
      </c>
    </row>
    <row r="41" spans="1:19" x14ac:dyDescent="0.25">
      <c r="A41" s="8" t="s">
        <v>76</v>
      </c>
      <c r="B41" s="10"/>
      <c r="C41" s="9">
        <f>B41*25</f>
        <v>0</v>
      </c>
      <c r="D41" s="8"/>
      <c r="E41" s="9">
        <f t="shared" si="6"/>
        <v>0</v>
      </c>
      <c r="F41" s="10"/>
      <c r="G41" s="9">
        <f t="shared" si="4"/>
        <v>0</v>
      </c>
      <c r="H41" s="10"/>
      <c r="I41" s="9">
        <f t="shared" si="7"/>
        <v>0</v>
      </c>
      <c r="J41" s="10">
        <v>1</v>
      </c>
      <c r="K41" s="9">
        <f t="shared" si="2"/>
        <v>60</v>
      </c>
      <c r="L41" s="8">
        <v>10</v>
      </c>
      <c r="M41" s="11">
        <f>L41*65</f>
        <v>650</v>
      </c>
      <c r="N41" s="10"/>
      <c r="O41" s="12"/>
      <c r="P41" s="8"/>
      <c r="Q41" s="8">
        <f t="shared" si="3"/>
        <v>710</v>
      </c>
      <c r="R41" s="13"/>
      <c r="S41" s="13" t="s">
        <v>50</v>
      </c>
    </row>
    <row r="42" spans="1:19" x14ac:dyDescent="0.25">
      <c r="A42" s="8" t="s">
        <v>78</v>
      </c>
      <c r="B42" s="10">
        <v>6</v>
      </c>
      <c r="C42" s="9">
        <f>B42*35</f>
        <v>210</v>
      </c>
      <c r="D42" s="8"/>
      <c r="E42" s="9">
        <f t="shared" si="6"/>
        <v>0</v>
      </c>
      <c r="F42" s="10"/>
      <c r="G42" s="9">
        <f t="shared" si="4"/>
        <v>0</v>
      </c>
      <c r="H42" s="10"/>
      <c r="I42" s="9">
        <f t="shared" si="7"/>
        <v>0</v>
      </c>
      <c r="J42" s="10"/>
      <c r="K42" s="9">
        <f t="shared" si="2"/>
        <v>0</v>
      </c>
      <c r="L42" s="8"/>
      <c r="M42" s="11">
        <f>L42*65</f>
        <v>0</v>
      </c>
      <c r="N42" s="10"/>
      <c r="O42" s="12"/>
      <c r="P42" s="8"/>
      <c r="Q42" s="8">
        <f t="shared" si="3"/>
        <v>210</v>
      </c>
      <c r="R42" s="13"/>
      <c r="S42" s="13" t="s">
        <v>50</v>
      </c>
    </row>
    <row r="43" spans="1:19" x14ac:dyDescent="0.25">
      <c r="A43" s="15" t="s">
        <v>28</v>
      </c>
      <c r="B43" s="10">
        <v>3</v>
      </c>
      <c r="C43" s="9">
        <f>B43*25</f>
        <v>75</v>
      </c>
      <c r="D43" s="8"/>
      <c r="E43" s="9">
        <f t="shared" si="6"/>
        <v>0</v>
      </c>
      <c r="F43" s="10"/>
      <c r="G43" s="9">
        <f t="shared" si="4"/>
        <v>0</v>
      </c>
      <c r="H43" s="10"/>
      <c r="I43" s="9">
        <f t="shared" si="7"/>
        <v>0</v>
      </c>
      <c r="J43" s="10"/>
      <c r="K43" s="9">
        <f t="shared" si="2"/>
        <v>0</v>
      </c>
      <c r="L43" s="8"/>
      <c r="M43" s="11">
        <f>L43*65</f>
        <v>0</v>
      </c>
      <c r="N43" s="10"/>
      <c r="O43" s="12"/>
      <c r="P43" s="8"/>
      <c r="Q43" s="8">
        <f t="shared" si="3"/>
        <v>75</v>
      </c>
      <c r="R43" s="13"/>
      <c r="S43" s="13" t="s">
        <v>50</v>
      </c>
    </row>
    <row r="44" spans="1:19" x14ac:dyDescent="0.25">
      <c r="A44" s="8" t="s">
        <v>34</v>
      </c>
      <c r="B44" s="10">
        <v>20</v>
      </c>
      <c r="C44" s="9">
        <f>B44*30</f>
        <v>600</v>
      </c>
      <c r="D44" s="8"/>
      <c r="E44" s="9">
        <f>D44*30</f>
        <v>0</v>
      </c>
      <c r="F44" s="10"/>
      <c r="G44" s="9">
        <f t="shared" si="4"/>
        <v>0</v>
      </c>
      <c r="H44" s="10"/>
      <c r="I44" s="9">
        <f t="shared" si="7"/>
        <v>0</v>
      </c>
      <c r="J44" s="10"/>
      <c r="K44" s="9">
        <f t="shared" si="2"/>
        <v>0</v>
      </c>
      <c r="L44" s="8"/>
      <c r="M44" s="11">
        <f>L44*65</f>
        <v>0</v>
      </c>
      <c r="N44" s="10"/>
      <c r="O44" s="12"/>
      <c r="P44" s="8"/>
      <c r="Q44" s="8">
        <f t="shared" si="3"/>
        <v>600</v>
      </c>
      <c r="R44" s="13"/>
      <c r="S44" s="13" t="s">
        <v>50</v>
      </c>
    </row>
    <row r="45" spans="1:19" x14ac:dyDescent="0.25">
      <c r="A45" s="15" t="s">
        <v>29</v>
      </c>
      <c r="B45" s="10">
        <v>13</v>
      </c>
      <c r="C45" s="9">
        <f>B45*25</f>
        <v>325</v>
      </c>
      <c r="D45" s="8"/>
      <c r="E45" s="9">
        <f t="shared" ref="E45:E65" si="10">D45*40</f>
        <v>0</v>
      </c>
      <c r="F45" s="10">
        <v>2</v>
      </c>
      <c r="G45" s="9">
        <f t="shared" si="4"/>
        <v>160</v>
      </c>
      <c r="H45" s="10"/>
      <c r="I45" s="9">
        <f t="shared" si="7"/>
        <v>0</v>
      </c>
      <c r="J45" s="10"/>
      <c r="K45" s="9">
        <f t="shared" si="2"/>
        <v>0</v>
      </c>
      <c r="L45" s="8">
        <v>11</v>
      </c>
      <c r="M45" s="11">
        <f>L45*60</f>
        <v>660</v>
      </c>
      <c r="N45" s="10"/>
      <c r="O45" s="12"/>
      <c r="P45" s="8"/>
      <c r="Q45" s="8">
        <f t="shared" si="3"/>
        <v>1145</v>
      </c>
      <c r="R45" s="13"/>
      <c r="S45" s="13" t="s">
        <v>50</v>
      </c>
    </row>
    <row r="46" spans="1:19" x14ac:dyDescent="0.25">
      <c r="A46" s="8" t="s">
        <v>116</v>
      </c>
      <c r="B46" s="10"/>
      <c r="C46" s="9">
        <f>B46*25</f>
        <v>0</v>
      </c>
      <c r="D46" s="8"/>
      <c r="E46" s="9">
        <f t="shared" si="10"/>
        <v>0</v>
      </c>
      <c r="F46" s="10"/>
      <c r="G46" s="9">
        <f t="shared" si="4"/>
        <v>0</v>
      </c>
      <c r="H46" s="10"/>
      <c r="I46" s="9">
        <f t="shared" si="7"/>
        <v>0</v>
      </c>
      <c r="J46" s="10">
        <v>1</v>
      </c>
      <c r="K46" s="9">
        <f t="shared" si="2"/>
        <v>60</v>
      </c>
      <c r="L46" s="8"/>
      <c r="M46" s="11">
        <f>L46*55</f>
        <v>0</v>
      </c>
      <c r="N46" s="10"/>
      <c r="O46" s="12"/>
      <c r="P46" s="8"/>
      <c r="Q46" s="8">
        <f t="shared" si="3"/>
        <v>60</v>
      </c>
      <c r="R46" s="13"/>
      <c r="S46" s="13"/>
    </row>
    <row r="47" spans="1:19" x14ac:dyDescent="0.25">
      <c r="A47" s="8" t="s">
        <v>98</v>
      </c>
      <c r="B47" s="10"/>
      <c r="C47" s="9">
        <f>B47*25</f>
        <v>0</v>
      </c>
      <c r="D47" s="8"/>
      <c r="E47" s="9">
        <f t="shared" si="10"/>
        <v>0</v>
      </c>
      <c r="F47" s="10"/>
      <c r="G47" s="9">
        <f t="shared" si="4"/>
        <v>0</v>
      </c>
      <c r="H47" s="10"/>
      <c r="I47" s="9">
        <f t="shared" si="7"/>
        <v>0</v>
      </c>
      <c r="J47" s="10">
        <v>2</v>
      </c>
      <c r="K47" s="9">
        <f t="shared" si="2"/>
        <v>120</v>
      </c>
      <c r="L47" s="8"/>
      <c r="M47" s="11">
        <f t="shared" ref="M47:M65" si="11">L47*60</f>
        <v>0</v>
      </c>
      <c r="N47" s="10"/>
      <c r="O47" s="12"/>
      <c r="P47" s="8"/>
      <c r="Q47" s="8">
        <f t="shared" si="3"/>
        <v>120</v>
      </c>
      <c r="R47" s="13"/>
      <c r="S47" s="13" t="s">
        <v>50</v>
      </c>
    </row>
    <row r="48" spans="1:19" x14ac:dyDescent="0.25">
      <c r="A48" s="8" t="s">
        <v>30</v>
      </c>
      <c r="B48" s="10">
        <v>7</v>
      </c>
      <c r="C48" s="9">
        <f>B48*20</f>
        <v>140</v>
      </c>
      <c r="D48" s="8"/>
      <c r="E48" s="9">
        <f t="shared" si="10"/>
        <v>0</v>
      </c>
      <c r="F48" s="10"/>
      <c r="G48" s="9">
        <f t="shared" si="4"/>
        <v>0</v>
      </c>
      <c r="H48" s="10"/>
      <c r="I48" s="9">
        <f t="shared" si="7"/>
        <v>0</v>
      </c>
      <c r="J48" s="10"/>
      <c r="K48" s="9">
        <f t="shared" si="2"/>
        <v>0</v>
      </c>
      <c r="L48" s="8"/>
      <c r="M48" s="11">
        <f t="shared" si="11"/>
        <v>0</v>
      </c>
      <c r="N48" s="10"/>
      <c r="O48" s="12"/>
      <c r="P48" s="8"/>
      <c r="Q48" s="8">
        <f t="shared" si="3"/>
        <v>140</v>
      </c>
      <c r="R48" s="13"/>
      <c r="S48" s="13" t="s">
        <v>50</v>
      </c>
    </row>
    <row r="49" spans="1:19" x14ac:dyDescent="0.25">
      <c r="A49" s="8" t="s">
        <v>119</v>
      </c>
      <c r="B49" s="10"/>
      <c r="C49" s="9">
        <f>B49*20</f>
        <v>0</v>
      </c>
      <c r="D49" s="8"/>
      <c r="E49" s="9">
        <f t="shared" si="10"/>
        <v>0</v>
      </c>
      <c r="F49" s="10"/>
      <c r="G49" s="9">
        <f t="shared" si="4"/>
        <v>0</v>
      </c>
      <c r="H49" s="10"/>
      <c r="I49" s="9">
        <f t="shared" si="7"/>
        <v>0</v>
      </c>
      <c r="J49" s="10">
        <v>2</v>
      </c>
      <c r="K49" s="9">
        <f t="shared" si="2"/>
        <v>120</v>
      </c>
      <c r="L49" s="8"/>
      <c r="M49" s="11">
        <f t="shared" si="11"/>
        <v>0</v>
      </c>
      <c r="N49" s="10"/>
      <c r="O49" s="12"/>
      <c r="P49" s="8"/>
      <c r="Q49" s="8">
        <f t="shared" si="3"/>
        <v>120</v>
      </c>
      <c r="R49" s="13"/>
      <c r="S49" s="13" t="s">
        <v>50</v>
      </c>
    </row>
    <row r="50" spans="1:19" x14ac:dyDescent="0.25">
      <c r="A50" s="8" t="s">
        <v>85</v>
      </c>
      <c r="B50" s="10">
        <v>12</v>
      </c>
      <c r="C50" s="9">
        <f>B50*25</f>
        <v>300</v>
      </c>
      <c r="D50" s="8"/>
      <c r="E50" s="9">
        <f t="shared" si="10"/>
        <v>0</v>
      </c>
      <c r="F50" s="10"/>
      <c r="G50" s="9">
        <f t="shared" si="4"/>
        <v>0</v>
      </c>
      <c r="H50" s="10"/>
      <c r="I50" s="9">
        <f t="shared" si="7"/>
        <v>0</v>
      </c>
      <c r="J50" s="10">
        <v>4</v>
      </c>
      <c r="K50" s="9">
        <f t="shared" si="2"/>
        <v>240</v>
      </c>
      <c r="L50" s="8"/>
      <c r="M50" s="11">
        <f t="shared" si="11"/>
        <v>0</v>
      </c>
      <c r="N50" s="10"/>
      <c r="O50" s="12"/>
      <c r="P50" s="8"/>
      <c r="Q50" s="8">
        <f t="shared" si="3"/>
        <v>540</v>
      </c>
      <c r="R50" s="13"/>
      <c r="S50" s="13" t="s">
        <v>50</v>
      </c>
    </row>
    <row r="51" spans="1:19" x14ac:dyDescent="0.25">
      <c r="A51" s="8" t="s">
        <v>31</v>
      </c>
      <c r="B51" s="10">
        <v>3</v>
      </c>
      <c r="C51" s="9">
        <f>B51*30</f>
        <v>90</v>
      </c>
      <c r="D51" s="8"/>
      <c r="E51" s="9">
        <f t="shared" si="10"/>
        <v>0</v>
      </c>
      <c r="F51" s="10"/>
      <c r="G51" s="9">
        <f t="shared" si="4"/>
        <v>0</v>
      </c>
      <c r="H51" s="10"/>
      <c r="I51" s="9">
        <f t="shared" si="7"/>
        <v>0</v>
      </c>
      <c r="J51" s="10"/>
      <c r="K51" s="9">
        <f t="shared" si="2"/>
        <v>0</v>
      </c>
      <c r="L51" s="8"/>
      <c r="M51" s="11">
        <f t="shared" si="11"/>
        <v>0</v>
      </c>
      <c r="N51" s="10">
        <v>30</v>
      </c>
      <c r="O51" s="12"/>
      <c r="P51" s="8" t="s">
        <v>94</v>
      </c>
      <c r="Q51" s="8">
        <f t="shared" si="3"/>
        <v>120</v>
      </c>
      <c r="R51" s="13"/>
      <c r="S51" s="13" t="s">
        <v>50</v>
      </c>
    </row>
    <row r="52" spans="1:19" x14ac:dyDescent="0.25">
      <c r="A52" s="8" t="s">
        <v>125</v>
      </c>
      <c r="B52" s="10">
        <v>6</v>
      </c>
      <c r="C52" s="9">
        <f>B52*30</f>
        <v>180</v>
      </c>
      <c r="D52" s="8"/>
      <c r="E52" s="9">
        <f t="shared" si="10"/>
        <v>0</v>
      </c>
      <c r="F52" s="10"/>
      <c r="G52" s="9">
        <f t="shared" si="4"/>
        <v>0</v>
      </c>
      <c r="H52" s="10"/>
      <c r="I52" s="9">
        <f t="shared" si="7"/>
        <v>0</v>
      </c>
      <c r="J52" s="10"/>
      <c r="K52" s="9">
        <f t="shared" si="2"/>
        <v>0</v>
      </c>
      <c r="L52" s="8"/>
      <c r="M52" s="11">
        <f t="shared" si="11"/>
        <v>0</v>
      </c>
      <c r="N52" s="10"/>
      <c r="O52" s="12"/>
      <c r="P52" s="8"/>
      <c r="Q52" s="8">
        <f t="shared" si="3"/>
        <v>180</v>
      </c>
      <c r="R52" s="13"/>
      <c r="S52" s="13" t="s">
        <v>50</v>
      </c>
    </row>
    <row r="53" spans="1:19" x14ac:dyDescent="0.25">
      <c r="A53" s="8" t="s">
        <v>130</v>
      </c>
      <c r="B53" s="10">
        <v>1</v>
      </c>
      <c r="C53" s="9">
        <f t="shared" ref="C53:C59" si="12">B53*25</f>
        <v>25</v>
      </c>
      <c r="D53" s="8"/>
      <c r="E53" s="9">
        <f t="shared" si="10"/>
        <v>0</v>
      </c>
      <c r="F53" s="10"/>
      <c r="G53" s="9">
        <f t="shared" si="4"/>
        <v>0</v>
      </c>
      <c r="H53" s="10"/>
      <c r="I53" s="9">
        <f t="shared" si="7"/>
        <v>0</v>
      </c>
      <c r="J53" s="10">
        <v>1</v>
      </c>
      <c r="K53" s="9">
        <f t="shared" si="2"/>
        <v>60</v>
      </c>
      <c r="L53" s="8"/>
      <c r="M53" s="11">
        <f t="shared" si="11"/>
        <v>0</v>
      </c>
      <c r="N53" s="10"/>
      <c r="O53" s="12"/>
      <c r="P53" s="8"/>
      <c r="Q53" s="8">
        <f t="shared" si="3"/>
        <v>85</v>
      </c>
      <c r="R53" s="13"/>
      <c r="S53" s="13" t="s">
        <v>50</v>
      </c>
    </row>
    <row r="54" spans="1:19" x14ac:dyDescent="0.25">
      <c r="A54" s="8" t="s">
        <v>132</v>
      </c>
      <c r="B54" s="10"/>
      <c r="C54" s="9">
        <f t="shared" si="12"/>
        <v>0</v>
      </c>
      <c r="D54" s="8"/>
      <c r="E54" s="9">
        <f t="shared" si="10"/>
        <v>0</v>
      </c>
      <c r="F54" s="10"/>
      <c r="G54" s="9">
        <f t="shared" si="4"/>
        <v>0</v>
      </c>
      <c r="H54" s="10"/>
      <c r="I54" s="9">
        <f t="shared" si="7"/>
        <v>0</v>
      </c>
      <c r="J54" s="10">
        <v>4</v>
      </c>
      <c r="K54" s="9">
        <f t="shared" si="2"/>
        <v>240</v>
      </c>
      <c r="L54" s="8"/>
      <c r="M54" s="11">
        <f t="shared" si="11"/>
        <v>0</v>
      </c>
      <c r="N54" s="10"/>
      <c r="O54" s="12"/>
      <c r="P54" s="8"/>
      <c r="Q54" s="8">
        <f t="shared" si="3"/>
        <v>240</v>
      </c>
      <c r="R54" s="13"/>
      <c r="S54" s="13"/>
    </row>
    <row r="55" spans="1:19" x14ac:dyDescent="0.25">
      <c r="A55" s="8" t="s">
        <v>131</v>
      </c>
      <c r="B55" s="10"/>
      <c r="C55" s="9">
        <f t="shared" si="12"/>
        <v>0</v>
      </c>
      <c r="D55" s="8"/>
      <c r="E55" s="9">
        <f t="shared" si="10"/>
        <v>0</v>
      </c>
      <c r="F55" s="10"/>
      <c r="G55" s="9">
        <f t="shared" si="4"/>
        <v>0</v>
      </c>
      <c r="H55" s="10"/>
      <c r="I55" s="9">
        <f t="shared" si="7"/>
        <v>0</v>
      </c>
      <c r="J55" s="10">
        <v>4</v>
      </c>
      <c r="K55" s="9">
        <f t="shared" si="2"/>
        <v>240</v>
      </c>
      <c r="L55" s="8"/>
      <c r="M55" s="11">
        <f t="shared" si="11"/>
        <v>0</v>
      </c>
      <c r="N55" s="10"/>
      <c r="O55" s="12"/>
      <c r="P55" s="8"/>
      <c r="Q55" s="8">
        <f t="shared" si="3"/>
        <v>240</v>
      </c>
      <c r="R55" s="13"/>
      <c r="S55" s="13" t="s">
        <v>50</v>
      </c>
    </row>
    <row r="56" spans="1:19" x14ac:dyDescent="0.25">
      <c r="A56" s="8" t="s">
        <v>133</v>
      </c>
      <c r="B56" s="10"/>
      <c r="C56" s="9">
        <f t="shared" si="12"/>
        <v>0</v>
      </c>
      <c r="D56" s="8"/>
      <c r="E56" s="9">
        <f t="shared" si="10"/>
        <v>0</v>
      </c>
      <c r="F56" s="10"/>
      <c r="G56" s="9">
        <f t="shared" si="4"/>
        <v>0</v>
      </c>
      <c r="H56" s="10"/>
      <c r="I56" s="9">
        <f t="shared" si="7"/>
        <v>0</v>
      </c>
      <c r="J56" s="10">
        <v>1</v>
      </c>
      <c r="K56" s="9">
        <f t="shared" si="2"/>
        <v>60</v>
      </c>
      <c r="L56" s="8"/>
      <c r="M56" s="11">
        <f t="shared" si="11"/>
        <v>0</v>
      </c>
      <c r="N56" s="10"/>
      <c r="O56" s="12"/>
      <c r="P56" s="8"/>
      <c r="Q56" s="8">
        <f t="shared" si="3"/>
        <v>60</v>
      </c>
      <c r="R56" s="13"/>
      <c r="S56" s="13" t="s">
        <v>50</v>
      </c>
    </row>
    <row r="57" spans="1:19" x14ac:dyDescent="0.25">
      <c r="A57" s="8" t="s">
        <v>134</v>
      </c>
      <c r="B57" s="10"/>
      <c r="C57" s="9">
        <f t="shared" si="12"/>
        <v>0</v>
      </c>
      <c r="D57" s="8"/>
      <c r="E57" s="9">
        <f t="shared" si="10"/>
        <v>0</v>
      </c>
      <c r="F57" s="10"/>
      <c r="G57" s="9">
        <f t="shared" si="4"/>
        <v>0</v>
      </c>
      <c r="H57" s="10"/>
      <c r="I57" s="9">
        <f t="shared" si="7"/>
        <v>0</v>
      </c>
      <c r="J57" s="10">
        <v>2</v>
      </c>
      <c r="K57" s="9">
        <f t="shared" si="2"/>
        <v>120</v>
      </c>
      <c r="L57" s="8"/>
      <c r="M57" s="11">
        <f t="shared" si="11"/>
        <v>0</v>
      </c>
      <c r="N57" s="10"/>
      <c r="O57" s="12"/>
      <c r="P57" s="8"/>
      <c r="Q57" s="8">
        <f t="shared" si="3"/>
        <v>120</v>
      </c>
      <c r="R57" s="13"/>
      <c r="S57" s="13"/>
    </row>
    <row r="58" spans="1:19" x14ac:dyDescent="0.25">
      <c r="A58" s="8" t="s">
        <v>135</v>
      </c>
      <c r="B58" s="10"/>
      <c r="C58" s="9">
        <f t="shared" si="12"/>
        <v>0</v>
      </c>
      <c r="D58" s="8"/>
      <c r="E58" s="9">
        <f t="shared" si="10"/>
        <v>0</v>
      </c>
      <c r="F58" s="10"/>
      <c r="G58" s="9">
        <f t="shared" si="4"/>
        <v>0</v>
      </c>
      <c r="H58" s="10"/>
      <c r="I58" s="9">
        <f t="shared" si="7"/>
        <v>0</v>
      </c>
      <c r="J58" s="10">
        <v>3</v>
      </c>
      <c r="K58" s="9">
        <f t="shared" si="2"/>
        <v>180</v>
      </c>
      <c r="L58" s="8"/>
      <c r="M58" s="11">
        <f t="shared" si="11"/>
        <v>0</v>
      </c>
      <c r="N58" s="10"/>
      <c r="O58" s="12"/>
      <c r="P58" s="8"/>
      <c r="Q58" s="8">
        <f t="shared" si="3"/>
        <v>180</v>
      </c>
      <c r="R58" s="13"/>
      <c r="S58" s="13" t="s">
        <v>50</v>
      </c>
    </row>
    <row r="59" spans="1:19" x14ac:dyDescent="0.25">
      <c r="A59" s="8"/>
      <c r="B59" s="10"/>
      <c r="C59" s="9">
        <f t="shared" si="12"/>
        <v>0</v>
      </c>
      <c r="D59" s="8"/>
      <c r="E59" s="9">
        <f t="shared" si="10"/>
        <v>0</v>
      </c>
      <c r="F59" s="10"/>
      <c r="G59" s="9">
        <f t="shared" si="4"/>
        <v>0</v>
      </c>
      <c r="H59" s="10"/>
      <c r="I59" s="9">
        <f t="shared" si="7"/>
        <v>0</v>
      </c>
      <c r="J59" s="10"/>
      <c r="K59" s="9">
        <f t="shared" si="2"/>
        <v>0</v>
      </c>
      <c r="L59" s="8"/>
      <c r="M59" s="11">
        <f t="shared" si="11"/>
        <v>0</v>
      </c>
      <c r="N59" s="10"/>
      <c r="O59" s="12"/>
      <c r="P59" s="8"/>
      <c r="Q59" s="8">
        <f t="shared" si="3"/>
        <v>0</v>
      </c>
      <c r="R59" s="13"/>
      <c r="S59" s="13"/>
    </row>
    <row r="60" spans="1:19" x14ac:dyDescent="0.25">
      <c r="A60" s="8" t="s">
        <v>139</v>
      </c>
      <c r="B60" s="10">
        <v>5</v>
      </c>
      <c r="C60" s="9">
        <f t="shared" ref="C60:C65" si="13">B60*25</f>
        <v>125</v>
      </c>
      <c r="D60" s="8"/>
      <c r="E60" s="9">
        <f t="shared" si="10"/>
        <v>0</v>
      </c>
      <c r="F60" s="10"/>
      <c r="G60" s="9">
        <f t="shared" si="4"/>
        <v>0</v>
      </c>
      <c r="H60" s="10"/>
      <c r="I60" s="9">
        <f t="shared" si="7"/>
        <v>0</v>
      </c>
      <c r="J60" s="10"/>
      <c r="K60" s="9">
        <f t="shared" si="2"/>
        <v>0</v>
      </c>
      <c r="L60" s="8"/>
      <c r="M60" s="11">
        <f t="shared" si="11"/>
        <v>0</v>
      </c>
      <c r="N60" s="10"/>
      <c r="O60" s="12"/>
      <c r="P60" s="8"/>
      <c r="Q60" s="8">
        <f t="shared" si="3"/>
        <v>125</v>
      </c>
      <c r="R60" s="13" t="s">
        <v>50</v>
      </c>
      <c r="S60" s="13" t="s">
        <v>50</v>
      </c>
    </row>
    <row r="61" spans="1:19" x14ac:dyDescent="0.25">
      <c r="A61" s="8" t="s">
        <v>128</v>
      </c>
      <c r="B61" s="10"/>
      <c r="C61" s="9">
        <f t="shared" si="13"/>
        <v>0</v>
      </c>
      <c r="D61" s="8"/>
      <c r="E61" s="9">
        <f t="shared" si="10"/>
        <v>0</v>
      </c>
      <c r="F61" s="10"/>
      <c r="G61" s="9">
        <f t="shared" si="4"/>
        <v>0</v>
      </c>
      <c r="H61" s="10"/>
      <c r="I61" s="9">
        <f t="shared" si="7"/>
        <v>0</v>
      </c>
      <c r="J61" s="10"/>
      <c r="K61" s="9">
        <f t="shared" si="2"/>
        <v>0</v>
      </c>
      <c r="L61" s="8"/>
      <c r="M61" s="11">
        <f t="shared" si="11"/>
        <v>0</v>
      </c>
      <c r="N61" s="10">
        <v>300</v>
      </c>
      <c r="O61" s="12"/>
      <c r="P61" s="8"/>
      <c r="Q61" s="8">
        <f t="shared" si="3"/>
        <v>300</v>
      </c>
      <c r="R61" s="13"/>
      <c r="S61" s="13"/>
    </row>
    <row r="62" spans="1:19" x14ac:dyDescent="0.25">
      <c r="A62" s="8"/>
      <c r="B62" s="10"/>
      <c r="C62" s="9">
        <f t="shared" si="13"/>
        <v>0</v>
      </c>
      <c r="D62" s="8"/>
      <c r="E62" s="9">
        <f t="shared" si="10"/>
        <v>0</v>
      </c>
      <c r="F62" s="10"/>
      <c r="G62" s="9">
        <f t="shared" si="4"/>
        <v>0</v>
      </c>
      <c r="H62" s="10"/>
      <c r="I62" s="9">
        <f t="shared" si="7"/>
        <v>0</v>
      </c>
      <c r="J62" s="10"/>
      <c r="K62" s="9">
        <f t="shared" si="2"/>
        <v>0</v>
      </c>
      <c r="L62" s="8"/>
      <c r="M62" s="11">
        <f t="shared" si="11"/>
        <v>0</v>
      </c>
      <c r="N62" s="10"/>
      <c r="O62" s="12"/>
      <c r="P62" s="8"/>
      <c r="Q62" s="8">
        <f t="shared" si="3"/>
        <v>0</v>
      </c>
      <c r="R62" s="13"/>
      <c r="S62" s="13"/>
    </row>
    <row r="63" spans="1:19" x14ac:dyDescent="0.25">
      <c r="A63" s="8"/>
      <c r="B63" s="10"/>
      <c r="C63" s="9">
        <f t="shared" si="13"/>
        <v>0</v>
      </c>
      <c r="D63" s="8"/>
      <c r="E63" s="9">
        <f t="shared" si="10"/>
        <v>0</v>
      </c>
      <c r="F63" s="10"/>
      <c r="G63" s="9">
        <f t="shared" si="4"/>
        <v>0</v>
      </c>
      <c r="H63" s="10"/>
      <c r="I63" s="9">
        <f t="shared" si="7"/>
        <v>0</v>
      </c>
      <c r="J63" s="10"/>
      <c r="K63" s="9">
        <f t="shared" si="2"/>
        <v>0</v>
      </c>
      <c r="L63" s="8"/>
      <c r="M63" s="11">
        <f t="shared" si="11"/>
        <v>0</v>
      </c>
      <c r="N63" s="10"/>
      <c r="O63" s="12"/>
      <c r="P63" s="8"/>
      <c r="Q63" s="8">
        <f t="shared" si="3"/>
        <v>0</v>
      </c>
      <c r="R63" s="13"/>
      <c r="S63" s="13"/>
    </row>
    <row r="64" spans="1:19" x14ac:dyDescent="0.25">
      <c r="A64" s="8"/>
      <c r="B64" s="10"/>
      <c r="C64" s="9">
        <f t="shared" si="13"/>
        <v>0</v>
      </c>
      <c r="D64" s="8"/>
      <c r="E64" s="9">
        <f t="shared" si="10"/>
        <v>0</v>
      </c>
      <c r="F64" s="10"/>
      <c r="G64" s="9">
        <f t="shared" si="4"/>
        <v>0</v>
      </c>
      <c r="H64" s="10"/>
      <c r="I64" s="9">
        <f t="shared" si="7"/>
        <v>0</v>
      </c>
      <c r="J64" s="10"/>
      <c r="K64" s="9">
        <f t="shared" si="2"/>
        <v>0</v>
      </c>
      <c r="L64" s="8"/>
      <c r="M64" s="11">
        <f t="shared" si="11"/>
        <v>0</v>
      </c>
      <c r="N64" s="10"/>
      <c r="O64" s="12"/>
      <c r="P64" s="8"/>
      <c r="Q64" s="8">
        <f t="shared" si="3"/>
        <v>0</v>
      </c>
      <c r="R64" s="13"/>
      <c r="S64" s="13"/>
    </row>
    <row r="65" spans="1:19" x14ac:dyDescent="0.25">
      <c r="A65" s="8"/>
      <c r="B65" s="10"/>
      <c r="C65" s="9">
        <f t="shared" si="13"/>
        <v>0</v>
      </c>
      <c r="D65" s="8"/>
      <c r="E65" s="9">
        <f t="shared" si="10"/>
        <v>0</v>
      </c>
      <c r="F65" s="10"/>
      <c r="G65" s="9">
        <f t="shared" si="4"/>
        <v>0</v>
      </c>
      <c r="H65" s="10"/>
      <c r="I65" s="9">
        <f t="shared" si="7"/>
        <v>0</v>
      </c>
      <c r="J65" s="10"/>
      <c r="K65" s="9">
        <f>J65*60</f>
        <v>0</v>
      </c>
      <c r="L65" s="8"/>
      <c r="M65" s="11">
        <f t="shared" si="11"/>
        <v>0</v>
      </c>
      <c r="N65" s="10"/>
      <c r="O65" s="12"/>
      <c r="P65" s="8"/>
      <c r="Q65" s="8">
        <f>SUM(C65,E65,G65,I65,K65,N65,M65)-O65</f>
        <v>0</v>
      </c>
      <c r="R65" s="13"/>
      <c r="S65" s="13"/>
    </row>
    <row r="66" spans="1:19" x14ac:dyDescent="0.25">
      <c r="A66" s="8"/>
      <c r="B66" s="10"/>
      <c r="C66" s="9">
        <f>B66*20</f>
        <v>0</v>
      </c>
      <c r="D66" s="8"/>
      <c r="E66" s="9">
        <f>D66*40</f>
        <v>0</v>
      </c>
      <c r="F66" s="10"/>
      <c r="G66" s="9">
        <f>F66*60</f>
        <v>0</v>
      </c>
      <c r="H66" s="10"/>
      <c r="I66" s="9">
        <f>H66*40</f>
        <v>0</v>
      </c>
      <c r="J66" s="10"/>
      <c r="K66" s="9">
        <f>J66*65</f>
        <v>0</v>
      </c>
      <c r="L66" s="8"/>
      <c r="M66" s="11">
        <f>L66*60</f>
        <v>0</v>
      </c>
      <c r="N66" s="10"/>
      <c r="O66" s="12"/>
      <c r="P66" s="8"/>
      <c r="Q66" s="8">
        <f>SUM(C66,E66,G66,I66,K66,N66,M66)-O66</f>
        <v>0</v>
      </c>
      <c r="R66" s="13"/>
      <c r="S66" s="13"/>
    </row>
    <row r="67" spans="1:19" x14ac:dyDescent="0.25">
      <c r="A67" s="9" t="s">
        <v>124</v>
      </c>
      <c r="B67" s="8">
        <v>9</v>
      </c>
      <c r="C67" s="9">
        <f>B67*10</f>
        <v>90</v>
      </c>
      <c r="D67" s="8"/>
      <c r="E67" s="9">
        <f>D67*40</f>
        <v>0</v>
      </c>
      <c r="F67" s="10"/>
      <c r="G67" s="9">
        <f>F67*55</f>
        <v>0</v>
      </c>
      <c r="H67" s="10"/>
      <c r="I67" s="9">
        <f>H67*40</f>
        <v>0</v>
      </c>
      <c r="J67" s="10"/>
      <c r="K67" s="9">
        <f>J67*65</f>
        <v>0</v>
      </c>
      <c r="L67" s="8"/>
      <c r="M67" s="11">
        <f>L67*30</f>
        <v>0</v>
      </c>
      <c r="N67" s="10"/>
      <c r="O67" s="12"/>
      <c r="P67" s="8"/>
      <c r="Q67" s="8">
        <f>SUM(C67,E67,G67,I67,K67,N67,M67)-O67</f>
        <v>90</v>
      </c>
      <c r="R67" s="13"/>
      <c r="S67" s="13"/>
    </row>
    <row r="68" spans="1:19" x14ac:dyDescent="0.25">
      <c r="A68" s="9" t="s">
        <v>35</v>
      </c>
      <c r="B68" s="8">
        <v>21</v>
      </c>
      <c r="C68" s="9">
        <f>B68*10</f>
        <v>210</v>
      </c>
      <c r="D68" s="8"/>
      <c r="E68" s="9">
        <f>D68*40</f>
        <v>0</v>
      </c>
      <c r="F68" s="10"/>
      <c r="G68" s="9">
        <f>F68*55</f>
        <v>0</v>
      </c>
      <c r="H68" s="10"/>
      <c r="I68" s="9">
        <f>H68*40</f>
        <v>0</v>
      </c>
      <c r="J68" s="10"/>
      <c r="K68" s="9">
        <f>J68*65</f>
        <v>0</v>
      </c>
      <c r="L68" s="8"/>
      <c r="M68" s="11">
        <f>L68*55</f>
        <v>0</v>
      </c>
      <c r="N68" s="10"/>
      <c r="O68" s="12"/>
      <c r="P68" s="8"/>
      <c r="Q68" s="8">
        <f>SUM(C68,E68,G68,I68,K68,N68,M68)-O68</f>
        <v>210</v>
      </c>
      <c r="R68" s="13"/>
      <c r="S68" s="13"/>
    </row>
    <row r="69" spans="1:19" x14ac:dyDescent="0.25">
      <c r="B69">
        <f>SUM(B3:B68)</f>
        <v>290</v>
      </c>
      <c r="C69">
        <f>SUM(C3:C66)</f>
        <v>6755</v>
      </c>
      <c r="D69">
        <f>SUM(D3:D68)</f>
        <v>10</v>
      </c>
      <c r="E69">
        <f>SUM(E3:E66)</f>
        <v>400</v>
      </c>
      <c r="F69">
        <f>SUM(F3:F68)</f>
        <v>34</v>
      </c>
      <c r="G69">
        <f>SUM(G3:G66)</f>
        <v>2800</v>
      </c>
      <c r="H69">
        <f>SUM(H3:H68)</f>
        <v>0</v>
      </c>
      <c r="I69">
        <f>SUM(I3:I66)</f>
        <v>0</v>
      </c>
      <c r="J69">
        <f>SUM(J3:J68)</f>
        <v>59</v>
      </c>
      <c r="K69">
        <f>SUM(K3:K66)</f>
        <v>3540</v>
      </c>
      <c r="L69">
        <f>SUM(L3:L68)</f>
        <v>49</v>
      </c>
      <c r="M69">
        <f>SUM(M3:M66)</f>
        <v>3310</v>
      </c>
      <c r="Q69">
        <f>SUM(Q3:Q66)-(Q68+Q67)</f>
        <v>17040</v>
      </c>
    </row>
    <row r="70" spans="1:19" x14ac:dyDescent="0.25">
      <c r="M70">
        <f>M69-1500</f>
        <v>1810</v>
      </c>
      <c r="Q70">
        <f>SUM(B69,D69,F69,H69,J69,L69)</f>
        <v>442</v>
      </c>
    </row>
    <row r="74" spans="1:19" x14ac:dyDescent="0.25">
      <c r="A74" t="s">
        <v>138</v>
      </c>
      <c r="B74">
        <v>100</v>
      </c>
    </row>
    <row r="75" spans="1:19" x14ac:dyDescent="0.25">
      <c r="A75" t="s">
        <v>137</v>
      </c>
      <c r="B75">
        <v>660</v>
      </c>
    </row>
    <row r="76" spans="1:19" x14ac:dyDescent="0.25">
      <c r="A76" t="s">
        <v>113</v>
      </c>
      <c r="B76">
        <v>1785</v>
      </c>
    </row>
    <row r="77" spans="1:19" x14ac:dyDescent="0.25">
      <c r="A77" t="s">
        <v>136</v>
      </c>
      <c r="B77">
        <v>1100</v>
      </c>
    </row>
    <row r="78" spans="1:19" x14ac:dyDescent="0.25">
      <c r="A78" t="s">
        <v>59</v>
      </c>
      <c r="B78">
        <v>1761</v>
      </c>
    </row>
    <row r="79" spans="1:19" x14ac:dyDescent="0.25">
      <c r="A79" t="s">
        <v>111</v>
      </c>
      <c r="B79">
        <v>1105</v>
      </c>
    </row>
    <row r="80" spans="1:19" x14ac:dyDescent="0.25">
      <c r="A80" t="s">
        <v>38</v>
      </c>
      <c r="B80">
        <v>1620.5</v>
      </c>
    </row>
    <row r="81" spans="1:4" x14ac:dyDescent="0.25">
      <c r="A81" s="16" t="s">
        <v>12</v>
      </c>
      <c r="B81">
        <f>SUM(B74:B80)</f>
        <v>8131.5</v>
      </c>
      <c r="C81">
        <f>SUM(C76:C80)</f>
        <v>0</v>
      </c>
    </row>
    <row r="83" spans="1:4" x14ac:dyDescent="0.25">
      <c r="A83" t="s">
        <v>39</v>
      </c>
      <c r="B83">
        <f>Q69-B81</f>
        <v>8908.5</v>
      </c>
    </row>
    <row r="85" spans="1:4" x14ac:dyDescent="0.25">
      <c r="A85" t="s">
        <v>40</v>
      </c>
      <c r="B85">
        <v>1375</v>
      </c>
    </row>
    <row r="86" spans="1:4" x14ac:dyDescent="0.25">
      <c r="A86" t="s">
        <v>41</v>
      </c>
      <c r="B86">
        <v>124</v>
      </c>
    </row>
    <row r="87" spans="1:4" x14ac:dyDescent="0.25">
      <c r="A87" t="s">
        <v>42</v>
      </c>
      <c r="B87">
        <v>215</v>
      </c>
    </row>
    <row r="88" spans="1:4" x14ac:dyDescent="0.25">
      <c r="A88" t="s">
        <v>51</v>
      </c>
      <c r="B88">
        <v>515</v>
      </c>
    </row>
    <row r="89" spans="1:4" x14ac:dyDescent="0.25">
      <c r="A89" t="s">
        <v>43</v>
      </c>
      <c r="B89">
        <v>125</v>
      </c>
    </row>
    <row r="90" spans="1:4" x14ac:dyDescent="0.25">
      <c r="A90" t="s">
        <v>44</v>
      </c>
      <c r="B90">
        <v>126</v>
      </c>
    </row>
    <row r="91" spans="1:4" x14ac:dyDescent="0.25">
      <c r="A91" t="s">
        <v>45</v>
      </c>
      <c r="B91">
        <v>300</v>
      </c>
    </row>
    <row r="92" spans="1:4" x14ac:dyDescent="0.25">
      <c r="A92" t="s">
        <v>66</v>
      </c>
      <c r="B92">
        <v>200</v>
      </c>
      <c r="D92" s="17"/>
    </row>
    <row r="93" spans="1:4" x14ac:dyDescent="0.25">
      <c r="A93" t="s">
        <v>47</v>
      </c>
      <c r="B93">
        <v>88</v>
      </c>
    </row>
    <row r="94" spans="1:4" x14ac:dyDescent="0.25">
      <c r="A94" t="s">
        <v>82</v>
      </c>
      <c r="B94">
        <v>2000</v>
      </c>
    </row>
    <row r="95" spans="1:4" x14ac:dyDescent="0.25">
      <c r="A95" t="s">
        <v>48</v>
      </c>
      <c r="B95">
        <f>SUM(B85:B94)</f>
        <v>5068</v>
      </c>
    </row>
    <row r="98" spans="1:2" x14ac:dyDescent="0.25">
      <c r="A98" t="s">
        <v>49</v>
      </c>
      <c r="B98">
        <f>B83-B95</f>
        <v>3840.5</v>
      </c>
    </row>
  </sheetData>
  <mergeCells count="1">
    <mergeCell ref="A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jan.21</vt:lpstr>
      <vt:lpstr>fev.21</vt:lpstr>
      <vt:lpstr>mar.21</vt:lpstr>
      <vt:lpstr>abr.21</vt:lpstr>
      <vt:lpstr>mai.21</vt:lpstr>
      <vt:lpstr>jun.21</vt:lpstr>
      <vt:lpstr>jul.21</vt:lpstr>
      <vt:lpstr>ago.21</vt:lpstr>
      <vt:lpstr>set.21</vt:lpstr>
      <vt:lpstr>out.21</vt:lpstr>
      <vt:lpstr>nov.21</vt:lpstr>
      <vt:lpstr>dez.21</vt:lpstr>
      <vt:lpstr>jan.22</vt:lpstr>
      <vt:lpstr>fev.22</vt:lpstr>
      <vt:lpstr>mar.22</vt:lpstr>
      <vt:lpstr>abr.22</vt:lpstr>
      <vt:lpstr>mai.22</vt:lpstr>
      <vt:lpstr>jun.22</vt:lpstr>
      <vt:lpstr>jul.22</vt:lpstr>
      <vt:lpstr>ago.22</vt:lpstr>
      <vt:lpstr>set22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Jessica/Felipe</cp:lastModifiedBy>
  <dcterms:created xsi:type="dcterms:W3CDTF">2021-01-12T12:16:28Z</dcterms:created>
  <dcterms:modified xsi:type="dcterms:W3CDTF">2022-11-01T16:57:37Z</dcterms:modified>
</cp:coreProperties>
</file>