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20" windowWidth="20490" windowHeight="7110"/>
  </bookViews>
  <sheets>
    <sheet name="FactoryOperation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J23" i="1"/>
  <c r="E33" i="1"/>
  <c r="E32" i="1"/>
  <c r="E31" i="1"/>
  <c r="E30" i="1"/>
  <c r="E29" i="1"/>
  <c r="E28" i="1"/>
  <c r="E27" i="1"/>
  <c r="E26" i="1"/>
  <c r="E25" i="1"/>
  <c r="E24" i="1"/>
  <c r="E23" i="1"/>
  <c r="O24" i="1"/>
  <c r="O25" i="1"/>
  <c r="O26" i="1"/>
  <c r="O27" i="1"/>
  <c r="O28" i="1"/>
  <c r="O29" i="1"/>
  <c r="O30" i="1"/>
  <c r="O31" i="1"/>
  <c r="O32" i="1"/>
  <c r="O33" i="1"/>
  <c r="O23" i="1"/>
  <c r="C33" i="1"/>
  <c r="C32" i="1"/>
  <c r="C31" i="1"/>
  <c r="C30" i="1"/>
  <c r="C29" i="1"/>
  <c r="C28" i="1"/>
  <c r="C27" i="1"/>
  <c r="C26" i="1"/>
  <c r="C25" i="1"/>
  <c r="C24" i="1"/>
  <c r="C23" i="1"/>
  <c r="M33" i="1"/>
  <c r="M32" i="1"/>
  <c r="M31" i="1"/>
  <c r="M30" i="1"/>
  <c r="M29" i="1"/>
  <c r="M28" i="1"/>
  <c r="M27" i="1"/>
  <c r="M26" i="1"/>
  <c r="M25" i="1"/>
  <c r="M24" i="1"/>
  <c r="M23" i="1"/>
  <c r="S2" i="1" l="1"/>
  <c r="P2" i="1" s="1"/>
  <c r="U2" i="1" l="1"/>
  <c r="T2" i="1"/>
  <c r="H53" i="1"/>
  <c r="J53" i="1"/>
  <c r="H54" i="1"/>
  <c r="J54" i="1"/>
  <c r="H55" i="1"/>
  <c r="J55" i="1"/>
  <c r="H56" i="1"/>
  <c r="J56" i="1"/>
  <c r="H57" i="1"/>
  <c r="J57" i="1"/>
  <c r="H58" i="1"/>
  <c r="J58" i="1"/>
  <c r="H59" i="1"/>
  <c r="J59" i="1"/>
  <c r="H60" i="1"/>
  <c r="J60" i="1"/>
  <c r="H61" i="1"/>
  <c r="J61" i="1"/>
  <c r="H62" i="1"/>
  <c r="J62" i="1"/>
  <c r="H63" i="1"/>
  <c r="J63" i="1"/>
  <c r="E15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I65" i="1" l="1"/>
  <c r="P24" i="1" l="1"/>
  <c r="P54" i="1"/>
  <c r="P55" i="1"/>
  <c r="P56" i="1"/>
  <c r="P57" i="1"/>
  <c r="P58" i="1"/>
  <c r="P59" i="1"/>
  <c r="P60" i="1"/>
  <c r="P61" i="1"/>
  <c r="P62" i="1"/>
  <c r="P63" i="1"/>
  <c r="K54" i="1"/>
  <c r="K55" i="1"/>
  <c r="K56" i="1"/>
  <c r="K57" i="1"/>
  <c r="K58" i="1"/>
  <c r="K59" i="1"/>
  <c r="K60" i="1"/>
  <c r="K61" i="1"/>
  <c r="K62" i="1"/>
  <c r="K63" i="1"/>
  <c r="F54" i="1"/>
  <c r="F55" i="1"/>
  <c r="F56" i="1"/>
  <c r="F57" i="1"/>
  <c r="F58" i="1"/>
  <c r="F59" i="1"/>
  <c r="F60" i="1"/>
  <c r="F61" i="1"/>
  <c r="F62" i="1"/>
  <c r="F63" i="1"/>
  <c r="F53" i="1"/>
  <c r="K53" i="1"/>
  <c r="P53" i="1"/>
  <c r="P39" i="1"/>
  <c r="P40" i="1"/>
  <c r="P41" i="1"/>
  <c r="P42" i="1"/>
  <c r="P43" i="1"/>
  <c r="P44" i="1"/>
  <c r="P45" i="1"/>
  <c r="P46" i="1"/>
  <c r="P47" i="1"/>
  <c r="P48" i="1"/>
  <c r="K39" i="1"/>
  <c r="K40" i="1"/>
  <c r="K41" i="1"/>
  <c r="K42" i="1"/>
  <c r="K43" i="1"/>
  <c r="K44" i="1"/>
  <c r="K45" i="1"/>
  <c r="K46" i="1"/>
  <c r="K47" i="1"/>
  <c r="K48" i="1"/>
  <c r="F39" i="1"/>
  <c r="F40" i="1"/>
  <c r="F41" i="1"/>
  <c r="F42" i="1"/>
  <c r="F43" i="1"/>
  <c r="F44" i="1"/>
  <c r="F45" i="1"/>
  <c r="F46" i="1"/>
  <c r="F47" i="1"/>
  <c r="F48" i="1"/>
  <c r="F38" i="1"/>
  <c r="K38" i="1"/>
  <c r="P38" i="1"/>
  <c r="P25" i="1"/>
  <c r="P26" i="1"/>
  <c r="P27" i="1"/>
  <c r="P28" i="1"/>
  <c r="P29" i="1"/>
  <c r="P30" i="1"/>
  <c r="P31" i="1"/>
  <c r="P32" i="1"/>
  <c r="P33" i="1"/>
  <c r="K24" i="1"/>
  <c r="K25" i="1"/>
  <c r="K26" i="1"/>
  <c r="K27" i="1"/>
  <c r="K28" i="1"/>
  <c r="K29" i="1"/>
  <c r="K30" i="1"/>
  <c r="K31" i="1"/>
  <c r="K32" i="1"/>
  <c r="K33" i="1"/>
  <c r="F24" i="1"/>
  <c r="F25" i="1"/>
  <c r="F26" i="1"/>
  <c r="F27" i="1"/>
  <c r="F28" i="1"/>
  <c r="F29" i="1"/>
  <c r="F30" i="1"/>
  <c r="F31" i="1"/>
  <c r="F32" i="1"/>
  <c r="F33" i="1"/>
  <c r="F23" i="1"/>
  <c r="P23" i="1"/>
  <c r="K23" i="1"/>
  <c r="N65" i="1"/>
  <c r="P16" i="1"/>
  <c r="I68" i="1" l="1"/>
  <c r="I35" i="1"/>
  <c r="O54" i="1"/>
  <c r="O55" i="1"/>
  <c r="O56" i="1"/>
  <c r="O57" i="1"/>
  <c r="O58" i="1"/>
  <c r="O59" i="1"/>
  <c r="O60" i="1"/>
  <c r="O61" i="1"/>
  <c r="O62" i="1"/>
  <c r="O63" i="1"/>
  <c r="O53" i="1"/>
  <c r="O65" i="1" s="1"/>
  <c r="M54" i="1"/>
  <c r="M55" i="1"/>
  <c r="M56" i="1"/>
  <c r="M57" i="1"/>
  <c r="M58" i="1"/>
  <c r="M59" i="1"/>
  <c r="M60" i="1"/>
  <c r="M61" i="1"/>
  <c r="M62" i="1"/>
  <c r="M63" i="1"/>
  <c r="M53" i="1"/>
  <c r="E54" i="1"/>
  <c r="E55" i="1"/>
  <c r="E56" i="1"/>
  <c r="E57" i="1"/>
  <c r="E58" i="1"/>
  <c r="E59" i="1"/>
  <c r="E60" i="1"/>
  <c r="E61" i="1"/>
  <c r="E62" i="1"/>
  <c r="E63" i="1"/>
  <c r="E53" i="1"/>
  <c r="C54" i="1"/>
  <c r="C55" i="1"/>
  <c r="C56" i="1"/>
  <c r="C57" i="1"/>
  <c r="C58" i="1"/>
  <c r="C59" i="1"/>
  <c r="C60" i="1"/>
  <c r="C61" i="1"/>
  <c r="C62" i="1"/>
  <c r="C63" i="1"/>
  <c r="C53" i="1"/>
  <c r="D65" i="1"/>
  <c r="J65" i="1"/>
  <c r="M65" i="1" l="1"/>
  <c r="H65" i="1"/>
  <c r="E65" i="1"/>
  <c r="C65" i="1"/>
  <c r="J24" i="1"/>
  <c r="J25" i="1"/>
  <c r="J26" i="1"/>
  <c r="J27" i="1"/>
  <c r="J28" i="1"/>
  <c r="J29" i="1"/>
  <c r="J30" i="1"/>
  <c r="J31" i="1"/>
  <c r="J32" i="1"/>
  <c r="J33" i="1"/>
  <c r="H24" i="1"/>
  <c r="H25" i="1"/>
  <c r="H27" i="1"/>
  <c r="H28" i="1"/>
  <c r="H29" i="1"/>
  <c r="H30" i="1"/>
  <c r="H31" i="1"/>
  <c r="H32" i="1"/>
  <c r="H33" i="1"/>
  <c r="H23" i="1"/>
  <c r="O39" i="1" l="1"/>
  <c r="O40" i="1"/>
  <c r="O41" i="1"/>
  <c r="O42" i="1"/>
  <c r="O43" i="1"/>
  <c r="O44" i="1"/>
  <c r="O45" i="1"/>
  <c r="O46" i="1"/>
  <c r="O47" i="1"/>
  <c r="O48" i="1"/>
  <c r="O38" i="1"/>
  <c r="M39" i="1"/>
  <c r="M40" i="1"/>
  <c r="M41" i="1"/>
  <c r="M42" i="1"/>
  <c r="M43" i="1"/>
  <c r="M44" i="1"/>
  <c r="M45" i="1"/>
  <c r="M46" i="1"/>
  <c r="M47" i="1"/>
  <c r="M48" i="1"/>
  <c r="M38" i="1"/>
  <c r="J39" i="1"/>
  <c r="J40" i="1"/>
  <c r="J41" i="1"/>
  <c r="J42" i="1"/>
  <c r="J43" i="1"/>
  <c r="J44" i="1"/>
  <c r="J45" i="1"/>
  <c r="J46" i="1"/>
  <c r="J47" i="1"/>
  <c r="J48" i="1"/>
  <c r="J38" i="1"/>
  <c r="H39" i="1"/>
  <c r="H40" i="1"/>
  <c r="H41" i="1"/>
  <c r="H42" i="1"/>
  <c r="H43" i="1"/>
  <c r="H44" i="1"/>
  <c r="H45" i="1"/>
  <c r="H46" i="1"/>
  <c r="H47" i="1"/>
  <c r="H48" i="1"/>
  <c r="H38" i="1"/>
  <c r="N50" i="1"/>
  <c r="I50" i="1"/>
  <c r="D50" i="1"/>
  <c r="R1" i="1"/>
  <c r="T1" i="1"/>
  <c r="M35" i="1"/>
  <c r="N35" i="1"/>
  <c r="O35" i="1"/>
  <c r="D15" i="1"/>
  <c r="C15" i="1"/>
  <c r="H35" i="1"/>
  <c r="J35" i="1"/>
  <c r="E35" i="1"/>
  <c r="D35" i="1"/>
  <c r="C35" i="1"/>
  <c r="S6" i="1" l="1"/>
  <c r="T6" i="1" s="1"/>
  <c r="H50" i="1"/>
  <c r="C50" i="1"/>
  <c r="O50" i="1"/>
  <c r="S10" i="1"/>
  <c r="S9" i="1"/>
  <c r="S5" i="1"/>
  <c r="S12" i="1"/>
  <c r="S8" i="1"/>
  <c r="S4" i="1"/>
  <c r="S11" i="1"/>
  <c r="S7" i="1"/>
  <c r="S3" i="1"/>
  <c r="M50" i="1"/>
  <c r="J50" i="1"/>
  <c r="E50" i="1"/>
  <c r="P5" i="1" l="1"/>
  <c r="O5" i="1" s="1"/>
  <c r="T5" i="1"/>
  <c r="P3" i="1"/>
  <c r="Q3" i="1" s="1"/>
  <c r="T3" i="1"/>
  <c r="P8" i="1"/>
  <c r="Q8" i="1" s="1"/>
  <c r="T8" i="1"/>
  <c r="P10" i="1"/>
  <c r="Q10" i="1" s="1"/>
  <c r="T10" i="1"/>
  <c r="P7" i="1"/>
  <c r="Q7" i="1" s="1"/>
  <c r="T7" i="1"/>
  <c r="P12" i="1"/>
  <c r="O12" i="1" s="1"/>
  <c r="T12" i="1"/>
  <c r="P11" i="1"/>
  <c r="O11" i="1" s="1"/>
  <c r="T11" i="1"/>
  <c r="P4" i="1"/>
  <c r="Q4" i="1" s="1"/>
  <c r="T4" i="1"/>
  <c r="P9" i="1"/>
  <c r="O9" i="1" s="1"/>
  <c r="T9" i="1"/>
  <c r="P6" i="1"/>
  <c r="Q6" i="1" s="1"/>
  <c r="U10" i="1"/>
  <c r="U6" i="1"/>
  <c r="Q2" i="1"/>
  <c r="U5" i="1"/>
  <c r="U12" i="1"/>
  <c r="U3" i="1"/>
  <c r="U8" i="1"/>
  <c r="U7" i="1"/>
  <c r="U9" i="1"/>
  <c r="U4" i="1"/>
  <c r="U11" i="1"/>
  <c r="O4" i="1" l="1"/>
  <c r="O6" i="1"/>
  <c r="Q12" i="1"/>
  <c r="O8" i="1"/>
  <c r="Q11" i="1"/>
  <c r="O7" i="1"/>
  <c r="O3" i="1"/>
  <c r="O2" i="1"/>
  <c r="O10" i="1"/>
  <c r="Q9" i="1"/>
  <c r="Q5" i="1"/>
  <c r="P15" i="1"/>
  <c r="Q15" i="1" l="1"/>
  <c r="O15" i="1"/>
</calcChain>
</file>

<file path=xl/sharedStrings.xml><?xml version="1.0" encoding="utf-8"?>
<sst xmlns="http://schemas.openxmlformats.org/spreadsheetml/2006/main" count="50" uniqueCount="41">
  <si>
    <t>currentOperation</t>
  </si>
  <si>
    <t>End</t>
  </si>
  <si>
    <t>finishedCar</t>
  </si>
  <si>
    <t>Queueing Space</t>
  </si>
  <si>
    <t>NextProcessTime</t>
  </si>
  <si>
    <t>totals</t>
  </si>
  <si>
    <t>doneSpace16</t>
  </si>
  <si>
    <t>doneSpace17</t>
  </si>
  <si>
    <t>doneSpace18</t>
  </si>
  <si>
    <t>doneSpace19</t>
  </si>
  <si>
    <t>doneSpace20</t>
  </si>
  <si>
    <t>doneSpace21</t>
  </si>
  <si>
    <t>doneSpace22</t>
  </si>
  <si>
    <t>doneSpace23</t>
  </si>
  <si>
    <t>doneSpace24</t>
  </si>
  <si>
    <t>doneSpace25</t>
  </si>
  <si>
    <t>doneSpace26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</si>
  <si>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</si>
  <si>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</si>
  <si>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</si>
  <si>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</si>
  <si>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</si>
  <si>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</si>
  <si>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</si>
  <si>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</si>
  <si>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</si>
  <si>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</si>
  <si>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</si>
  <si>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StdDev 20%</t>
  </si>
  <si>
    <t>stdDev</t>
  </si>
  <si>
    <t>StdDev 50%</t>
  </si>
  <si>
    <t>Variation Generator</t>
  </si>
  <si>
    <t>Triangular -20% +60%</t>
  </si>
  <si>
    <t>Triangular -10% +30%</t>
  </si>
  <si>
    <t>StdDev 0%</t>
  </si>
  <si>
    <t>Triangular 0%</t>
  </si>
  <si>
    <t>NO VARIATION</t>
  </si>
  <si>
    <t>LARGE VARIATION</t>
  </si>
  <si>
    <t>SMALL VARIATION</t>
  </si>
  <si>
    <t>WITHIN OPERATIONS</t>
  </si>
  <si>
    <t>ACCROSS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</si>
</sst>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9" fontId="0" fillId="0" borderId="3" xfId="1" applyFon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/>
    <xf numFmtId="9" fontId="0" fillId="0" borderId="5" xfId="1" applyFont="1" applyFill="1" applyBorder="1" applyAlignment="1">
      <alignment horizontal="center"/>
    </xf>
    <xf numFmtId="9" fontId="0" fillId="0" borderId="5" xfId="1" applyFont="1" applyBorder="1"/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9" fontId="0" fillId="0" borderId="3" xfId="1" applyFont="1" applyFill="1" applyBorder="1" applyAlignment="1">
      <alignment horizontal="center"/>
    </xf>
    <xf numFmtId="9" fontId="0" fillId="0" borderId="8" xfId="1" applyFont="1" applyBorder="1"/>
    <xf numFmtId="9" fontId="0" fillId="0" borderId="8" xfId="1" applyFont="1" applyFill="1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/>
    <xf numFmtId="164" fontId="0" fillId="0" borderId="2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topLeftCell="B27" zoomScale="80" zoomScaleNormal="80" workbookViewId="0">
      <selection activeCell="C42" sqref="C42"/>
    </sheetView>
  </sheetViews>
  <sheetFormatPr defaultRowHeight="15" x14ac:dyDescent="0.25"/>
  <cols>
    <col min="1" max="1" width="28.42578125" bestFit="1" customWidth="1"/>
    <col min="2" max="2" width="24.85546875" bestFit="1" customWidth="1"/>
    <col min="3" max="3" width="8" customWidth="1"/>
    <col min="4" max="4" width="7.42578125" customWidth="1"/>
    <col min="5" max="5" width="7.85546875" customWidth="1"/>
    <col min="6" max="7" width="11.42578125" customWidth="1"/>
    <col min="8" max="8" width="11" bestFit="1" customWidth="1"/>
    <col min="13" max="14" width="9.7109375" bestFit="1" customWidth="1"/>
    <col min="15" max="15" width="11.140625" bestFit="1" customWidth="1"/>
  </cols>
  <sheetData>
    <row r="1" spans="1:26" ht="15.75" thickBot="1" x14ac:dyDescent="0.3">
      <c r="A1" s="1" t="s">
        <v>0</v>
      </c>
      <c r="B1" s="1" t="s">
        <v>3</v>
      </c>
      <c r="C1" s="1" t="s">
        <v>4</v>
      </c>
      <c r="O1" s="55" t="s">
        <v>31</v>
      </c>
      <c r="P1" s="56"/>
      <c r="Q1" s="57"/>
      <c r="R1" s="8">
        <f>S1*(1-$V$1)</f>
        <v>10.4</v>
      </c>
      <c r="S1" s="8">
        <v>13</v>
      </c>
      <c r="T1" s="8">
        <f>S1*(1+$V$1)</f>
        <v>15.6</v>
      </c>
      <c r="U1" s="8" t="s">
        <v>29</v>
      </c>
      <c r="V1" s="9">
        <v>0.2</v>
      </c>
      <c r="X1" s="2">
        <v>8</v>
      </c>
      <c r="Y1" s="2">
        <v>9</v>
      </c>
      <c r="Z1" s="2">
        <v>13</v>
      </c>
    </row>
    <row r="2" spans="1:26" x14ac:dyDescent="0.25">
      <c r="A2" t="s">
        <v>17</v>
      </c>
      <c r="B2" t="s">
        <v>6</v>
      </c>
      <c r="C2">
        <v>11.700000000000001</v>
      </c>
      <c r="D2">
        <v>13</v>
      </c>
      <c r="E2">
        <v>16.900000000000002</v>
      </c>
      <c r="O2" s="37">
        <f ca="1">P2*0.9</f>
        <v>12.6</v>
      </c>
      <c r="P2" s="38">
        <f ca="1">$S$1*(S2/$S$1)</f>
        <v>14</v>
      </c>
      <c r="Q2" s="38">
        <f ca="1">P2*1.3</f>
        <v>18.2</v>
      </c>
      <c r="R2" s="2"/>
      <c r="S2" s="11">
        <f ca="1">RANDBETWEEN($R$1,$T$1)</f>
        <v>14</v>
      </c>
      <c r="T2" s="2">
        <f ca="1">$S$1*(S2/$S$1)</f>
        <v>14</v>
      </c>
      <c r="U2" s="6">
        <f ca="1">(($S$1-S2)/$S$1)</f>
        <v>-7.6923076923076927E-2</v>
      </c>
      <c r="V2" s="12"/>
      <c r="X2" s="2">
        <v>12</v>
      </c>
      <c r="Y2" s="2">
        <v>14</v>
      </c>
      <c r="Z2" s="2">
        <v>19</v>
      </c>
    </row>
    <row r="3" spans="1:26" x14ac:dyDescent="0.25">
      <c r="A3" t="s">
        <v>18</v>
      </c>
      <c r="B3" t="s">
        <v>7</v>
      </c>
      <c r="C3">
        <v>11.700000000000001</v>
      </c>
      <c r="D3">
        <v>13</v>
      </c>
      <c r="E3">
        <v>16.900000000000002</v>
      </c>
      <c r="O3" s="37">
        <f t="shared" ref="O3:O12" ca="1" si="0">P3*0.9</f>
        <v>11.700000000000001</v>
      </c>
      <c r="P3" s="38">
        <f ca="1">$S$1*(S3/$S$1)</f>
        <v>13</v>
      </c>
      <c r="Q3" s="38">
        <f t="shared" ref="Q3:Q12" ca="1" si="1">P3*1.3</f>
        <v>16.900000000000002</v>
      </c>
      <c r="R3" s="2"/>
      <c r="S3" s="11">
        <f t="shared" ref="S3:S12" ca="1" si="2">RANDBETWEEN($R$1,$T$1)</f>
        <v>13</v>
      </c>
      <c r="T3" s="2">
        <f t="shared" ref="T3:T12" ca="1" si="3">$S$1*(S3/$S$1)</f>
        <v>13</v>
      </c>
      <c r="U3" s="6">
        <f t="shared" ref="U3:U12" ca="1" si="4">(($S$1-S3)/$S$1)</f>
        <v>0</v>
      </c>
      <c r="V3" s="12"/>
      <c r="X3" s="2">
        <v>23</v>
      </c>
      <c r="Y3" s="2">
        <v>26</v>
      </c>
      <c r="Z3" s="2">
        <v>34</v>
      </c>
    </row>
    <row r="4" spans="1:26" x14ac:dyDescent="0.25">
      <c r="A4" t="s">
        <v>19</v>
      </c>
      <c r="B4" t="s">
        <v>8</v>
      </c>
      <c r="C4">
        <v>11.700000000000001</v>
      </c>
      <c r="D4">
        <v>13</v>
      </c>
      <c r="E4">
        <v>16.900000000000002</v>
      </c>
      <c r="O4" s="37">
        <f t="shared" ca="1" si="0"/>
        <v>13.499999999999998</v>
      </c>
      <c r="P4" s="38">
        <f t="shared" ref="P4:P12" ca="1" si="5">$S$1*(S4/$S$1)</f>
        <v>14.999999999999998</v>
      </c>
      <c r="Q4" s="38">
        <f t="shared" ca="1" si="1"/>
        <v>19.5</v>
      </c>
      <c r="R4" s="2"/>
      <c r="S4" s="11">
        <f t="shared" ca="1" si="2"/>
        <v>15</v>
      </c>
      <c r="T4" s="2">
        <f t="shared" ca="1" si="3"/>
        <v>14.999999999999998</v>
      </c>
      <c r="U4" s="6">
        <f t="shared" ca="1" si="4"/>
        <v>-0.15384615384615385</v>
      </c>
      <c r="V4" s="12"/>
      <c r="X4" s="2">
        <v>10</v>
      </c>
      <c r="Y4" s="2">
        <v>12</v>
      </c>
      <c r="Z4" s="2">
        <v>16</v>
      </c>
    </row>
    <row r="5" spans="1:26" x14ac:dyDescent="0.25">
      <c r="A5" t="s">
        <v>20</v>
      </c>
      <c r="B5" t="s">
        <v>9</v>
      </c>
      <c r="C5">
        <v>11.700000000000001</v>
      </c>
      <c r="D5">
        <v>13</v>
      </c>
      <c r="E5">
        <v>16.900000000000002</v>
      </c>
      <c r="O5" s="37">
        <f t="shared" ca="1" si="0"/>
        <v>9.9</v>
      </c>
      <c r="P5" s="38">
        <f t="shared" ca="1" si="5"/>
        <v>11</v>
      </c>
      <c r="Q5" s="38">
        <f t="shared" ca="1" si="1"/>
        <v>14.3</v>
      </c>
      <c r="R5" s="2"/>
      <c r="S5" s="11">
        <f t="shared" ca="1" si="2"/>
        <v>11</v>
      </c>
      <c r="T5" s="2">
        <f t="shared" ca="1" si="3"/>
        <v>11</v>
      </c>
      <c r="U5" s="6">
        <f t="shared" ca="1" si="4"/>
        <v>0.15384615384615385</v>
      </c>
      <c r="V5" s="12"/>
      <c r="X5" s="2">
        <v>13</v>
      </c>
      <c r="Y5" s="2">
        <v>15</v>
      </c>
      <c r="Z5" s="2">
        <v>20</v>
      </c>
    </row>
    <row r="6" spans="1:26" x14ac:dyDescent="0.25">
      <c r="A6" t="s">
        <v>21</v>
      </c>
      <c r="B6" t="s">
        <v>10</v>
      </c>
      <c r="C6">
        <v>11.700000000000001</v>
      </c>
      <c r="D6">
        <v>13</v>
      </c>
      <c r="E6">
        <v>16.900000000000002</v>
      </c>
      <c r="O6" s="37">
        <f t="shared" ca="1" si="0"/>
        <v>13.499999999999998</v>
      </c>
      <c r="P6" s="38">
        <f t="shared" ca="1" si="5"/>
        <v>14.999999999999998</v>
      </c>
      <c r="Q6" s="38">
        <f t="shared" ca="1" si="1"/>
        <v>19.5</v>
      </c>
      <c r="R6" s="2"/>
      <c r="S6" s="11">
        <f t="shared" ca="1" si="2"/>
        <v>15</v>
      </c>
      <c r="T6" s="2">
        <f t="shared" ca="1" si="3"/>
        <v>14.999999999999998</v>
      </c>
      <c r="U6" s="6">
        <f t="shared" ca="1" si="4"/>
        <v>-0.15384615384615385</v>
      </c>
      <c r="V6" s="12"/>
      <c r="X6" s="2">
        <v>6</v>
      </c>
      <c r="Y6" s="2">
        <v>7</v>
      </c>
      <c r="Z6" s="2">
        <v>10</v>
      </c>
    </row>
    <row r="7" spans="1:26" x14ac:dyDescent="0.25">
      <c r="A7" t="s">
        <v>22</v>
      </c>
      <c r="B7" t="s">
        <v>11</v>
      </c>
      <c r="C7">
        <v>11.700000000000001</v>
      </c>
      <c r="D7">
        <v>13</v>
      </c>
      <c r="E7">
        <v>16.900000000000002</v>
      </c>
      <c r="O7" s="37">
        <f t="shared" ca="1" si="0"/>
        <v>10.8</v>
      </c>
      <c r="P7" s="38">
        <f t="shared" ca="1" si="5"/>
        <v>12</v>
      </c>
      <c r="Q7" s="38">
        <f t="shared" ca="1" si="1"/>
        <v>15.600000000000001</v>
      </c>
      <c r="R7" s="2"/>
      <c r="S7" s="11">
        <f t="shared" ca="1" si="2"/>
        <v>12</v>
      </c>
      <c r="T7" s="2">
        <f t="shared" ca="1" si="3"/>
        <v>12</v>
      </c>
      <c r="U7" s="6">
        <f t="shared" ca="1" si="4"/>
        <v>7.6923076923076927E-2</v>
      </c>
      <c r="V7" s="12"/>
      <c r="X7" s="2">
        <v>15</v>
      </c>
      <c r="Y7" s="2">
        <v>18</v>
      </c>
      <c r="Z7" s="2">
        <v>23</v>
      </c>
    </row>
    <row r="8" spans="1:26" x14ac:dyDescent="0.25">
      <c r="A8" t="s">
        <v>23</v>
      </c>
      <c r="B8" t="s">
        <v>12</v>
      </c>
      <c r="C8">
        <v>11.700000000000001</v>
      </c>
      <c r="D8">
        <v>13</v>
      </c>
      <c r="E8">
        <v>16.900000000000002</v>
      </c>
      <c r="O8" s="37">
        <f t="shared" ca="1" si="0"/>
        <v>11.700000000000001</v>
      </c>
      <c r="P8" s="38">
        <f t="shared" ca="1" si="5"/>
        <v>13</v>
      </c>
      <c r="Q8" s="38">
        <f t="shared" ca="1" si="1"/>
        <v>16.900000000000002</v>
      </c>
      <c r="R8" s="2"/>
      <c r="S8" s="11">
        <f t="shared" ca="1" si="2"/>
        <v>13</v>
      </c>
      <c r="T8" s="2">
        <f t="shared" ca="1" si="3"/>
        <v>13</v>
      </c>
      <c r="U8" s="6">
        <f t="shared" ca="1" si="4"/>
        <v>0</v>
      </c>
      <c r="V8" s="12"/>
      <c r="X8" s="2">
        <v>6</v>
      </c>
      <c r="Y8" s="2">
        <v>7</v>
      </c>
      <c r="Z8" s="2">
        <v>10</v>
      </c>
    </row>
    <row r="9" spans="1:26" x14ac:dyDescent="0.25">
      <c r="A9" t="s">
        <v>24</v>
      </c>
      <c r="B9" t="s">
        <v>13</v>
      </c>
      <c r="C9">
        <v>11.700000000000001</v>
      </c>
      <c r="D9">
        <v>13</v>
      </c>
      <c r="E9">
        <v>16.900000000000002</v>
      </c>
      <c r="O9" s="37">
        <f t="shared" ca="1" si="0"/>
        <v>9.9</v>
      </c>
      <c r="P9" s="38">
        <f t="shared" ca="1" si="5"/>
        <v>11</v>
      </c>
      <c r="Q9" s="38">
        <f t="shared" ca="1" si="1"/>
        <v>14.3</v>
      </c>
      <c r="R9" s="2"/>
      <c r="S9" s="11">
        <f t="shared" ca="1" si="2"/>
        <v>11</v>
      </c>
      <c r="T9" s="2">
        <f t="shared" ca="1" si="3"/>
        <v>11</v>
      </c>
      <c r="U9" s="6">
        <f t="shared" ca="1" si="4"/>
        <v>0.15384615384615385</v>
      </c>
      <c r="V9" s="12"/>
      <c r="X9" s="2">
        <v>2</v>
      </c>
      <c r="Y9" s="2">
        <v>3</v>
      </c>
      <c r="Z9" s="2">
        <v>4</v>
      </c>
    </row>
    <row r="10" spans="1:26" x14ac:dyDescent="0.25">
      <c r="A10" t="s">
        <v>25</v>
      </c>
      <c r="B10" t="s">
        <v>14</v>
      </c>
      <c r="C10">
        <v>11.700000000000001</v>
      </c>
      <c r="D10">
        <v>13</v>
      </c>
      <c r="E10">
        <v>16.900000000000002</v>
      </c>
      <c r="O10" s="37">
        <f t="shared" ca="1" si="0"/>
        <v>9.9</v>
      </c>
      <c r="P10" s="38">
        <f t="shared" ca="1" si="5"/>
        <v>11</v>
      </c>
      <c r="Q10" s="38">
        <f t="shared" ca="1" si="1"/>
        <v>14.3</v>
      </c>
      <c r="R10" s="2"/>
      <c r="S10" s="11">
        <f t="shared" ca="1" si="2"/>
        <v>11</v>
      </c>
      <c r="T10" s="2">
        <f t="shared" ca="1" si="3"/>
        <v>11</v>
      </c>
      <c r="U10" s="6">
        <f t="shared" ca="1" si="4"/>
        <v>0.15384615384615385</v>
      </c>
      <c r="V10" s="12"/>
      <c r="X10" s="2">
        <v>10</v>
      </c>
      <c r="Y10" s="2">
        <v>12</v>
      </c>
      <c r="Z10" s="2">
        <v>16</v>
      </c>
    </row>
    <row r="11" spans="1:26" x14ac:dyDescent="0.25">
      <c r="A11" t="s">
        <v>26</v>
      </c>
      <c r="B11" t="s">
        <v>15</v>
      </c>
      <c r="C11">
        <v>11.700000000000001</v>
      </c>
      <c r="D11">
        <v>13</v>
      </c>
      <c r="E11">
        <v>16.900000000000002</v>
      </c>
      <c r="O11" s="37">
        <f t="shared" ca="1" si="0"/>
        <v>12.6</v>
      </c>
      <c r="P11" s="38">
        <f t="shared" ca="1" si="5"/>
        <v>14</v>
      </c>
      <c r="Q11" s="38">
        <f t="shared" ca="1" si="1"/>
        <v>18.2</v>
      </c>
      <c r="R11" s="2"/>
      <c r="S11" s="11">
        <f t="shared" ca="1" si="2"/>
        <v>14</v>
      </c>
      <c r="T11" s="2">
        <f t="shared" ca="1" si="3"/>
        <v>14</v>
      </c>
      <c r="U11" s="6">
        <f t="shared" ca="1" si="4"/>
        <v>-7.6923076923076927E-2</v>
      </c>
      <c r="V11" s="12"/>
      <c r="X11" s="2">
        <v>19</v>
      </c>
      <c r="Y11" s="2">
        <v>21</v>
      </c>
      <c r="Z11" s="2">
        <v>28</v>
      </c>
    </row>
    <row r="12" spans="1:26" x14ac:dyDescent="0.25">
      <c r="A12" t="s">
        <v>27</v>
      </c>
      <c r="B12" t="s">
        <v>16</v>
      </c>
      <c r="C12">
        <v>11.700000000000001</v>
      </c>
      <c r="D12">
        <v>13</v>
      </c>
      <c r="E12">
        <v>16.900000000000002</v>
      </c>
      <c r="O12" s="37">
        <f t="shared" ca="1" si="0"/>
        <v>9.9</v>
      </c>
      <c r="P12" s="38">
        <f t="shared" ca="1" si="5"/>
        <v>11</v>
      </c>
      <c r="Q12" s="38">
        <f t="shared" ca="1" si="1"/>
        <v>14.3</v>
      </c>
      <c r="R12" s="2"/>
      <c r="S12" s="11">
        <f t="shared" ca="1" si="2"/>
        <v>11</v>
      </c>
      <c r="T12" s="2">
        <f t="shared" ca="1" si="3"/>
        <v>11</v>
      </c>
      <c r="U12" s="6">
        <f t="shared" ca="1" si="4"/>
        <v>0.15384615384615385</v>
      </c>
      <c r="V12" s="12"/>
      <c r="X12" s="2"/>
      <c r="Y12" s="2"/>
    </row>
    <row r="13" spans="1:26" x14ac:dyDescent="0.25">
      <c r="A13" t="s">
        <v>1</v>
      </c>
      <c r="B13" t="s">
        <v>2</v>
      </c>
      <c r="C13" s="2">
        <v>1</v>
      </c>
      <c r="D13" s="2">
        <v>1</v>
      </c>
      <c r="E13" s="2">
        <v>1</v>
      </c>
      <c r="O13" s="10"/>
      <c r="P13" s="2"/>
      <c r="Q13" s="2"/>
      <c r="R13" s="2"/>
      <c r="S13" s="2"/>
      <c r="T13" s="2"/>
      <c r="U13" s="2"/>
      <c r="V13" s="12"/>
      <c r="W13" s="2"/>
      <c r="X13" s="2"/>
      <c r="Y13" s="2"/>
      <c r="Z13" s="2"/>
    </row>
    <row r="14" spans="1:26" x14ac:dyDescent="0.25">
      <c r="O14" s="13"/>
      <c r="P14" s="11"/>
      <c r="Q14" s="11"/>
      <c r="R14" s="11"/>
      <c r="S14" s="11"/>
      <c r="T14" s="11"/>
      <c r="U14" s="11"/>
      <c r="V14" s="14"/>
    </row>
    <row r="15" spans="1:26" ht="15.75" thickBot="1" x14ac:dyDescent="0.3">
      <c r="B15" s="3" t="s">
        <v>5</v>
      </c>
      <c r="C15">
        <f>SUM(C2:C12)</f>
        <v>128.70000000000002</v>
      </c>
      <c r="D15">
        <f t="shared" ref="D15" si="6">SUM(D2:D12)</f>
        <v>143</v>
      </c>
      <c r="E15">
        <f>SUM(E2:E12)</f>
        <v>185.90000000000003</v>
      </c>
      <c r="O15" s="15">
        <f ca="1">SUM(O2:O12)</f>
        <v>126.00000000000001</v>
      </c>
      <c r="P15" s="16">
        <f ca="1">SUM(P2:P12)</f>
        <v>140</v>
      </c>
      <c r="Q15" s="16">
        <f ca="1">SUM(Q2:Q12)</f>
        <v>182.00000000000003</v>
      </c>
      <c r="R15" s="17"/>
      <c r="S15" s="16"/>
      <c r="T15" s="16"/>
      <c r="U15" s="18"/>
      <c r="V15" s="19"/>
      <c r="X15" s="4"/>
    </row>
    <row r="16" spans="1:26" x14ac:dyDescent="0.25">
      <c r="I16" s="5"/>
      <c r="L16" s="4"/>
      <c r="P16" s="4">
        <f>13*11</f>
        <v>143</v>
      </c>
    </row>
    <row r="17" spans="1:16" x14ac:dyDescent="0.25">
      <c r="I17" s="5"/>
      <c r="L17" s="4"/>
      <c r="P17" s="4"/>
    </row>
    <row r="18" spans="1:16" x14ac:dyDescent="0.25">
      <c r="I18" s="5"/>
      <c r="L18" s="4"/>
      <c r="P18" s="4"/>
    </row>
    <row r="19" spans="1:16" ht="21" x14ac:dyDescent="0.35">
      <c r="C19" s="63" t="s">
        <v>40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21.75" thickBot="1" x14ac:dyDescent="0.4">
      <c r="C20" s="61" t="s">
        <v>37</v>
      </c>
      <c r="D20" s="61"/>
      <c r="E20" s="61"/>
      <c r="F20" s="61"/>
      <c r="G20" s="53"/>
      <c r="H20" s="61" t="s">
        <v>36</v>
      </c>
      <c r="I20" s="61"/>
      <c r="J20" s="61"/>
      <c r="K20" s="61"/>
      <c r="L20" s="54"/>
      <c r="M20" s="61" t="s">
        <v>38</v>
      </c>
      <c r="N20" s="61"/>
      <c r="O20" s="61"/>
      <c r="P20" s="61"/>
    </row>
    <row r="21" spans="1:16" ht="21.75" thickBot="1" x14ac:dyDescent="0.4">
      <c r="A21" s="64" t="s">
        <v>39</v>
      </c>
      <c r="C21" s="58" t="s">
        <v>33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</row>
    <row r="22" spans="1:16" ht="21.75" thickBot="1" x14ac:dyDescent="0.4">
      <c r="A22" s="64"/>
      <c r="B22" s="62" t="s">
        <v>38</v>
      </c>
      <c r="C22" s="58" t="s">
        <v>30</v>
      </c>
      <c r="D22" s="59"/>
      <c r="E22" s="59"/>
      <c r="F22" s="29"/>
      <c r="G22" s="30"/>
      <c r="H22" s="58" t="s">
        <v>34</v>
      </c>
      <c r="I22" s="59"/>
      <c r="J22" s="59"/>
      <c r="K22" s="29"/>
      <c r="L22" s="31"/>
      <c r="M22" s="58" t="s">
        <v>28</v>
      </c>
      <c r="N22" s="59"/>
      <c r="O22" s="59"/>
      <c r="P22" s="32"/>
    </row>
    <row r="23" spans="1:16" x14ac:dyDescent="0.25">
      <c r="A23" s="64"/>
      <c r="B23" s="62"/>
      <c r="C23" s="37">
        <f>D23*0.9</f>
        <v>11.700000000000001</v>
      </c>
      <c r="D23" s="38">
        <v>13</v>
      </c>
      <c r="E23" s="38">
        <f>D23*1.3</f>
        <v>16.900000000000002</v>
      </c>
      <c r="F23" s="21">
        <f>($S$1-D23)/$S$1</f>
        <v>0</v>
      </c>
      <c r="G23" s="41"/>
      <c r="H23" s="37">
        <f>I23*0.9</f>
        <v>11.700000000000001</v>
      </c>
      <c r="I23" s="43">
        <v>13</v>
      </c>
      <c r="J23" s="38">
        <f>I23*1.3</f>
        <v>16.900000000000002</v>
      </c>
      <c r="K23" s="21">
        <f>($S$1-I23)/$S$1</f>
        <v>0</v>
      </c>
      <c r="L23" s="43"/>
      <c r="M23" s="46">
        <f>N23*0.9</f>
        <v>12.6</v>
      </c>
      <c r="N23" s="41">
        <v>14</v>
      </c>
      <c r="O23" s="41">
        <f>N23*1.3</f>
        <v>18.2</v>
      </c>
      <c r="P23" s="20">
        <f>($S$1-N23)/$S$1</f>
        <v>-7.6923076923076927E-2</v>
      </c>
    </row>
    <row r="24" spans="1:16" x14ac:dyDescent="0.25">
      <c r="A24" s="64"/>
      <c r="B24" s="62"/>
      <c r="C24" s="37">
        <f t="shared" ref="C24:C33" si="7">D24*0.9</f>
        <v>9.9</v>
      </c>
      <c r="D24" s="38">
        <v>11</v>
      </c>
      <c r="E24" s="38">
        <f t="shared" ref="E24:E33" si="8">D24*1.3</f>
        <v>14.3</v>
      </c>
      <c r="F24" s="21">
        <f t="shared" ref="F24:F33" si="9">($S$1-D24)/$S$1</f>
        <v>0.15384615384615385</v>
      </c>
      <c r="G24" s="41"/>
      <c r="H24" s="37">
        <f t="shared" ref="H24:H33" si="10">I24*0.9</f>
        <v>11.700000000000001</v>
      </c>
      <c r="I24" s="43">
        <v>13</v>
      </c>
      <c r="J24" s="38">
        <f t="shared" ref="J24:J33" si="11">I24*1.3</f>
        <v>16.900000000000002</v>
      </c>
      <c r="K24" s="21">
        <f t="shared" ref="K24:K33" si="12">($S$1-I24)/$S$1</f>
        <v>0</v>
      </c>
      <c r="L24" s="41"/>
      <c r="M24" s="46">
        <f t="shared" ref="M24:M33" si="13">N24*0.9</f>
        <v>9.9</v>
      </c>
      <c r="N24" s="41">
        <v>11</v>
      </c>
      <c r="O24" s="41">
        <f t="shared" ref="O24:O33" si="14">N24*1.3</f>
        <v>14.3</v>
      </c>
      <c r="P24" s="20">
        <f>($S$1-N24)/$S$1</f>
        <v>0.15384615384615385</v>
      </c>
    </row>
    <row r="25" spans="1:16" x14ac:dyDescent="0.25">
      <c r="A25" s="64"/>
      <c r="B25" s="62"/>
      <c r="C25" s="37">
        <f t="shared" si="7"/>
        <v>9.9</v>
      </c>
      <c r="D25" s="38">
        <v>11</v>
      </c>
      <c r="E25" s="38">
        <f t="shared" si="8"/>
        <v>14.3</v>
      </c>
      <c r="F25" s="21">
        <f t="shared" si="9"/>
        <v>0.15384615384615385</v>
      </c>
      <c r="G25" s="41"/>
      <c r="H25" s="37">
        <f t="shared" si="10"/>
        <v>11.700000000000001</v>
      </c>
      <c r="I25" s="43">
        <v>13</v>
      </c>
      <c r="J25" s="38">
        <f t="shared" si="11"/>
        <v>16.900000000000002</v>
      </c>
      <c r="K25" s="21">
        <f t="shared" si="12"/>
        <v>0</v>
      </c>
      <c r="L25" s="41"/>
      <c r="M25" s="46">
        <f t="shared" si="13"/>
        <v>11.700000000000001</v>
      </c>
      <c r="N25" s="41">
        <v>13</v>
      </c>
      <c r="O25" s="41">
        <f t="shared" si="14"/>
        <v>16.900000000000002</v>
      </c>
      <c r="P25" s="20">
        <f t="shared" ref="P25:P33" si="15">($S$1-N25)/$S$1</f>
        <v>0</v>
      </c>
    </row>
    <row r="26" spans="1:16" x14ac:dyDescent="0.25">
      <c r="A26" s="64"/>
      <c r="B26" s="62"/>
      <c r="C26" s="37">
        <f t="shared" si="7"/>
        <v>16.2</v>
      </c>
      <c r="D26" s="38">
        <v>18</v>
      </c>
      <c r="E26" s="38">
        <f t="shared" si="8"/>
        <v>23.400000000000002</v>
      </c>
      <c r="F26" s="21">
        <f t="shared" si="9"/>
        <v>-0.38461538461538464</v>
      </c>
      <c r="G26" s="41"/>
      <c r="H26" s="37">
        <f>I26*0.9</f>
        <v>11.700000000000001</v>
      </c>
      <c r="I26" s="43">
        <v>13</v>
      </c>
      <c r="J26" s="38">
        <f t="shared" si="11"/>
        <v>16.900000000000002</v>
      </c>
      <c r="K26" s="21">
        <f t="shared" si="12"/>
        <v>0</v>
      </c>
      <c r="L26" s="41"/>
      <c r="M26" s="46">
        <f t="shared" si="13"/>
        <v>9.9</v>
      </c>
      <c r="N26" s="41">
        <v>11</v>
      </c>
      <c r="O26" s="41">
        <f t="shared" si="14"/>
        <v>14.3</v>
      </c>
      <c r="P26" s="20">
        <f t="shared" si="15"/>
        <v>0.15384615384615385</v>
      </c>
    </row>
    <row r="27" spans="1:16" x14ac:dyDescent="0.25">
      <c r="A27" s="64"/>
      <c r="B27" s="62"/>
      <c r="C27" s="37">
        <f t="shared" si="7"/>
        <v>17.100000000000001</v>
      </c>
      <c r="D27" s="38">
        <v>19</v>
      </c>
      <c r="E27" s="38">
        <f t="shared" si="8"/>
        <v>24.7</v>
      </c>
      <c r="F27" s="21">
        <f t="shared" si="9"/>
        <v>-0.46153846153846156</v>
      </c>
      <c r="G27" s="41"/>
      <c r="H27" s="37">
        <f t="shared" si="10"/>
        <v>11.700000000000001</v>
      </c>
      <c r="I27" s="43">
        <v>13</v>
      </c>
      <c r="J27" s="38">
        <f t="shared" si="11"/>
        <v>16.900000000000002</v>
      </c>
      <c r="K27" s="21">
        <f t="shared" si="12"/>
        <v>0</v>
      </c>
      <c r="L27" s="41"/>
      <c r="M27" s="46">
        <f t="shared" si="13"/>
        <v>13.499999999999998</v>
      </c>
      <c r="N27" s="41">
        <v>14.999999999999998</v>
      </c>
      <c r="O27" s="41">
        <f t="shared" si="14"/>
        <v>19.5</v>
      </c>
      <c r="P27" s="20">
        <f t="shared" si="15"/>
        <v>-0.15384615384615372</v>
      </c>
    </row>
    <row r="28" spans="1:16" x14ac:dyDescent="0.25">
      <c r="A28" s="64"/>
      <c r="B28" s="62"/>
      <c r="C28" s="37">
        <f t="shared" si="7"/>
        <v>12.6</v>
      </c>
      <c r="D28" s="38">
        <v>14</v>
      </c>
      <c r="E28" s="38">
        <f t="shared" si="8"/>
        <v>18.2</v>
      </c>
      <c r="F28" s="21">
        <f t="shared" si="9"/>
        <v>-7.6923076923076927E-2</v>
      </c>
      <c r="G28" s="41"/>
      <c r="H28" s="37">
        <f t="shared" si="10"/>
        <v>11.700000000000001</v>
      </c>
      <c r="I28" s="43">
        <v>13</v>
      </c>
      <c r="J28" s="38">
        <f t="shared" si="11"/>
        <v>16.900000000000002</v>
      </c>
      <c r="K28" s="21">
        <f t="shared" si="12"/>
        <v>0</v>
      </c>
      <c r="L28" s="41"/>
      <c r="M28" s="46">
        <f t="shared" si="13"/>
        <v>10.8</v>
      </c>
      <c r="N28" s="41">
        <v>12</v>
      </c>
      <c r="O28" s="41">
        <f t="shared" si="14"/>
        <v>15.600000000000001</v>
      </c>
      <c r="P28" s="20">
        <f t="shared" si="15"/>
        <v>7.6923076923076927E-2</v>
      </c>
    </row>
    <row r="29" spans="1:16" x14ac:dyDescent="0.25">
      <c r="A29" s="64"/>
      <c r="B29" s="62"/>
      <c r="C29" s="37">
        <f t="shared" si="7"/>
        <v>10.8</v>
      </c>
      <c r="D29" s="38">
        <v>12</v>
      </c>
      <c r="E29" s="38">
        <f t="shared" si="8"/>
        <v>15.600000000000001</v>
      </c>
      <c r="F29" s="21">
        <f t="shared" si="9"/>
        <v>7.6923076923076927E-2</v>
      </c>
      <c r="G29" s="41"/>
      <c r="H29" s="37">
        <f t="shared" si="10"/>
        <v>11.700000000000001</v>
      </c>
      <c r="I29" s="43">
        <v>13</v>
      </c>
      <c r="J29" s="38">
        <f t="shared" si="11"/>
        <v>16.900000000000002</v>
      </c>
      <c r="K29" s="21">
        <f t="shared" si="12"/>
        <v>0</v>
      </c>
      <c r="L29" s="41"/>
      <c r="M29" s="46">
        <f t="shared" si="13"/>
        <v>12.6</v>
      </c>
      <c r="N29" s="41">
        <v>14</v>
      </c>
      <c r="O29" s="41">
        <f t="shared" si="14"/>
        <v>18.2</v>
      </c>
      <c r="P29" s="20">
        <f t="shared" si="15"/>
        <v>-7.6923076923076927E-2</v>
      </c>
    </row>
    <row r="30" spans="1:16" x14ac:dyDescent="0.25">
      <c r="A30" s="64"/>
      <c r="B30" s="62"/>
      <c r="C30" s="37">
        <f t="shared" si="7"/>
        <v>6.3</v>
      </c>
      <c r="D30" s="38">
        <v>7</v>
      </c>
      <c r="E30" s="38">
        <f t="shared" si="8"/>
        <v>9.1</v>
      </c>
      <c r="F30" s="21">
        <f t="shared" si="9"/>
        <v>0.46153846153846156</v>
      </c>
      <c r="G30" s="41"/>
      <c r="H30" s="37">
        <f t="shared" si="10"/>
        <v>11.700000000000001</v>
      </c>
      <c r="I30" s="43">
        <v>13</v>
      </c>
      <c r="J30" s="38">
        <f t="shared" si="11"/>
        <v>16.900000000000002</v>
      </c>
      <c r="K30" s="21">
        <f t="shared" si="12"/>
        <v>0</v>
      </c>
      <c r="L30" s="41"/>
      <c r="M30" s="46">
        <f t="shared" si="13"/>
        <v>12.6</v>
      </c>
      <c r="N30" s="41">
        <v>14</v>
      </c>
      <c r="O30" s="41">
        <f t="shared" si="14"/>
        <v>18.2</v>
      </c>
      <c r="P30" s="20">
        <f t="shared" si="15"/>
        <v>-7.6923076923076927E-2</v>
      </c>
    </row>
    <row r="31" spans="1:16" x14ac:dyDescent="0.25">
      <c r="A31" s="64"/>
      <c r="B31" s="62"/>
      <c r="C31" s="37">
        <f t="shared" si="7"/>
        <v>15.3</v>
      </c>
      <c r="D31" s="38">
        <v>17</v>
      </c>
      <c r="E31" s="38">
        <f t="shared" si="8"/>
        <v>22.1</v>
      </c>
      <c r="F31" s="21">
        <f t="shared" si="9"/>
        <v>-0.30769230769230771</v>
      </c>
      <c r="G31" s="41"/>
      <c r="H31" s="37">
        <f t="shared" si="10"/>
        <v>11.700000000000001</v>
      </c>
      <c r="I31" s="43">
        <v>13</v>
      </c>
      <c r="J31" s="38">
        <f t="shared" si="11"/>
        <v>16.900000000000002</v>
      </c>
      <c r="K31" s="21">
        <f t="shared" si="12"/>
        <v>0</v>
      </c>
      <c r="L31" s="41"/>
      <c r="M31" s="46">
        <f t="shared" si="13"/>
        <v>12.6</v>
      </c>
      <c r="N31" s="41">
        <v>14</v>
      </c>
      <c r="O31" s="41">
        <f t="shared" si="14"/>
        <v>18.2</v>
      </c>
      <c r="P31" s="20">
        <f t="shared" si="15"/>
        <v>-7.6923076923076927E-2</v>
      </c>
    </row>
    <row r="32" spans="1:16" x14ac:dyDescent="0.25">
      <c r="A32" s="64"/>
      <c r="B32" s="62"/>
      <c r="C32" s="37">
        <f t="shared" si="7"/>
        <v>8.1</v>
      </c>
      <c r="D32" s="38">
        <v>9</v>
      </c>
      <c r="E32" s="38">
        <f t="shared" si="8"/>
        <v>11.700000000000001</v>
      </c>
      <c r="F32" s="21">
        <f t="shared" si="9"/>
        <v>0.30769230769230771</v>
      </c>
      <c r="G32" s="41"/>
      <c r="H32" s="37">
        <f t="shared" si="10"/>
        <v>11.700000000000001</v>
      </c>
      <c r="I32" s="43">
        <v>13</v>
      </c>
      <c r="J32" s="38">
        <f t="shared" si="11"/>
        <v>16.900000000000002</v>
      </c>
      <c r="K32" s="21">
        <f t="shared" si="12"/>
        <v>0</v>
      </c>
      <c r="L32" s="41"/>
      <c r="M32" s="46">
        <f t="shared" si="13"/>
        <v>10.8</v>
      </c>
      <c r="N32" s="41">
        <v>12</v>
      </c>
      <c r="O32" s="41">
        <f t="shared" si="14"/>
        <v>15.600000000000001</v>
      </c>
      <c r="P32" s="20">
        <f t="shared" si="15"/>
        <v>7.6923076923076927E-2</v>
      </c>
    </row>
    <row r="33" spans="1:16" ht="15.75" thickBot="1" x14ac:dyDescent="0.3">
      <c r="A33" s="64"/>
      <c r="B33" s="62"/>
      <c r="C33" s="37">
        <f t="shared" si="7"/>
        <v>10.8</v>
      </c>
      <c r="D33" s="38">
        <v>12</v>
      </c>
      <c r="E33" s="38">
        <f t="shared" si="8"/>
        <v>15.600000000000001</v>
      </c>
      <c r="F33" s="21">
        <f t="shared" si="9"/>
        <v>7.6923076923076927E-2</v>
      </c>
      <c r="G33" s="41"/>
      <c r="H33" s="37">
        <f t="shared" si="10"/>
        <v>11.700000000000001</v>
      </c>
      <c r="I33" s="43">
        <v>13</v>
      </c>
      <c r="J33" s="38">
        <f t="shared" si="11"/>
        <v>16.900000000000002</v>
      </c>
      <c r="K33" s="21">
        <f t="shared" si="12"/>
        <v>0</v>
      </c>
      <c r="L33" s="41"/>
      <c r="M33" s="46">
        <f t="shared" si="13"/>
        <v>11.700000000000001</v>
      </c>
      <c r="N33" s="41">
        <v>13</v>
      </c>
      <c r="O33" s="41">
        <f t="shared" si="14"/>
        <v>16.900000000000002</v>
      </c>
      <c r="P33" s="20">
        <f t="shared" si="15"/>
        <v>0</v>
      </c>
    </row>
    <row r="34" spans="1:16" ht="21" x14ac:dyDescent="0.35">
      <c r="A34" s="64"/>
      <c r="B34" s="53"/>
      <c r="C34" s="7"/>
      <c r="D34" s="8"/>
      <c r="E34" s="8"/>
      <c r="F34" s="27"/>
      <c r="G34" s="8"/>
      <c r="H34" s="28"/>
      <c r="I34" s="23"/>
      <c r="J34" s="23"/>
      <c r="K34" s="27"/>
      <c r="L34" s="8"/>
      <c r="M34" s="7"/>
      <c r="N34" s="8"/>
      <c r="O34" s="8"/>
      <c r="P34" s="27"/>
    </row>
    <row r="35" spans="1:16" ht="21.75" thickBot="1" x14ac:dyDescent="0.4">
      <c r="A35" s="64"/>
      <c r="B35" s="53"/>
      <c r="C35" s="50">
        <f>SUM(C23:C34)</f>
        <v>128.69999999999999</v>
      </c>
      <c r="D35" s="51">
        <f>SUM(D23:D34)</f>
        <v>143</v>
      </c>
      <c r="E35" s="51">
        <f>SUM(E23:E34)</f>
        <v>185.89999999999998</v>
      </c>
      <c r="F35" s="52"/>
      <c r="G35" s="51"/>
      <c r="H35" s="50">
        <f t="shared" ref="H35:O35" si="16">SUM(H23:H33)</f>
        <v>128.70000000000002</v>
      </c>
      <c r="I35" s="51">
        <f>SUM(I23:I33)</f>
        <v>143</v>
      </c>
      <c r="J35" s="51">
        <f t="shared" si="16"/>
        <v>185.90000000000003</v>
      </c>
      <c r="K35" s="52"/>
      <c r="L35" s="51"/>
      <c r="M35" s="50">
        <f t="shared" si="16"/>
        <v>128.69999999999999</v>
      </c>
      <c r="N35" s="51">
        <f t="shared" si="16"/>
        <v>143</v>
      </c>
      <c r="O35" s="51">
        <f t="shared" si="16"/>
        <v>185.9</v>
      </c>
      <c r="P35" s="52"/>
    </row>
    <row r="36" spans="1:16" ht="21.75" thickBot="1" x14ac:dyDescent="0.4">
      <c r="A36" s="64"/>
      <c r="B36" s="62" t="s">
        <v>37</v>
      </c>
      <c r="C36" s="58" t="s">
        <v>32</v>
      </c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</row>
    <row r="37" spans="1:16" ht="21.75" thickBot="1" x14ac:dyDescent="0.4">
      <c r="A37" s="64"/>
      <c r="B37" s="62"/>
      <c r="C37" s="65" t="s">
        <v>30</v>
      </c>
      <c r="D37" s="66"/>
      <c r="E37" s="66"/>
      <c r="F37" s="33"/>
      <c r="G37" s="30"/>
      <c r="H37" s="65" t="s">
        <v>34</v>
      </c>
      <c r="I37" s="66"/>
      <c r="J37" s="66"/>
      <c r="K37" s="33"/>
      <c r="L37" s="31"/>
      <c r="M37" s="65" t="s">
        <v>28</v>
      </c>
      <c r="N37" s="66"/>
      <c r="O37" s="66"/>
      <c r="P37" s="36"/>
    </row>
    <row r="38" spans="1:16" x14ac:dyDescent="0.25">
      <c r="A38" s="64"/>
      <c r="B38" s="62"/>
      <c r="C38" s="39">
        <f>D38*0.8</f>
        <v>10.4</v>
      </c>
      <c r="D38" s="40">
        <v>13</v>
      </c>
      <c r="E38" s="40">
        <f>D38*1.6</f>
        <v>20.8</v>
      </c>
      <c r="F38" s="9">
        <f>($S$1-D38)/$S$1</f>
        <v>0</v>
      </c>
      <c r="G38" s="45"/>
      <c r="H38" s="39">
        <f>I38*0.8</f>
        <v>10.4</v>
      </c>
      <c r="I38" s="42">
        <v>13</v>
      </c>
      <c r="J38" s="40">
        <f>I38*1.6</f>
        <v>20.8</v>
      </c>
      <c r="K38" s="9">
        <f>($S$1-I38)/$S$1</f>
        <v>0</v>
      </c>
      <c r="L38" s="42"/>
      <c r="M38" s="44">
        <f>N38*0.8</f>
        <v>11.200000000000001</v>
      </c>
      <c r="N38" s="45">
        <v>14</v>
      </c>
      <c r="O38" s="45">
        <f>N38*1.6</f>
        <v>22.400000000000002</v>
      </c>
      <c r="P38" s="24">
        <f>($S$1-N38)/$S$1</f>
        <v>-7.6923076923076927E-2</v>
      </c>
    </row>
    <row r="39" spans="1:16" x14ac:dyDescent="0.25">
      <c r="A39" s="64"/>
      <c r="B39" s="62"/>
      <c r="C39" s="37">
        <f t="shared" ref="C39:C48" si="17">D39*0.8</f>
        <v>8.8000000000000007</v>
      </c>
      <c r="D39" s="38">
        <v>11</v>
      </c>
      <c r="E39" s="38">
        <f t="shared" ref="E39:E48" si="18">D39*1.6</f>
        <v>17.600000000000001</v>
      </c>
      <c r="F39" s="21">
        <f t="shared" ref="F39:F48" si="19">($S$1-D39)/$S$1</f>
        <v>0.15384615384615385</v>
      </c>
      <c r="G39" s="41"/>
      <c r="H39" s="37">
        <f t="shared" ref="H39:H48" si="20">I39*0.8</f>
        <v>10.4</v>
      </c>
      <c r="I39" s="43">
        <v>13</v>
      </c>
      <c r="J39" s="38">
        <f t="shared" ref="J39:J48" si="21">I39*1.6</f>
        <v>20.8</v>
      </c>
      <c r="K39" s="21">
        <f t="shared" ref="K39:K48" si="22">($S$1-I39)/$S$1</f>
        <v>0</v>
      </c>
      <c r="L39" s="41"/>
      <c r="M39" s="46">
        <f t="shared" ref="M39:M48" si="23">N39*0.8</f>
        <v>8.8000000000000007</v>
      </c>
      <c r="N39" s="41">
        <v>11</v>
      </c>
      <c r="O39" s="41">
        <f t="shared" ref="O39:O48" si="24">N39*1.6</f>
        <v>17.600000000000001</v>
      </c>
      <c r="P39" s="20">
        <f t="shared" ref="P39:P48" si="25">($S$1-N39)/$S$1</f>
        <v>0.15384615384615385</v>
      </c>
    </row>
    <row r="40" spans="1:16" x14ac:dyDescent="0.25">
      <c r="A40" s="64"/>
      <c r="B40" s="62"/>
      <c r="C40" s="37">
        <f t="shared" si="17"/>
        <v>8.8000000000000007</v>
      </c>
      <c r="D40" s="38">
        <v>11</v>
      </c>
      <c r="E40" s="38">
        <f t="shared" si="18"/>
        <v>17.600000000000001</v>
      </c>
      <c r="F40" s="21">
        <f t="shared" si="19"/>
        <v>0.15384615384615385</v>
      </c>
      <c r="G40" s="41"/>
      <c r="H40" s="37">
        <f t="shared" si="20"/>
        <v>10.4</v>
      </c>
      <c r="I40" s="43">
        <v>13</v>
      </c>
      <c r="J40" s="38">
        <f t="shared" si="21"/>
        <v>20.8</v>
      </c>
      <c r="K40" s="21">
        <f t="shared" si="22"/>
        <v>0</v>
      </c>
      <c r="L40" s="41"/>
      <c r="M40" s="46">
        <f t="shared" si="23"/>
        <v>10.4</v>
      </c>
      <c r="N40" s="41">
        <v>13</v>
      </c>
      <c r="O40" s="41">
        <f t="shared" si="24"/>
        <v>20.8</v>
      </c>
      <c r="P40" s="20">
        <f t="shared" si="25"/>
        <v>0</v>
      </c>
    </row>
    <row r="41" spans="1:16" x14ac:dyDescent="0.25">
      <c r="A41" s="64"/>
      <c r="B41" s="62"/>
      <c r="C41" s="37">
        <f t="shared" si="17"/>
        <v>14.4</v>
      </c>
      <c r="D41" s="38">
        <v>18</v>
      </c>
      <c r="E41" s="38">
        <f t="shared" si="18"/>
        <v>28.8</v>
      </c>
      <c r="F41" s="21">
        <f t="shared" si="19"/>
        <v>-0.38461538461538464</v>
      </c>
      <c r="G41" s="41"/>
      <c r="H41" s="37">
        <f t="shared" si="20"/>
        <v>10.4</v>
      </c>
      <c r="I41" s="43">
        <v>13</v>
      </c>
      <c r="J41" s="38">
        <f t="shared" si="21"/>
        <v>20.8</v>
      </c>
      <c r="K41" s="21">
        <f t="shared" si="22"/>
        <v>0</v>
      </c>
      <c r="L41" s="41"/>
      <c r="M41" s="46">
        <f t="shared" si="23"/>
        <v>8.8000000000000007</v>
      </c>
      <c r="N41" s="41">
        <v>11</v>
      </c>
      <c r="O41" s="41">
        <f t="shared" si="24"/>
        <v>17.600000000000001</v>
      </c>
      <c r="P41" s="20">
        <f t="shared" si="25"/>
        <v>0.15384615384615385</v>
      </c>
    </row>
    <row r="42" spans="1:16" x14ac:dyDescent="0.25">
      <c r="A42" s="64"/>
      <c r="B42" s="62"/>
      <c r="C42" s="37">
        <f t="shared" si="17"/>
        <v>15.200000000000001</v>
      </c>
      <c r="D42" s="38">
        <v>19</v>
      </c>
      <c r="E42" s="38">
        <f t="shared" si="18"/>
        <v>30.400000000000002</v>
      </c>
      <c r="F42" s="21">
        <f t="shared" si="19"/>
        <v>-0.46153846153846156</v>
      </c>
      <c r="G42" s="41"/>
      <c r="H42" s="37">
        <f t="shared" si="20"/>
        <v>10.4</v>
      </c>
      <c r="I42" s="43">
        <v>13</v>
      </c>
      <c r="J42" s="38">
        <f t="shared" si="21"/>
        <v>20.8</v>
      </c>
      <c r="K42" s="21">
        <f t="shared" si="22"/>
        <v>0</v>
      </c>
      <c r="L42" s="41"/>
      <c r="M42" s="46">
        <f t="shared" si="23"/>
        <v>12</v>
      </c>
      <c r="N42" s="41">
        <v>14.999999999999998</v>
      </c>
      <c r="O42" s="41">
        <f t="shared" si="24"/>
        <v>24</v>
      </c>
      <c r="P42" s="20">
        <f t="shared" si="25"/>
        <v>-0.15384615384615372</v>
      </c>
    </row>
    <row r="43" spans="1:16" x14ac:dyDescent="0.25">
      <c r="A43" s="64"/>
      <c r="B43" s="62"/>
      <c r="C43" s="37">
        <f t="shared" si="17"/>
        <v>11.200000000000001</v>
      </c>
      <c r="D43" s="38">
        <v>14</v>
      </c>
      <c r="E43" s="38">
        <f t="shared" si="18"/>
        <v>22.400000000000002</v>
      </c>
      <c r="F43" s="21">
        <f t="shared" si="19"/>
        <v>-7.6923076923076927E-2</v>
      </c>
      <c r="G43" s="41"/>
      <c r="H43" s="37">
        <f t="shared" si="20"/>
        <v>10.4</v>
      </c>
      <c r="I43" s="43">
        <v>13</v>
      </c>
      <c r="J43" s="38">
        <f t="shared" si="21"/>
        <v>20.8</v>
      </c>
      <c r="K43" s="21">
        <f t="shared" si="22"/>
        <v>0</v>
      </c>
      <c r="L43" s="41"/>
      <c r="M43" s="46">
        <f t="shared" si="23"/>
        <v>9.6000000000000014</v>
      </c>
      <c r="N43" s="41">
        <v>12</v>
      </c>
      <c r="O43" s="41">
        <f t="shared" si="24"/>
        <v>19.200000000000003</v>
      </c>
      <c r="P43" s="20">
        <f t="shared" si="25"/>
        <v>7.6923076923076927E-2</v>
      </c>
    </row>
    <row r="44" spans="1:16" x14ac:dyDescent="0.25">
      <c r="A44" s="64"/>
      <c r="B44" s="62"/>
      <c r="C44" s="37">
        <f t="shared" si="17"/>
        <v>9.6000000000000014</v>
      </c>
      <c r="D44" s="38">
        <v>12</v>
      </c>
      <c r="E44" s="38">
        <f t="shared" si="18"/>
        <v>19.200000000000003</v>
      </c>
      <c r="F44" s="21">
        <f t="shared" si="19"/>
        <v>7.6923076923076927E-2</v>
      </c>
      <c r="G44" s="41"/>
      <c r="H44" s="37">
        <f t="shared" si="20"/>
        <v>10.4</v>
      </c>
      <c r="I44" s="43">
        <v>13</v>
      </c>
      <c r="J44" s="38">
        <f t="shared" si="21"/>
        <v>20.8</v>
      </c>
      <c r="K44" s="21">
        <f t="shared" si="22"/>
        <v>0</v>
      </c>
      <c r="L44" s="41"/>
      <c r="M44" s="46">
        <f t="shared" si="23"/>
        <v>11.200000000000001</v>
      </c>
      <c r="N44" s="41">
        <v>14</v>
      </c>
      <c r="O44" s="41">
        <f t="shared" si="24"/>
        <v>22.400000000000002</v>
      </c>
      <c r="P44" s="20">
        <f t="shared" si="25"/>
        <v>-7.6923076923076927E-2</v>
      </c>
    </row>
    <row r="45" spans="1:16" x14ac:dyDescent="0.25">
      <c r="A45" s="64"/>
      <c r="B45" s="62"/>
      <c r="C45" s="37">
        <f t="shared" si="17"/>
        <v>5.6000000000000005</v>
      </c>
      <c r="D45" s="38">
        <v>7</v>
      </c>
      <c r="E45" s="38">
        <f t="shared" si="18"/>
        <v>11.200000000000001</v>
      </c>
      <c r="F45" s="21">
        <f t="shared" si="19"/>
        <v>0.46153846153846156</v>
      </c>
      <c r="G45" s="41"/>
      <c r="H45" s="37">
        <f t="shared" si="20"/>
        <v>10.4</v>
      </c>
      <c r="I45" s="43">
        <v>13</v>
      </c>
      <c r="J45" s="38">
        <f t="shared" si="21"/>
        <v>20.8</v>
      </c>
      <c r="K45" s="21">
        <f t="shared" si="22"/>
        <v>0</v>
      </c>
      <c r="L45" s="41"/>
      <c r="M45" s="46">
        <f t="shared" si="23"/>
        <v>11.200000000000001</v>
      </c>
      <c r="N45" s="41">
        <v>14</v>
      </c>
      <c r="O45" s="41">
        <f t="shared" si="24"/>
        <v>22.400000000000002</v>
      </c>
      <c r="P45" s="20">
        <f t="shared" si="25"/>
        <v>-7.6923076923076927E-2</v>
      </c>
    </row>
    <row r="46" spans="1:16" x14ac:dyDescent="0.25">
      <c r="A46" s="64"/>
      <c r="B46" s="62"/>
      <c r="C46" s="37">
        <f t="shared" si="17"/>
        <v>13.600000000000001</v>
      </c>
      <c r="D46" s="38">
        <v>17</v>
      </c>
      <c r="E46" s="38">
        <f t="shared" si="18"/>
        <v>27.200000000000003</v>
      </c>
      <c r="F46" s="21">
        <f t="shared" si="19"/>
        <v>-0.30769230769230771</v>
      </c>
      <c r="G46" s="41"/>
      <c r="H46" s="37">
        <f t="shared" si="20"/>
        <v>10.4</v>
      </c>
      <c r="I46" s="43">
        <v>13</v>
      </c>
      <c r="J46" s="38">
        <f t="shared" si="21"/>
        <v>20.8</v>
      </c>
      <c r="K46" s="21">
        <f t="shared" si="22"/>
        <v>0</v>
      </c>
      <c r="L46" s="41"/>
      <c r="M46" s="46">
        <f t="shared" si="23"/>
        <v>11.200000000000001</v>
      </c>
      <c r="N46" s="41">
        <v>14</v>
      </c>
      <c r="O46" s="41">
        <f t="shared" si="24"/>
        <v>22.400000000000002</v>
      </c>
      <c r="P46" s="20">
        <f t="shared" si="25"/>
        <v>-7.6923076923076927E-2</v>
      </c>
    </row>
    <row r="47" spans="1:16" x14ac:dyDescent="0.25">
      <c r="A47" s="64"/>
      <c r="B47" s="62"/>
      <c r="C47" s="37">
        <f t="shared" si="17"/>
        <v>7.2</v>
      </c>
      <c r="D47" s="38">
        <v>9</v>
      </c>
      <c r="E47" s="38">
        <f t="shared" si="18"/>
        <v>14.4</v>
      </c>
      <c r="F47" s="21">
        <f t="shared" si="19"/>
        <v>0.30769230769230771</v>
      </c>
      <c r="G47" s="41"/>
      <c r="H47" s="37">
        <f t="shared" si="20"/>
        <v>10.4</v>
      </c>
      <c r="I47" s="43">
        <v>13</v>
      </c>
      <c r="J47" s="38">
        <f t="shared" si="21"/>
        <v>20.8</v>
      </c>
      <c r="K47" s="21">
        <f t="shared" si="22"/>
        <v>0</v>
      </c>
      <c r="L47" s="41"/>
      <c r="M47" s="46">
        <f t="shared" si="23"/>
        <v>9.6000000000000014</v>
      </c>
      <c r="N47" s="41">
        <v>12</v>
      </c>
      <c r="O47" s="41">
        <f t="shared" si="24"/>
        <v>19.200000000000003</v>
      </c>
      <c r="P47" s="20">
        <f t="shared" si="25"/>
        <v>7.6923076923076927E-2</v>
      </c>
    </row>
    <row r="48" spans="1:16" ht="15.75" thickBot="1" x14ac:dyDescent="0.3">
      <c r="A48" s="64"/>
      <c r="B48" s="62"/>
      <c r="C48" s="47">
        <f t="shared" si="17"/>
        <v>9.6000000000000014</v>
      </c>
      <c r="D48" s="48">
        <v>12</v>
      </c>
      <c r="E48" s="48">
        <f t="shared" si="18"/>
        <v>19.200000000000003</v>
      </c>
      <c r="F48" s="25">
        <f t="shared" si="19"/>
        <v>7.6923076923076927E-2</v>
      </c>
      <c r="G48" s="51"/>
      <c r="H48" s="47">
        <f t="shared" si="20"/>
        <v>10.4</v>
      </c>
      <c r="I48" s="49">
        <v>13</v>
      </c>
      <c r="J48" s="48">
        <f t="shared" si="21"/>
        <v>20.8</v>
      </c>
      <c r="K48" s="25">
        <f t="shared" si="22"/>
        <v>0</v>
      </c>
      <c r="L48" s="51"/>
      <c r="M48" s="50">
        <f t="shared" si="23"/>
        <v>10.4</v>
      </c>
      <c r="N48" s="51">
        <v>13</v>
      </c>
      <c r="O48" s="51">
        <f t="shared" si="24"/>
        <v>20.8</v>
      </c>
      <c r="P48" s="26">
        <f t="shared" si="25"/>
        <v>0</v>
      </c>
    </row>
    <row r="49" spans="1:16" ht="21" x14ac:dyDescent="0.35">
      <c r="A49" s="64"/>
      <c r="B49" s="53"/>
      <c r="C49" s="13"/>
      <c r="D49" s="11"/>
      <c r="E49" s="11"/>
      <c r="F49" s="14"/>
      <c r="G49" s="11"/>
      <c r="H49" s="22"/>
      <c r="I49" s="4"/>
      <c r="J49" s="4"/>
      <c r="K49" s="14"/>
      <c r="L49" s="11"/>
      <c r="M49" s="13"/>
      <c r="N49" s="11"/>
      <c r="O49" s="11"/>
      <c r="P49" s="14"/>
    </row>
    <row r="50" spans="1:16" ht="21.75" thickBot="1" x14ac:dyDescent="0.4">
      <c r="A50" s="64"/>
      <c r="B50" s="53"/>
      <c r="C50" s="50">
        <f>SUM(C38:C49)</f>
        <v>114.4</v>
      </c>
      <c r="D50" s="51">
        <f>SUM(D38:D49)</f>
        <v>143</v>
      </c>
      <c r="E50" s="51">
        <f>SUM(E38:E49)</f>
        <v>228.8</v>
      </c>
      <c r="F50" s="52"/>
      <c r="G50" s="51"/>
      <c r="H50" s="50">
        <f t="shared" ref="H50:J50" si="26">SUM(H38:H48)</f>
        <v>114.40000000000002</v>
      </c>
      <c r="I50" s="51">
        <f t="shared" si="26"/>
        <v>143</v>
      </c>
      <c r="J50" s="51">
        <f t="shared" si="26"/>
        <v>228.80000000000004</v>
      </c>
      <c r="K50" s="52"/>
      <c r="L50" s="51"/>
      <c r="M50" s="50">
        <f t="shared" ref="M50:O50" si="27">SUM(M38:M48)</f>
        <v>114.4</v>
      </c>
      <c r="N50" s="51">
        <f t="shared" si="27"/>
        <v>143</v>
      </c>
      <c r="O50" s="51">
        <f t="shared" si="27"/>
        <v>228.8</v>
      </c>
      <c r="P50" s="52"/>
    </row>
    <row r="51" spans="1:16" ht="21.75" thickBot="1" x14ac:dyDescent="0.4">
      <c r="A51" s="64"/>
      <c r="B51" s="53"/>
      <c r="C51" s="58" t="s">
        <v>35</v>
      </c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</row>
    <row r="52" spans="1:16" ht="21.75" thickBot="1" x14ac:dyDescent="0.4">
      <c r="A52" s="64"/>
      <c r="B52" s="62" t="s">
        <v>36</v>
      </c>
      <c r="C52" s="65" t="s">
        <v>30</v>
      </c>
      <c r="D52" s="66"/>
      <c r="E52" s="66"/>
      <c r="F52" s="33"/>
      <c r="G52" s="34"/>
      <c r="H52" s="65" t="s">
        <v>34</v>
      </c>
      <c r="I52" s="66"/>
      <c r="J52" s="66"/>
      <c r="K52" s="33"/>
      <c r="L52" s="35"/>
      <c r="M52" s="65" t="s">
        <v>28</v>
      </c>
      <c r="N52" s="66"/>
      <c r="O52" s="66"/>
      <c r="P52" s="36"/>
    </row>
    <row r="53" spans="1:16" x14ac:dyDescent="0.25">
      <c r="A53" s="64"/>
      <c r="B53" s="62"/>
      <c r="C53" s="39">
        <f>D53</f>
        <v>13</v>
      </c>
      <c r="D53" s="40">
        <v>13</v>
      </c>
      <c r="E53" s="40">
        <f>D53</f>
        <v>13</v>
      </c>
      <c r="F53" s="9">
        <f>($S$1-D53)/$S$1</f>
        <v>0</v>
      </c>
      <c r="G53" s="41"/>
      <c r="H53" s="39">
        <f>I53</f>
        <v>13</v>
      </c>
      <c r="I53" s="42">
        <v>13</v>
      </c>
      <c r="J53" s="40">
        <f>I53</f>
        <v>13</v>
      </c>
      <c r="K53" s="9">
        <f>($S$1-I53)/$S$1</f>
        <v>0</v>
      </c>
      <c r="L53" s="43"/>
      <c r="M53" s="44">
        <f>N53</f>
        <v>14</v>
      </c>
      <c r="N53" s="45">
        <v>14</v>
      </c>
      <c r="O53" s="45">
        <f>N53</f>
        <v>14</v>
      </c>
      <c r="P53" s="24">
        <f>($S$1-N53)/$S$1</f>
        <v>-7.6923076923076927E-2</v>
      </c>
    </row>
    <row r="54" spans="1:16" x14ac:dyDescent="0.25">
      <c r="A54" s="64"/>
      <c r="B54" s="62"/>
      <c r="C54" s="37">
        <f t="shared" ref="C54:C63" si="28">D54</f>
        <v>11</v>
      </c>
      <c r="D54" s="38">
        <v>11</v>
      </c>
      <c r="E54" s="38">
        <f t="shared" ref="E54:E63" si="29">D54</f>
        <v>11</v>
      </c>
      <c r="F54" s="21">
        <f t="shared" ref="F54:F63" si="30">($S$1-D54)/$S$1</f>
        <v>0.15384615384615385</v>
      </c>
      <c r="G54" s="41"/>
      <c r="H54" s="37">
        <f t="shared" ref="H54:H63" si="31">I54</f>
        <v>13</v>
      </c>
      <c r="I54" s="43">
        <v>13</v>
      </c>
      <c r="J54" s="38">
        <f t="shared" ref="J54:J63" si="32">I54</f>
        <v>13</v>
      </c>
      <c r="K54" s="21">
        <f t="shared" ref="K54:K63" si="33">($S$1-I54)/$S$1</f>
        <v>0</v>
      </c>
      <c r="L54" s="41"/>
      <c r="M54" s="46">
        <f t="shared" ref="M54:M63" si="34">N54</f>
        <v>11</v>
      </c>
      <c r="N54" s="41">
        <v>11</v>
      </c>
      <c r="O54" s="41">
        <f t="shared" ref="O54:O63" si="35">N54</f>
        <v>11</v>
      </c>
      <c r="P54" s="20">
        <f t="shared" ref="P54:P63" si="36">($S$1-N54)/$S$1</f>
        <v>0.15384615384615385</v>
      </c>
    </row>
    <row r="55" spans="1:16" x14ac:dyDescent="0.25">
      <c r="A55" s="64"/>
      <c r="B55" s="62"/>
      <c r="C55" s="37">
        <f t="shared" si="28"/>
        <v>11</v>
      </c>
      <c r="D55" s="38">
        <v>11</v>
      </c>
      <c r="E55" s="38">
        <f t="shared" si="29"/>
        <v>11</v>
      </c>
      <c r="F55" s="21">
        <f t="shared" si="30"/>
        <v>0.15384615384615385</v>
      </c>
      <c r="G55" s="41"/>
      <c r="H55" s="37">
        <f t="shared" si="31"/>
        <v>13</v>
      </c>
      <c r="I55" s="43">
        <v>13</v>
      </c>
      <c r="J55" s="38">
        <f t="shared" si="32"/>
        <v>13</v>
      </c>
      <c r="K55" s="21">
        <f t="shared" si="33"/>
        <v>0</v>
      </c>
      <c r="L55" s="41"/>
      <c r="M55" s="46">
        <f t="shared" si="34"/>
        <v>13</v>
      </c>
      <c r="N55" s="41">
        <v>13</v>
      </c>
      <c r="O55" s="41">
        <f t="shared" si="35"/>
        <v>13</v>
      </c>
      <c r="P55" s="20">
        <f t="shared" si="36"/>
        <v>0</v>
      </c>
    </row>
    <row r="56" spans="1:16" x14ac:dyDescent="0.25">
      <c r="A56" s="64"/>
      <c r="B56" s="62"/>
      <c r="C56" s="37">
        <f t="shared" si="28"/>
        <v>18</v>
      </c>
      <c r="D56" s="38">
        <v>18</v>
      </c>
      <c r="E56" s="38">
        <f t="shared" si="29"/>
        <v>18</v>
      </c>
      <c r="F56" s="21">
        <f t="shared" si="30"/>
        <v>-0.38461538461538464</v>
      </c>
      <c r="G56" s="41"/>
      <c r="H56" s="37">
        <f t="shared" si="31"/>
        <v>13</v>
      </c>
      <c r="I56" s="43">
        <v>13</v>
      </c>
      <c r="J56" s="38">
        <f t="shared" si="32"/>
        <v>13</v>
      </c>
      <c r="K56" s="21">
        <f t="shared" si="33"/>
        <v>0</v>
      </c>
      <c r="L56" s="41"/>
      <c r="M56" s="46">
        <f t="shared" si="34"/>
        <v>11</v>
      </c>
      <c r="N56" s="41">
        <v>11</v>
      </c>
      <c r="O56" s="41">
        <f t="shared" si="35"/>
        <v>11</v>
      </c>
      <c r="P56" s="20">
        <f t="shared" si="36"/>
        <v>0.15384615384615385</v>
      </c>
    </row>
    <row r="57" spans="1:16" x14ac:dyDescent="0.25">
      <c r="A57" s="64"/>
      <c r="B57" s="62"/>
      <c r="C57" s="37">
        <f t="shared" si="28"/>
        <v>19</v>
      </c>
      <c r="D57" s="38">
        <v>19</v>
      </c>
      <c r="E57" s="38">
        <f t="shared" si="29"/>
        <v>19</v>
      </c>
      <c r="F57" s="21">
        <f t="shared" si="30"/>
        <v>-0.46153846153846156</v>
      </c>
      <c r="G57" s="41"/>
      <c r="H57" s="37">
        <f t="shared" si="31"/>
        <v>13</v>
      </c>
      <c r="I57" s="43">
        <v>13</v>
      </c>
      <c r="J57" s="38">
        <f t="shared" si="32"/>
        <v>13</v>
      </c>
      <c r="K57" s="21">
        <f t="shared" si="33"/>
        <v>0</v>
      </c>
      <c r="L57" s="41"/>
      <c r="M57" s="46">
        <f t="shared" si="34"/>
        <v>14.999999999999998</v>
      </c>
      <c r="N57" s="41">
        <v>14.999999999999998</v>
      </c>
      <c r="O57" s="41">
        <f t="shared" si="35"/>
        <v>14.999999999999998</v>
      </c>
      <c r="P57" s="20">
        <f t="shared" si="36"/>
        <v>-0.15384615384615372</v>
      </c>
    </row>
    <row r="58" spans="1:16" x14ac:dyDescent="0.25">
      <c r="A58" s="64"/>
      <c r="B58" s="62"/>
      <c r="C58" s="37">
        <f t="shared" si="28"/>
        <v>14</v>
      </c>
      <c r="D58" s="38">
        <v>14</v>
      </c>
      <c r="E58" s="38">
        <f t="shared" si="29"/>
        <v>14</v>
      </c>
      <c r="F58" s="21">
        <f t="shared" si="30"/>
        <v>-7.6923076923076927E-2</v>
      </c>
      <c r="G58" s="41"/>
      <c r="H58" s="37">
        <f t="shared" si="31"/>
        <v>13</v>
      </c>
      <c r="I58" s="43">
        <v>13</v>
      </c>
      <c r="J58" s="38">
        <f t="shared" si="32"/>
        <v>13</v>
      </c>
      <c r="K58" s="21">
        <f t="shared" si="33"/>
        <v>0</v>
      </c>
      <c r="L58" s="41"/>
      <c r="M58" s="46">
        <f t="shared" si="34"/>
        <v>12</v>
      </c>
      <c r="N58" s="41">
        <v>12</v>
      </c>
      <c r="O58" s="41">
        <f t="shared" si="35"/>
        <v>12</v>
      </c>
      <c r="P58" s="20">
        <f t="shared" si="36"/>
        <v>7.6923076923076927E-2</v>
      </c>
    </row>
    <row r="59" spans="1:16" x14ac:dyDescent="0.25">
      <c r="A59" s="64"/>
      <c r="B59" s="62"/>
      <c r="C59" s="37">
        <f t="shared" si="28"/>
        <v>12</v>
      </c>
      <c r="D59" s="38">
        <v>12</v>
      </c>
      <c r="E59" s="38">
        <f t="shared" si="29"/>
        <v>12</v>
      </c>
      <c r="F59" s="21">
        <f t="shared" si="30"/>
        <v>7.6923076923076927E-2</v>
      </c>
      <c r="G59" s="41"/>
      <c r="H59" s="37">
        <f t="shared" si="31"/>
        <v>13</v>
      </c>
      <c r="I59" s="43">
        <v>13</v>
      </c>
      <c r="J59" s="38">
        <f t="shared" si="32"/>
        <v>13</v>
      </c>
      <c r="K59" s="21">
        <f t="shared" si="33"/>
        <v>0</v>
      </c>
      <c r="L59" s="41"/>
      <c r="M59" s="46">
        <f t="shared" si="34"/>
        <v>14</v>
      </c>
      <c r="N59" s="41">
        <v>14</v>
      </c>
      <c r="O59" s="41">
        <f t="shared" si="35"/>
        <v>14</v>
      </c>
      <c r="P59" s="20">
        <f t="shared" si="36"/>
        <v>-7.6923076923076927E-2</v>
      </c>
    </row>
    <row r="60" spans="1:16" x14ac:dyDescent="0.25">
      <c r="A60" s="64"/>
      <c r="B60" s="62"/>
      <c r="C60" s="37">
        <f t="shared" si="28"/>
        <v>7</v>
      </c>
      <c r="D60" s="38">
        <v>7</v>
      </c>
      <c r="E60" s="38">
        <f t="shared" si="29"/>
        <v>7</v>
      </c>
      <c r="F60" s="21">
        <f t="shared" si="30"/>
        <v>0.46153846153846156</v>
      </c>
      <c r="G60" s="41"/>
      <c r="H60" s="37">
        <f t="shared" si="31"/>
        <v>13</v>
      </c>
      <c r="I60" s="43">
        <v>13</v>
      </c>
      <c r="J60" s="38">
        <f t="shared" si="32"/>
        <v>13</v>
      </c>
      <c r="K60" s="21">
        <f t="shared" si="33"/>
        <v>0</v>
      </c>
      <c r="L60" s="41"/>
      <c r="M60" s="46">
        <f t="shared" si="34"/>
        <v>14</v>
      </c>
      <c r="N60" s="41">
        <v>14</v>
      </c>
      <c r="O60" s="41">
        <f t="shared" si="35"/>
        <v>14</v>
      </c>
      <c r="P60" s="20">
        <f t="shared" si="36"/>
        <v>-7.6923076923076927E-2</v>
      </c>
    </row>
    <row r="61" spans="1:16" x14ac:dyDescent="0.25">
      <c r="A61" s="64"/>
      <c r="B61" s="62"/>
      <c r="C61" s="37">
        <f t="shared" si="28"/>
        <v>17</v>
      </c>
      <c r="D61" s="38">
        <v>17</v>
      </c>
      <c r="E61" s="38">
        <f t="shared" si="29"/>
        <v>17</v>
      </c>
      <c r="F61" s="21">
        <f t="shared" si="30"/>
        <v>-0.30769230769230771</v>
      </c>
      <c r="G61" s="41"/>
      <c r="H61" s="37">
        <f t="shared" si="31"/>
        <v>13</v>
      </c>
      <c r="I61" s="43">
        <v>13</v>
      </c>
      <c r="J61" s="38">
        <f t="shared" si="32"/>
        <v>13</v>
      </c>
      <c r="K61" s="21">
        <f t="shared" si="33"/>
        <v>0</v>
      </c>
      <c r="L61" s="41"/>
      <c r="M61" s="46">
        <f t="shared" si="34"/>
        <v>14</v>
      </c>
      <c r="N61" s="41">
        <v>14</v>
      </c>
      <c r="O61" s="41">
        <f t="shared" si="35"/>
        <v>14</v>
      </c>
      <c r="P61" s="20">
        <f t="shared" si="36"/>
        <v>-7.6923076923076927E-2</v>
      </c>
    </row>
    <row r="62" spans="1:16" x14ac:dyDescent="0.25">
      <c r="A62" s="64"/>
      <c r="B62" s="62"/>
      <c r="C62" s="37">
        <f t="shared" si="28"/>
        <v>9</v>
      </c>
      <c r="D62" s="38">
        <v>9</v>
      </c>
      <c r="E62" s="38">
        <f t="shared" si="29"/>
        <v>9</v>
      </c>
      <c r="F62" s="21">
        <f t="shared" si="30"/>
        <v>0.30769230769230771</v>
      </c>
      <c r="G62" s="41"/>
      <c r="H62" s="37">
        <f t="shared" si="31"/>
        <v>13</v>
      </c>
      <c r="I62" s="43">
        <v>13</v>
      </c>
      <c r="J62" s="38">
        <f t="shared" si="32"/>
        <v>13</v>
      </c>
      <c r="K62" s="21">
        <f t="shared" si="33"/>
        <v>0</v>
      </c>
      <c r="L62" s="41"/>
      <c r="M62" s="46">
        <f t="shared" si="34"/>
        <v>12</v>
      </c>
      <c r="N62" s="41">
        <v>12</v>
      </c>
      <c r="O62" s="41">
        <f t="shared" si="35"/>
        <v>12</v>
      </c>
      <c r="P62" s="20">
        <f t="shared" si="36"/>
        <v>7.6923076923076927E-2</v>
      </c>
    </row>
    <row r="63" spans="1:16" ht="15.75" thickBot="1" x14ac:dyDescent="0.3">
      <c r="A63" s="64"/>
      <c r="B63" s="62"/>
      <c r="C63" s="47">
        <f t="shared" si="28"/>
        <v>12</v>
      </c>
      <c r="D63" s="48">
        <v>12</v>
      </c>
      <c r="E63" s="48">
        <f t="shared" si="29"/>
        <v>12</v>
      </c>
      <c r="F63" s="25">
        <f t="shared" si="30"/>
        <v>7.6923076923076927E-2</v>
      </c>
      <c r="G63" s="41"/>
      <c r="H63" s="47">
        <f t="shared" si="31"/>
        <v>13</v>
      </c>
      <c r="I63" s="49">
        <v>13</v>
      </c>
      <c r="J63" s="48">
        <f t="shared" si="32"/>
        <v>13</v>
      </c>
      <c r="K63" s="25">
        <f t="shared" si="33"/>
        <v>0</v>
      </c>
      <c r="L63" s="41"/>
      <c r="M63" s="50">
        <f t="shared" si="34"/>
        <v>13</v>
      </c>
      <c r="N63" s="51">
        <v>13</v>
      </c>
      <c r="O63" s="51">
        <f t="shared" si="35"/>
        <v>13</v>
      </c>
      <c r="P63" s="26">
        <f t="shared" si="36"/>
        <v>0</v>
      </c>
    </row>
    <row r="64" spans="1:16" x14ac:dyDescent="0.25">
      <c r="A64" s="64"/>
      <c r="C64" s="13"/>
      <c r="D64" s="11"/>
      <c r="E64" s="11"/>
      <c r="F64" s="14"/>
      <c r="G64" s="11"/>
      <c r="H64" s="22"/>
      <c r="I64" s="4"/>
      <c r="J64" s="4"/>
      <c r="K64" s="14"/>
      <c r="L64" s="11"/>
      <c r="M64" s="13"/>
      <c r="N64" s="11"/>
      <c r="O64" s="11"/>
      <c r="P64" s="14"/>
    </row>
    <row r="65" spans="3:16" ht="15.75" thickBot="1" x14ac:dyDescent="0.3">
      <c r="C65" s="50">
        <f>SUM(C53:C64)</f>
        <v>143</v>
      </c>
      <c r="D65" s="51">
        <f>SUM(D53:D64)</f>
        <v>143</v>
      </c>
      <c r="E65" s="51">
        <f>SUM(E53:E64)</f>
        <v>143</v>
      </c>
      <c r="F65" s="52"/>
      <c r="G65" s="51"/>
      <c r="H65" s="50">
        <f t="shared" ref="H65:J65" si="37">SUM(H53:H63)</f>
        <v>143</v>
      </c>
      <c r="I65" s="51">
        <f>SUM(I53:I63)</f>
        <v>143</v>
      </c>
      <c r="J65" s="51">
        <f t="shared" si="37"/>
        <v>143</v>
      </c>
      <c r="K65" s="52"/>
      <c r="L65" s="51"/>
      <c r="M65" s="50">
        <f t="shared" ref="M65:O65" si="38">SUM(M53:M63)</f>
        <v>143</v>
      </c>
      <c r="N65" s="51">
        <f>SUM(N53:N63)</f>
        <v>143</v>
      </c>
      <c r="O65" s="51">
        <f t="shared" si="38"/>
        <v>143</v>
      </c>
      <c r="P65" s="52"/>
    </row>
    <row r="68" spans="3:16" x14ac:dyDescent="0.25">
      <c r="I68">
        <f>14*11</f>
        <v>154</v>
      </c>
    </row>
  </sheetData>
  <mergeCells count="21">
    <mergeCell ref="B22:B33"/>
    <mergeCell ref="B36:B48"/>
    <mergeCell ref="B52:B63"/>
    <mergeCell ref="C19:P19"/>
    <mergeCell ref="A21:A64"/>
    <mergeCell ref="C52:E52"/>
    <mergeCell ref="H52:J52"/>
    <mergeCell ref="M52:O52"/>
    <mergeCell ref="C36:P36"/>
    <mergeCell ref="C37:E37"/>
    <mergeCell ref="H37:J37"/>
    <mergeCell ref="M37:O37"/>
    <mergeCell ref="C51:P51"/>
    <mergeCell ref="C22:E22"/>
    <mergeCell ref="H22:J22"/>
    <mergeCell ref="M22:O22"/>
    <mergeCell ref="O1:Q1"/>
    <mergeCell ref="C21:P21"/>
    <mergeCell ref="M20:P20"/>
    <mergeCell ref="H20:K20"/>
    <mergeCell ref="C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FactoryOperations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Balaaka</dc:creator>
  <cp:lastModifiedBy>Ed Zakrzewski</cp:lastModifiedBy>
  <dcterms:created xsi:type="dcterms:W3CDTF">2017-03-19T11:51:59Z</dcterms:created>
  <dcterms:modified xsi:type="dcterms:W3CDTF">2017-04-16T18:00:23Z</dcterms:modified>
</cp:coreProperties>
</file>