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l\Google Drive\2018\Semester 1\CBI 310\Tutorials\Tutorial 6\"/>
    </mc:Choice>
  </mc:AlternateContent>
  <xr:revisionPtr revIDLastSave="0" documentId="13_ncr:1_{BF9F0B6C-8042-4670-B5DE-87DACE57A743}" xr6:coauthVersionLast="33" xr6:coauthVersionMax="33" xr10:uidLastSave="{00000000-0000-0000-0000-000000000000}"/>
  <bookViews>
    <workbookView xWindow="0" yWindow="0" windowWidth="17256" windowHeight="5628" xr2:uid="{B947DB29-623F-4253-BA97-483D5D9B23A3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2" i="1" l="1"/>
  <c r="P72" i="1"/>
  <c r="C58" i="1"/>
  <c r="P58" i="1"/>
  <c r="C44" i="1"/>
  <c r="P44" i="1"/>
  <c r="C30" i="1"/>
  <c r="P30" i="1"/>
  <c r="P16" i="1"/>
  <c r="C16" i="1"/>
  <c r="D4" i="1"/>
  <c r="B9" i="1" a="1"/>
  <c r="F13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J3" i="1" a="1"/>
  <c r="J6" i="1"/>
  <c r="K6" i="1"/>
  <c r="J7" i="1"/>
  <c r="C17" i="1"/>
  <c r="B21" i="1" a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C31" i="1"/>
  <c r="B35" i="1" a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C45" i="1"/>
  <c r="B49" i="1" a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C59" i="1"/>
  <c r="B63" i="1" a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C73" i="1"/>
  <c r="B77" i="1" a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J5" i="1"/>
  <c r="J4" i="1"/>
  <c r="J3" i="1"/>
  <c r="J72" i="1" a="1"/>
  <c r="J74" i="1"/>
  <c r="J58" i="1" a="1"/>
  <c r="J60" i="1"/>
  <c r="J78" i="1"/>
  <c r="J73" i="1"/>
  <c r="J72" i="1"/>
  <c r="L73" i="1"/>
  <c r="J75" i="1"/>
  <c r="L75" i="1"/>
  <c r="L72" i="1"/>
  <c r="R75" i="1"/>
  <c r="R74" i="1"/>
  <c r="R76" i="1"/>
  <c r="L74" i="1"/>
  <c r="N74" i="1"/>
  <c r="R60" i="1"/>
  <c r="J61" i="1"/>
  <c r="R61" i="1"/>
  <c r="R62" i="1"/>
  <c r="J59" i="1"/>
  <c r="J58" i="1"/>
  <c r="L59" i="1"/>
  <c r="L61" i="1"/>
  <c r="L58" i="1"/>
  <c r="L60" i="1"/>
  <c r="N60" i="1"/>
  <c r="J30" i="1" a="1"/>
  <c r="J31" i="1"/>
  <c r="J30" i="1"/>
  <c r="L31" i="1"/>
  <c r="J32" i="1"/>
  <c r="J33" i="1"/>
  <c r="L33" i="1"/>
  <c r="L30" i="1"/>
  <c r="L32" i="1"/>
  <c r="N32" i="1"/>
  <c r="J16" i="1" a="1"/>
  <c r="J18" i="1"/>
  <c r="J16" i="1"/>
  <c r="L18" i="1"/>
  <c r="N18" i="1"/>
  <c r="J17" i="1"/>
  <c r="L17" i="1"/>
  <c r="J19" i="1"/>
  <c r="L19" i="1"/>
  <c r="L16" i="1"/>
  <c r="J44" i="1" a="1"/>
  <c r="J46" i="1"/>
  <c r="J44" i="1"/>
  <c r="L46" i="1"/>
  <c r="N46" i="1"/>
  <c r="J47" i="1"/>
  <c r="L44" i="1"/>
  <c r="L47" i="1"/>
  <c r="J45" i="1"/>
  <c r="L45" i="1"/>
</calcChain>
</file>

<file path=xl/sharedStrings.xml><?xml version="1.0" encoding="utf-8"?>
<sst xmlns="http://schemas.openxmlformats.org/spreadsheetml/2006/main" count="97" uniqueCount="31">
  <si>
    <t>DOR</t>
  </si>
  <si>
    <t>s</t>
  </si>
  <si>
    <t>n</t>
  </si>
  <si>
    <t>x</t>
  </si>
  <si>
    <t>c</t>
  </si>
  <si>
    <t>nadh</t>
  </si>
  <si>
    <t>basis</t>
  </si>
  <si>
    <t>rate</t>
  </si>
  <si>
    <t>const</t>
  </si>
  <si>
    <t>rs</t>
  </si>
  <si>
    <t>rn</t>
  </si>
  <si>
    <t>rx</t>
  </si>
  <si>
    <t>rc</t>
  </si>
  <si>
    <t>rnadh</t>
  </si>
  <si>
    <t>eq1</t>
  </si>
  <si>
    <t>eq2</t>
  </si>
  <si>
    <t>eq3</t>
  </si>
  <si>
    <t>eq4</t>
  </si>
  <si>
    <t>const'</t>
  </si>
  <si>
    <t>r1</t>
  </si>
  <si>
    <t>r2</t>
  </si>
  <si>
    <t>r3</t>
  </si>
  <si>
    <t>et-based</t>
  </si>
  <si>
    <t>MMcmol EtOH</t>
  </si>
  <si>
    <t>MMcmol Ace</t>
  </si>
  <si>
    <t>g/g</t>
  </si>
  <si>
    <t>Q b)</t>
  </si>
  <si>
    <t>Q a) and c)</t>
  </si>
  <si>
    <t>Q d)</t>
  </si>
  <si>
    <t xml:space="preserve">Q e) and f) </t>
  </si>
  <si>
    <t>Q g) and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</si>
</sst>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4" borderId="0" xfId="0" applyFont="1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165" fontId="2" fillId="2" borderId="0" xfId="0" applyNumberFormat="1" applyFont="1" applyFill="1"/>
    <xf numFmtId="0" fontId="2" fillId="0" borderId="0" xfId="0" applyFont="1" applyFill="1"/>
    <xf numFmtId="165" fontId="2" fillId="0" borderId="0" xfId="0" applyNumberFormat="1" applyFont="1" applyFill="1"/>
    <xf numFmtId="0" fontId="2" fillId="5" borderId="0" xfId="0" applyFont="1" applyFill="1"/>
    <xf numFmtId="10" fontId="2" fillId="2" borderId="0" xfId="1" applyNumberFormat="1" applyFont="1" applyFill="1"/>
    <xf numFmtId="164" fontId="2" fillId="0" borderId="0" xfId="0" applyNumberFormat="1" applyFont="1" applyFill="1"/>
    <xf numFmtId="165" fontId="2" fillId="3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5762-CA7C-4C4B-A4AC-591D2294ACDC}">
  <dimension ref="A1:R82"/>
  <sheetViews>
    <sheetView tabSelected="1" topLeftCell="A43" workbookViewId="0">
      <selection activeCell="G34" sqref="G34"/>
    </sheetView>
  </sheetViews>
  <sheetFormatPr defaultRowHeight="15.6" x14ac:dyDescent="0.3"/>
  <cols>
    <col min="1" max="1" width="17.33203125" style="2" bestFit="1" customWidth="1"/>
    <col min="2" max="3" width="9" style="2" bestFit="1" customWidth="1"/>
    <col min="4" max="4" width="12.6640625" style="2" bestFit="1" customWidth="1"/>
    <col min="5" max="5" width="9" style="2" bestFit="1" customWidth="1"/>
    <col min="6" max="9" width="8.88671875" style="2"/>
    <col min="10" max="10" width="9.33203125" style="2" bestFit="1" customWidth="1"/>
    <col min="11" max="14" width="8.88671875" style="2"/>
    <col min="15" max="15" width="14.44140625" style="2" bestFit="1" customWidth="1"/>
    <col min="16" max="16384" width="8.88671875" style="2"/>
  </cols>
  <sheetData>
    <row r="1" spans="1:16" x14ac:dyDescent="0.3">
      <c r="A1" s="1" t="s">
        <v>27</v>
      </c>
    </row>
    <row r="2" spans="1:1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2" t="s">
        <v>8</v>
      </c>
    </row>
    <row r="3" spans="1:16" x14ac:dyDescent="0.3">
      <c r="A3" s="2" t="s">
        <v>4</v>
      </c>
      <c r="B3" s="2">
        <v>1</v>
      </c>
      <c r="C3" s="2">
        <v>0</v>
      </c>
      <c r="D3" s="2">
        <v>1</v>
      </c>
      <c r="E3" s="2">
        <v>1</v>
      </c>
      <c r="F3" s="2">
        <v>0</v>
      </c>
      <c r="H3" s="2">
        <v>0</v>
      </c>
      <c r="I3" s="2" t="s">
        <v>9</v>
      </c>
      <c r="J3" s="2">
        <f t="array" ref="J3:J7">MMULT(B9:F13,H3:H7)</f>
        <v>-1.08</v>
      </c>
    </row>
    <row r="4" spans="1:16" x14ac:dyDescent="0.3">
      <c r="A4" s="2" t="s">
        <v>0</v>
      </c>
      <c r="B4" s="2">
        <v>6</v>
      </c>
      <c r="C4" s="2">
        <v>0</v>
      </c>
      <c r="D4" s="2">
        <f>4+1.8-1-0.6</f>
        <v>4.2</v>
      </c>
      <c r="E4" s="2">
        <v>0</v>
      </c>
      <c r="F4" s="2">
        <v>2</v>
      </c>
      <c r="H4" s="2">
        <v>0</v>
      </c>
      <c r="I4" s="2" t="s">
        <v>10</v>
      </c>
      <c r="J4" s="2">
        <v>-0.2</v>
      </c>
    </row>
    <row r="5" spans="1:16" x14ac:dyDescent="0.3">
      <c r="A5" s="2" t="s">
        <v>2</v>
      </c>
      <c r="B5" s="2">
        <v>0</v>
      </c>
      <c r="C5" s="2">
        <v>1</v>
      </c>
      <c r="D5" s="2">
        <v>0.2</v>
      </c>
      <c r="E5" s="2">
        <v>0</v>
      </c>
      <c r="F5" s="2">
        <v>0</v>
      </c>
      <c r="H5" s="2">
        <v>0</v>
      </c>
      <c r="I5" s="2" t="s">
        <v>11</v>
      </c>
      <c r="J5" s="2">
        <v>1</v>
      </c>
    </row>
    <row r="6" spans="1:16" x14ac:dyDescent="0.3">
      <c r="A6" s="2" t="s">
        <v>6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H6" s="2">
        <v>1</v>
      </c>
      <c r="I6" s="2" t="s">
        <v>12</v>
      </c>
      <c r="J6" s="2">
        <v>0.08</v>
      </c>
      <c r="K6" s="2">
        <f>+J6*30/23</f>
        <v>0.10434782608695652</v>
      </c>
    </row>
    <row r="7" spans="1:16" x14ac:dyDescent="0.3">
      <c r="A7" s="2" t="s">
        <v>7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H7" s="2">
        <v>0.08</v>
      </c>
      <c r="I7" s="2" t="s">
        <v>13</v>
      </c>
      <c r="J7" s="4">
        <v>1.1400000000000001</v>
      </c>
    </row>
    <row r="9" spans="1:16" x14ac:dyDescent="0.3">
      <c r="B9" s="2">
        <f t="array" ref="B9:F13">MINVERSE(B3:F7)</f>
        <v>1</v>
      </c>
      <c r="C9" s="2">
        <v>0</v>
      </c>
      <c r="D9" s="2">
        <v>0</v>
      </c>
      <c r="E9" s="2">
        <v>-1</v>
      </c>
      <c r="F9" s="2">
        <v>-1</v>
      </c>
    </row>
    <row r="10" spans="1:16" x14ac:dyDescent="0.3">
      <c r="B10" s="2">
        <v>0</v>
      </c>
      <c r="C10" s="2">
        <v>0</v>
      </c>
      <c r="D10" s="2">
        <v>1</v>
      </c>
      <c r="E10" s="2">
        <v>-0.2</v>
      </c>
      <c r="F10" s="2">
        <v>0</v>
      </c>
    </row>
    <row r="11" spans="1:16" x14ac:dyDescent="0.3">
      <c r="B11" s="2">
        <v>0</v>
      </c>
      <c r="C11" s="2">
        <v>0</v>
      </c>
      <c r="D11" s="2">
        <v>0</v>
      </c>
      <c r="E11" s="2">
        <v>1</v>
      </c>
      <c r="F11" s="2">
        <v>0</v>
      </c>
    </row>
    <row r="12" spans="1:16" x14ac:dyDescent="0.3">
      <c r="B12" s="2">
        <v>0</v>
      </c>
      <c r="C12" s="2">
        <v>0</v>
      </c>
      <c r="D12" s="2">
        <v>0</v>
      </c>
      <c r="E12" s="2">
        <v>0</v>
      </c>
      <c r="F12" s="2">
        <v>1</v>
      </c>
    </row>
    <row r="13" spans="1:16" x14ac:dyDescent="0.3">
      <c r="B13" s="2">
        <v>-3</v>
      </c>
      <c r="C13" s="2">
        <v>0.5</v>
      </c>
      <c r="D13" s="2">
        <v>0</v>
      </c>
      <c r="E13" s="2">
        <v>0.90000000000000013</v>
      </c>
      <c r="F13" s="2">
        <v>3</v>
      </c>
    </row>
    <row r="14" spans="1:16" s="3" customFormat="1" x14ac:dyDescent="0.3"/>
    <row r="15" spans="1:16" x14ac:dyDescent="0.3">
      <c r="B15" s="2" t="s">
        <v>1</v>
      </c>
      <c r="C15" s="2">
        <v>1</v>
      </c>
      <c r="D15" s="2">
        <v>2</v>
      </c>
      <c r="E15" s="2">
        <v>3</v>
      </c>
      <c r="G15" s="2" t="s">
        <v>18</v>
      </c>
      <c r="L15" s="2" t="s">
        <v>22</v>
      </c>
    </row>
    <row r="16" spans="1:16" x14ac:dyDescent="0.3">
      <c r="A16" s="2" t="s">
        <v>14</v>
      </c>
      <c r="B16" s="2">
        <v>-1</v>
      </c>
      <c r="C16" s="2">
        <f>1+H7</f>
        <v>1.08</v>
      </c>
      <c r="D16" s="2">
        <v>1</v>
      </c>
      <c r="E16" s="2">
        <v>0</v>
      </c>
      <c r="G16" s="2">
        <v>0</v>
      </c>
      <c r="I16" s="2" t="s">
        <v>9</v>
      </c>
      <c r="J16" s="8">
        <f t="array" ref="J16:J19">MMULT(B21:E24,G16:G19)</f>
        <v>0.40628571428571419</v>
      </c>
      <c r="L16" s="2">
        <f>+J16/$J$16</f>
        <v>1</v>
      </c>
      <c r="O16" s="2" t="s">
        <v>23</v>
      </c>
      <c r="P16" s="4">
        <f>12+3+8</f>
        <v>23</v>
      </c>
    </row>
    <row r="17" spans="1:16" x14ac:dyDescent="0.3">
      <c r="A17" s="2" t="s">
        <v>15</v>
      </c>
      <c r="B17" s="2">
        <v>0</v>
      </c>
      <c r="C17" s="2">
        <f>+J7</f>
        <v>1.1400000000000001</v>
      </c>
      <c r="D17" s="2">
        <v>1</v>
      </c>
      <c r="E17" s="2">
        <v>-2</v>
      </c>
      <c r="G17" s="2">
        <v>0</v>
      </c>
      <c r="I17" s="2" t="s">
        <v>19</v>
      </c>
      <c r="J17" s="2">
        <v>0.3</v>
      </c>
      <c r="L17" s="2">
        <f t="shared" ref="L17:L19" si="0">+J17/$J$16</f>
        <v>0.73839662447257393</v>
      </c>
      <c r="O17" s="2" t="s">
        <v>24</v>
      </c>
      <c r="P17" s="4">
        <v>30</v>
      </c>
    </row>
    <row r="18" spans="1:16" x14ac:dyDescent="0.3">
      <c r="A18" s="2" t="s">
        <v>16</v>
      </c>
      <c r="B18" s="2">
        <v>0</v>
      </c>
      <c r="C18" s="2">
        <v>-2.4</v>
      </c>
      <c r="D18" s="2">
        <v>0.5</v>
      </c>
      <c r="E18" s="2">
        <v>3.2</v>
      </c>
      <c r="G18" s="2">
        <v>0</v>
      </c>
      <c r="I18" s="2" t="s">
        <v>20</v>
      </c>
      <c r="J18" s="4">
        <v>8.2285714285714198E-2</v>
      </c>
      <c r="L18" s="4">
        <f t="shared" si="0"/>
        <v>0.20253164556962008</v>
      </c>
      <c r="M18" s="2" t="s">
        <v>25</v>
      </c>
      <c r="N18" s="5">
        <f>+P17/P16*L18</f>
        <v>0.26417171161254793</v>
      </c>
    </row>
    <row r="19" spans="1:16" x14ac:dyDescent="0.3">
      <c r="A19" s="2" t="s">
        <v>17</v>
      </c>
      <c r="B19" s="2">
        <v>0</v>
      </c>
      <c r="C19" s="2">
        <v>1</v>
      </c>
      <c r="D19" s="2">
        <v>0</v>
      </c>
      <c r="E19" s="2">
        <v>0</v>
      </c>
      <c r="G19" s="2">
        <v>0.3</v>
      </c>
      <c r="I19" s="2" t="s">
        <v>21</v>
      </c>
      <c r="J19" s="2">
        <v>0.21214285714285716</v>
      </c>
      <c r="L19" s="2">
        <f t="shared" si="0"/>
        <v>0.52215189873417733</v>
      </c>
      <c r="M19" s="2" t="s">
        <v>25</v>
      </c>
    </row>
    <row r="21" spans="1:16" x14ac:dyDescent="0.3">
      <c r="B21" s="2">
        <f t="array" ref="B21:E24">MINVERSE(B16:E19)</f>
        <v>-1</v>
      </c>
      <c r="C21" s="2">
        <v>0.76190476190476197</v>
      </c>
      <c r="D21" s="2">
        <v>0.47619047619047622</v>
      </c>
      <c r="E21" s="2">
        <v>1.3542857142857141</v>
      </c>
    </row>
    <row r="22" spans="1:16" x14ac:dyDescent="0.3">
      <c r="B22" s="2">
        <v>0</v>
      </c>
      <c r="C22" s="2">
        <v>0</v>
      </c>
      <c r="D22" s="2">
        <v>4.6259292692714858E-17</v>
      </c>
      <c r="E22" s="2">
        <v>1</v>
      </c>
    </row>
    <row r="23" spans="1:16" x14ac:dyDescent="0.3">
      <c r="B23" s="2">
        <v>0</v>
      </c>
      <c r="C23" s="2">
        <v>0.76190476190476197</v>
      </c>
      <c r="D23" s="2">
        <v>0.47619047619047616</v>
      </c>
      <c r="E23" s="2">
        <v>0.27428571428571402</v>
      </c>
    </row>
    <row r="24" spans="1:16" x14ac:dyDescent="0.3">
      <c r="B24" s="2">
        <v>0</v>
      </c>
      <c r="C24" s="2">
        <v>-0.11904761904761905</v>
      </c>
      <c r="D24" s="2">
        <v>0.23809523809523811</v>
      </c>
      <c r="E24" s="2">
        <v>0.70714285714285718</v>
      </c>
    </row>
    <row r="27" spans="1:16" s="4" customFormat="1" x14ac:dyDescent="0.3"/>
    <row r="28" spans="1:16" x14ac:dyDescent="0.3">
      <c r="A28" s="1" t="s">
        <v>26</v>
      </c>
    </row>
    <row r="29" spans="1:16" x14ac:dyDescent="0.3">
      <c r="B29" s="2" t="s">
        <v>1</v>
      </c>
      <c r="C29" s="2">
        <v>1</v>
      </c>
      <c r="D29" s="2">
        <v>2</v>
      </c>
      <c r="E29" s="2">
        <v>3</v>
      </c>
      <c r="G29" s="2" t="s">
        <v>18</v>
      </c>
      <c r="L29" s="2" t="s">
        <v>22</v>
      </c>
    </row>
    <row r="30" spans="1:16" x14ac:dyDescent="0.3">
      <c r="A30" s="2" t="s">
        <v>14</v>
      </c>
      <c r="B30" s="2">
        <v>-1</v>
      </c>
      <c r="C30" s="2">
        <f>1+H7</f>
        <v>1.08</v>
      </c>
      <c r="D30" s="2">
        <v>1</v>
      </c>
      <c r="E30" s="2">
        <v>0</v>
      </c>
      <c r="G30" s="2">
        <v>0</v>
      </c>
      <c r="I30" s="6" t="s">
        <v>9</v>
      </c>
      <c r="J30" s="6">
        <f t="array" ref="J30:J33">MMULT(B35:E38,G30:G33)</f>
        <v>0.5417142857142857</v>
      </c>
      <c r="K30" s="6"/>
      <c r="L30" s="7">
        <f>+J30/$J$30</f>
        <v>1</v>
      </c>
      <c r="M30" s="6"/>
      <c r="N30" s="6"/>
      <c r="O30" s="2" t="s">
        <v>23</v>
      </c>
      <c r="P30" s="4">
        <f>12+3+8</f>
        <v>23</v>
      </c>
    </row>
    <row r="31" spans="1:16" x14ac:dyDescent="0.3">
      <c r="A31" s="2" t="s">
        <v>15</v>
      </c>
      <c r="B31" s="2">
        <v>0</v>
      </c>
      <c r="C31" s="2">
        <f>+J7</f>
        <v>1.1400000000000001</v>
      </c>
      <c r="D31" s="2">
        <v>1</v>
      </c>
      <c r="E31" s="2">
        <v>-2</v>
      </c>
      <c r="G31" s="2">
        <v>0</v>
      </c>
      <c r="I31" s="6" t="s">
        <v>19</v>
      </c>
      <c r="J31" s="6">
        <v>0.4</v>
      </c>
      <c r="K31" s="6"/>
      <c r="L31" s="7">
        <f t="shared" ref="L31:L33" si="1">+J31/$J$30</f>
        <v>0.73839662447257393</v>
      </c>
      <c r="M31" s="6"/>
      <c r="N31" s="6"/>
      <c r="O31" s="2" t="s">
        <v>24</v>
      </c>
      <c r="P31" s="4">
        <v>30</v>
      </c>
    </row>
    <row r="32" spans="1:16" x14ac:dyDescent="0.3">
      <c r="A32" s="2" t="s">
        <v>16</v>
      </c>
      <c r="B32" s="2">
        <v>0</v>
      </c>
      <c r="C32" s="2">
        <v>-2.4</v>
      </c>
      <c r="D32" s="2">
        <v>0.5</v>
      </c>
      <c r="E32" s="2">
        <v>3.2</v>
      </c>
      <c r="G32" s="2">
        <v>0</v>
      </c>
      <c r="I32" s="6" t="s">
        <v>20</v>
      </c>
      <c r="J32" s="6">
        <v>0.10971428571428561</v>
      </c>
      <c r="K32" s="6"/>
      <c r="L32" s="7">
        <f t="shared" si="1"/>
        <v>0.20253164556962006</v>
      </c>
      <c r="M32" s="6" t="s">
        <v>25</v>
      </c>
      <c r="N32" s="7">
        <f>+P31/P30*L32</f>
        <v>0.26417171161254788</v>
      </c>
    </row>
    <row r="33" spans="1:16" x14ac:dyDescent="0.3">
      <c r="A33" s="2" t="s">
        <v>17</v>
      </c>
      <c r="B33" s="2">
        <v>0</v>
      </c>
      <c r="C33" s="2">
        <v>1</v>
      </c>
      <c r="D33" s="2">
        <v>0</v>
      </c>
      <c r="E33" s="2">
        <v>0</v>
      </c>
      <c r="G33" s="2">
        <v>0.4</v>
      </c>
      <c r="I33" s="6" t="s">
        <v>21</v>
      </c>
      <c r="J33" s="6">
        <v>0.28285714285714286</v>
      </c>
      <c r="K33" s="6"/>
      <c r="L33" s="7">
        <f t="shared" si="1"/>
        <v>0.52215189873417722</v>
      </c>
      <c r="M33" s="6" t="s">
        <v>25</v>
      </c>
      <c r="N33" s="6"/>
    </row>
    <row r="34" spans="1:16" x14ac:dyDescent="0.3">
      <c r="I34" s="6"/>
      <c r="J34" s="6"/>
      <c r="K34" s="6"/>
      <c r="L34" s="6"/>
      <c r="M34" s="6"/>
      <c r="N34" s="6"/>
    </row>
    <row r="35" spans="1:16" x14ac:dyDescent="0.3">
      <c r="B35" s="2">
        <f t="array" ref="B35:E38">MINVERSE(B30:E33)</f>
        <v>-1</v>
      </c>
      <c r="C35" s="2">
        <v>0.76190476190476197</v>
      </c>
      <c r="D35" s="2">
        <v>0.47619047619047622</v>
      </c>
      <c r="E35" s="2">
        <v>1.3542857142857141</v>
      </c>
    </row>
    <row r="36" spans="1:16" x14ac:dyDescent="0.3">
      <c r="B36" s="2">
        <v>0</v>
      </c>
      <c r="C36" s="2">
        <v>0</v>
      </c>
      <c r="D36" s="2">
        <v>4.6259292692714858E-17</v>
      </c>
      <c r="E36" s="2">
        <v>1</v>
      </c>
    </row>
    <row r="37" spans="1:16" x14ac:dyDescent="0.3">
      <c r="B37" s="2">
        <v>0</v>
      </c>
      <c r="C37" s="2">
        <v>0.76190476190476197</v>
      </c>
      <c r="D37" s="2">
        <v>0.47619047619047616</v>
      </c>
      <c r="E37" s="2">
        <v>0.27428571428571402</v>
      </c>
    </row>
    <row r="38" spans="1:16" x14ac:dyDescent="0.3">
      <c r="B38" s="2">
        <v>0</v>
      </c>
      <c r="C38" s="2">
        <v>-0.11904761904761905</v>
      </c>
      <c r="D38" s="2">
        <v>0.23809523809523811</v>
      </c>
      <c r="E38" s="2">
        <v>0.70714285714285718</v>
      </c>
    </row>
    <row r="40" spans="1:16" s="4" customFormat="1" x14ac:dyDescent="0.3"/>
    <row r="41" spans="1:16" x14ac:dyDescent="0.3">
      <c r="A41" s="1" t="s">
        <v>28</v>
      </c>
    </row>
    <row r="43" spans="1:16" x14ac:dyDescent="0.3">
      <c r="B43" s="2" t="s">
        <v>1</v>
      </c>
      <c r="C43" s="2">
        <v>1</v>
      </c>
      <c r="D43" s="2">
        <v>2</v>
      </c>
      <c r="E43" s="2">
        <v>3</v>
      </c>
      <c r="G43" s="2" t="s">
        <v>18</v>
      </c>
      <c r="L43" s="2" t="s">
        <v>22</v>
      </c>
    </row>
    <row r="44" spans="1:16" x14ac:dyDescent="0.3">
      <c r="A44" s="2" t="s">
        <v>14</v>
      </c>
      <c r="B44" s="2">
        <v>-1</v>
      </c>
      <c r="C44" s="2">
        <f>1+$H$7</f>
        <v>1.08</v>
      </c>
      <c r="D44" s="2">
        <v>1</v>
      </c>
      <c r="E44" s="2">
        <v>0</v>
      </c>
      <c r="G44" s="2">
        <v>0</v>
      </c>
      <c r="I44" s="6" t="s">
        <v>9</v>
      </c>
      <c r="J44" s="6">
        <f t="array" ref="J44:J47">MMULT(B49:E52,G44:G47)</f>
        <v>0.42742857142857144</v>
      </c>
      <c r="K44" s="6"/>
      <c r="L44" s="6">
        <f>+J44/$J$44</f>
        <v>1</v>
      </c>
      <c r="M44" s="6"/>
      <c r="N44" s="6"/>
      <c r="O44" s="2" t="s">
        <v>23</v>
      </c>
      <c r="P44" s="4">
        <f>12+3+8</f>
        <v>23</v>
      </c>
    </row>
    <row r="45" spans="1:16" x14ac:dyDescent="0.3">
      <c r="A45" s="2" t="s">
        <v>15</v>
      </c>
      <c r="B45" s="2">
        <v>0</v>
      </c>
      <c r="C45" s="2">
        <f>+$J$7</f>
        <v>1.1400000000000001</v>
      </c>
      <c r="D45" s="2">
        <v>1</v>
      </c>
      <c r="E45" s="2">
        <v>-2</v>
      </c>
      <c r="G45" s="2">
        <v>0</v>
      </c>
      <c r="I45" s="6" t="s">
        <v>19</v>
      </c>
      <c r="J45" s="6">
        <v>0.4</v>
      </c>
      <c r="K45" s="6"/>
      <c r="L45" s="6">
        <f t="shared" ref="L45:L47" si="2">+J45/$J$44</f>
        <v>0.93582887700534767</v>
      </c>
      <c r="M45" s="6"/>
      <c r="N45" s="6"/>
      <c r="O45" s="2" t="s">
        <v>24</v>
      </c>
      <c r="P45" s="4">
        <v>30</v>
      </c>
    </row>
    <row r="46" spans="1:16" x14ac:dyDescent="0.3">
      <c r="A46" s="2" t="s">
        <v>16</v>
      </c>
      <c r="B46" s="2">
        <v>0</v>
      </c>
      <c r="C46" s="4">
        <v>-1.8</v>
      </c>
      <c r="D46" s="2">
        <v>0.5</v>
      </c>
      <c r="E46" s="2">
        <v>3.2</v>
      </c>
      <c r="G46" s="2">
        <v>0</v>
      </c>
      <c r="I46" s="6" t="s">
        <v>20</v>
      </c>
      <c r="J46" s="4">
        <v>-4.5714285714286013E-3</v>
      </c>
      <c r="K46" s="6"/>
      <c r="L46" s="6">
        <f t="shared" si="2"/>
        <v>-1.069518716577547E-2</v>
      </c>
      <c r="M46" s="6" t="s">
        <v>25</v>
      </c>
      <c r="N46" s="7">
        <f>+P45/P44*L46</f>
        <v>-1.3950244129272352E-2</v>
      </c>
    </row>
    <row r="47" spans="1:16" x14ac:dyDescent="0.3">
      <c r="A47" s="2" t="s">
        <v>17</v>
      </c>
      <c r="B47" s="2">
        <v>0</v>
      </c>
      <c r="C47" s="2">
        <v>1</v>
      </c>
      <c r="D47" s="2">
        <v>0</v>
      </c>
      <c r="E47" s="2">
        <v>0</v>
      </c>
      <c r="G47" s="2">
        <v>0.4</v>
      </c>
      <c r="I47" s="6" t="s">
        <v>21</v>
      </c>
      <c r="J47" s="6">
        <v>0.22571428571428573</v>
      </c>
      <c r="K47" s="6"/>
      <c r="L47" s="6">
        <f t="shared" si="2"/>
        <v>0.52807486631016043</v>
      </c>
      <c r="M47" s="6" t="s">
        <v>25</v>
      </c>
      <c r="N47" s="6"/>
    </row>
    <row r="48" spans="1:16" x14ac:dyDescent="0.3">
      <c r="I48" s="6"/>
      <c r="J48" s="6"/>
      <c r="K48" s="6"/>
      <c r="L48" s="6"/>
      <c r="M48" s="6"/>
      <c r="N48" s="6"/>
    </row>
    <row r="49" spans="1:18" x14ac:dyDescent="0.3">
      <c r="B49" s="2">
        <f t="array" ref="B49:E52">MINVERSE(B44:E47)</f>
        <v>-1</v>
      </c>
      <c r="C49" s="2">
        <v>0.76190476190476186</v>
      </c>
      <c r="D49" s="2">
        <v>0.47619047619047616</v>
      </c>
      <c r="E49" s="2">
        <v>1.0685714285714285</v>
      </c>
    </row>
    <row r="50" spans="1:18" x14ac:dyDescent="0.3">
      <c r="B50" s="2">
        <v>0</v>
      </c>
      <c r="C50" s="2">
        <v>0</v>
      </c>
      <c r="D50" s="2">
        <v>0</v>
      </c>
      <c r="E50" s="2">
        <v>1</v>
      </c>
    </row>
    <row r="51" spans="1:18" x14ac:dyDescent="0.3">
      <c r="B51" s="2">
        <v>0</v>
      </c>
      <c r="C51" s="2">
        <v>0.76190476190476186</v>
      </c>
      <c r="D51" s="2">
        <v>0.47619047619047616</v>
      </c>
      <c r="E51" s="2">
        <v>-1.1428571428571503E-2</v>
      </c>
    </row>
    <row r="52" spans="1:18" x14ac:dyDescent="0.3">
      <c r="B52" s="2">
        <v>0</v>
      </c>
      <c r="C52" s="2">
        <v>-0.11904761904761904</v>
      </c>
      <c r="D52" s="2">
        <v>0.23809523809523808</v>
      </c>
      <c r="E52" s="2">
        <v>0.56428571428571428</v>
      </c>
    </row>
    <row r="54" spans="1:18" s="4" customFormat="1" x14ac:dyDescent="0.3"/>
    <row r="55" spans="1:18" x14ac:dyDescent="0.3">
      <c r="A55" s="1" t="s">
        <v>29</v>
      </c>
    </row>
    <row r="57" spans="1:18" x14ac:dyDescent="0.3">
      <c r="B57" s="6" t="s">
        <v>1</v>
      </c>
      <c r="C57" s="6">
        <v>1</v>
      </c>
      <c r="D57" s="6">
        <v>2</v>
      </c>
      <c r="E57" s="6">
        <v>3</v>
      </c>
      <c r="F57" s="6"/>
      <c r="G57" s="6" t="s">
        <v>18</v>
      </c>
      <c r="H57" s="6"/>
      <c r="I57" s="6"/>
      <c r="J57" s="6"/>
      <c r="K57" s="6"/>
      <c r="L57" s="6" t="s">
        <v>22</v>
      </c>
      <c r="M57" s="6"/>
      <c r="N57" s="6"/>
    </row>
    <row r="58" spans="1:18" x14ac:dyDescent="0.3">
      <c r="A58" s="2" t="s">
        <v>14</v>
      </c>
      <c r="B58" s="6">
        <v>-1</v>
      </c>
      <c r="C58" s="6">
        <f>1+$H$7</f>
        <v>1.08</v>
      </c>
      <c r="D58" s="6">
        <v>1</v>
      </c>
      <c r="E58" s="6">
        <v>0</v>
      </c>
      <c r="F58" s="6"/>
      <c r="G58" s="6">
        <v>0</v>
      </c>
      <c r="H58" s="6"/>
      <c r="I58" s="6" t="s">
        <v>9</v>
      </c>
      <c r="J58" s="7">
        <f t="array" ref="J58:J61">MMULT(B63:E66,G58:G61)</f>
        <v>0.47771428571428565</v>
      </c>
      <c r="K58" s="6"/>
      <c r="L58" s="7">
        <f>+J58/$J$58</f>
        <v>1</v>
      </c>
      <c r="M58" s="6"/>
      <c r="N58" s="6"/>
      <c r="O58" s="2" t="s">
        <v>23</v>
      </c>
      <c r="P58" s="4">
        <f>12+3+8</f>
        <v>23</v>
      </c>
    </row>
    <row r="59" spans="1:18" x14ac:dyDescent="0.3">
      <c r="A59" s="2" t="s">
        <v>15</v>
      </c>
      <c r="B59" s="6">
        <v>0</v>
      </c>
      <c r="C59" s="6">
        <f>+$J$7</f>
        <v>1.1400000000000001</v>
      </c>
      <c r="D59" s="6">
        <v>1</v>
      </c>
      <c r="E59" s="6">
        <v>-2</v>
      </c>
      <c r="F59" s="6"/>
      <c r="G59" s="6">
        <v>0</v>
      </c>
      <c r="H59" s="6"/>
      <c r="I59" s="6" t="s">
        <v>19</v>
      </c>
      <c r="J59" s="7">
        <v>0.3</v>
      </c>
      <c r="K59" s="6"/>
      <c r="L59" s="7">
        <f t="shared" ref="L59:L61" si="3">+J59/$J$58</f>
        <v>0.62799043062200965</v>
      </c>
      <c r="M59" s="6"/>
      <c r="N59" s="6"/>
      <c r="O59" s="2" t="s">
        <v>24</v>
      </c>
      <c r="P59" s="4">
        <v>30</v>
      </c>
    </row>
    <row r="60" spans="1:18" x14ac:dyDescent="0.3">
      <c r="A60" s="2" t="s">
        <v>16</v>
      </c>
      <c r="B60" s="6">
        <v>0</v>
      </c>
      <c r="C60" s="6">
        <v>-2.4</v>
      </c>
      <c r="D60" s="6">
        <v>0.5</v>
      </c>
      <c r="E60" s="6">
        <v>3.2</v>
      </c>
      <c r="F60" s="6"/>
      <c r="G60" s="4">
        <v>0.15</v>
      </c>
      <c r="H60" s="6"/>
      <c r="I60" s="6" t="s">
        <v>20</v>
      </c>
      <c r="J60" s="5">
        <v>0.15371428571428564</v>
      </c>
      <c r="K60" s="6"/>
      <c r="L60" s="5">
        <f t="shared" si="3"/>
        <v>0.32177033492822954</v>
      </c>
      <c r="M60" s="6" t="s">
        <v>25</v>
      </c>
      <c r="N60" s="5">
        <f>+P59/P58*L60</f>
        <v>0.41970043686290809</v>
      </c>
      <c r="R60" s="3">
        <f>+J60*0.5</f>
        <v>7.6857142857142818E-2</v>
      </c>
    </row>
    <row r="61" spans="1:18" x14ac:dyDescent="0.3">
      <c r="A61" s="2" t="s">
        <v>17</v>
      </c>
      <c r="B61" s="6">
        <v>0</v>
      </c>
      <c r="C61" s="6">
        <v>1</v>
      </c>
      <c r="D61" s="6">
        <v>0</v>
      </c>
      <c r="E61" s="6">
        <v>0</v>
      </c>
      <c r="F61" s="6"/>
      <c r="G61" s="6">
        <v>0.3</v>
      </c>
      <c r="H61" s="6"/>
      <c r="I61" s="6" t="s">
        <v>21</v>
      </c>
      <c r="J61" s="7">
        <v>0.24785714285714289</v>
      </c>
      <c r="K61" s="6"/>
      <c r="L61" s="7">
        <f t="shared" si="3"/>
        <v>0.51883971291866038</v>
      </c>
      <c r="M61" s="6" t="s">
        <v>25</v>
      </c>
      <c r="N61" s="6"/>
      <c r="R61" s="3">
        <f>3.2*J61</f>
        <v>0.79314285714285726</v>
      </c>
    </row>
    <row r="62" spans="1:18" x14ac:dyDescent="0.3">
      <c r="I62" s="6"/>
      <c r="J62" s="6"/>
      <c r="K62" s="6"/>
      <c r="L62" s="6"/>
      <c r="M62" s="6"/>
      <c r="N62" s="6"/>
      <c r="R62" s="3">
        <f>SUM(R60:R61)</f>
        <v>0.87000000000000011</v>
      </c>
    </row>
    <row r="63" spans="1:18" x14ac:dyDescent="0.3">
      <c r="B63" s="2">
        <f t="array" ref="B63:E66">MINVERSE(B58:E61)</f>
        <v>-1</v>
      </c>
      <c r="C63" s="2">
        <v>0.76190476190476197</v>
      </c>
      <c r="D63" s="2">
        <v>0.47619047619047622</v>
      </c>
      <c r="E63" s="2">
        <v>1.3542857142857141</v>
      </c>
    </row>
    <row r="64" spans="1:18" x14ac:dyDescent="0.3">
      <c r="B64" s="2">
        <v>0</v>
      </c>
      <c r="C64" s="2">
        <v>0</v>
      </c>
      <c r="D64" s="2">
        <v>4.6259292692714858E-17</v>
      </c>
      <c r="E64" s="2">
        <v>1</v>
      </c>
    </row>
    <row r="65" spans="1:18" x14ac:dyDescent="0.3">
      <c r="B65" s="2">
        <v>0</v>
      </c>
      <c r="C65" s="2">
        <v>0.76190476190476197</v>
      </c>
      <c r="D65" s="2">
        <v>0.47619047619047616</v>
      </c>
      <c r="E65" s="2">
        <v>0.27428571428571402</v>
      </c>
    </row>
    <row r="66" spans="1:18" x14ac:dyDescent="0.3">
      <c r="B66" s="2">
        <v>0</v>
      </c>
      <c r="C66" s="2">
        <v>-0.11904761904761905</v>
      </c>
      <c r="D66" s="2">
        <v>0.23809523809523811</v>
      </c>
      <c r="E66" s="2">
        <v>0.70714285714285718</v>
      </c>
    </row>
    <row r="68" spans="1:18" s="4" customFormat="1" x14ac:dyDescent="0.3"/>
    <row r="69" spans="1:18" x14ac:dyDescent="0.3">
      <c r="A69" s="1" t="s">
        <v>30</v>
      </c>
    </row>
    <row r="71" spans="1:18" x14ac:dyDescent="0.3">
      <c r="B71" s="6" t="s">
        <v>1</v>
      </c>
      <c r="C71" s="6">
        <v>1</v>
      </c>
      <c r="D71" s="6">
        <v>2</v>
      </c>
      <c r="E71" s="6">
        <v>3</v>
      </c>
      <c r="F71" s="6"/>
      <c r="G71" s="6" t="s">
        <v>18</v>
      </c>
      <c r="H71" s="6"/>
      <c r="I71" s="6"/>
      <c r="J71" s="6"/>
      <c r="K71" s="6"/>
      <c r="L71" s="6" t="s">
        <v>22</v>
      </c>
      <c r="M71" s="6"/>
      <c r="N71" s="6"/>
    </row>
    <row r="72" spans="1:18" x14ac:dyDescent="0.3">
      <c r="A72" s="2" t="s">
        <v>14</v>
      </c>
      <c r="B72" s="6">
        <v>-1</v>
      </c>
      <c r="C72" s="6">
        <f>1+$H$7</f>
        <v>1.08</v>
      </c>
      <c r="D72" s="6">
        <v>1</v>
      </c>
      <c r="E72" s="6">
        <v>0</v>
      </c>
      <c r="F72" s="6"/>
      <c r="G72" s="6">
        <v>0</v>
      </c>
      <c r="H72" s="6"/>
      <c r="I72" s="6" t="s">
        <v>9</v>
      </c>
      <c r="J72" s="10">
        <f t="array" ref="J72:J75">MMULT(B77:E80,G72:G75)</f>
        <v>7.1428571428571425E-2</v>
      </c>
      <c r="K72" s="6"/>
      <c r="L72" s="7">
        <f>+J72/$J$72</f>
        <v>1</v>
      </c>
      <c r="M72" s="6"/>
      <c r="N72" s="6"/>
      <c r="O72" s="2" t="s">
        <v>23</v>
      </c>
      <c r="P72" s="4">
        <f>12+3+8</f>
        <v>23</v>
      </c>
    </row>
    <row r="73" spans="1:18" x14ac:dyDescent="0.3">
      <c r="A73" s="2" t="s">
        <v>15</v>
      </c>
      <c r="B73" s="6">
        <v>0</v>
      </c>
      <c r="C73" s="6">
        <f>+$J$7</f>
        <v>1.1400000000000001</v>
      </c>
      <c r="D73" s="6">
        <v>1</v>
      </c>
      <c r="E73" s="6">
        <v>-2</v>
      </c>
      <c r="F73" s="6"/>
      <c r="G73" s="6">
        <v>0</v>
      </c>
      <c r="H73" s="6"/>
      <c r="I73" s="6" t="s">
        <v>19</v>
      </c>
      <c r="J73" s="10">
        <v>6.9388939039072284E-18</v>
      </c>
      <c r="K73" s="6"/>
      <c r="L73" s="7">
        <f t="shared" ref="L73:L75" si="4">+J73/$J$72</f>
        <v>9.7144514654701197E-17</v>
      </c>
      <c r="M73" s="6"/>
      <c r="N73" s="6"/>
      <c r="O73" s="2" t="s">
        <v>24</v>
      </c>
      <c r="P73" s="4">
        <v>30</v>
      </c>
    </row>
    <row r="74" spans="1:18" x14ac:dyDescent="0.3">
      <c r="A74" s="2" t="s">
        <v>16</v>
      </c>
      <c r="B74" s="6">
        <v>0</v>
      </c>
      <c r="C74" s="6">
        <v>-2.4</v>
      </c>
      <c r="D74" s="6">
        <v>0.5</v>
      </c>
      <c r="E74" s="6">
        <v>3.2</v>
      </c>
      <c r="F74" s="6"/>
      <c r="G74" s="6">
        <v>0.15</v>
      </c>
      <c r="H74" s="6"/>
      <c r="I74" s="6" t="s">
        <v>20</v>
      </c>
      <c r="J74" s="10">
        <v>7.1428571428571425E-2</v>
      </c>
      <c r="K74" s="6"/>
      <c r="L74" s="7">
        <f t="shared" si="4"/>
        <v>1</v>
      </c>
      <c r="M74" s="6" t="s">
        <v>25</v>
      </c>
      <c r="N74" s="11">
        <f>+P73/P72*L74</f>
        <v>1.3043478260869565</v>
      </c>
      <c r="R74" s="2">
        <f>+J74*0.5</f>
        <v>3.5714285714285712E-2</v>
      </c>
    </row>
    <row r="75" spans="1:18" x14ac:dyDescent="0.3">
      <c r="A75" s="2" t="s">
        <v>17</v>
      </c>
      <c r="B75" s="6">
        <v>0</v>
      </c>
      <c r="C75" s="6">
        <v>1</v>
      </c>
      <c r="D75" s="6">
        <v>0</v>
      </c>
      <c r="E75" s="6">
        <v>0</v>
      </c>
      <c r="F75" s="6"/>
      <c r="G75" s="4">
        <v>0</v>
      </c>
      <c r="H75" s="6"/>
      <c r="I75" s="6" t="s">
        <v>21</v>
      </c>
      <c r="J75" s="10">
        <v>3.5714285714285712E-2</v>
      </c>
      <c r="K75" s="6"/>
      <c r="L75" s="7">
        <f t="shared" si="4"/>
        <v>0.5</v>
      </c>
      <c r="M75" s="6" t="s">
        <v>25</v>
      </c>
      <c r="N75" s="6"/>
      <c r="R75" s="2">
        <f>3.2*J75</f>
        <v>0.11428571428571428</v>
      </c>
    </row>
    <row r="76" spans="1:18" x14ac:dyDescent="0.3">
      <c r="I76" s="6"/>
      <c r="J76" s="6"/>
      <c r="K76" s="6"/>
      <c r="L76" s="6"/>
      <c r="M76" s="6"/>
      <c r="N76" s="6"/>
      <c r="R76" s="2">
        <f>SUM(R74:R75)</f>
        <v>0.15</v>
      </c>
    </row>
    <row r="77" spans="1:18" x14ac:dyDescent="0.3">
      <c r="B77" s="2">
        <f t="array" ref="B77:E80">MINVERSE(B72:E75)</f>
        <v>-1</v>
      </c>
      <c r="C77" s="2">
        <v>0.76190476190476197</v>
      </c>
      <c r="D77" s="2">
        <v>0.47619047619047622</v>
      </c>
      <c r="E77" s="2">
        <v>1.3542857142857141</v>
      </c>
    </row>
    <row r="78" spans="1:18" x14ac:dyDescent="0.3">
      <c r="B78" s="2">
        <v>0</v>
      </c>
      <c r="C78" s="2">
        <v>0</v>
      </c>
      <c r="D78" s="2">
        <v>4.6259292692714858E-17</v>
      </c>
      <c r="E78" s="2">
        <v>1</v>
      </c>
      <c r="J78" s="9">
        <f>+J74/J60</f>
        <v>0.4646840148698887</v>
      </c>
    </row>
    <row r="79" spans="1:18" x14ac:dyDescent="0.3">
      <c r="B79" s="2">
        <v>0</v>
      </c>
      <c r="C79" s="2">
        <v>0.76190476190476197</v>
      </c>
      <c r="D79" s="2">
        <v>0.47619047619047616</v>
      </c>
      <c r="E79" s="2">
        <v>0.27428571428571402</v>
      </c>
    </row>
    <row r="80" spans="1:18" x14ac:dyDescent="0.3">
      <c r="B80" s="2">
        <v>0</v>
      </c>
      <c r="C80" s="2">
        <v>-0.11904761904761905</v>
      </c>
      <c r="D80" s="2">
        <v>0.23809523809523811</v>
      </c>
      <c r="E80" s="2">
        <v>0.70714285714285718</v>
      </c>
    </row>
    <row r="82" s="4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Barrios</dc:creator>
  <cp:lastModifiedBy>Alex Barrios</cp:lastModifiedBy>
  <dcterms:created xsi:type="dcterms:W3CDTF">2018-03-22T08:10:17Z</dcterms:created>
  <dcterms:modified xsi:type="dcterms:W3CDTF">2018-06-05T20:29:38Z</dcterms:modified>
</cp:coreProperties>
</file>