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ock\OneDrive\Desktop\Capstone Project\"/>
    </mc:Choice>
  </mc:AlternateContent>
  <xr:revisionPtr revIDLastSave="0" documentId="13_ncr:1_{D6685BAD-54B7-44C8-9C2A-03D0A5295450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Academic Timeline" sheetId="12" r:id="rId1"/>
    <sheet name="Industry Timeline" sheetId="14" r:id="rId2"/>
    <sheet name="Burndowns" sheetId="11" r:id="rId3"/>
    <sheet name="Meetings" sheetId="13" r:id="rId4"/>
    <sheet name="Timetable" sheetId="15" r:id="rId5"/>
  </sheets>
  <externalReferences>
    <externalReference r:id="rId6"/>
  </externalReferences>
  <definedNames>
    <definedName name="Holidays">[1]Holidays!$A$2:$A$23</definedName>
    <definedName name="_xlnm.Print_Area" localSheetId="2">Burndowns!$A$31:$Q$55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" i="11" l="1"/>
  <c r="I52" i="11"/>
  <c r="G78" i="12"/>
  <c r="I36" i="12"/>
  <c r="I49" i="11"/>
  <c r="I50" i="11" s="1"/>
  <c r="I51" i="11" s="1"/>
  <c r="I53" i="11" s="1"/>
  <c r="I54" i="11" s="1"/>
  <c r="I28" i="11"/>
  <c r="I27" i="11"/>
  <c r="G29" i="11"/>
  <c r="F29" i="11"/>
  <c r="H62" i="14"/>
  <c r="J85" i="14"/>
  <c r="H85" i="14"/>
  <c r="H84" i="14"/>
  <c r="H76" i="14"/>
  <c r="H69" i="14"/>
  <c r="H25" i="14"/>
  <c r="I86" i="14"/>
  <c r="H59" i="12"/>
  <c r="G55" i="11"/>
  <c r="H54" i="14"/>
  <c r="G30" i="11"/>
  <c r="H48" i="14" l="1"/>
  <c r="I54" i="14" s="1"/>
  <c r="H46" i="12"/>
  <c r="H39" i="12"/>
  <c r="H43" i="14"/>
  <c r="H35" i="12"/>
  <c r="H36" i="14"/>
  <c r="J3" i="14"/>
  <c r="H9" i="14"/>
  <c r="H27" i="12"/>
  <c r="H9" i="12"/>
  <c r="H12" i="12"/>
  <c r="H15" i="12"/>
  <c r="H17" i="12"/>
  <c r="H20" i="12"/>
  <c r="H22" i="12"/>
  <c r="H6" i="12"/>
  <c r="H24" i="12"/>
  <c r="H31" i="14"/>
  <c r="H18" i="14"/>
  <c r="J54" i="11"/>
  <c r="H35" i="11"/>
  <c r="I35" i="11" s="1"/>
  <c r="F55" i="11"/>
  <c r="H11" i="11"/>
  <c r="J18" i="14" l="1"/>
  <c r="J25" i="14"/>
  <c r="K25" i="14" s="1"/>
  <c r="I36" i="11"/>
  <c r="I37" i="11" s="1"/>
  <c r="I38" i="11" s="1"/>
  <c r="H36" i="1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C57" i="11"/>
  <c r="C59" i="11" s="1"/>
  <c r="H12" i="1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I11" i="1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39" i="11" l="1"/>
  <c r="I40" i="11" s="1"/>
  <c r="I41" i="11" s="1"/>
  <c r="I42" i="11" s="1"/>
  <c r="I43" i="11" s="1"/>
  <c r="I44" i="11" s="1"/>
  <c r="I45" i="11" s="1"/>
  <c r="I46" i="11" s="1"/>
  <c r="I47" i="11" s="1"/>
  <c r="I48" i="11" s="1"/>
  <c r="H26" i="11"/>
  <c r="H27" i="11" s="1"/>
  <c r="H28" i="11" s="1"/>
</calcChain>
</file>

<file path=xl/sharedStrings.xml><?xml version="1.0" encoding="utf-8"?>
<sst xmlns="http://schemas.openxmlformats.org/spreadsheetml/2006/main" count="723" uniqueCount="299">
  <si>
    <t>Burndown Chart</t>
  </si>
  <si>
    <t>Planned</t>
  </si>
  <si>
    <t>Actual</t>
  </si>
  <si>
    <t>Academic Burndown</t>
  </si>
  <si>
    <t>Hours per week</t>
  </si>
  <si>
    <t>Remaining hours</t>
  </si>
  <si>
    <t>Industry Burndown</t>
  </si>
  <si>
    <t>Remaining Hours</t>
  </si>
  <si>
    <t>Total Industry Hours:</t>
  </si>
  <si>
    <t>Total Academic Hours:</t>
  </si>
  <si>
    <t>Academic Week</t>
  </si>
  <si>
    <t>EMERGE 18</t>
  </si>
  <si>
    <t>KEY</t>
  </si>
  <si>
    <t>Starting week date</t>
  </si>
  <si>
    <t>Deliverable</t>
  </si>
  <si>
    <t>Class Start</t>
  </si>
  <si>
    <t>Proposal</t>
  </si>
  <si>
    <t>Emerge</t>
  </si>
  <si>
    <t>Poster, Short paper,</t>
  </si>
  <si>
    <t xml:space="preserve"> &amp; Panel</t>
  </si>
  <si>
    <t>Methodology Essay</t>
  </si>
  <si>
    <t>I&amp;A Total Hours:</t>
  </si>
  <si>
    <t>Week</t>
  </si>
  <si>
    <t>Hours Spent</t>
  </si>
  <si>
    <t>Class</t>
  </si>
  <si>
    <t>CV</t>
  </si>
  <si>
    <t>Notes</t>
  </si>
  <si>
    <t>Created cv, got feadback, completed some changes</t>
  </si>
  <si>
    <t>Project Analysis</t>
  </si>
  <si>
    <t>Analysed WellNow and Hail Project Briefs</t>
  </si>
  <si>
    <t>Hail Cover letter creation</t>
  </si>
  <si>
    <t>Interview</t>
  </si>
  <si>
    <t>Prep time/furthar study included</t>
  </si>
  <si>
    <t>Analysed 5 more project briefs</t>
  </si>
  <si>
    <t>Noria, Treat NZ cover letters</t>
  </si>
  <si>
    <t>Interview reduced class time by 1 hour</t>
  </si>
  <si>
    <t xml:space="preserve">Class </t>
  </si>
  <si>
    <t>Project proposal</t>
  </si>
  <si>
    <t>Study</t>
  </si>
  <si>
    <t>Course outline, veiwing weekly material</t>
  </si>
  <si>
    <t>Gathering information, Looking at class material</t>
  </si>
  <si>
    <t>SEO Improvements</t>
  </si>
  <si>
    <t>Project start/Sprint 1</t>
  </si>
  <si>
    <t>Sprint 1</t>
  </si>
  <si>
    <t>Sprint 2</t>
  </si>
  <si>
    <t>Sprint 3</t>
  </si>
  <si>
    <t>Sprint 4</t>
  </si>
  <si>
    <t>Project Stage</t>
  </si>
  <si>
    <t>Weekday</t>
  </si>
  <si>
    <t>Tuesday</t>
  </si>
  <si>
    <t>Monday</t>
  </si>
  <si>
    <t>Wednesday</t>
  </si>
  <si>
    <t>Nookal Research</t>
  </si>
  <si>
    <t>Task</t>
  </si>
  <si>
    <t>Thursday</t>
  </si>
  <si>
    <t>API Research</t>
  </si>
  <si>
    <t>Friday</t>
  </si>
  <si>
    <t>Meetings</t>
  </si>
  <si>
    <t>System comprehension</t>
  </si>
  <si>
    <t>Mon, Tue, Thur</t>
  </si>
  <si>
    <t>Setmore site options</t>
  </si>
  <si>
    <t>Acuity site options</t>
  </si>
  <si>
    <t>Description</t>
  </si>
  <si>
    <t>Date</t>
  </si>
  <si>
    <t>Time</t>
  </si>
  <si>
    <t>Particapants</t>
  </si>
  <si>
    <t>11am</t>
  </si>
  <si>
    <t>Weekly scrum</t>
  </si>
  <si>
    <t>Luke, Henry, Brock</t>
  </si>
  <si>
    <t>Proposal check</t>
  </si>
  <si>
    <t>12pm</t>
  </si>
  <si>
    <t>Rob, Brock</t>
  </si>
  <si>
    <t>Ruby</t>
  </si>
  <si>
    <t>Installation, learning</t>
  </si>
  <si>
    <t>Luke, Henry, Brock, Melanie</t>
  </si>
  <si>
    <t>Scrum meeting</t>
  </si>
  <si>
    <t>Nookal site options</t>
  </si>
  <si>
    <t>wsl</t>
  </si>
  <si>
    <t>Practice Pages, Speciality pages</t>
  </si>
  <si>
    <t>API research</t>
  </si>
  <si>
    <t>Understanding how to use APIs (Insomnia)</t>
  </si>
  <si>
    <t>API Work</t>
  </si>
  <si>
    <t>Research</t>
  </si>
  <si>
    <t>VS code extension and shortcuts, API key connections Basic Auth, Oauth</t>
  </si>
  <si>
    <t>Sunday</t>
  </si>
  <si>
    <t>React, Tailwind css</t>
  </si>
  <si>
    <t>IND Week</t>
  </si>
  <si>
    <t>Time tracking</t>
  </si>
  <si>
    <t>Weekly meeting</t>
  </si>
  <si>
    <t>Portfolio changes</t>
  </si>
  <si>
    <t>API Requirements</t>
  </si>
  <si>
    <t>Henry, Brock</t>
  </si>
  <si>
    <t>Duration</t>
  </si>
  <si>
    <t>40m</t>
  </si>
  <si>
    <t>API key Information</t>
  </si>
  <si>
    <t>10.30am</t>
  </si>
  <si>
    <t>API Key Utilisation</t>
  </si>
  <si>
    <t>1pm</t>
  </si>
  <si>
    <t>3pm</t>
  </si>
  <si>
    <t>30m</t>
  </si>
  <si>
    <t xml:space="preserve">API Acuity </t>
  </si>
  <si>
    <t>SEO pages</t>
  </si>
  <si>
    <t>10am</t>
  </si>
  <si>
    <t>Sam, Brock</t>
  </si>
  <si>
    <t>SEO pages, React, Tailwindcss</t>
  </si>
  <si>
    <t>Luke, Brock</t>
  </si>
  <si>
    <t>90m</t>
  </si>
  <si>
    <t>60m</t>
  </si>
  <si>
    <t>1h 45m</t>
  </si>
  <si>
    <t>React, front-end and back-end setup</t>
  </si>
  <si>
    <t>Weekly Meeting</t>
  </si>
  <si>
    <t>Weekly progress Meetings</t>
  </si>
  <si>
    <t>Developer Weekly Scrum meetings</t>
  </si>
  <si>
    <t>Class attendance</t>
  </si>
  <si>
    <t>Day</t>
  </si>
  <si>
    <t>Scheduled Weekly Meetings</t>
  </si>
  <si>
    <t>3-5pm</t>
  </si>
  <si>
    <t>1-3pm</t>
  </si>
  <si>
    <t>Slack Calls</t>
  </si>
  <si>
    <t>Weekly sign-off forms</t>
  </si>
  <si>
    <t>Thursday, Friday</t>
  </si>
  <si>
    <t>Weekly timetable</t>
  </si>
  <si>
    <t>Saturday</t>
  </si>
  <si>
    <t>8-9am</t>
  </si>
  <si>
    <t>9-10am</t>
  </si>
  <si>
    <t>10-11am</t>
  </si>
  <si>
    <t>11-12pm</t>
  </si>
  <si>
    <t>12-1pm</t>
  </si>
  <si>
    <t>1-2pm</t>
  </si>
  <si>
    <t>2-3pm</t>
  </si>
  <si>
    <t>3-4pm</t>
  </si>
  <si>
    <t>4-5pm</t>
  </si>
  <si>
    <t>6-7pm</t>
  </si>
  <si>
    <t>7-8pm</t>
  </si>
  <si>
    <t>8-9pm</t>
  </si>
  <si>
    <t>IND Work</t>
  </si>
  <si>
    <t>Class Attendance</t>
  </si>
  <si>
    <t>AC Work/IND catchup</t>
  </si>
  <si>
    <t>9-10pm</t>
  </si>
  <si>
    <t>10-11pm</t>
  </si>
  <si>
    <t>Getting ready or free time</t>
  </si>
  <si>
    <t>Content creation, call with Luke</t>
  </si>
  <si>
    <t>Experimenting with features in React</t>
  </si>
  <si>
    <t>Creating Frequently Asked Questions sections</t>
  </si>
  <si>
    <t>Flexbox, Links, Tailwind css</t>
  </si>
  <si>
    <t>Learning React, setting up the front-end and back-end on Visual Studio Code with Luke</t>
  </si>
  <si>
    <t>Learning React, changing html code to React</t>
  </si>
  <si>
    <t>Specialties page, cleaning code, breadcrumbs</t>
  </si>
  <si>
    <t>Meeting, Sprint retrospecive</t>
  </si>
  <si>
    <t>Styling, layout changes, links</t>
  </si>
  <si>
    <t>Proposal Submission</t>
  </si>
  <si>
    <t>11.15pm</t>
  </si>
  <si>
    <t>Sam, Niamh, Brock</t>
  </si>
  <si>
    <t>SEO Redesign</t>
  </si>
  <si>
    <t>React assistance</t>
  </si>
  <si>
    <t>Luke, Melanie, Brock</t>
  </si>
  <si>
    <t>Progress check</t>
  </si>
  <si>
    <t>Hours Remaining:</t>
  </si>
  <si>
    <t>SEO</t>
  </si>
  <si>
    <t>Completing content, researching styles</t>
  </si>
  <si>
    <t>Emerge Personal Profile Statement</t>
  </si>
  <si>
    <t>Break 1</t>
  </si>
  <si>
    <t>Half-way Reports</t>
  </si>
  <si>
    <t>Final Reports,</t>
  </si>
  <si>
    <t>Scrum</t>
  </si>
  <si>
    <t>A1</t>
  </si>
  <si>
    <t>Assessment</t>
  </si>
  <si>
    <t>Percentage</t>
  </si>
  <si>
    <t>Total percentage</t>
  </si>
  <si>
    <t>A2</t>
  </si>
  <si>
    <t>A3</t>
  </si>
  <si>
    <t>React, making changes with Luke</t>
  </si>
  <si>
    <t>Fixing bugs, improving code</t>
  </si>
  <si>
    <t>React/Enviroment setup</t>
  </si>
  <si>
    <t>David,Phillip , Brock</t>
  </si>
  <si>
    <t>Sprint 5</t>
  </si>
  <si>
    <t>Project finish/Sprint 5</t>
  </si>
  <si>
    <t>Half-way/Sprint 4</t>
  </si>
  <si>
    <t>Design, code analysis</t>
  </si>
  <si>
    <t>Design improvements, React code analysis</t>
  </si>
  <si>
    <t>Break 2</t>
  </si>
  <si>
    <t>Halfway Reports</t>
  </si>
  <si>
    <t>Design improvements, pull request</t>
  </si>
  <si>
    <t>Design improvements, Services search results, pull request</t>
  </si>
  <si>
    <t>9am-10:30am</t>
  </si>
  <si>
    <t>X206</t>
  </si>
  <si>
    <t>Location</t>
  </si>
  <si>
    <t>Panel Presentaion</t>
  </si>
  <si>
    <t>Sprint 6</t>
  </si>
  <si>
    <t>Expected total:</t>
  </si>
  <si>
    <t>Pull Request</t>
  </si>
  <si>
    <t>1.30pm</t>
  </si>
  <si>
    <t>50m</t>
  </si>
  <si>
    <t>3.30pm</t>
  </si>
  <si>
    <t>1h 55m</t>
  </si>
  <si>
    <t>Extesnsions, search results</t>
  </si>
  <si>
    <t>Updating content, styling changes</t>
  </si>
  <si>
    <t>Feedback, seo research</t>
  </si>
  <si>
    <t>Background changes, content changes</t>
  </si>
  <si>
    <t>Slack Call</t>
  </si>
  <si>
    <t>Practices pages structuring</t>
  </si>
  <si>
    <t>Pass criteria</t>
  </si>
  <si>
    <t>Break Week 1</t>
  </si>
  <si>
    <t>Break Week 2</t>
  </si>
  <si>
    <t>SEO Improvements Services Pages</t>
  </si>
  <si>
    <t>SEO Improvements Practices Pages</t>
  </si>
  <si>
    <t>Sprint Number</t>
  </si>
  <si>
    <t>Class, Emerge photo</t>
  </si>
  <si>
    <t>Halfway Reports, Emerge Statement</t>
  </si>
  <si>
    <t>business api</t>
  </si>
  <si>
    <t>Practitioner index page</t>
  </si>
  <si>
    <t>Methodology essay</t>
  </si>
  <si>
    <t>Total Remaining:</t>
  </si>
  <si>
    <t>weekly</t>
  </si>
  <si>
    <t>Setting up test data</t>
  </si>
  <si>
    <t>Services pages content, services pages styling</t>
  </si>
  <si>
    <t xml:space="preserve">Designing Clinic specific pages </t>
  </si>
  <si>
    <t>Grouping clinics by city, manipulating test data</t>
  </si>
  <si>
    <t>Manipulating test data, implementing search bar</t>
  </si>
  <si>
    <t xml:space="preserve">Adding information to Clinic specific pages </t>
  </si>
  <si>
    <t>Slack communication with Niamh, Sam, Luke, and Henry. Sorting practitioner and clinic data.</t>
  </si>
  <si>
    <t>API</t>
  </si>
  <si>
    <t>Attempting to pass data</t>
  </si>
  <si>
    <t>Poster</t>
  </si>
  <si>
    <t>Fixing bundle install</t>
  </si>
  <si>
    <t>Calls with Luke and Henry</t>
  </si>
  <si>
    <t>Creating is valid checker</t>
  </si>
  <si>
    <t>no time sheets</t>
  </si>
  <si>
    <t>Research on react</t>
  </si>
  <si>
    <t>Researched svg and styling tips, attempted to create a svg.</t>
  </si>
  <si>
    <t>Worked on creating the APIs for the practices pages and had a paired code review with Luke.</t>
  </si>
  <si>
    <t>1h 25m</t>
  </si>
  <si>
    <t>Creating isValid checkers</t>
  </si>
  <si>
    <t>1h 40m</t>
  </si>
  <si>
    <t>Displaying sample data error</t>
  </si>
  <si>
    <t>Paired code review</t>
  </si>
  <si>
    <t>4h 30m</t>
  </si>
  <si>
    <t>Design feedback</t>
  </si>
  <si>
    <t>9.30am</t>
  </si>
  <si>
    <t>Niamh, Brock</t>
  </si>
  <si>
    <t>25m</t>
  </si>
  <si>
    <t>Practitioner list details</t>
  </si>
  <si>
    <t>2.30pm</t>
  </si>
  <si>
    <t>15m</t>
  </si>
  <si>
    <t>Business details page review</t>
  </si>
  <si>
    <t>9.45am</t>
  </si>
  <si>
    <t>Extensions, Search results</t>
  </si>
  <si>
    <t>Worked on practitioner pages</t>
  </si>
  <si>
    <t>1h50m</t>
  </si>
  <si>
    <t>Final review</t>
  </si>
  <si>
    <t>2.20pm</t>
  </si>
  <si>
    <t>SEO API Requirements</t>
  </si>
  <si>
    <t>1h</t>
  </si>
  <si>
    <t>10.50am</t>
  </si>
  <si>
    <t>1h 30m</t>
  </si>
  <si>
    <t>Niamh, Brock, Luke</t>
  </si>
  <si>
    <t>20m</t>
  </si>
  <si>
    <t>Changing styles</t>
  </si>
  <si>
    <t>Wrapping up</t>
  </si>
  <si>
    <t>Meeting, Sprint retrospective</t>
  </si>
  <si>
    <t>Formatting components and code</t>
  </si>
  <si>
    <t>Researched and tried parsing data through multiple methods, figuring out data handling and list formatting</t>
  </si>
  <si>
    <t>Researched Pagination, sorted cities and clinic names alphabetically, implemented show more to clinic names limiting it to 10.</t>
  </si>
  <si>
    <t>Analysing existing APIs, connecting to Nookal and Setmore, retrieving data</t>
  </si>
  <si>
    <t>Meeting, Sprint retrospective, Planning the sprint</t>
  </si>
  <si>
    <t> Research</t>
  </si>
  <si>
    <t>Final design review, instructions on what needs to be done going forward, notes on what has been done, meeting, and sprint retrospective.</t>
  </si>
  <si>
    <t>Project finish</t>
  </si>
  <si>
    <t>4.20pm</t>
  </si>
  <si>
    <t>API Internal server error</t>
  </si>
  <si>
    <t>1.45pm</t>
  </si>
  <si>
    <t>2h 20m</t>
  </si>
  <si>
    <t>Creating API calls for web pages</t>
  </si>
  <si>
    <t>12.50pm</t>
  </si>
  <si>
    <t>3.40pm</t>
  </si>
  <si>
    <t>2h</t>
  </si>
  <si>
    <t>Continuing creation of APIs for clinic pages</t>
  </si>
  <si>
    <t>Implementing real data</t>
  </si>
  <si>
    <t>11.20am</t>
  </si>
  <si>
    <t>Clinic API</t>
  </si>
  <si>
    <t>Assessment Rubric and API work</t>
  </si>
  <si>
    <t>David, Henry, Robert, Brock, Melanie</t>
  </si>
  <si>
    <t>Academic Status Meeting</t>
  </si>
  <si>
    <t>Final Meeting</t>
  </si>
  <si>
    <t>IND Work Update</t>
  </si>
  <si>
    <t>AC Supiervisor Meetings</t>
  </si>
  <si>
    <t>Luke, Brock, Melanie</t>
  </si>
  <si>
    <t>IND Dev Team Meetings</t>
  </si>
  <si>
    <t>Monday, Friday</t>
  </si>
  <si>
    <t>Tuesday, Wednesday</t>
  </si>
  <si>
    <t>Retrieving Information</t>
  </si>
  <si>
    <t>Needed to grab information before my permissions where removed</t>
  </si>
  <si>
    <t>Executive Summary, started project details</t>
  </si>
  <si>
    <t>Final Report</t>
  </si>
  <si>
    <t>Ethics, Sustainability, Elevator pitch</t>
  </si>
  <si>
    <t>Final Report, Poster</t>
  </si>
  <si>
    <t>Saturday, Sunday</t>
  </si>
  <si>
    <t>Student skills, Stakeholders Poster</t>
  </si>
  <si>
    <t>Weekly sign-off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</si>
</sst>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0" fillId="0" borderId="6" xfId="0" applyBorder="1"/>
    <xf numFmtId="0" fontId="0" fillId="0" borderId="1" xfId="0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4" borderId="5" xfId="0" applyFill="1" applyBorder="1"/>
    <xf numFmtId="0" fontId="0" fillId="4" borderId="0" xfId="0" applyFill="1"/>
    <xf numFmtId="0" fontId="0" fillId="4" borderId="4" xfId="0" applyFill="1" applyBorder="1"/>
    <xf numFmtId="0" fontId="0" fillId="5" borderId="8" xfId="0" applyFill="1" applyBorder="1"/>
    <xf numFmtId="0" fontId="0" fillId="5" borderId="9" xfId="0" applyFill="1" applyBorder="1"/>
    <xf numFmtId="0" fontId="0" fillId="2" borderId="5" xfId="0" applyFill="1" applyBorder="1"/>
    <xf numFmtId="0" fontId="0" fillId="2" borderId="0" xfId="0" applyFill="1"/>
    <xf numFmtId="0" fontId="0" fillId="2" borderId="4" xfId="0" applyFill="1" applyBorder="1"/>
    <xf numFmtId="0" fontId="2" fillId="6" borderId="8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3" borderId="4" xfId="0" applyFill="1" applyBorder="1"/>
    <xf numFmtId="0" fontId="0" fillId="7" borderId="4" xfId="0" applyFill="1" applyBorder="1"/>
    <xf numFmtId="0" fontId="0" fillId="7" borderId="12" xfId="0" applyFill="1" applyBorder="1"/>
    <xf numFmtId="14" fontId="0" fillId="0" borderId="0" xfId="0" applyNumberFormat="1"/>
    <xf numFmtId="0" fontId="0" fillId="0" borderId="11" xfId="0" applyBorder="1"/>
    <xf numFmtId="0" fontId="2" fillId="5" borderId="8" xfId="0" applyFont="1" applyFill="1" applyBorder="1" applyAlignment="1">
      <alignment vertical="top"/>
    </xf>
    <xf numFmtId="0" fontId="0" fillId="0" borderId="8" xfId="0" applyBorder="1"/>
    <xf numFmtId="0" fontId="0" fillId="0" borderId="9" xfId="0" applyBorder="1"/>
    <xf numFmtId="14" fontId="0" fillId="0" borderId="1" xfId="0" applyNumberFormat="1" applyBorder="1"/>
    <xf numFmtId="0" fontId="0" fillId="7" borderId="4" xfId="0" applyFill="1" applyBorder="1" applyAlignment="1">
      <alignment vertical="top"/>
    </xf>
    <xf numFmtId="0" fontId="0" fillId="7" borderId="12" xfId="0" applyFill="1" applyBorder="1" applyAlignment="1">
      <alignment vertical="top"/>
    </xf>
    <xf numFmtId="0" fontId="0" fillId="0" borderId="7" xfId="0" applyBorder="1"/>
    <xf numFmtId="14" fontId="0" fillId="0" borderId="8" xfId="0" applyNumberFormat="1" applyBorder="1"/>
    <xf numFmtId="0" fontId="0" fillId="0" borderId="5" xfId="0" applyBorder="1" applyAlignment="1">
      <alignment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0" fillId="0" borderId="2" xfId="0" applyBorder="1" applyAlignment="1">
      <alignment wrapText="1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2" fillId="8" borderId="7" xfId="0" applyFont="1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4" xfId="0" applyFill="1" applyBorder="1"/>
    <xf numFmtId="0" fontId="2" fillId="8" borderId="11" xfId="0" applyFont="1" applyFill="1" applyBorder="1"/>
    <xf numFmtId="0" fontId="0" fillId="8" borderId="13" xfId="0" applyFill="1" applyBorder="1"/>
    <xf numFmtId="0" fontId="0" fillId="8" borderId="10" xfId="0" applyFill="1" applyBorder="1"/>
    <xf numFmtId="0" fontId="2" fillId="8" borderId="13" xfId="0" applyFont="1" applyFill="1" applyBorder="1"/>
    <xf numFmtId="0" fontId="2" fillId="8" borderId="10" xfId="0" applyFont="1" applyFill="1" applyBorder="1"/>
    <xf numFmtId="0" fontId="0" fillId="0" borderId="7" xfId="0" applyBorder="1" applyAlignment="1">
      <alignment wrapText="1"/>
    </xf>
    <xf numFmtId="14" fontId="0" fillId="0" borderId="8" xfId="0" applyNumberFormat="1" applyBorder="1" applyAlignment="1">
      <alignment vertical="top"/>
    </xf>
    <xf numFmtId="0" fontId="0" fillId="0" borderId="8" xfId="0" applyBorder="1" applyAlignment="1">
      <alignment vertical="top"/>
    </xf>
    <xf numFmtId="0" fontId="0" fillId="8" borderId="12" xfId="0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2" fillId="0" borderId="4" xfId="0" applyFont="1" applyBorder="1"/>
    <xf numFmtId="0" fontId="0" fillId="12" borderId="4" xfId="0" applyFill="1" applyBorder="1"/>
    <xf numFmtId="0" fontId="0" fillId="3" borderId="4" xfId="0" applyFill="1" applyBorder="1" applyAlignment="1">
      <alignment vertical="top"/>
    </xf>
    <xf numFmtId="0" fontId="0" fillId="8" borderId="14" xfId="0" applyFill="1" applyBorder="1"/>
    <xf numFmtId="9" fontId="0" fillId="0" borderId="0" xfId="0" applyNumberFormat="1"/>
    <xf numFmtId="14" fontId="0" fillId="0" borderId="2" xfId="0" applyNumberFormat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13" borderId="11" xfId="0" applyFill="1" applyBorder="1"/>
    <xf numFmtId="0" fontId="0" fillId="13" borderId="13" xfId="0" applyFill="1" applyBorder="1"/>
    <xf numFmtId="0" fontId="0" fillId="13" borderId="10" xfId="0" applyFill="1" applyBorder="1"/>
    <xf numFmtId="0" fontId="0" fillId="7" borderId="14" xfId="0" applyFill="1" applyBorder="1"/>
    <xf numFmtId="16" fontId="0" fillId="0" borderId="0" xfId="0" applyNumberFormat="1"/>
    <xf numFmtId="0" fontId="0" fillId="7" borderId="4" xfId="0" applyFill="1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5" xfId="0" applyBorder="1" applyAlignment="1">
      <alignment vertical="top" wrapText="1"/>
    </xf>
    <xf numFmtId="0" fontId="0" fillId="3" borderId="14" xfId="0" applyFill="1" applyBorder="1" applyAlignment="1">
      <alignment vertical="top"/>
    </xf>
    <xf numFmtId="0" fontId="4" fillId="14" borderId="4" xfId="0" applyFont="1" applyFill="1" applyBorder="1" applyAlignment="1">
      <alignment horizontal="right" vertical="center"/>
    </xf>
    <xf numFmtId="0" fontId="4" fillId="14" borderId="4" xfId="0" applyFont="1" applyFill="1" applyBorder="1" applyAlignment="1">
      <alignment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vertical="center"/>
    </xf>
    <xf numFmtId="0" fontId="4" fillId="14" borderId="4" xfId="0" applyFont="1" applyFill="1" applyBorder="1" applyAlignment="1">
      <alignment vertical="center" wrapText="1"/>
    </xf>
    <xf numFmtId="0" fontId="4" fillId="15" borderId="4" xfId="0" applyFont="1" applyFill="1" applyBorder="1" applyAlignment="1">
      <alignment vertical="center" wrapText="1"/>
    </xf>
    <xf numFmtId="0" fontId="0" fillId="7" borderId="4" xfId="0" applyFill="1" applyBorder="1" applyAlignment="1">
      <alignment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/>
    <xf numFmtId="0" fontId="2" fillId="5" borderId="7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center"/>
    </xf>
  </cellXfs>
  <cellStyles count="2">
    <cellStyle name="Normal" xfId="0" builtinId="0"/>
    <cellStyle name="Normal 2" xfId="1" xr:uid="{26692C73-D2FF-451C-BF67-534454D26C18}"/>
  </cellStyles>
  <dxfs count="0"/>
  <tableStyles count="0" defaultTableStyle="TableStyleMedium2" defaultPivotStyle="PivotStyleLight16"/>
  <colors>
    <mruColors>
      <color rgb="FFEBF7FF"/>
      <color rgb="FFCCECFF"/>
      <color rgb="FFCC99FF"/>
      <color rgb="FFFF99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Industry</a:t>
            </a:r>
            <a:r>
              <a:rPr lang="en-NZ" baseline="0"/>
              <a:t> Burndown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Burndowns!$H$10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x"/>
            <c:size val="9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Burndowns!$C$11:$C$28</c:f>
              <c:numCache>
                <c:formatCode>m/d/yyyy</c:formatCode>
                <c:ptCount val="18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</c:numCache>
            </c:numRef>
          </c:cat>
          <c:val>
            <c:numRef>
              <c:f>Burndowns!$H$11:$H$28</c:f>
              <c:numCache>
                <c:formatCode>General</c:formatCode>
                <c:ptCount val="18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275</c:v>
                </c:pt>
                <c:pt idx="6">
                  <c:v>250</c:v>
                </c:pt>
                <c:pt idx="7">
                  <c:v>225</c:v>
                </c:pt>
                <c:pt idx="8">
                  <c:v>200</c:v>
                </c:pt>
                <c:pt idx="9">
                  <c:v>175</c:v>
                </c:pt>
                <c:pt idx="10">
                  <c:v>150</c:v>
                </c:pt>
                <c:pt idx="11">
                  <c:v>125</c:v>
                </c:pt>
                <c:pt idx="12">
                  <c:v>100</c:v>
                </c:pt>
                <c:pt idx="13">
                  <c:v>75</c:v>
                </c:pt>
                <c:pt idx="14">
                  <c:v>50</c:v>
                </c:pt>
                <c:pt idx="15">
                  <c:v>25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8-4866-BCB4-9551D4B26FDF}"/>
            </c:ext>
          </c:extLst>
        </c:ser>
        <c:ser>
          <c:idx val="1"/>
          <c:order val="1"/>
          <c:tx>
            <c:strRef>
              <c:f>Burndowns!$I$10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rgbClr val="FF99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FF9900"/>
              </a:solidFill>
              <a:ln w="9525">
                <a:solidFill>
                  <a:srgbClr val="FF9900"/>
                </a:solidFill>
              </a:ln>
              <a:effectLst/>
            </c:spPr>
          </c:marker>
          <c:cat>
            <c:numRef>
              <c:f>Burndowns!$C$11:$C$28</c:f>
              <c:numCache>
                <c:formatCode>m/d/yyyy</c:formatCode>
                <c:ptCount val="18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</c:numCache>
            </c:numRef>
          </c:cat>
          <c:val>
            <c:numRef>
              <c:f>Burndowns!$I$11:$I$28</c:f>
              <c:numCache>
                <c:formatCode>General</c:formatCode>
                <c:ptCount val="18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284</c:v>
                </c:pt>
                <c:pt idx="6">
                  <c:v>262</c:v>
                </c:pt>
                <c:pt idx="7">
                  <c:v>243</c:v>
                </c:pt>
                <c:pt idx="8">
                  <c:v>220</c:v>
                </c:pt>
                <c:pt idx="9">
                  <c:v>206</c:v>
                </c:pt>
                <c:pt idx="10">
                  <c:v>184.5</c:v>
                </c:pt>
                <c:pt idx="11">
                  <c:v>167.5</c:v>
                </c:pt>
                <c:pt idx="12">
                  <c:v>127</c:v>
                </c:pt>
                <c:pt idx="13">
                  <c:v>88.5</c:v>
                </c:pt>
                <c:pt idx="14">
                  <c:v>59</c:v>
                </c:pt>
                <c:pt idx="15">
                  <c:v>32.5</c:v>
                </c:pt>
                <c:pt idx="16">
                  <c:v>3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A8-4866-BCB4-9551D4B26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464504"/>
        <c:axId val="367464176"/>
      </c:lineChart>
      <c:dateAx>
        <c:axId val="367464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baseline="0"/>
                  <a:t>Begining of Each Week</a:t>
                </a:r>
                <a:endParaRPr lang="en-NZ"/>
              </a:p>
            </c:rich>
          </c:tx>
          <c:layout>
            <c:manualLayout>
              <c:xMode val="edge"/>
              <c:yMode val="edge"/>
              <c:x val="0.44941764242101456"/>
              <c:y val="0.85181832676129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464176"/>
        <c:crosses val="autoZero"/>
        <c:auto val="1"/>
        <c:lblOffset val="100"/>
        <c:baseTimeUnit val="days"/>
      </c:dateAx>
      <c:valAx>
        <c:axId val="367464176"/>
        <c:scaling>
          <c:orientation val="minMax"/>
          <c:max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Industry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46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Academic</a:t>
            </a:r>
            <a:r>
              <a:rPr lang="en-NZ" baseline="0"/>
              <a:t> Burndown 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35588668241176"/>
          <c:y val="6.9564814979774847E-2"/>
          <c:w val="0.85716135541688876"/>
          <c:h val="0.74631524667510474"/>
        </c:manualLayout>
      </c:layout>
      <c:lineChart>
        <c:grouping val="standard"/>
        <c:varyColors val="0"/>
        <c:ser>
          <c:idx val="0"/>
          <c:order val="0"/>
          <c:tx>
            <c:strRef>
              <c:f>Burndowns!$H$34</c:f>
              <c:strCache>
                <c:ptCount val="1"/>
                <c:pt idx="0">
                  <c:v>Planned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9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Burndowns!$C$35:$C$54</c:f>
              <c:numCache>
                <c:formatCode>m/d/yyyy</c:formatCode>
                <c:ptCount val="20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  <c:pt idx="18">
                  <c:v>45257</c:v>
                </c:pt>
                <c:pt idx="19">
                  <c:v>45264</c:v>
                </c:pt>
              </c:numCache>
            </c:numRef>
          </c:cat>
          <c:val>
            <c:numRef>
              <c:f>Burndowns!$H$35:$H$54</c:f>
              <c:numCache>
                <c:formatCode>General</c:formatCode>
                <c:ptCount val="20"/>
                <c:pt idx="0">
                  <c:v>150</c:v>
                </c:pt>
                <c:pt idx="1">
                  <c:v>139</c:v>
                </c:pt>
                <c:pt idx="2">
                  <c:v>130</c:v>
                </c:pt>
                <c:pt idx="3">
                  <c:v>121</c:v>
                </c:pt>
                <c:pt idx="4">
                  <c:v>112</c:v>
                </c:pt>
                <c:pt idx="5">
                  <c:v>96</c:v>
                </c:pt>
                <c:pt idx="6">
                  <c:v>94</c:v>
                </c:pt>
                <c:pt idx="7">
                  <c:v>92</c:v>
                </c:pt>
                <c:pt idx="8">
                  <c:v>88</c:v>
                </c:pt>
                <c:pt idx="9">
                  <c:v>84</c:v>
                </c:pt>
                <c:pt idx="10">
                  <c:v>69</c:v>
                </c:pt>
                <c:pt idx="11">
                  <c:v>65</c:v>
                </c:pt>
                <c:pt idx="12">
                  <c:v>61</c:v>
                </c:pt>
                <c:pt idx="13">
                  <c:v>57</c:v>
                </c:pt>
                <c:pt idx="14">
                  <c:v>53</c:v>
                </c:pt>
                <c:pt idx="15">
                  <c:v>41</c:v>
                </c:pt>
                <c:pt idx="16">
                  <c:v>29</c:v>
                </c:pt>
                <c:pt idx="17">
                  <c:v>17</c:v>
                </c:pt>
                <c:pt idx="18">
                  <c:v>5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9C-4D5F-BE9C-75F8C2BE3A2E}"/>
            </c:ext>
          </c:extLst>
        </c:ser>
        <c:ser>
          <c:idx val="1"/>
          <c:order val="1"/>
          <c:tx>
            <c:strRef>
              <c:f>Burndowns!$I$34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Burndowns!$C$35:$C$54</c:f>
              <c:numCache>
                <c:formatCode>m/d/yyyy</c:formatCode>
                <c:ptCount val="20"/>
                <c:pt idx="0">
                  <c:v>45131</c:v>
                </c:pt>
                <c:pt idx="1">
                  <c:v>45138</c:v>
                </c:pt>
                <c:pt idx="2">
                  <c:v>45145</c:v>
                </c:pt>
                <c:pt idx="3">
                  <c:v>45152</c:v>
                </c:pt>
                <c:pt idx="4">
                  <c:v>45159</c:v>
                </c:pt>
                <c:pt idx="5">
                  <c:v>45166</c:v>
                </c:pt>
                <c:pt idx="6">
                  <c:v>45173</c:v>
                </c:pt>
                <c:pt idx="7">
                  <c:v>45180</c:v>
                </c:pt>
                <c:pt idx="8">
                  <c:v>45187</c:v>
                </c:pt>
                <c:pt idx="9">
                  <c:v>45194</c:v>
                </c:pt>
                <c:pt idx="10">
                  <c:v>45201</c:v>
                </c:pt>
                <c:pt idx="11">
                  <c:v>45208</c:v>
                </c:pt>
                <c:pt idx="12">
                  <c:v>45215</c:v>
                </c:pt>
                <c:pt idx="13">
                  <c:v>45222</c:v>
                </c:pt>
                <c:pt idx="14">
                  <c:v>45229</c:v>
                </c:pt>
                <c:pt idx="15">
                  <c:v>45236</c:v>
                </c:pt>
                <c:pt idx="16">
                  <c:v>45243</c:v>
                </c:pt>
                <c:pt idx="17">
                  <c:v>45250</c:v>
                </c:pt>
                <c:pt idx="18">
                  <c:v>45257</c:v>
                </c:pt>
                <c:pt idx="19">
                  <c:v>45264</c:v>
                </c:pt>
              </c:numCache>
            </c:numRef>
          </c:cat>
          <c:val>
            <c:numRef>
              <c:f>Burndowns!$I$35:$I$54</c:f>
              <c:numCache>
                <c:formatCode>General</c:formatCode>
                <c:ptCount val="20"/>
                <c:pt idx="0">
                  <c:v>150</c:v>
                </c:pt>
                <c:pt idx="1">
                  <c:v>137</c:v>
                </c:pt>
                <c:pt idx="2">
                  <c:v>127</c:v>
                </c:pt>
                <c:pt idx="3">
                  <c:v>116</c:v>
                </c:pt>
                <c:pt idx="4">
                  <c:v>107</c:v>
                </c:pt>
                <c:pt idx="5">
                  <c:v>77</c:v>
                </c:pt>
                <c:pt idx="6">
                  <c:v>68</c:v>
                </c:pt>
                <c:pt idx="7">
                  <c:v>66.5</c:v>
                </c:pt>
                <c:pt idx="8">
                  <c:v>63.5</c:v>
                </c:pt>
                <c:pt idx="9">
                  <c:v>55</c:v>
                </c:pt>
                <c:pt idx="10">
                  <c:v>42.5</c:v>
                </c:pt>
                <c:pt idx="11">
                  <c:v>38.5</c:v>
                </c:pt>
                <c:pt idx="12">
                  <c:v>22.5</c:v>
                </c:pt>
                <c:pt idx="13">
                  <c:v>18.5</c:v>
                </c:pt>
                <c:pt idx="14">
                  <c:v>16.5</c:v>
                </c:pt>
                <c:pt idx="15">
                  <c:v>9</c:v>
                </c:pt>
                <c:pt idx="16">
                  <c:v>3</c:v>
                </c:pt>
                <c:pt idx="17">
                  <c:v>-26</c:v>
                </c:pt>
                <c:pt idx="18">
                  <c:v>-46</c:v>
                </c:pt>
                <c:pt idx="19">
                  <c:v>-48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9C-4D5F-BE9C-75F8C2BE3A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3552520"/>
        <c:axId val="513509200"/>
      </c:lineChart>
      <c:dateAx>
        <c:axId val="363552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Begining of Each Week</a:t>
                </a:r>
              </a:p>
            </c:rich>
          </c:tx>
          <c:layout>
            <c:manualLayout>
              <c:xMode val="edge"/>
              <c:yMode val="edge"/>
              <c:x val="0.39745314608493532"/>
              <c:y val="0.95525650997476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440000" spcFirstLastPara="1" vertOverflow="ellipsis" wrap="square" anchor="t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09200"/>
        <c:crosses val="autoZero"/>
        <c:auto val="1"/>
        <c:lblOffset val="100"/>
        <c:baseTimeUnit val="days"/>
        <c:majorUnit val="7"/>
        <c:majorTimeUnit val="days"/>
      </c:dateAx>
      <c:valAx>
        <c:axId val="513509200"/>
        <c:scaling>
          <c:orientation val="minMax"/>
          <c:max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Number of Academic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5252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48708606383335"/>
          <c:y val="0.90449620069672365"/>
          <c:w val="0.25874868533560269"/>
          <c:h val="4.4880166811706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25774</xdr:colOff>
      <xdr:row>6</xdr:row>
      <xdr:rowOff>187698</xdr:rowOff>
    </xdr:from>
    <xdr:to>
      <xdr:col>18</xdr:col>
      <xdr:colOff>28015</xdr:colOff>
      <xdr:row>28</xdr:row>
      <xdr:rowOff>178173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DAD91-B1C8-4319-940D-BB4EF614E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23813</xdr:colOff>
      <xdr:row>30</xdr:row>
      <xdr:rowOff>179521</xdr:rowOff>
    </xdr:from>
    <xdr:to>
      <xdr:col>17</xdr:col>
      <xdr:colOff>602316</xdr:colOff>
      <xdr:row>55</xdr:row>
      <xdr:rowOff>78828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FEF4D5-9D6E-4C5A-8AF2-04D8D7F077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ra\Downloads\Project%20Burn%20Rate%20Q4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6 Project Burn Rate - WebDev"/>
      <sheetName val="Upgrade Phase 1"/>
      <sheetName val="QA Automation"/>
      <sheetName val="Consumption Summary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A2">
            <v>42370</v>
          </cell>
        </row>
        <row r="3">
          <cell r="A3">
            <v>42387</v>
          </cell>
        </row>
        <row r="4">
          <cell r="A4">
            <v>42415</v>
          </cell>
        </row>
        <row r="5">
          <cell r="A5">
            <v>42520</v>
          </cell>
        </row>
        <row r="6">
          <cell r="A6">
            <v>42555</v>
          </cell>
        </row>
        <row r="7">
          <cell r="A7">
            <v>42618</v>
          </cell>
        </row>
        <row r="8">
          <cell r="A8">
            <v>42653</v>
          </cell>
        </row>
        <row r="9">
          <cell r="A9">
            <v>42685</v>
          </cell>
        </row>
        <row r="10">
          <cell r="A10">
            <v>42698</v>
          </cell>
        </row>
        <row r="11">
          <cell r="A11">
            <v>42699</v>
          </cell>
        </row>
        <row r="12">
          <cell r="A12">
            <v>42730</v>
          </cell>
        </row>
        <row r="13">
          <cell r="A13">
            <v>42737</v>
          </cell>
        </row>
        <row r="14">
          <cell r="A14">
            <v>42751</v>
          </cell>
        </row>
        <row r="15">
          <cell r="A15">
            <v>42786</v>
          </cell>
        </row>
        <row r="16">
          <cell r="A16">
            <v>42884</v>
          </cell>
        </row>
        <row r="17">
          <cell r="A17">
            <v>42920</v>
          </cell>
        </row>
        <row r="18">
          <cell r="A18">
            <v>42982</v>
          </cell>
        </row>
        <row r="19">
          <cell r="A19">
            <v>43017</v>
          </cell>
        </row>
        <row r="20">
          <cell r="A20">
            <v>43049</v>
          </cell>
        </row>
        <row r="21">
          <cell r="A21">
            <v>43062</v>
          </cell>
        </row>
        <row r="22">
          <cell r="A22">
            <v>43063</v>
          </cell>
        </row>
        <row r="23">
          <cell r="A23">
            <v>43094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2642-E7BD-4183-8EF6-32177A4529D1}">
  <dimension ref="B2:M87"/>
  <sheetViews>
    <sheetView topLeftCell="A40" zoomScale="85" zoomScaleNormal="85" workbookViewId="0">
      <selection activeCell="G79" sqref="G79"/>
    </sheetView>
  </sheetViews>
  <sheetFormatPr defaultRowHeight="15" x14ac:dyDescent="0.25"/>
  <cols>
    <col min="3" max="3" width="32.7109375" bestFit="1" customWidth="1"/>
    <col min="4" max="4" width="6.28515625" customWidth="1"/>
    <col min="5" max="5" width="20.85546875" bestFit="1" customWidth="1"/>
    <col min="6" max="6" width="47.28515625" bestFit="1" customWidth="1"/>
    <col min="10" max="10" width="11.5703125" bestFit="1" customWidth="1"/>
    <col min="11" max="11" width="11" bestFit="1" customWidth="1"/>
    <col min="12" max="12" width="16" bestFit="1" customWidth="1"/>
    <col min="13" max="13" width="11.5703125" bestFit="1" customWidth="1"/>
  </cols>
  <sheetData>
    <row r="2" spans="2:13" ht="30" x14ac:dyDescent="0.25">
      <c r="B2" s="69" t="s">
        <v>22</v>
      </c>
      <c r="C2" s="69" t="s">
        <v>53</v>
      </c>
      <c r="D2" s="81" t="s">
        <v>23</v>
      </c>
      <c r="E2" s="69" t="s">
        <v>48</v>
      </c>
      <c r="F2" s="69" t="s">
        <v>26</v>
      </c>
      <c r="J2" t="s">
        <v>166</v>
      </c>
      <c r="K2" t="s">
        <v>167</v>
      </c>
      <c r="L2" t="s">
        <v>168</v>
      </c>
      <c r="M2" t="s">
        <v>201</v>
      </c>
    </row>
    <row r="3" spans="2:13" x14ac:dyDescent="0.25">
      <c r="B3" s="19">
        <v>1</v>
      </c>
      <c r="C3" s="19" t="s">
        <v>24</v>
      </c>
      <c r="D3" s="19">
        <v>4</v>
      </c>
      <c r="E3" s="19"/>
      <c r="F3" s="19"/>
      <c r="J3" t="s">
        <v>165</v>
      </c>
      <c r="K3" s="60">
        <v>0.5</v>
      </c>
      <c r="L3" s="60">
        <v>0.05</v>
      </c>
      <c r="M3" s="60">
        <v>0.5</v>
      </c>
    </row>
    <row r="4" spans="2:13" x14ac:dyDescent="0.25">
      <c r="B4" s="19">
        <v>1</v>
      </c>
      <c r="C4" s="19" t="s">
        <v>25</v>
      </c>
      <c r="D4" s="19">
        <v>4</v>
      </c>
      <c r="E4" s="19"/>
      <c r="F4" s="19" t="s">
        <v>27</v>
      </c>
      <c r="J4" t="s">
        <v>169</v>
      </c>
    </row>
    <row r="5" spans="2:13" x14ac:dyDescent="0.25">
      <c r="B5" s="19">
        <v>1</v>
      </c>
      <c r="C5" s="19" t="s">
        <v>28</v>
      </c>
      <c r="D5" s="19">
        <v>3</v>
      </c>
      <c r="E5" s="19"/>
      <c r="F5" s="19" t="s">
        <v>29</v>
      </c>
      <c r="J5" t="s">
        <v>170</v>
      </c>
      <c r="M5" s="60">
        <v>0.5</v>
      </c>
    </row>
    <row r="6" spans="2:13" x14ac:dyDescent="0.25">
      <c r="B6" s="19">
        <v>1</v>
      </c>
      <c r="C6" s="19" t="s">
        <v>38</v>
      </c>
      <c r="D6" s="19">
        <v>2</v>
      </c>
      <c r="E6" s="19"/>
      <c r="F6" s="19" t="s">
        <v>39</v>
      </c>
      <c r="H6">
        <f>SUM(D3:D6)</f>
        <v>13</v>
      </c>
    </row>
    <row r="7" spans="2:13" x14ac:dyDescent="0.25">
      <c r="B7" s="20">
        <v>2</v>
      </c>
      <c r="C7" s="20" t="s">
        <v>30</v>
      </c>
      <c r="D7" s="20">
        <v>3</v>
      </c>
      <c r="E7" s="20"/>
      <c r="F7" s="20"/>
    </row>
    <row r="8" spans="2:13" x14ac:dyDescent="0.25">
      <c r="B8" s="20">
        <v>2</v>
      </c>
      <c r="C8" s="20" t="s">
        <v>24</v>
      </c>
      <c r="D8" s="20">
        <v>4</v>
      </c>
      <c r="E8" s="20"/>
      <c r="F8" s="20"/>
    </row>
    <row r="9" spans="2:13" x14ac:dyDescent="0.25">
      <c r="B9" s="20">
        <v>2</v>
      </c>
      <c r="C9" s="20" t="s">
        <v>31</v>
      </c>
      <c r="D9" s="20">
        <v>3</v>
      </c>
      <c r="E9" s="20"/>
      <c r="F9" s="20" t="s">
        <v>32</v>
      </c>
      <c r="H9">
        <f>SUM(D7:D9)</f>
        <v>10</v>
      </c>
    </row>
    <row r="10" spans="2:13" x14ac:dyDescent="0.25">
      <c r="B10" s="19">
        <v>3</v>
      </c>
      <c r="C10" s="19" t="s">
        <v>24</v>
      </c>
      <c r="D10" s="19">
        <v>4</v>
      </c>
      <c r="E10" s="19"/>
      <c r="F10" s="19"/>
    </row>
    <row r="11" spans="2:13" x14ac:dyDescent="0.25">
      <c r="B11" s="19">
        <v>3</v>
      </c>
      <c r="C11" s="19" t="s">
        <v>28</v>
      </c>
      <c r="D11" s="19">
        <v>4</v>
      </c>
      <c r="E11" s="19"/>
      <c r="F11" s="19" t="s">
        <v>33</v>
      </c>
    </row>
    <row r="12" spans="2:13" x14ac:dyDescent="0.25">
      <c r="B12" s="19">
        <v>3</v>
      </c>
      <c r="C12" s="19" t="s">
        <v>34</v>
      </c>
      <c r="D12" s="19">
        <v>3</v>
      </c>
      <c r="E12" s="19"/>
      <c r="F12" s="19"/>
      <c r="H12">
        <f>SUM(D10:D12)</f>
        <v>11</v>
      </c>
    </row>
    <row r="13" spans="2:13" x14ac:dyDescent="0.25">
      <c r="B13" s="20">
        <v>4</v>
      </c>
      <c r="C13" s="20" t="s">
        <v>24</v>
      </c>
      <c r="D13" s="20">
        <v>3</v>
      </c>
      <c r="E13" s="20"/>
      <c r="F13" s="20" t="s">
        <v>35</v>
      </c>
    </row>
    <row r="14" spans="2:13" x14ac:dyDescent="0.25">
      <c r="B14" s="20">
        <v>4</v>
      </c>
      <c r="C14" s="20" t="s">
        <v>31</v>
      </c>
      <c r="D14" s="20">
        <v>3</v>
      </c>
      <c r="E14" s="20"/>
      <c r="F14" s="20" t="s">
        <v>32</v>
      </c>
    </row>
    <row r="15" spans="2:13" x14ac:dyDescent="0.25">
      <c r="B15" s="21">
        <v>4</v>
      </c>
      <c r="C15" s="21" t="s">
        <v>37</v>
      </c>
      <c r="D15" s="21">
        <v>3</v>
      </c>
      <c r="E15" s="20"/>
      <c r="F15" s="20" t="s">
        <v>40</v>
      </c>
      <c r="H15">
        <f>SUM(D13:D15)</f>
        <v>9</v>
      </c>
    </row>
    <row r="16" spans="2:13" x14ac:dyDescent="0.25">
      <c r="B16" s="19">
        <v>5</v>
      </c>
      <c r="C16" s="19" t="s">
        <v>36</v>
      </c>
      <c r="D16" s="19">
        <v>4</v>
      </c>
      <c r="E16" s="19"/>
      <c r="F16" s="19"/>
    </row>
    <row r="17" spans="2:8" x14ac:dyDescent="0.25">
      <c r="B17" s="19">
        <v>5</v>
      </c>
      <c r="C17" s="19" t="s">
        <v>37</v>
      </c>
      <c r="D17" s="19">
        <v>26</v>
      </c>
      <c r="E17" s="19"/>
      <c r="F17" s="19"/>
      <c r="H17">
        <f>SUM(D16:D17)</f>
        <v>30</v>
      </c>
    </row>
    <row r="18" spans="2:8" x14ac:dyDescent="0.25">
      <c r="B18" s="20">
        <v>6</v>
      </c>
      <c r="C18" s="20" t="s">
        <v>37</v>
      </c>
      <c r="D18" s="20">
        <v>6</v>
      </c>
      <c r="E18" s="20" t="s">
        <v>50</v>
      </c>
      <c r="F18" s="20"/>
    </row>
    <row r="19" spans="2:8" x14ac:dyDescent="0.25">
      <c r="B19" s="20">
        <v>6</v>
      </c>
      <c r="C19" s="20" t="s">
        <v>87</v>
      </c>
      <c r="D19" s="20">
        <v>1</v>
      </c>
      <c r="E19" s="20"/>
      <c r="F19" s="20"/>
    </row>
    <row r="20" spans="2:8" x14ac:dyDescent="0.25">
      <c r="B20" s="20">
        <v>6</v>
      </c>
      <c r="C20" s="20" t="s">
        <v>57</v>
      </c>
      <c r="D20" s="20">
        <v>2</v>
      </c>
      <c r="E20" s="20" t="s">
        <v>59</v>
      </c>
      <c r="F20" s="20" t="s">
        <v>156</v>
      </c>
      <c r="H20">
        <f>SUM(D18:D20)</f>
        <v>9</v>
      </c>
    </row>
    <row r="21" spans="2:8" x14ac:dyDescent="0.25">
      <c r="B21" s="19">
        <v>7</v>
      </c>
      <c r="C21" s="19" t="s">
        <v>87</v>
      </c>
      <c r="D21" s="19">
        <v>1</v>
      </c>
      <c r="E21" s="19"/>
      <c r="F21" s="19"/>
    </row>
    <row r="22" spans="2:8" x14ac:dyDescent="0.25">
      <c r="B22" s="19">
        <v>7</v>
      </c>
      <c r="C22" s="19" t="s">
        <v>88</v>
      </c>
      <c r="D22" s="19">
        <v>0.5</v>
      </c>
      <c r="E22" s="19" t="s">
        <v>54</v>
      </c>
      <c r="F22" s="19"/>
      <c r="H22">
        <f>SUM(D21:D22)</f>
        <v>1.5</v>
      </c>
    </row>
    <row r="23" spans="2:8" x14ac:dyDescent="0.25">
      <c r="B23" s="20">
        <v>8</v>
      </c>
      <c r="C23" s="20" t="s">
        <v>24</v>
      </c>
      <c r="D23" s="20">
        <v>2</v>
      </c>
      <c r="E23" s="20" t="s">
        <v>50</v>
      </c>
      <c r="F23" s="20"/>
    </row>
    <row r="24" spans="2:8" x14ac:dyDescent="0.25">
      <c r="B24" s="20">
        <v>8</v>
      </c>
      <c r="C24" s="20" t="s">
        <v>87</v>
      </c>
      <c r="D24" s="20">
        <v>1</v>
      </c>
      <c r="E24" s="20"/>
      <c r="F24" s="20"/>
      <c r="H24">
        <f>SUM(D23:D24)</f>
        <v>3</v>
      </c>
    </row>
    <row r="25" spans="2:8" x14ac:dyDescent="0.25">
      <c r="B25" s="19">
        <v>9</v>
      </c>
      <c r="C25" s="19" t="s">
        <v>89</v>
      </c>
      <c r="D25" s="19">
        <v>4</v>
      </c>
      <c r="E25" s="19" t="s">
        <v>50</v>
      </c>
      <c r="F25" s="19"/>
    </row>
    <row r="26" spans="2:8" x14ac:dyDescent="0.25">
      <c r="B26" s="19">
        <v>9</v>
      </c>
      <c r="C26" s="19" t="s">
        <v>119</v>
      </c>
      <c r="D26" s="19">
        <v>2</v>
      </c>
      <c r="E26" s="19" t="s">
        <v>54</v>
      </c>
      <c r="F26" s="19"/>
    </row>
    <row r="27" spans="2:8" x14ac:dyDescent="0.25">
      <c r="B27" s="19">
        <v>9</v>
      </c>
      <c r="C27" s="19" t="s">
        <v>57</v>
      </c>
      <c r="D27" s="19">
        <v>1.5</v>
      </c>
      <c r="E27" s="19" t="s">
        <v>120</v>
      </c>
      <c r="F27" s="19"/>
      <c r="H27">
        <f>SUM(D25:D28)</f>
        <v>8.5</v>
      </c>
    </row>
    <row r="28" spans="2:8" x14ac:dyDescent="0.25">
      <c r="B28" s="19">
        <v>9</v>
      </c>
      <c r="C28" s="19" t="s">
        <v>87</v>
      </c>
      <c r="D28" s="19">
        <v>1</v>
      </c>
      <c r="E28" s="19"/>
      <c r="F28" s="19"/>
    </row>
    <row r="29" spans="2:8" x14ac:dyDescent="0.25">
      <c r="B29" s="20" t="s">
        <v>161</v>
      </c>
      <c r="C29" s="20" t="s">
        <v>119</v>
      </c>
      <c r="D29" s="20">
        <v>0.5</v>
      </c>
      <c r="E29" s="20" t="s">
        <v>50</v>
      </c>
      <c r="F29" s="20"/>
    </row>
    <row r="30" spans="2:8" x14ac:dyDescent="0.25">
      <c r="B30" s="20" t="s">
        <v>161</v>
      </c>
      <c r="C30" s="20" t="s">
        <v>181</v>
      </c>
      <c r="D30" s="20">
        <v>2</v>
      </c>
      <c r="E30" s="20" t="s">
        <v>49</v>
      </c>
      <c r="F30" s="20"/>
    </row>
    <row r="31" spans="2:8" x14ac:dyDescent="0.25">
      <c r="B31" s="20" t="s">
        <v>161</v>
      </c>
      <c r="C31" s="20" t="s">
        <v>160</v>
      </c>
      <c r="D31" s="20">
        <v>1.5</v>
      </c>
      <c r="E31" s="20" t="s">
        <v>51</v>
      </c>
      <c r="F31" s="20"/>
    </row>
    <row r="32" spans="2:8" x14ac:dyDescent="0.25">
      <c r="B32" s="20" t="s">
        <v>161</v>
      </c>
      <c r="C32" s="20" t="s">
        <v>87</v>
      </c>
      <c r="D32" s="20">
        <v>1</v>
      </c>
      <c r="E32" s="20"/>
      <c r="F32" s="20"/>
    </row>
    <row r="33" spans="2:9" x14ac:dyDescent="0.25">
      <c r="B33" s="20" t="s">
        <v>161</v>
      </c>
      <c r="C33" s="20" t="s">
        <v>181</v>
      </c>
      <c r="D33" s="20">
        <v>3</v>
      </c>
      <c r="E33" s="20" t="s">
        <v>51</v>
      </c>
      <c r="F33" s="20"/>
    </row>
    <row r="34" spans="2:9" x14ac:dyDescent="0.25">
      <c r="B34" s="20" t="s">
        <v>161</v>
      </c>
      <c r="C34" s="20" t="s">
        <v>88</v>
      </c>
      <c r="D34" s="20">
        <v>0.5</v>
      </c>
      <c r="E34" s="20" t="s">
        <v>54</v>
      </c>
      <c r="F34" s="20"/>
    </row>
    <row r="35" spans="2:9" x14ac:dyDescent="0.25">
      <c r="B35" s="20" t="s">
        <v>161</v>
      </c>
      <c r="C35" s="20" t="s">
        <v>181</v>
      </c>
      <c r="D35" s="20">
        <v>4</v>
      </c>
      <c r="E35" s="20" t="s">
        <v>54</v>
      </c>
      <c r="F35" s="20"/>
      <c r="H35">
        <f>SUM(D29:D35)</f>
        <v>12.5</v>
      </c>
    </row>
    <row r="36" spans="2:9" x14ac:dyDescent="0.25">
      <c r="B36" s="19" t="s">
        <v>180</v>
      </c>
      <c r="C36" s="19" t="s">
        <v>119</v>
      </c>
      <c r="D36" s="19">
        <v>0.5</v>
      </c>
      <c r="E36" s="19" t="s">
        <v>51</v>
      </c>
      <c r="F36" s="19"/>
      <c r="I36">
        <f>SUM(D3:D74)</f>
        <v>178</v>
      </c>
    </row>
    <row r="37" spans="2:9" x14ac:dyDescent="0.25">
      <c r="B37" s="19" t="s">
        <v>180</v>
      </c>
      <c r="C37" s="19" t="s">
        <v>181</v>
      </c>
      <c r="D37" s="19">
        <v>2</v>
      </c>
      <c r="E37" s="19" t="s">
        <v>51</v>
      </c>
      <c r="F37" s="19"/>
    </row>
    <row r="38" spans="2:9" x14ac:dyDescent="0.25">
      <c r="B38" s="19" t="s">
        <v>180</v>
      </c>
      <c r="C38" s="19" t="s">
        <v>88</v>
      </c>
      <c r="D38" s="19">
        <v>0.5</v>
      </c>
      <c r="E38" s="19" t="s">
        <v>54</v>
      </c>
      <c r="F38" s="19"/>
    </row>
    <row r="39" spans="2:9" x14ac:dyDescent="0.25">
      <c r="B39" s="19" t="s">
        <v>180</v>
      </c>
      <c r="C39" s="19" t="s">
        <v>87</v>
      </c>
      <c r="D39" s="19">
        <v>1</v>
      </c>
      <c r="E39" s="19"/>
      <c r="F39" s="19"/>
      <c r="H39">
        <f>SUM(D36:D39)</f>
        <v>4</v>
      </c>
    </row>
    <row r="40" spans="2:9" x14ac:dyDescent="0.25">
      <c r="B40" s="20">
        <v>10</v>
      </c>
      <c r="C40" s="21" t="s">
        <v>207</v>
      </c>
      <c r="D40" s="21">
        <v>2.5</v>
      </c>
      <c r="E40" s="66" t="s">
        <v>50</v>
      </c>
      <c r="F40" s="20"/>
    </row>
    <row r="41" spans="2:9" x14ac:dyDescent="0.25">
      <c r="B41" s="20">
        <v>10</v>
      </c>
      <c r="C41" s="20" t="s">
        <v>211</v>
      </c>
      <c r="D41" s="20">
        <v>3</v>
      </c>
      <c r="E41" s="20" t="s">
        <v>49</v>
      </c>
      <c r="F41" s="20"/>
    </row>
    <row r="42" spans="2:9" x14ac:dyDescent="0.25">
      <c r="B42" s="20">
        <v>10</v>
      </c>
      <c r="C42" s="20" t="s">
        <v>181</v>
      </c>
      <c r="D42" s="20">
        <v>2</v>
      </c>
      <c r="E42" s="20" t="s">
        <v>49</v>
      </c>
      <c r="F42" s="20"/>
    </row>
    <row r="43" spans="2:9" x14ac:dyDescent="0.25">
      <c r="B43" s="20">
        <v>10</v>
      </c>
      <c r="C43" s="20" t="s">
        <v>208</v>
      </c>
      <c r="D43" s="20">
        <v>3</v>
      </c>
      <c r="E43" s="20" t="s">
        <v>51</v>
      </c>
      <c r="F43" s="20"/>
    </row>
    <row r="44" spans="2:9" x14ac:dyDescent="0.25">
      <c r="B44" s="20">
        <v>10</v>
      </c>
      <c r="C44" s="20" t="s">
        <v>181</v>
      </c>
      <c r="D44" s="20">
        <v>4</v>
      </c>
      <c r="E44" s="20" t="s">
        <v>54</v>
      </c>
      <c r="F44" s="20"/>
    </row>
    <row r="45" spans="2:9" x14ac:dyDescent="0.25">
      <c r="B45" s="20">
        <v>10</v>
      </c>
      <c r="C45" s="20" t="s">
        <v>87</v>
      </c>
      <c r="D45" s="20">
        <v>1</v>
      </c>
      <c r="E45" s="20"/>
      <c r="F45" s="20"/>
    </row>
    <row r="46" spans="2:9" x14ac:dyDescent="0.25">
      <c r="B46" s="20">
        <v>10</v>
      </c>
      <c r="C46" s="20" t="s">
        <v>119</v>
      </c>
      <c r="D46" s="20">
        <v>0.5</v>
      </c>
      <c r="E46" s="20" t="s">
        <v>54</v>
      </c>
      <c r="F46" s="20"/>
      <c r="H46">
        <f>SUM(D40:D46)</f>
        <v>16</v>
      </c>
    </row>
    <row r="47" spans="2:9" x14ac:dyDescent="0.25">
      <c r="B47" s="19">
        <v>11</v>
      </c>
      <c r="C47" s="19" t="s">
        <v>24</v>
      </c>
      <c r="D47" s="19">
        <v>2</v>
      </c>
      <c r="E47" s="19" t="s">
        <v>50</v>
      </c>
      <c r="F47" s="19"/>
    </row>
    <row r="48" spans="2:9" x14ac:dyDescent="0.25">
      <c r="B48" s="19">
        <v>11</v>
      </c>
      <c r="C48" s="19" t="s">
        <v>119</v>
      </c>
      <c r="D48" s="19">
        <v>0.5</v>
      </c>
      <c r="E48" s="19" t="s">
        <v>51</v>
      </c>
      <c r="F48" s="19"/>
    </row>
    <row r="49" spans="2:8" x14ac:dyDescent="0.25">
      <c r="B49" s="19">
        <v>11</v>
      </c>
      <c r="C49" s="19" t="s">
        <v>88</v>
      </c>
      <c r="D49" s="19">
        <v>0.5</v>
      </c>
      <c r="E49" s="19" t="s">
        <v>54</v>
      </c>
      <c r="F49" s="19"/>
    </row>
    <row r="50" spans="2:8" x14ac:dyDescent="0.25">
      <c r="B50" s="19">
        <v>11</v>
      </c>
      <c r="C50" s="19" t="s">
        <v>87</v>
      </c>
      <c r="D50" s="19">
        <v>1</v>
      </c>
      <c r="E50" s="19"/>
      <c r="F50" s="19"/>
      <c r="H50">
        <v>4</v>
      </c>
    </row>
    <row r="51" spans="2:8" x14ac:dyDescent="0.25">
      <c r="B51" s="20">
        <v>12</v>
      </c>
      <c r="C51" s="20" t="s">
        <v>119</v>
      </c>
      <c r="D51" s="20">
        <v>0.5</v>
      </c>
      <c r="E51" s="20" t="s">
        <v>51</v>
      </c>
      <c r="F51" s="20"/>
    </row>
    <row r="52" spans="2:8" x14ac:dyDescent="0.25">
      <c r="B52" s="20">
        <v>12</v>
      </c>
      <c r="C52" s="20" t="s">
        <v>88</v>
      </c>
      <c r="D52" s="20">
        <v>0.5</v>
      </c>
      <c r="E52" s="20" t="s">
        <v>54</v>
      </c>
      <c r="F52" s="20"/>
    </row>
    <row r="53" spans="2:8" x14ac:dyDescent="0.25">
      <c r="B53" s="20">
        <v>12</v>
      </c>
      <c r="C53" s="20" t="s">
        <v>87</v>
      </c>
      <c r="D53" s="20">
        <v>1</v>
      </c>
      <c r="E53" s="20"/>
      <c r="F53" s="20"/>
      <c r="H53">
        <v>2</v>
      </c>
    </row>
    <row r="54" spans="2:8" x14ac:dyDescent="0.25">
      <c r="B54" s="19">
        <v>13</v>
      </c>
      <c r="C54" s="19" t="s">
        <v>24</v>
      </c>
      <c r="D54" s="19">
        <v>2</v>
      </c>
      <c r="E54" s="19" t="s">
        <v>50</v>
      </c>
      <c r="F54" s="19"/>
    </row>
    <row r="55" spans="2:8" x14ac:dyDescent="0.25">
      <c r="B55" s="19">
        <v>13</v>
      </c>
      <c r="C55" s="19" t="s">
        <v>119</v>
      </c>
      <c r="D55" s="19">
        <v>0.5</v>
      </c>
      <c r="E55" s="19" t="s">
        <v>51</v>
      </c>
      <c r="F55" s="19"/>
    </row>
    <row r="56" spans="2:8" x14ac:dyDescent="0.25">
      <c r="B56" s="19">
        <v>13</v>
      </c>
      <c r="C56" s="19" t="s">
        <v>223</v>
      </c>
      <c r="D56" s="19">
        <v>2</v>
      </c>
      <c r="E56" s="19" t="s">
        <v>51</v>
      </c>
      <c r="F56" s="19"/>
    </row>
    <row r="57" spans="2:8" x14ac:dyDescent="0.25">
      <c r="B57" s="19">
        <v>13</v>
      </c>
      <c r="C57" s="19" t="s">
        <v>223</v>
      </c>
      <c r="D57" s="19">
        <v>1.5</v>
      </c>
      <c r="E57" s="19" t="s">
        <v>54</v>
      </c>
      <c r="F57" s="19"/>
    </row>
    <row r="58" spans="2:8" x14ac:dyDescent="0.25">
      <c r="B58" s="19">
        <v>13</v>
      </c>
      <c r="C58" s="19" t="s">
        <v>88</v>
      </c>
      <c r="D58" s="19">
        <v>0.5</v>
      </c>
      <c r="E58" s="19" t="s">
        <v>54</v>
      </c>
      <c r="F58" s="19"/>
    </row>
    <row r="59" spans="2:8" x14ac:dyDescent="0.25">
      <c r="B59" s="19">
        <v>13</v>
      </c>
      <c r="C59" s="19" t="s">
        <v>87</v>
      </c>
      <c r="D59" s="19">
        <v>1</v>
      </c>
      <c r="E59" s="19"/>
      <c r="F59" s="19"/>
      <c r="H59">
        <f>SUM(D54:D59)</f>
        <v>7.5</v>
      </c>
    </row>
    <row r="60" spans="2:8" x14ac:dyDescent="0.25">
      <c r="B60" s="20">
        <v>14</v>
      </c>
      <c r="C60" s="20" t="s">
        <v>24</v>
      </c>
      <c r="D60" s="20">
        <v>2</v>
      </c>
      <c r="E60" s="20" t="s">
        <v>50</v>
      </c>
      <c r="F60" s="20"/>
    </row>
    <row r="61" spans="2:8" x14ac:dyDescent="0.25">
      <c r="B61" s="20">
        <v>14</v>
      </c>
      <c r="C61" s="20" t="s">
        <v>119</v>
      </c>
      <c r="D61" s="20">
        <v>0.5</v>
      </c>
      <c r="E61" s="20" t="s">
        <v>51</v>
      </c>
      <c r="F61" s="20"/>
    </row>
    <row r="62" spans="2:8" x14ac:dyDescent="0.25">
      <c r="B62" s="20">
        <v>14</v>
      </c>
      <c r="C62" s="20" t="s">
        <v>88</v>
      </c>
      <c r="D62" s="20">
        <v>0.5</v>
      </c>
      <c r="E62" s="20" t="s">
        <v>54</v>
      </c>
      <c r="F62" s="20"/>
    </row>
    <row r="63" spans="2:8" x14ac:dyDescent="0.25">
      <c r="B63" s="20">
        <v>14</v>
      </c>
      <c r="C63" s="20" t="s">
        <v>24</v>
      </c>
      <c r="D63" s="20">
        <v>2</v>
      </c>
      <c r="E63" s="20" t="s">
        <v>54</v>
      </c>
      <c r="F63" s="20"/>
    </row>
    <row r="64" spans="2:8" x14ac:dyDescent="0.25">
      <c r="B64" s="20">
        <v>14</v>
      </c>
      <c r="C64" s="20" t="s">
        <v>87</v>
      </c>
      <c r="D64" s="20">
        <v>1</v>
      </c>
      <c r="E64" s="20"/>
      <c r="F64" s="20"/>
      <c r="H64">
        <v>6</v>
      </c>
    </row>
    <row r="65" spans="2:8" x14ac:dyDescent="0.25">
      <c r="B65" s="19">
        <v>15</v>
      </c>
      <c r="C65" s="19" t="s">
        <v>119</v>
      </c>
      <c r="D65" s="19">
        <v>0.5</v>
      </c>
      <c r="E65" s="19" t="s">
        <v>51</v>
      </c>
      <c r="F65" s="19"/>
    </row>
    <row r="66" spans="2:8" x14ac:dyDescent="0.25">
      <c r="B66" s="19">
        <v>15</v>
      </c>
      <c r="C66" s="19" t="s">
        <v>88</v>
      </c>
      <c r="D66" s="19">
        <v>0.5</v>
      </c>
      <c r="E66" s="19" t="s">
        <v>54</v>
      </c>
      <c r="F66" s="19"/>
    </row>
    <row r="67" spans="2:8" x14ac:dyDescent="0.25">
      <c r="B67" s="19">
        <v>15</v>
      </c>
      <c r="C67" s="19" t="s">
        <v>87</v>
      </c>
      <c r="D67" s="19">
        <v>1</v>
      </c>
      <c r="E67" s="19"/>
      <c r="F67" s="19"/>
      <c r="H67">
        <v>2</v>
      </c>
    </row>
    <row r="68" spans="2:8" x14ac:dyDescent="0.25">
      <c r="B68" s="20">
        <v>16</v>
      </c>
      <c r="C68" s="20" t="s">
        <v>57</v>
      </c>
      <c r="D68" s="20">
        <v>1</v>
      </c>
      <c r="E68" s="20" t="s">
        <v>288</v>
      </c>
      <c r="F68" s="20"/>
    </row>
    <row r="69" spans="2:8" x14ac:dyDescent="0.25">
      <c r="B69" s="20">
        <v>16</v>
      </c>
      <c r="C69" s="20" t="s">
        <v>87</v>
      </c>
      <c r="D69" s="20">
        <v>0.5</v>
      </c>
      <c r="E69" s="20"/>
      <c r="F69" s="20"/>
    </row>
    <row r="70" spans="2:8" x14ac:dyDescent="0.25">
      <c r="B70" s="20">
        <v>16</v>
      </c>
      <c r="C70" s="20" t="s">
        <v>298</v>
      </c>
      <c r="D70" s="20">
        <v>0.5</v>
      </c>
      <c r="E70" s="20" t="s">
        <v>50</v>
      </c>
      <c r="F70" s="20"/>
    </row>
    <row r="71" spans="2:8" ht="30" x14ac:dyDescent="0.25">
      <c r="B71" s="28">
        <v>16</v>
      </c>
      <c r="C71" s="28" t="s">
        <v>290</v>
      </c>
      <c r="D71" s="28">
        <v>8</v>
      </c>
      <c r="E71" s="28" t="s">
        <v>289</v>
      </c>
      <c r="F71" s="80" t="s">
        <v>291</v>
      </c>
    </row>
    <row r="72" spans="2:8" x14ac:dyDescent="0.25">
      <c r="B72" s="28">
        <v>16</v>
      </c>
      <c r="C72" s="28" t="s">
        <v>293</v>
      </c>
      <c r="D72" s="28">
        <v>6</v>
      </c>
      <c r="E72" s="28" t="s">
        <v>54</v>
      </c>
      <c r="F72" s="80" t="s">
        <v>292</v>
      </c>
    </row>
    <row r="73" spans="2:8" x14ac:dyDescent="0.25">
      <c r="B73" s="28">
        <v>16</v>
      </c>
      <c r="C73" s="28" t="s">
        <v>293</v>
      </c>
      <c r="D73" s="28">
        <v>5</v>
      </c>
      <c r="E73" s="28" t="s">
        <v>56</v>
      </c>
      <c r="F73" s="80" t="s">
        <v>294</v>
      </c>
    </row>
    <row r="74" spans="2:8" x14ac:dyDescent="0.25">
      <c r="B74" s="28">
        <v>16</v>
      </c>
      <c r="C74" s="28" t="s">
        <v>295</v>
      </c>
      <c r="D74" s="28">
        <v>8</v>
      </c>
      <c r="E74" s="28" t="s">
        <v>296</v>
      </c>
      <c r="F74" s="80" t="s">
        <v>297</v>
      </c>
    </row>
    <row r="75" spans="2:8" x14ac:dyDescent="0.25">
      <c r="B75" s="58">
        <v>17</v>
      </c>
      <c r="C75" s="58"/>
      <c r="D75" s="58"/>
      <c r="E75" s="58"/>
      <c r="F75" s="82"/>
    </row>
    <row r="76" spans="2:8" x14ac:dyDescent="0.25">
      <c r="B76" s="58"/>
      <c r="C76" s="58"/>
      <c r="D76" s="58"/>
      <c r="E76" s="58"/>
      <c r="F76" s="82"/>
    </row>
    <row r="77" spans="2:8" x14ac:dyDescent="0.25">
      <c r="B77" s="58"/>
      <c r="C77" s="58"/>
      <c r="D77" s="58"/>
      <c r="E77" s="58"/>
      <c r="F77" s="82"/>
    </row>
    <row r="78" spans="2:8" x14ac:dyDescent="0.25">
      <c r="G78">
        <f>SUM(D68:D74)</f>
        <v>29</v>
      </c>
    </row>
    <row r="80" spans="2:8" x14ac:dyDescent="0.25">
      <c r="B80" s="34"/>
      <c r="C80" s="34"/>
      <c r="D80" s="83"/>
      <c r="E80" s="34"/>
      <c r="F80" s="34"/>
    </row>
    <row r="84" spans="2:6" x14ac:dyDescent="0.25">
      <c r="B84" s="34"/>
      <c r="C84" s="34"/>
      <c r="D84" s="34"/>
      <c r="E84" s="34"/>
      <c r="F84" s="71"/>
    </row>
    <row r="85" spans="2:6" x14ac:dyDescent="0.25">
      <c r="B85" s="34"/>
      <c r="C85" s="34"/>
      <c r="D85" s="34"/>
      <c r="E85" s="34"/>
      <c r="F85" s="71"/>
    </row>
    <row r="86" spans="2:6" x14ac:dyDescent="0.25">
      <c r="B86" s="34"/>
      <c r="C86" s="34"/>
      <c r="D86" s="34"/>
      <c r="E86" s="34"/>
      <c r="F86" s="71"/>
    </row>
    <row r="87" spans="2:6" x14ac:dyDescent="0.25">
      <c r="B87" s="34"/>
      <c r="C87" s="34"/>
      <c r="D87" s="34"/>
      <c r="E87" s="34"/>
      <c r="F87" s="7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51B3-A8CF-430C-98FD-0A15398AFE4D}">
  <dimension ref="B1:K95"/>
  <sheetViews>
    <sheetView topLeftCell="A63" workbookViewId="0">
      <selection activeCell="C86" sqref="C86"/>
    </sheetView>
  </sheetViews>
  <sheetFormatPr defaultRowHeight="15" x14ac:dyDescent="0.25"/>
  <cols>
    <col min="2" max="2" width="11.7109375" customWidth="1"/>
    <col min="3" max="3" width="23.5703125" bestFit="1" customWidth="1"/>
    <col min="4" max="4" width="11.7109375" bestFit="1" customWidth="1"/>
    <col min="5" max="5" width="11.42578125" bestFit="1" customWidth="1"/>
    <col min="6" max="6" width="47" customWidth="1"/>
  </cols>
  <sheetData>
    <row r="1" spans="2:10" x14ac:dyDescent="0.25">
      <c r="B1" s="34"/>
      <c r="C1" s="34"/>
      <c r="D1" s="34"/>
      <c r="E1" s="34"/>
      <c r="F1" s="34"/>
    </row>
    <row r="2" spans="2:10" x14ac:dyDescent="0.25">
      <c r="B2" s="69" t="s">
        <v>86</v>
      </c>
      <c r="C2" s="69" t="s">
        <v>53</v>
      </c>
      <c r="D2" s="69" t="s">
        <v>23</v>
      </c>
      <c r="E2" s="69" t="s">
        <v>48</v>
      </c>
      <c r="F2" s="69" t="s">
        <v>26</v>
      </c>
    </row>
    <row r="3" spans="2:10" x14ac:dyDescent="0.25">
      <c r="B3" s="28">
        <v>1</v>
      </c>
      <c r="C3" s="28" t="s">
        <v>75</v>
      </c>
      <c r="D3" s="28">
        <v>0.5</v>
      </c>
      <c r="E3" s="28" t="s">
        <v>50</v>
      </c>
      <c r="F3" s="28"/>
      <c r="H3" t="s">
        <v>157</v>
      </c>
      <c r="J3">
        <f>300-SUM(D3:D326)</f>
        <v>0</v>
      </c>
    </row>
    <row r="4" spans="2:10" x14ac:dyDescent="0.25">
      <c r="B4" s="28">
        <v>1</v>
      </c>
      <c r="C4" s="28" t="s">
        <v>55</v>
      </c>
      <c r="D4" s="28">
        <v>1.5</v>
      </c>
      <c r="E4" s="28" t="s">
        <v>49</v>
      </c>
      <c r="F4" s="28"/>
    </row>
    <row r="5" spans="2:10" x14ac:dyDescent="0.25">
      <c r="B5" s="28">
        <v>1</v>
      </c>
      <c r="C5" s="28" t="s">
        <v>52</v>
      </c>
      <c r="D5" s="28">
        <v>1.5</v>
      </c>
      <c r="E5" s="28" t="s">
        <v>49</v>
      </c>
      <c r="F5" s="28"/>
    </row>
    <row r="6" spans="2:10" x14ac:dyDescent="0.25">
      <c r="B6" s="28">
        <v>1</v>
      </c>
      <c r="C6" s="28" t="s">
        <v>55</v>
      </c>
      <c r="D6" s="28">
        <v>3</v>
      </c>
      <c r="E6" s="28" t="s">
        <v>51</v>
      </c>
      <c r="F6" s="28"/>
    </row>
    <row r="7" spans="2:10" x14ac:dyDescent="0.25">
      <c r="B7" s="28">
        <v>1</v>
      </c>
      <c r="C7" s="28" t="s">
        <v>55</v>
      </c>
      <c r="D7" s="28">
        <v>3.5</v>
      </c>
      <c r="E7" s="28" t="s">
        <v>54</v>
      </c>
      <c r="F7" s="28"/>
    </row>
    <row r="8" spans="2:10" x14ac:dyDescent="0.25">
      <c r="B8" s="28">
        <v>1</v>
      </c>
      <c r="C8" s="28" t="s">
        <v>58</v>
      </c>
      <c r="D8" s="28">
        <v>2</v>
      </c>
      <c r="E8" s="28" t="s">
        <v>54</v>
      </c>
      <c r="F8" s="28"/>
    </row>
    <row r="9" spans="2:10" x14ac:dyDescent="0.25">
      <c r="B9" s="28">
        <v>1</v>
      </c>
      <c r="C9" s="28" t="s">
        <v>41</v>
      </c>
      <c r="D9" s="28">
        <v>4</v>
      </c>
      <c r="E9" s="28" t="s">
        <v>56</v>
      </c>
      <c r="F9" s="28" t="s">
        <v>78</v>
      </c>
      <c r="H9">
        <f>SUM(D3:D9)</f>
        <v>16</v>
      </c>
    </row>
    <row r="10" spans="2:10" x14ac:dyDescent="0.25">
      <c r="B10" s="58">
        <v>2</v>
      </c>
      <c r="C10" s="58" t="s">
        <v>75</v>
      </c>
      <c r="D10" s="58">
        <v>0.5</v>
      </c>
      <c r="E10" s="58" t="s">
        <v>50</v>
      </c>
      <c r="F10" s="58"/>
    </row>
    <row r="11" spans="2:10" x14ac:dyDescent="0.25">
      <c r="B11" s="58">
        <v>2</v>
      </c>
      <c r="C11" s="58" t="s">
        <v>55</v>
      </c>
      <c r="D11" s="58">
        <v>4.5</v>
      </c>
      <c r="E11" s="58" t="s">
        <v>50</v>
      </c>
      <c r="F11" s="58"/>
    </row>
    <row r="12" spans="2:10" x14ac:dyDescent="0.25">
      <c r="B12" s="58">
        <v>2</v>
      </c>
      <c r="C12" s="58" t="s">
        <v>158</v>
      </c>
      <c r="D12" s="58">
        <v>2</v>
      </c>
      <c r="E12" s="58" t="s">
        <v>50</v>
      </c>
      <c r="F12" s="58"/>
    </row>
    <row r="13" spans="2:10" x14ac:dyDescent="0.25">
      <c r="B13" s="58">
        <v>2</v>
      </c>
      <c r="C13" s="58" t="s">
        <v>76</v>
      </c>
      <c r="D13" s="58">
        <v>3.5</v>
      </c>
      <c r="E13" s="58" t="s">
        <v>49</v>
      </c>
      <c r="F13" s="58"/>
    </row>
    <row r="14" spans="2:10" x14ac:dyDescent="0.25">
      <c r="B14" s="58">
        <v>2</v>
      </c>
      <c r="C14" s="58" t="s">
        <v>77</v>
      </c>
      <c r="D14" s="58">
        <v>1</v>
      </c>
      <c r="E14" s="58" t="s">
        <v>49</v>
      </c>
      <c r="F14" s="58"/>
    </row>
    <row r="15" spans="2:10" x14ac:dyDescent="0.25">
      <c r="B15" s="58">
        <v>2</v>
      </c>
      <c r="C15" s="58" t="s">
        <v>77</v>
      </c>
      <c r="D15" s="58">
        <v>1</v>
      </c>
      <c r="E15" s="58" t="s">
        <v>51</v>
      </c>
      <c r="F15" s="58"/>
    </row>
    <row r="16" spans="2:10" x14ac:dyDescent="0.25">
      <c r="B16" s="58">
        <v>2</v>
      </c>
      <c r="C16" s="58" t="s">
        <v>60</v>
      </c>
      <c r="D16" s="58">
        <v>2.5</v>
      </c>
      <c r="E16" s="58" t="s">
        <v>51</v>
      </c>
      <c r="F16" s="58"/>
    </row>
    <row r="17" spans="2:11" x14ac:dyDescent="0.25">
      <c r="B17" s="58">
        <v>2</v>
      </c>
      <c r="C17" s="58" t="s">
        <v>61</v>
      </c>
      <c r="D17" s="58">
        <v>2</v>
      </c>
      <c r="E17" s="58" t="s">
        <v>51</v>
      </c>
      <c r="F17" s="58"/>
    </row>
    <row r="18" spans="2:11" x14ac:dyDescent="0.25">
      <c r="B18" s="58">
        <v>2</v>
      </c>
      <c r="C18" s="58" t="s">
        <v>72</v>
      </c>
      <c r="D18" s="58">
        <v>5</v>
      </c>
      <c r="E18" s="58" t="s">
        <v>54</v>
      </c>
      <c r="F18" s="58" t="s">
        <v>73</v>
      </c>
      <c r="H18">
        <f>SUM(D10:D18)</f>
        <v>22</v>
      </c>
      <c r="J18">
        <f>SUM(H9,H18)</f>
        <v>38</v>
      </c>
    </row>
    <row r="19" spans="2:11" x14ac:dyDescent="0.25">
      <c r="B19" s="28">
        <v>3</v>
      </c>
      <c r="C19" s="28" t="s">
        <v>75</v>
      </c>
      <c r="D19" s="28">
        <v>0.5</v>
      </c>
      <c r="E19" s="28" t="s">
        <v>50</v>
      </c>
      <c r="F19" s="28"/>
    </row>
    <row r="20" spans="2:11" x14ac:dyDescent="0.25">
      <c r="B20" s="28">
        <v>3</v>
      </c>
      <c r="C20" s="28" t="s">
        <v>41</v>
      </c>
      <c r="D20" s="28">
        <v>2.5</v>
      </c>
      <c r="E20" s="28" t="s">
        <v>49</v>
      </c>
      <c r="F20" s="28" t="s">
        <v>159</v>
      </c>
    </row>
    <row r="21" spans="2:11" x14ac:dyDescent="0.25">
      <c r="B21" s="28">
        <v>3</v>
      </c>
      <c r="C21" s="28" t="s">
        <v>79</v>
      </c>
      <c r="D21" s="28">
        <v>3</v>
      </c>
      <c r="E21" s="28" t="s">
        <v>49</v>
      </c>
      <c r="F21" s="28" t="s">
        <v>80</v>
      </c>
    </row>
    <row r="22" spans="2:11" x14ac:dyDescent="0.25">
      <c r="B22" s="28">
        <v>3</v>
      </c>
      <c r="C22" s="28" t="s">
        <v>81</v>
      </c>
      <c r="D22" s="28">
        <v>2</v>
      </c>
      <c r="E22" s="28" t="s">
        <v>51</v>
      </c>
      <c r="F22" s="28"/>
    </row>
    <row r="23" spans="2:11" ht="30" x14ac:dyDescent="0.25">
      <c r="B23" s="28">
        <v>3</v>
      </c>
      <c r="C23" s="29" t="s">
        <v>82</v>
      </c>
      <c r="D23" s="28">
        <v>2</v>
      </c>
      <c r="E23" s="28" t="s">
        <v>51</v>
      </c>
      <c r="F23" s="68" t="s">
        <v>83</v>
      </c>
    </row>
    <row r="24" spans="2:11" x14ac:dyDescent="0.25">
      <c r="B24" s="28">
        <v>3</v>
      </c>
      <c r="C24" s="28" t="s">
        <v>41</v>
      </c>
      <c r="D24" s="28">
        <v>4</v>
      </c>
      <c r="E24" s="28" t="s">
        <v>56</v>
      </c>
      <c r="F24" s="28" t="s">
        <v>141</v>
      </c>
    </row>
    <row r="25" spans="2:11" x14ac:dyDescent="0.25">
      <c r="B25" s="28">
        <v>3</v>
      </c>
      <c r="C25" s="28" t="s">
        <v>82</v>
      </c>
      <c r="D25" s="28">
        <v>5</v>
      </c>
      <c r="E25" s="28" t="s">
        <v>84</v>
      </c>
      <c r="F25" s="28" t="s">
        <v>85</v>
      </c>
      <c r="H25">
        <f>SUM(D19:D25)</f>
        <v>19</v>
      </c>
      <c r="J25">
        <f>SUM(H9,H18,H25,H31,H36,H43)</f>
        <v>115.5</v>
      </c>
      <c r="K25">
        <f>300-J25</f>
        <v>184.5</v>
      </c>
    </row>
    <row r="26" spans="2:11" x14ac:dyDescent="0.25">
      <c r="B26" s="58">
        <v>4</v>
      </c>
      <c r="C26" s="58" t="s">
        <v>41</v>
      </c>
      <c r="D26" s="58">
        <v>5.5</v>
      </c>
      <c r="E26" s="58" t="s">
        <v>49</v>
      </c>
      <c r="F26" s="58" t="s">
        <v>146</v>
      </c>
    </row>
    <row r="27" spans="2:11" ht="30" x14ac:dyDescent="0.25">
      <c r="B27" s="58">
        <v>4</v>
      </c>
      <c r="C27" s="58" t="s">
        <v>173</v>
      </c>
      <c r="D27" s="58">
        <v>5</v>
      </c>
      <c r="E27" s="58" t="s">
        <v>51</v>
      </c>
      <c r="F27" s="70" t="s">
        <v>145</v>
      </c>
    </row>
    <row r="28" spans="2:11" x14ac:dyDescent="0.25">
      <c r="B28" s="58">
        <v>4</v>
      </c>
      <c r="C28" s="58" t="s">
        <v>41</v>
      </c>
      <c r="D28" s="58">
        <v>3</v>
      </c>
      <c r="E28" s="58" t="s">
        <v>54</v>
      </c>
      <c r="F28" s="58" t="s">
        <v>142</v>
      </c>
    </row>
    <row r="29" spans="2:11" x14ac:dyDescent="0.25">
      <c r="B29" s="58">
        <v>4</v>
      </c>
      <c r="C29" s="58" t="s">
        <v>41</v>
      </c>
      <c r="D29" s="58">
        <v>3</v>
      </c>
      <c r="E29" s="58" t="s">
        <v>56</v>
      </c>
      <c r="F29" s="58" t="s">
        <v>143</v>
      </c>
    </row>
    <row r="30" spans="2:11" x14ac:dyDescent="0.25">
      <c r="B30" s="58">
        <v>4</v>
      </c>
      <c r="C30" s="58" t="s">
        <v>41</v>
      </c>
      <c r="D30" s="58">
        <v>3.5</v>
      </c>
      <c r="E30" s="58" t="s">
        <v>122</v>
      </c>
      <c r="F30" s="58" t="s">
        <v>144</v>
      </c>
    </row>
    <row r="31" spans="2:11" x14ac:dyDescent="0.25">
      <c r="B31" s="58">
        <v>4</v>
      </c>
      <c r="C31" s="58" t="s">
        <v>41</v>
      </c>
      <c r="D31" s="58">
        <v>3</v>
      </c>
      <c r="E31" s="58" t="s">
        <v>84</v>
      </c>
      <c r="F31" s="58" t="s">
        <v>147</v>
      </c>
      <c r="H31">
        <f>SUM(D26:D31)</f>
        <v>23</v>
      </c>
    </row>
    <row r="32" spans="2:11" x14ac:dyDescent="0.25">
      <c r="B32" s="28">
        <v>5</v>
      </c>
      <c r="C32" s="28" t="s">
        <v>164</v>
      </c>
      <c r="D32" s="28">
        <v>1</v>
      </c>
      <c r="E32" s="28" t="s">
        <v>50</v>
      </c>
      <c r="F32" s="28" t="s">
        <v>148</v>
      </c>
    </row>
    <row r="33" spans="2:9" x14ac:dyDescent="0.25">
      <c r="B33" s="28">
        <v>5</v>
      </c>
      <c r="C33" s="28" t="s">
        <v>41</v>
      </c>
      <c r="D33" s="28">
        <v>4</v>
      </c>
      <c r="E33" s="28" t="s">
        <v>50</v>
      </c>
      <c r="F33" s="28" t="s">
        <v>149</v>
      </c>
    </row>
    <row r="34" spans="2:9" x14ac:dyDescent="0.25">
      <c r="B34" s="28">
        <v>5</v>
      </c>
      <c r="C34" s="28" t="s">
        <v>41</v>
      </c>
      <c r="D34" s="28">
        <v>3</v>
      </c>
      <c r="E34" s="28" t="s">
        <v>49</v>
      </c>
      <c r="F34" s="28" t="s">
        <v>171</v>
      </c>
    </row>
    <row r="35" spans="2:9" x14ac:dyDescent="0.25">
      <c r="B35" s="28">
        <v>5</v>
      </c>
      <c r="C35" s="28" t="s">
        <v>41</v>
      </c>
      <c r="D35" s="28">
        <v>2</v>
      </c>
      <c r="E35" s="28" t="s">
        <v>51</v>
      </c>
      <c r="F35" s="28" t="s">
        <v>172</v>
      </c>
    </row>
    <row r="36" spans="2:9" x14ac:dyDescent="0.25">
      <c r="B36" s="28">
        <v>5</v>
      </c>
      <c r="C36" s="28" t="s">
        <v>41</v>
      </c>
      <c r="D36" s="28">
        <v>1</v>
      </c>
      <c r="E36" s="28" t="s">
        <v>54</v>
      </c>
      <c r="F36" s="28" t="s">
        <v>178</v>
      </c>
      <c r="H36">
        <f>SUM(D32:D37)</f>
        <v>14</v>
      </c>
    </row>
    <row r="37" spans="2:9" x14ac:dyDescent="0.25">
      <c r="B37" s="28">
        <v>5</v>
      </c>
      <c r="C37" s="28" t="s">
        <v>41</v>
      </c>
      <c r="D37" s="28">
        <v>3</v>
      </c>
      <c r="E37" s="28" t="s">
        <v>56</v>
      </c>
      <c r="F37" s="28" t="s">
        <v>179</v>
      </c>
    </row>
    <row r="38" spans="2:9" x14ac:dyDescent="0.25">
      <c r="B38" s="58">
        <v>6</v>
      </c>
      <c r="C38" s="58" t="s">
        <v>164</v>
      </c>
      <c r="D38" s="58">
        <v>0.5</v>
      </c>
      <c r="E38" s="58" t="s">
        <v>50</v>
      </c>
      <c r="F38" s="58"/>
    </row>
    <row r="39" spans="2:9" x14ac:dyDescent="0.25">
      <c r="B39" s="58">
        <v>6</v>
      </c>
      <c r="C39" s="58" t="s">
        <v>41</v>
      </c>
      <c r="D39" s="58">
        <v>4.5</v>
      </c>
      <c r="E39" s="58" t="s">
        <v>50</v>
      </c>
      <c r="F39" s="58" t="s">
        <v>182</v>
      </c>
    </row>
    <row r="40" spans="2:9" ht="30" x14ac:dyDescent="0.25">
      <c r="B40" s="58">
        <v>6</v>
      </c>
      <c r="C40" s="58" t="s">
        <v>41</v>
      </c>
      <c r="D40" s="58">
        <v>5.5</v>
      </c>
      <c r="E40" s="58" t="s">
        <v>49</v>
      </c>
      <c r="F40" s="70" t="s">
        <v>183</v>
      </c>
    </row>
    <row r="41" spans="2:9" x14ac:dyDescent="0.25">
      <c r="B41" s="58">
        <v>6</v>
      </c>
      <c r="C41" s="58" t="s">
        <v>41</v>
      </c>
      <c r="D41" s="58">
        <v>3.5</v>
      </c>
      <c r="E41" s="58" t="s">
        <v>51</v>
      </c>
      <c r="F41" s="58" t="s">
        <v>196</v>
      </c>
    </row>
    <row r="42" spans="2:9" x14ac:dyDescent="0.25">
      <c r="B42" s="58">
        <v>6</v>
      </c>
      <c r="C42" s="58" t="s">
        <v>199</v>
      </c>
      <c r="D42" s="58">
        <v>2</v>
      </c>
      <c r="E42" s="58" t="s">
        <v>51</v>
      </c>
      <c r="F42" s="58" t="s">
        <v>195</v>
      </c>
    </row>
    <row r="43" spans="2:9" x14ac:dyDescent="0.25">
      <c r="B43" s="58">
        <v>6</v>
      </c>
      <c r="C43" s="58" t="s">
        <v>41</v>
      </c>
      <c r="D43" s="58">
        <v>2.5</v>
      </c>
      <c r="E43" s="58" t="s">
        <v>54</v>
      </c>
      <c r="F43" s="58" t="s">
        <v>197</v>
      </c>
      <c r="H43">
        <f>SUM(D38:D44)</f>
        <v>21.5</v>
      </c>
    </row>
    <row r="44" spans="2:9" x14ac:dyDescent="0.25">
      <c r="B44" s="73">
        <v>6</v>
      </c>
      <c r="C44" s="73" t="s">
        <v>41</v>
      </c>
      <c r="D44" s="73">
        <v>3</v>
      </c>
      <c r="E44" s="73" t="s">
        <v>56</v>
      </c>
      <c r="F44" s="73" t="s">
        <v>198</v>
      </c>
    </row>
    <row r="45" spans="2:9" x14ac:dyDescent="0.25">
      <c r="B45" s="74">
        <v>7</v>
      </c>
      <c r="C45" s="75" t="s">
        <v>164</v>
      </c>
      <c r="D45" s="74">
        <v>1</v>
      </c>
      <c r="E45" s="75" t="s">
        <v>50</v>
      </c>
      <c r="F45" s="75" t="s">
        <v>259</v>
      </c>
      <c r="I45" t="s">
        <v>227</v>
      </c>
    </row>
    <row r="46" spans="2:9" x14ac:dyDescent="0.25">
      <c r="B46" s="74">
        <v>7</v>
      </c>
      <c r="C46" s="75" t="s">
        <v>41</v>
      </c>
      <c r="D46" s="74">
        <v>5.5</v>
      </c>
      <c r="E46" s="75" t="s">
        <v>50</v>
      </c>
      <c r="F46" s="75" t="s">
        <v>200</v>
      </c>
    </row>
    <row r="47" spans="2:9" x14ac:dyDescent="0.25">
      <c r="B47" s="74">
        <v>7</v>
      </c>
      <c r="C47" s="75" t="s">
        <v>41</v>
      </c>
      <c r="D47" s="74">
        <v>6</v>
      </c>
      <c r="E47" s="75" t="s">
        <v>49</v>
      </c>
      <c r="F47" s="75" t="s">
        <v>215</v>
      </c>
    </row>
    <row r="48" spans="2:9" x14ac:dyDescent="0.25">
      <c r="B48" s="74">
        <v>7</v>
      </c>
      <c r="C48" s="75" t="s">
        <v>41</v>
      </c>
      <c r="D48" s="74">
        <v>4.5</v>
      </c>
      <c r="E48" s="75" t="s">
        <v>56</v>
      </c>
      <c r="F48" s="75" t="s">
        <v>209</v>
      </c>
      <c r="H48">
        <f>SUM(D45:D48)</f>
        <v>17</v>
      </c>
    </row>
    <row r="49" spans="2:9" x14ac:dyDescent="0.25">
      <c r="B49" s="76">
        <v>8</v>
      </c>
      <c r="C49" s="77" t="s">
        <v>164</v>
      </c>
      <c r="D49" s="76">
        <v>0.5</v>
      </c>
      <c r="E49" s="77" t="s">
        <v>50</v>
      </c>
      <c r="F49" s="77"/>
    </row>
    <row r="50" spans="2:9" x14ac:dyDescent="0.25">
      <c r="B50" s="76">
        <v>8</v>
      </c>
      <c r="C50" s="77" t="s">
        <v>41</v>
      </c>
      <c r="D50" s="76">
        <v>4.5</v>
      </c>
      <c r="E50" s="77" t="s">
        <v>50</v>
      </c>
      <c r="F50" s="77" t="s">
        <v>214</v>
      </c>
    </row>
    <row r="51" spans="2:9" x14ac:dyDescent="0.25">
      <c r="B51" s="76">
        <v>8</v>
      </c>
      <c r="C51" s="77" t="s">
        <v>41</v>
      </c>
      <c r="D51" s="76">
        <v>7</v>
      </c>
      <c r="E51" s="77" t="s">
        <v>49</v>
      </c>
      <c r="F51" s="77" t="s">
        <v>210</v>
      </c>
    </row>
    <row r="52" spans="2:9" x14ac:dyDescent="0.25">
      <c r="B52" s="76">
        <v>8</v>
      </c>
      <c r="C52" s="77" t="s">
        <v>41</v>
      </c>
      <c r="D52" s="76">
        <v>8</v>
      </c>
      <c r="E52" s="77" t="s">
        <v>51</v>
      </c>
      <c r="F52" s="77" t="s">
        <v>217</v>
      </c>
    </row>
    <row r="53" spans="2:9" x14ac:dyDescent="0.25">
      <c r="B53" s="76">
        <v>8</v>
      </c>
      <c r="C53" s="77" t="s">
        <v>41</v>
      </c>
      <c r="D53" s="76">
        <v>6.5</v>
      </c>
      <c r="E53" s="77" t="s">
        <v>54</v>
      </c>
      <c r="F53" s="77" t="s">
        <v>218</v>
      </c>
    </row>
    <row r="54" spans="2:9" x14ac:dyDescent="0.25">
      <c r="B54" s="76">
        <v>8</v>
      </c>
      <c r="C54" s="77" t="s">
        <v>41</v>
      </c>
      <c r="D54" s="76">
        <v>5</v>
      </c>
      <c r="E54" s="77" t="s">
        <v>56</v>
      </c>
      <c r="F54" s="77" t="s">
        <v>219</v>
      </c>
      <c r="H54">
        <f>SUM(D49:D56)</f>
        <v>40.5</v>
      </c>
      <c r="I54">
        <f>SUM(H48,H54)</f>
        <v>57.5</v>
      </c>
    </row>
    <row r="55" spans="2:9" x14ac:dyDescent="0.25">
      <c r="B55" s="76">
        <v>8</v>
      </c>
      <c r="C55" s="77" t="s">
        <v>41</v>
      </c>
      <c r="D55" s="76">
        <v>5</v>
      </c>
      <c r="E55" s="77" t="s">
        <v>122</v>
      </c>
      <c r="F55" s="77" t="s">
        <v>260</v>
      </c>
    </row>
    <row r="56" spans="2:9" x14ac:dyDescent="0.25">
      <c r="B56" s="76">
        <v>8</v>
      </c>
      <c r="C56" s="77" t="s">
        <v>41</v>
      </c>
      <c r="D56" s="76">
        <v>4</v>
      </c>
      <c r="E56" s="77" t="s">
        <v>84</v>
      </c>
      <c r="F56" s="77" t="s">
        <v>216</v>
      </c>
    </row>
    <row r="57" spans="2:9" x14ac:dyDescent="0.25">
      <c r="B57" s="74">
        <v>9</v>
      </c>
      <c r="C57" s="75" t="s">
        <v>41</v>
      </c>
      <c r="D57" s="74">
        <v>7</v>
      </c>
      <c r="E57" s="75" t="s">
        <v>49</v>
      </c>
      <c r="F57" s="78" t="s">
        <v>228</v>
      </c>
    </row>
    <row r="58" spans="2:9" ht="30" x14ac:dyDescent="0.25">
      <c r="B58" s="74">
        <v>9</v>
      </c>
      <c r="C58" s="75" t="s">
        <v>41</v>
      </c>
      <c r="D58" s="74">
        <v>8</v>
      </c>
      <c r="E58" s="75" t="s">
        <v>49</v>
      </c>
      <c r="F58" s="78" t="s">
        <v>220</v>
      </c>
    </row>
    <row r="59" spans="2:9" ht="45" x14ac:dyDescent="0.25">
      <c r="B59" s="74">
        <v>9</v>
      </c>
      <c r="C59" s="75" t="s">
        <v>41</v>
      </c>
      <c r="D59" s="74">
        <v>8</v>
      </c>
      <c r="E59" s="75" t="s">
        <v>51</v>
      </c>
      <c r="F59" s="78" t="s">
        <v>261</v>
      </c>
    </row>
    <row r="60" spans="2:9" ht="45" x14ac:dyDescent="0.25">
      <c r="B60" s="74">
        <v>9</v>
      </c>
      <c r="C60" s="75" t="s">
        <v>41</v>
      </c>
      <c r="D60" s="74">
        <v>8.5</v>
      </c>
      <c r="E60" s="75" t="s">
        <v>54</v>
      </c>
      <c r="F60" s="78" t="s">
        <v>262</v>
      </c>
    </row>
    <row r="61" spans="2:9" x14ac:dyDescent="0.25">
      <c r="B61" s="74">
        <v>9</v>
      </c>
      <c r="C61" s="75" t="s">
        <v>41</v>
      </c>
      <c r="D61" s="74">
        <v>3</v>
      </c>
      <c r="E61" s="75" t="s">
        <v>56</v>
      </c>
      <c r="F61" s="78" t="s">
        <v>222</v>
      </c>
    </row>
    <row r="62" spans="2:9" ht="30" x14ac:dyDescent="0.25">
      <c r="B62" s="74">
        <v>9</v>
      </c>
      <c r="C62" s="75" t="s">
        <v>221</v>
      </c>
      <c r="D62" s="74">
        <v>4</v>
      </c>
      <c r="E62" s="75" t="s">
        <v>56</v>
      </c>
      <c r="F62" s="78" t="s">
        <v>263</v>
      </c>
      <c r="H62">
        <f>SUM(D57:D62)</f>
        <v>38.5</v>
      </c>
    </row>
    <row r="63" spans="2:9" x14ac:dyDescent="0.25">
      <c r="B63" s="76">
        <v>10</v>
      </c>
      <c r="C63" s="77" t="s">
        <v>164</v>
      </c>
      <c r="D63" s="76">
        <v>0.5</v>
      </c>
      <c r="E63" s="77" t="s">
        <v>50</v>
      </c>
      <c r="F63" s="79"/>
    </row>
    <row r="64" spans="2:9" x14ac:dyDescent="0.25">
      <c r="B64" s="76">
        <v>10</v>
      </c>
      <c r="C64" s="77" t="s">
        <v>221</v>
      </c>
      <c r="D64" s="76">
        <v>5</v>
      </c>
      <c r="E64" s="77" t="s">
        <v>50</v>
      </c>
      <c r="F64" s="79"/>
    </row>
    <row r="65" spans="2:8" x14ac:dyDescent="0.25">
      <c r="B65" s="76">
        <v>10</v>
      </c>
      <c r="C65" s="77" t="s">
        <v>221</v>
      </c>
      <c r="D65" s="76">
        <v>6</v>
      </c>
      <c r="E65" s="77" t="s">
        <v>49</v>
      </c>
      <c r="F65" s="79"/>
    </row>
    <row r="66" spans="2:8" x14ac:dyDescent="0.25">
      <c r="B66" s="76">
        <v>10</v>
      </c>
      <c r="C66" s="77" t="s">
        <v>41</v>
      </c>
      <c r="D66" s="76">
        <v>6</v>
      </c>
      <c r="E66" s="77" t="s">
        <v>51</v>
      </c>
      <c r="F66" s="79"/>
    </row>
    <row r="67" spans="2:8" x14ac:dyDescent="0.25">
      <c r="B67" s="76">
        <v>10</v>
      </c>
      <c r="C67" s="77" t="s">
        <v>41</v>
      </c>
      <c r="D67" s="76">
        <v>6</v>
      </c>
      <c r="E67" s="77" t="s">
        <v>54</v>
      </c>
      <c r="F67" s="79" t="s">
        <v>226</v>
      </c>
    </row>
    <row r="68" spans="2:8" x14ac:dyDescent="0.25">
      <c r="B68" s="76">
        <v>10</v>
      </c>
      <c r="C68" s="77" t="s">
        <v>41</v>
      </c>
      <c r="D68" s="76">
        <v>5</v>
      </c>
      <c r="E68" s="77" t="s">
        <v>56</v>
      </c>
      <c r="F68" s="79" t="s">
        <v>225</v>
      </c>
    </row>
    <row r="69" spans="2:8" x14ac:dyDescent="0.25">
      <c r="B69" s="76">
        <v>10</v>
      </c>
      <c r="C69" s="77"/>
      <c r="D69" s="76">
        <v>1</v>
      </c>
      <c r="E69" s="77" t="s">
        <v>84</v>
      </c>
      <c r="F69" s="79" t="s">
        <v>224</v>
      </c>
      <c r="H69">
        <f>SUM(D63:D69)</f>
        <v>29.5</v>
      </c>
    </row>
    <row r="70" spans="2:8" x14ac:dyDescent="0.25">
      <c r="B70" s="74">
        <v>11</v>
      </c>
      <c r="C70" s="75" t="s">
        <v>164</v>
      </c>
      <c r="D70" s="74">
        <v>1.5</v>
      </c>
      <c r="E70" s="75" t="s">
        <v>50</v>
      </c>
      <c r="F70" s="78" t="s">
        <v>264</v>
      </c>
    </row>
    <row r="71" spans="2:8" x14ac:dyDescent="0.25">
      <c r="B71" s="74">
        <v>11</v>
      </c>
      <c r="C71" s="75" t="s">
        <v>41</v>
      </c>
      <c r="D71" s="74">
        <v>4</v>
      </c>
      <c r="E71" s="75" t="s">
        <v>50</v>
      </c>
      <c r="F71" s="78"/>
    </row>
    <row r="72" spans="2:8" x14ac:dyDescent="0.25">
      <c r="B72" s="74">
        <v>11</v>
      </c>
      <c r="C72" s="75" t="s">
        <v>41</v>
      </c>
      <c r="D72" s="74">
        <v>5</v>
      </c>
      <c r="E72" s="75" t="s">
        <v>49</v>
      </c>
      <c r="F72" s="78"/>
    </row>
    <row r="73" spans="2:8" x14ac:dyDescent="0.25">
      <c r="B73" s="74">
        <v>11</v>
      </c>
      <c r="C73" s="75" t="s">
        <v>41</v>
      </c>
      <c r="D73" s="74">
        <v>4</v>
      </c>
      <c r="E73" s="75" t="s">
        <v>51</v>
      </c>
      <c r="F73" s="78"/>
    </row>
    <row r="74" spans="2:8" x14ac:dyDescent="0.25">
      <c r="B74" s="74">
        <v>11</v>
      </c>
      <c r="C74" s="75" t="s">
        <v>221</v>
      </c>
      <c r="D74" s="74">
        <v>4</v>
      </c>
      <c r="E74" s="75" t="s">
        <v>54</v>
      </c>
      <c r="F74" s="78" t="s">
        <v>265</v>
      </c>
    </row>
    <row r="75" spans="2:8" x14ac:dyDescent="0.25">
      <c r="B75" s="74">
        <v>11</v>
      </c>
      <c r="C75" s="75" t="s">
        <v>41</v>
      </c>
      <c r="D75" s="74">
        <v>4</v>
      </c>
      <c r="E75" s="75" t="s">
        <v>56</v>
      </c>
      <c r="F75" s="78"/>
    </row>
    <row r="76" spans="2:8" x14ac:dyDescent="0.25">
      <c r="B76" s="74">
        <v>11</v>
      </c>
      <c r="C76" s="75" t="s">
        <v>41</v>
      </c>
      <c r="D76" s="74">
        <v>4</v>
      </c>
      <c r="E76" s="75" t="s">
        <v>122</v>
      </c>
      <c r="F76" s="78" t="s">
        <v>228</v>
      </c>
      <c r="H76">
        <f>SUM(D70:D76)</f>
        <v>26.5</v>
      </c>
    </row>
    <row r="77" spans="2:8" x14ac:dyDescent="0.25">
      <c r="B77" s="76">
        <v>12</v>
      </c>
      <c r="C77" s="77" t="s">
        <v>164</v>
      </c>
      <c r="D77" s="76">
        <v>0.5</v>
      </c>
      <c r="E77" s="77" t="s">
        <v>50</v>
      </c>
      <c r="F77" s="79"/>
    </row>
    <row r="78" spans="2:8" x14ac:dyDescent="0.25">
      <c r="B78" s="76">
        <v>12</v>
      </c>
      <c r="C78" s="77" t="s">
        <v>41</v>
      </c>
      <c r="D78" s="76">
        <v>3</v>
      </c>
      <c r="E78" s="77" t="s">
        <v>50</v>
      </c>
      <c r="F78" s="79"/>
    </row>
    <row r="79" spans="2:8" x14ac:dyDescent="0.25">
      <c r="B79" s="76">
        <v>12</v>
      </c>
      <c r="C79" s="77" t="s">
        <v>41</v>
      </c>
      <c r="D79" s="76">
        <v>5</v>
      </c>
      <c r="E79" s="77" t="s">
        <v>49</v>
      </c>
      <c r="F79" s="79"/>
    </row>
    <row r="80" spans="2:8" ht="30" x14ac:dyDescent="0.25">
      <c r="B80" s="76">
        <v>12</v>
      </c>
      <c r="C80" s="77" t="s">
        <v>41</v>
      </c>
      <c r="D80" s="76">
        <v>6</v>
      </c>
      <c r="E80" s="77" t="s">
        <v>51</v>
      </c>
      <c r="F80" s="79" t="s">
        <v>230</v>
      </c>
    </row>
    <row r="81" spans="2:10" ht="30" x14ac:dyDescent="0.25">
      <c r="B81" s="76">
        <v>12</v>
      </c>
      <c r="C81" s="77" t="s">
        <v>41</v>
      </c>
      <c r="D81" s="76">
        <v>6</v>
      </c>
      <c r="E81" s="77" t="s">
        <v>54</v>
      </c>
      <c r="F81" s="79" t="s">
        <v>229</v>
      </c>
    </row>
    <row r="82" spans="2:10" x14ac:dyDescent="0.25">
      <c r="B82" s="76">
        <v>12</v>
      </c>
      <c r="C82" s="77" t="s">
        <v>41</v>
      </c>
      <c r="D82" s="76">
        <v>4</v>
      </c>
      <c r="E82" s="77" t="s">
        <v>56</v>
      </c>
      <c r="F82" s="77" t="s">
        <v>257</v>
      </c>
    </row>
    <row r="83" spans="2:10" x14ac:dyDescent="0.25">
      <c r="B83" s="76">
        <v>12</v>
      </c>
      <c r="C83" s="77" t="s">
        <v>41</v>
      </c>
      <c r="D83" s="76">
        <v>2</v>
      </c>
      <c r="E83" s="77" t="s">
        <v>122</v>
      </c>
      <c r="F83" s="77" t="s">
        <v>257</v>
      </c>
    </row>
    <row r="84" spans="2:10" x14ac:dyDescent="0.25">
      <c r="B84" s="76">
        <v>12</v>
      </c>
      <c r="C84" s="77" t="s">
        <v>41</v>
      </c>
      <c r="D84" s="76">
        <v>3</v>
      </c>
      <c r="E84" s="77" t="s">
        <v>84</v>
      </c>
      <c r="F84" s="77" t="s">
        <v>257</v>
      </c>
      <c r="H84">
        <f>SUM(D77:D84)</f>
        <v>29.5</v>
      </c>
    </row>
    <row r="85" spans="2:10" ht="45" x14ac:dyDescent="0.25">
      <c r="B85" s="74">
        <v>13</v>
      </c>
      <c r="C85" s="75" t="s">
        <v>258</v>
      </c>
      <c r="D85" s="74">
        <v>3</v>
      </c>
      <c r="E85" s="75" t="s">
        <v>50</v>
      </c>
      <c r="F85" s="78" t="s">
        <v>266</v>
      </c>
      <c r="H85">
        <f>SUM(D85)</f>
        <v>3</v>
      </c>
      <c r="J85">
        <f>SUM(H48:H85)</f>
        <v>184.5</v>
      </c>
    </row>
    <row r="86" spans="2:10" x14ac:dyDescent="0.25">
      <c r="F86" s="71"/>
      <c r="I86">
        <f>SUM(D3:D85)</f>
        <v>300</v>
      </c>
    </row>
    <row r="87" spans="2:10" x14ac:dyDescent="0.25">
      <c r="F87" s="71"/>
    </row>
    <row r="88" spans="2:10" x14ac:dyDescent="0.25">
      <c r="F88" s="71"/>
    </row>
    <row r="89" spans="2:10" x14ac:dyDescent="0.25">
      <c r="F89" s="71"/>
    </row>
    <row r="90" spans="2:10" x14ac:dyDescent="0.25">
      <c r="F90" s="71"/>
    </row>
    <row r="91" spans="2:10" x14ac:dyDescent="0.25">
      <c r="F91" s="71"/>
    </row>
    <row r="92" spans="2:10" x14ac:dyDescent="0.25">
      <c r="F92" s="71"/>
    </row>
    <row r="93" spans="2:10" x14ac:dyDescent="0.25">
      <c r="F93" s="71"/>
    </row>
    <row r="94" spans="2:10" x14ac:dyDescent="0.25">
      <c r="F94" s="71"/>
    </row>
    <row r="95" spans="2:10" x14ac:dyDescent="0.25">
      <c r="F95" s="7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4D99-E5E1-4D34-9BF4-93DD1954F520}">
  <sheetPr>
    <pageSetUpPr fitToPage="1"/>
  </sheetPr>
  <dimension ref="A1:L107"/>
  <sheetViews>
    <sheetView tabSelected="1" topLeftCell="E33" zoomScale="145" zoomScaleNormal="145" workbookViewId="0">
      <selection activeCell="J57" sqref="J57"/>
    </sheetView>
  </sheetViews>
  <sheetFormatPr defaultRowHeight="15" x14ac:dyDescent="0.25"/>
  <cols>
    <col min="1" max="1" width="2" customWidth="1"/>
    <col min="2" max="2" width="18" bestFit="1" customWidth="1"/>
    <col min="3" max="3" width="19.85546875" bestFit="1" customWidth="1"/>
    <col min="4" max="4" width="20.5703125" bestFit="1" customWidth="1"/>
    <col min="5" max="5" width="35.5703125" bestFit="1" customWidth="1"/>
    <col min="6" max="6" width="9.140625" customWidth="1"/>
    <col min="7" max="7" width="13.140625" bestFit="1" customWidth="1"/>
    <col min="8" max="8" width="9.42578125" customWidth="1"/>
    <col min="9" max="9" width="7.7109375" customWidth="1"/>
    <col min="10" max="10" width="16.28515625" customWidth="1"/>
  </cols>
  <sheetData>
    <row r="1" spans="1:12" x14ac:dyDescent="0.25">
      <c r="A1" t="s">
        <v>12</v>
      </c>
    </row>
    <row r="5" spans="1:12" ht="15" customHeight="1" x14ac:dyDescent="0.25"/>
    <row r="6" spans="1:12" ht="15" customHeight="1" x14ac:dyDescent="0.25">
      <c r="B6" t="s">
        <v>0</v>
      </c>
    </row>
    <row r="8" spans="1:12" x14ac:dyDescent="0.25">
      <c r="B8" s="85" t="s">
        <v>6</v>
      </c>
      <c r="C8" s="86"/>
      <c r="D8" s="24"/>
      <c r="E8" s="11"/>
      <c r="F8" s="11"/>
      <c r="G8" s="11"/>
      <c r="H8" s="11"/>
      <c r="I8" s="12"/>
    </row>
    <row r="9" spans="1:12" x14ac:dyDescent="0.25">
      <c r="B9" s="8"/>
      <c r="C9" s="9"/>
      <c r="D9" s="9"/>
      <c r="E9" s="9"/>
      <c r="F9" s="10" t="s">
        <v>4</v>
      </c>
      <c r="G9" s="10"/>
      <c r="H9" s="10" t="s">
        <v>5</v>
      </c>
      <c r="I9" s="10"/>
      <c r="K9" s="84"/>
      <c r="L9" s="84"/>
    </row>
    <row r="10" spans="1:12" x14ac:dyDescent="0.25">
      <c r="B10" s="13" t="s">
        <v>10</v>
      </c>
      <c r="C10" s="14" t="s">
        <v>13</v>
      </c>
      <c r="D10" s="14" t="s">
        <v>206</v>
      </c>
      <c r="E10" s="14" t="s">
        <v>14</v>
      </c>
      <c r="F10" s="15" t="s">
        <v>1</v>
      </c>
      <c r="G10" s="15" t="s">
        <v>2</v>
      </c>
      <c r="H10" s="15" t="s">
        <v>1</v>
      </c>
      <c r="I10" s="15" t="s">
        <v>2</v>
      </c>
    </row>
    <row r="11" spans="1:12" x14ac:dyDescent="0.25">
      <c r="B11" s="5">
        <v>1</v>
      </c>
      <c r="C11" s="22">
        <v>45131</v>
      </c>
      <c r="D11" s="22"/>
      <c r="F11">
        <v>0</v>
      </c>
      <c r="G11">
        <v>0</v>
      </c>
      <c r="H11">
        <f>F29</f>
        <v>300</v>
      </c>
      <c r="I11" s="1">
        <f>H11</f>
        <v>300</v>
      </c>
    </row>
    <row r="12" spans="1:12" x14ac:dyDescent="0.25">
      <c r="B12" s="5">
        <v>2</v>
      </c>
      <c r="C12" s="22">
        <v>45138</v>
      </c>
      <c r="D12" s="22"/>
      <c r="F12">
        <v>0</v>
      </c>
      <c r="G12">
        <v>0</v>
      </c>
      <c r="H12">
        <f>H11-F12</f>
        <v>300</v>
      </c>
      <c r="I12" s="1">
        <f>I11-G12</f>
        <v>300</v>
      </c>
    </row>
    <row r="13" spans="1:12" x14ac:dyDescent="0.25">
      <c r="B13" s="5">
        <v>3</v>
      </c>
      <c r="C13" s="22">
        <v>45145</v>
      </c>
      <c r="D13" s="22"/>
      <c r="F13">
        <v>0</v>
      </c>
      <c r="G13">
        <v>0</v>
      </c>
      <c r="H13">
        <f t="shared" ref="H13:I28" si="0">H12-F13</f>
        <v>300</v>
      </c>
      <c r="I13" s="1">
        <f>I12-G13</f>
        <v>300</v>
      </c>
    </row>
    <row r="14" spans="1:12" x14ac:dyDescent="0.25">
      <c r="B14" s="5">
        <v>4</v>
      </c>
      <c r="C14" s="22">
        <v>45152</v>
      </c>
      <c r="D14" s="22"/>
      <c r="F14">
        <v>0</v>
      </c>
      <c r="G14">
        <v>0</v>
      </c>
      <c r="H14">
        <f t="shared" si="0"/>
        <v>300</v>
      </c>
      <c r="I14" s="1">
        <f t="shared" si="0"/>
        <v>300</v>
      </c>
    </row>
    <row r="15" spans="1:12" x14ac:dyDescent="0.25">
      <c r="B15" s="5">
        <v>5</v>
      </c>
      <c r="C15" s="22">
        <v>45159</v>
      </c>
      <c r="D15" s="22"/>
      <c r="F15">
        <v>0</v>
      </c>
      <c r="G15">
        <v>0</v>
      </c>
      <c r="H15">
        <f t="shared" si="0"/>
        <v>300</v>
      </c>
      <c r="I15" s="1">
        <f t="shared" si="0"/>
        <v>300</v>
      </c>
    </row>
    <row r="16" spans="1:12" x14ac:dyDescent="0.25">
      <c r="B16" s="5">
        <v>6</v>
      </c>
      <c r="C16" s="22">
        <v>45166</v>
      </c>
      <c r="D16" s="22" t="s">
        <v>42</v>
      </c>
      <c r="E16" t="s">
        <v>82</v>
      </c>
      <c r="F16">
        <v>25</v>
      </c>
      <c r="G16">
        <v>16</v>
      </c>
      <c r="H16">
        <f t="shared" si="0"/>
        <v>275</v>
      </c>
      <c r="I16" s="1">
        <f t="shared" si="0"/>
        <v>284</v>
      </c>
    </row>
    <row r="17" spans="2:9" x14ac:dyDescent="0.25">
      <c r="B17" s="5">
        <v>7</v>
      </c>
      <c r="C17" s="22">
        <v>45173</v>
      </c>
      <c r="D17" s="22" t="s">
        <v>43</v>
      </c>
      <c r="E17" t="s">
        <v>82</v>
      </c>
      <c r="F17">
        <v>25</v>
      </c>
      <c r="G17">
        <v>22</v>
      </c>
      <c r="H17">
        <f>H16-F17</f>
        <v>250</v>
      </c>
      <c r="I17" s="1">
        <f>I16-G17</f>
        <v>262</v>
      </c>
    </row>
    <row r="18" spans="2:9" x14ac:dyDescent="0.25">
      <c r="B18" s="5">
        <v>8</v>
      </c>
      <c r="C18" s="22">
        <v>45180</v>
      </c>
      <c r="D18" s="22" t="s">
        <v>44</v>
      </c>
      <c r="E18" t="s">
        <v>204</v>
      </c>
      <c r="F18">
        <v>25</v>
      </c>
      <c r="G18">
        <v>19</v>
      </c>
      <c r="H18">
        <f t="shared" ref="H18:H28" si="1">H17-F18</f>
        <v>225</v>
      </c>
      <c r="I18" s="1">
        <f t="shared" si="0"/>
        <v>243</v>
      </c>
    </row>
    <row r="19" spans="2:9" x14ac:dyDescent="0.25">
      <c r="B19" s="5">
        <v>9</v>
      </c>
      <c r="C19" s="22">
        <v>45187</v>
      </c>
      <c r="D19" s="22" t="s">
        <v>44</v>
      </c>
      <c r="E19" t="s">
        <v>204</v>
      </c>
      <c r="F19">
        <v>25</v>
      </c>
      <c r="G19">
        <v>23</v>
      </c>
      <c r="H19">
        <f t="shared" si="1"/>
        <v>200</v>
      </c>
      <c r="I19" s="1">
        <f t="shared" si="0"/>
        <v>220</v>
      </c>
    </row>
    <row r="20" spans="2:9" x14ac:dyDescent="0.25">
      <c r="B20" s="5" t="s">
        <v>202</v>
      </c>
      <c r="C20" s="22">
        <v>45194</v>
      </c>
      <c r="D20" s="22" t="s">
        <v>45</v>
      </c>
      <c r="E20" t="s">
        <v>204</v>
      </c>
      <c r="F20">
        <v>25</v>
      </c>
      <c r="G20">
        <v>14</v>
      </c>
      <c r="H20">
        <f t="shared" si="1"/>
        <v>175</v>
      </c>
      <c r="I20" s="1">
        <f t="shared" si="0"/>
        <v>206</v>
      </c>
    </row>
    <row r="21" spans="2:9" x14ac:dyDescent="0.25">
      <c r="B21" s="5" t="s">
        <v>203</v>
      </c>
      <c r="C21" s="22">
        <v>45201</v>
      </c>
      <c r="D21" s="22" t="s">
        <v>45</v>
      </c>
      <c r="E21" t="s">
        <v>204</v>
      </c>
      <c r="F21">
        <v>25</v>
      </c>
      <c r="G21">
        <v>21.5</v>
      </c>
      <c r="H21">
        <f t="shared" si="1"/>
        <v>150</v>
      </c>
      <c r="I21" s="1">
        <f t="shared" si="0"/>
        <v>184.5</v>
      </c>
    </row>
    <row r="22" spans="2:9" x14ac:dyDescent="0.25">
      <c r="B22" s="5">
        <v>10</v>
      </c>
      <c r="C22" s="22">
        <v>45208</v>
      </c>
      <c r="D22" s="22" t="s">
        <v>46</v>
      </c>
      <c r="E22" t="s">
        <v>205</v>
      </c>
      <c r="F22">
        <v>25</v>
      </c>
      <c r="G22">
        <v>17</v>
      </c>
      <c r="H22">
        <f t="shared" si="1"/>
        <v>125</v>
      </c>
      <c r="I22" s="1">
        <f t="shared" si="0"/>
        <v>167.5</v>
      </c>
    </row>
    <row r="23" spans="2:9" x14ac:dyDescent="0.25">
      <c r="B23" s="5">
        <v>11</v>
      </c>
      <c r="C23" s="22">
        <v>45215</v>
      </c>
      <c r="D23" s="22" t="s">
        <v>46</v>
      </c>
      <c r="E23" t="s">
        <v>205</v>
      </c>
      <c r="F23">
        <v>25</v>
      </c>
      <c r="G23">
        <v>40.5</v>
      </c>
      <c r="H23">
        <f t="shared" si="1"/>
        <v>100</v>
      </c>
      <c r="I23" s="1">
        <f t="shared" si="0"/>
        <v>127</v>
      </c>
    </row>
    <row r="24" spans="2:9" x14ac:dyDescent="0.25">
      <c r="B24" s="5">
        <v>12</v>
      </c>
      <c r="C24" s="22">
        <v>45222</v>
      </c>
      <c r="D24" s="22" t="s">
        <v>175</v>
      </c>
      <c r="E24" t="s">
        <v>205</v>
      </c>
      <c r="F24">
        <v>25</v>
      </c>
      <c r="G24">
        <v>38.5</v>
      </c>
      <c r="H24">
        <f t="shared" si="1"/>
        <v>75</v>
      </c>
      <c r="I24" s="1">
        <f t="shared" si="0"/>
        <v>88.5</v>
      </c>
    </row>
    <row r="25" spans="2:9" x14ac:dyDescent="0.25">
      <c r="B25" s="5">
        <v>13</v>
      </c>
      <c r="C25" s="22">
        <v>45229</v>
      </c>
      <c r="D25" s="22" t="s">
        <v>175</v>
      </c>
      <c r="E25" t="s">
        <v>205</v>
      </c>
      <c r="F25">
        <v>25</v>
      </c>
      <c r="G25">
        <v>29.5</v>
      </c>
      <c r="H25">
        <f t="shared" si="1"/>
        <v>50</v>
      </c>
      <c r="I25" s="1">
        <f t="shared" si="0"/>
        <v>59</v>
      </c>
    </row>
    <row r="26" spans="2:9" x14ac:dyDescent="0.25">
      <c r="B26" s="5">
        <v>14</v>
      </c>
      <c r="C26" s="22">
        <v>45236</v>
      </c>
      <c r="D26" s="22" t="s">
        <v>188</v>
      </c>
      <c r="E26" t="s">
        <v>205</v>
      </c>
      <c r="F26">
        <v>25</v>
      </c>
      <c r="G26">
        <v>26.5</v>
      </c>
      <c r="H26">
        <f t="shared" si="1"/>
        <v>25</v>
      </c>
      <c r="I26" s="1">
        <f t="shared" si="0"/>
        <v>32.5</v>
      </c>
    </row>
    <row r="27" spans="2:9" x14ac:dyDescent="0.25">
      <c r="B27" s="5">
        <v>15</v>
      </c>
      <c r="C27" s="22">
        <v>45243</v>
      </c>
      <c r="D27" s="22" t="s">
        <v>188</v>
      </c>
      <c r="E27" t="s">
        <v>205</v>
      </c>
      <c r="F27">
        <v>25</v>
      </c>
      <c r="G27">
        <v>29.5</v>
      </c>
      <c r="H27">
        <f t="shared" si="1"/>
        <v>0</v>
      </c>
      <c r="I27" s="1">
        <f t="shared" si="0"/>
        <v>3</v>
      </c>
    </row>
    <row r="28" spans="2:9" x14ac:dyDescent="0.25">
      <c r="B28" s="5">
        <v>16</v>
      </c>
      <c r="C28" s="22">
        <v>45250</v>
      </c>
      <c r="D28" s="22" t="s">
        <v>267</v>
      </c>
      <c r="E28" t="s">
        <v>258</v>
      </c>
      <c r="F28">
        <v>0</v>
      </c>
      <c r="G28">
        <v>3</v>
      </c>
      <c r="H28">
        <f t="shared" si="1"/>
        <v>0</v>
      </c>
      <c r="I28" s="1">
        <f t="shared" si="0"/>
        <v>0</v>
      </c>
    </row>
    <row r="29" spans="2:9" x14ac:dyDescent="0.25">
      <c r="B29" s="6"/>
      <c r="C29" s="2"/>
      <c r="D29" s="2"/>
      <c r="E29" s="2" t="s">
        <v>8</v>
      </c>
      <c r="F29" s="2">
        <f>SUM(F11:F28)</f>
        <v>300</v>
      </c>
      <c r="G29" s="2">
        <f>SUM(G11:G28)</f>
        <v>300</v>
      </c>
      <c r="H29" s="2"/>
      <c r="I29" s="7"/>
    </row>
    <row r="30" spans="2:9" x14ac:dyDescent="0.25">
      <c r="F30" t="s">
        <v>213</v>
      </c>
      <c r="G30">
        <f>140/4</f>
        <v>35</v>
      </c>
    </row>
    <row r="32" spans="2:9" x14ac:dyDescent="0.25">
      <c r="B32" s="87" t="s">
        <v>3</v>
      </c>
      <c r="C32" s="88"/>
      <c r="D32" s="16"/>
      <c r="E32" s="17"/>
      <c r="F32" s="17"/>
      <c r="G32" s="17"/>
      <c r="H32" s="17"/>
      <c r="I32" s="18"/>
    </row>
    <row r="33" spans="2:12" x14ac:dyDescent="0.25">
      <c r="B33" s="8"/>
      <c r="C33" s="9"/>
      <c r="D33" s="9"/>
      <c r="E33" s="9"/>
      <c r="F33" s="89" t="s">
        <v>4</v>
      </c>
      <c r="G33" s="89"/>
      <c r="H33" s="89" t="s">
        <v>7</v>
      </c>
      <c r="I33" s="89"/>
      <c r="K33" s="84"/>
      <c r="L33" s="84"/>
    </row>
    <row r="34" spans="2:12" x14ac:dyDescent="0.25">
      <c r="B34" s="13" t="s">
        <v>10</v>
      </c>
      <c r="C34" s="14" t="s">
        <v>13</v>
      </c>
      <c r="D34" s="14" t="s">
        <v>47</v>
      </c>
      <c r="E34" s="14" t="s">
        <v>14</v>
      </c>
      <c r="F34" s="15" t="s">
        <v>1</v>
      </c>
      <c r="G34" s="15" t="s">
        <v>2</v>
      </c>
      <c r="H34" s="15" t="s">
        <v>1</v>
      </c>
      <c r="I34" s="15" t="s">
        <v>2</v>
      </c>
    </row>
    <row r="35" spans="2:12" x14ac:dyDescent="0.25">
      <c r="B35" s="5">
        <v>1</v>
      </c>
      <c r="C35" s="22">
        <v>45131</v>
      </c>
      <c r="D35" s="22"/>
      <c r="E35" t="s">
        <v>15</v>
      </c>
      <c r="F35">
        <v>11</v>
      </c>
      <c r="G35">
        <v>13</v>
      </c>
      <c r="H35">
        <f>F55</f>
        <v>150</v>
      </c>
      <c r="I35" s="1">
        <f>H35</f>
        <v>150</v>
      </c>
    </row>
    <row r="36" spans="2:12" x14ac:dyDescent="0.25">
      <c r="B36" s="5">
        <v>2</v>
      </c>
      <c r="C36" s="22">
        <v>45138</v>
      </c>
      <c r="D36" s="22"/>
      <c r="F36">
        <v>9</v>
      </c>
      <c r="G36">
        <v>10</v>
      </c>
      <c r="H36">
        <f>H35-F35</f>
        <v>139</v>
      </c>
      <c r="I36" s="1">
        <f>I35-G35</f>
        <v>137</v>
      </c>
    </row>
    <row r="37" spans="2:12" x14ac:dyDescent="0.25">
      <c r="B37" s="5">
        <v>3</v>
      </c>
      <c r="C37" s="22">
        <v>45145</v>
      </c>
      <c r="D37" s="22"/>
      <c r="F37">
        <v>9</v>
      </c>
      <c r="G37">
        <v>11</v>
      </c>
      <c r="H37">
        <f t="shared" ref="H37:I53" si="2">H36-F36</f>
        <v>130</v>
      </c>
      <c r="I37" s="1">
        <f t="shared" si="2"/>
        <v>127</v>
      </c>
    </row>
    <row r="38" spans="2:12" x14ac:dyDescent="0.25">
      <c r="B38" s="5">
        <v>4</v>
      </c>
      <c r="C38" s="22">
        <v>45152</v>
      </c>
      <c r="D38" s="22"/>
      <c r="F38">
        <v>9</v>
      </c>
      <c r="G38">
        <v>9</v>
      </c>
      <c r="H38">
        <f t="shared" si="2"/>
        <v>121</v>
      </c>
      <c r="I38" s="1">
        <f t="shared" si="2"/>
        <v>116</v>
      </c>
    </row>
    <row r="39" spans="2:12" x14ac:dyDescent="0.25">
      <c r="B39" s="5">
        <v>5</v>
      </c>
      <c r="C39" s="22">
        <v>45159</v>
      </c>
      <c r="D39" s="22"/>
      <c r="E39" t="s">
        <v>16</v>
      </c>
      <c r="F39">
        <v>16</v>
      </c>
      <c r="G39">
        <v>30</v>
      </c>
      <c r="H39">
        <f t="shared" si="2"/>
        <v>112</v>
      </c>
      <c r="I39" s="1">
        <f>I38-G38</f>
        <v>107</v>
      </c>
    </row>
    <row r="40" spans="2:12" x14ac:dyDescent="0.25">
      <c r="B40" s="5">
        <v>6</v>
      </c>
      <c r="C40" s="22">
        <v>45166</v>
      </c>
      <c r="D40" s="22" t="s">
        <v>42</v>
      </c>
      <c r="F40">
        <v>2</v>
      </c>
      <c r="G40">
        <v>9</v>
      </c>
      <c r="H40">
        <f t="shared" si="2"/>
        <v>96</v>
      </c>
      <c r="I40" s="1">
        <f>I39-G39</f>
        <v>77</v>
      </c>
    </row>
    <row r="41" spans="2:12" x14ac:dyDescent="0.25">
      <c r="B41" s="5">
        <v>7</v>
      </c>
      <c r="C41" s="22">
        <v>45173</v>
      </c>
      <c r="D41" s="22" t="s">
        <v>43</v>
      </c>
      <c r="E41" t="s">
        <v>150</v>
      </c>
      <c r="F41">
        <v>2</v>
      </c>
      <c r="G41">
        <v>1.5</v>
      </c>
      <c r="H41">
        <f t="shared" si="2"/>
        <v>94</v>
      </c>
      <c r="I41" s="1">
        <f t="shared" si="2"/>
        <v>68</v>
      </c>
    </row>
    <row r="42" spans="2:12" x14ac:dyDescent="0.25">
      <c r="B42" s="5">
        <v>8</v>
      </c>
      <c r="C42" s="22">
        <v>45180</v>
      </c>
      <c r="D42" s="22" t="s">
        <v>44</v>
      </c>
      <c r="F42">
        <v>4</v>
      </c>
      <c r="G42">
        <v>3</v>
      </c>
      <c r="H42">
        <f t="shared" si="2"/>
        <v>92</v>
      </c>
      <c r="I42" s="1">
        <f t="shared" si="2"/>
        <v>66.5</v>
      </c>
    </row>
    <row r="43" spans="2:12" x14ac:dyDescent="0.25">
      <c r="B43" s="5">
        <v>9</v>
      </c>
      <c r="C43" s="22">
        <v>45187</v>
      </c>
      <c r="D43" s="22" t="s">
        <v>44</v>
      </c>
      <c r="F43">
        <v>4</v>
      </c>
      <c r="G43">
        <v>8.5</v>
      </c>
      <c r="H43">
        <f t="shared" si="2"/>
        <v>88</v>
      </c>
      <c r="I43" s="1">
        <f t="shared" si="2"/>
        <v>63.5</v>
      </c>
    </row>
    <row r="44" spans="2:12" x14ac:dyDescent="0.25">
      <c r="B44" s="5" t="s">
        <v>202</v>
      </c>
      <c r="C44" s="22">
        <v>45194</v>
      </c>
      <c r="D44" s="22" t="s">
        <v>45</v>
      </c>
      <c r="F44">
        <v>15</v>
      </c>
      <c r="G44">
        <v>12.5</v>
      </c>
      <c r="H44">
        <f t="shared" si="2"/>
        <v>84</v>
      </c>
      <c r="I44" s="1">
        <f t="shared" si="2"/>
        <v>55</v>
      </c>
    </row>
    <row r="45" spans="2:12" x14ac:dyDescent="0.25">
      <c r="B45" s="5" t="s">
        <v>203</v>
      </c>
      <c r="C45" s="22">
        <v>45201</v>
      </c>
      <c r="D45" s="22" t="s">
        <v>45</v>
      </c>
      <c r="F45">
        <v>4</v>
      </c>
      <c r="G45">
        <v>4</v>
      </c>
      <c r="H45">
        <f t="shared" si="2"/>
        <v>69</v>
      </c>
      <c r="I45" s="1">
        <f t="shared" si="2"/>
        <v>42.5</v>
      </c>
    </row>
    <row r="46" spans="2:12" x14ac:dyDescent="0.25">
      <c r="B46" s="5">
        <v>10</v>
      </c>
      <c r="C46" s="22">
        <v>45208</v>
      </c>
      <c r="D46" s="22" t="s">
        <v>177</v>
      </c>
      <c r="E46" t="s">
        <v>162</v>
      </c>
      <c r="F46">
        <v>4</v>
      </c>
      <c r="G46">
        <v>16</v>
      </c>
      <c r="H46">
        <f t="shared" si="2"/>
        <v>65</v>
      </c>
      <c r="I46" s="1">
        <f t="shared" si="2"/>
        <v>38.5</v>
      </c>
    </row>
    <row r="47" spans="2:12" x14ac:dyDescent="0.25">
      <c r="B47" s="5">
        <v>11</v>
      </c>
      <c r="C47" s="22">
        <v>45215</v>
      </c>
      <c r="D47" s="22" t="s">
        <v>46</v>
      </c>
      <c r="F47">
        <v>4</v>
      </c>
      <c r="G47">
        <v>4</v>
      </c>
      <c r="H47">
        <f t="shared" si="2"/>
        <v>61</v>
      </c>
      <c r="I47" s="1">
        <f t="shared" si="2"/>
        <v>22.5</v>
      </c>
    </row>
    <row r="48" spans="2:12" x14ac:dyDescent="0.25">
      <c r="B48" s="5">
        <v>12</v>
      </c>
      <c r="C48" s="22">
        <v>45222</v>
      </c>
      <c r="D48" s="22" t="s">
        <v>175</v>
      </c>
      <c r="F48">
        <v>4</v>
      </c>
      <c r="G48">
        <v>2</v>
      </c>
      <c r="H48">
        <f t="shared" si="2"/>
        <v>57</v>
      </c>
      <c r="I48" s="1">
        <f t="shared" si="2"/>
        <v>18.5</v>
      </c>
    </row>
    <row r="49" spans="2:11" x14ac:dyDescent="0.25">
      <c r="B49" s="5">
        <v>13</v>
      </c>
      <c r="C49" s="22">
        <v>45229</v>
      </c>
      <c r="D49" s="22" t="s">
        <v>176</v>
      </c>
      <c r="F49">
        <v>12</v>
      </c>
      <c r="G49">
        <v>7.5</v>
      </c>
      <c r="H49">
        <f t="shared" si="2"/>
        <v>53</v>
      </c>
      <c r="I49" s="1">
        <f t="shared" si="2"/>
        <v>16.5</v>
      </c>
    </row>
    <row r="50" spans="2:11" x14ac:dyDescent="0.25">
      <c r="B50" s="5">
        <v>14</v>
      </c>
      <c r="C50" s="22">
        <v>45236</v>
      </c>
      <c r="D50" s="22"/>
      <c r="E50" t="s">
        <v>163</v>
      </c>
      <c r="F50">
        <v>12</v>
      </c>
      <c r="G50">
        <v>6</v>
      </c>
      <c r="H50">
        <f t="shared" si="2"/>
        <v>41</v>
      </c>
      <c r="I50" s="1">
        <f t="shared" si="2"/>
        <v>9</v>
      </c>
    </row>
    <row r="51" spans="2:11" ht="12.4" customHeight="1" x14ac:dyDescent="0.25">
      <c r="B51" s="5">
        <v>15</v>
      </c>
      <c r="C51" s="22">
        <v>45243</v>
      </c>
      <c r="D51" s="22"/>
      <c r="E51" t="s">
        <v>18</v>
      </c>
      <c r="F51">
        <v>12</v>
      </c>
      <c r="G51">
        <v>29</v>
      </c>
      <c r="H51">
        <f t="shared" si="2"/>
        <v>29</v>
      </c>
      <c r="I51" s="1">
        <f t="shared" si="2"/>
        <v>3</v>
      </c>
    </row>
    <row r="52" spans="2:11" ht="13.5" customHeight="1" x14ac:dyDescent="0.25">
      <c r="B52" s="5">
        <v>16</v>
      </c>
      <c r="C52" s="22">
        <v>45250</v>
      </c>
      <c r="D52" s="22"/>
      <c r="E52" t="s">
        <v>20</v>
      </c>
      <c r="F52">
        <v>12</v>
      </c>
      <c r="G52">
        <v>20</v>
      </c>
      <c r="H52">
        <f t="shared" si="2"/>
        <v>17</v>
      </c>
      <c r="I52" s="1">
        <f>I51-G51</f>
        <v>-26</v>
      </c>
    </row>
    <row r="53" spans="2:11" x14ac:dyDescent="0.25">
      <c r="B53" s="5">
        <v>17</v>
      </c>
      <c r="C53" s="22">
        <v>45257</v>
      </c>
      <c r="D53" s="22"/>
      <c r="E53" t="s">
        <v>19</v>
      </c>
      <c r="F53">
        <v>3</v>
      </c>
      <c r="G53">
        <v>2</v>
      </c>
      <c r="H53">
        <f t="shared" si="2"/>
        <v>5</v>
      </c>
      <c r="I53" s="1">
        <f t="shared" si="2"/>
        <v>-46</v>
      </c>
    </row>
    <row r="54" spans="2:11" x14ac:dyDescent="0.25">
      <c r="B54" s="5" t="s">
        <v>11</v>
      </c>
      <c r="C54" s="22">
        <v>45264</v>
      </c>
      <c r="D54" s="22"/>
      <c r="E54" t="s">
        <v>17</v>
      </c>
      <c r="F54">
        <v>2</v>
      </c>
      <c r="G54">
        <v>2</v>
      </c>
      <c r="H54">
        <f t="shared" ref="H54:I55" si="3">H53-F53</f>
        <v>2</v>
      </c>
      <c r="I54" s="1">
        <f t="shared" si="3"/>
        <v>-48</v>
      </c>
      <c r="J54">
        <f>SUM(G35:G39)</f>
        <v>73</v>
      </c>
    </row>
    <row r="55" spans="2:11" x14ac:dyDescent="0.25">
      <c r="B55" s="6"/>
      <c r="C55" s="2"/>
      <c r="D55" s="2"/>
      <c r="E55" s="2" t="s">
        <v>9</v>
      </c>
      <c r="F55" s="2">
        <f>SUM(F35:F54)</f>
        <v>150</v>
      </c>
      <c r="G55" s="2">
        <f>SUM(G35:G54)</f>
        <v>200</v>
      </c>
      <c r="H55" s="2">
        <v>0</v>
      </c>
      <c r="I55" s="7">
        <f t="shared" si="3"/>
        <v>-50</v>
      </c>
    </row>
    <row r="56" spans="2:11" x14ac:dyDescent="0.25">
      <c r="F56" t="s">
        <v>213</v>
      </c>
      <c r="K56" s="67"/>
    </row>
    <row r="57" spans="2:11" x14ac:dyDescent="0.25">
      <c r="B57" s="23" t="s">
        <v>21</v>
      </c>
      <c r="C57" s="3">
        <f>SUM(G29 + G55)</f>
        <v>500</v>
      </c>
    </row>
    <row r="58" spans="2:11" x14ac:dyDescent="0.25">
      <c r="B58" s="23" t="s">
        <v>189</v>
      </c>
      <c r="C58" s="3">
        <v>450</v>
      </c>
    </row>
    <row r="59" spans="2:11" x14ac:dyDescent="0.25">
      <c r="B59" s="23" t="s">
        <v>212</v>
      </c>
      <c r="C59" s="3">
        <f>C58-C57</f>
        <v>-50</v>
      </c>
    </row>
    <row r="107" spans="9:12" x14ac:dyDescent="0.25">
      <c r="I107" s="84"/>
      <c r="J107" s="84"/>
      <c r="K107" s="84"/>
      <c r="L107" s="84"/>
    </row>
  </sheetData>
  <mergeCells count="8">
    <mergeCell ref="K107:L107"/>
    <mergeCell ref="K9:L9"/>
    <mergeCell ref="K33:L33"/>
    <mergeCell ref="B8:C8"/>
    <mergeCell ref="B32:C32"/>
    <mergeCell ref="H33:I33"/>
    <mergeCell ref="F33:G33"/>
    <mergeCell ref="I107:J107"/>
  </mergeCells>
  <pageMargins left="0.25" right="0.25" top="0.75" bottom="0.75" header="0.3" footer="0.3"/>
  <pageSetup paperSize="9" scale="7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7375C-2698-4B1B-BA7A-6C023C3D0818}">
  <dimension ref="B2:K73"/>
  <sheetViews>
    <sheetView topLeftCell="A44" workbookViewId="0">
      <selection activeCell="G45" sqref="G45"/>
    </sheetView>
  </sheetViews>
  <sheetFormatPr defaultRowHeight="15" x14ac:dyDescent="0.25"/>
  <cols>
    <col min="1" max="1" width="5.140625" customWidth="1"/>
    <col min="2" max="2" width="28.85546875" customWidth="1"/>
    <col min="3" max="3" width="10.7109375" bestFit="1" customWidth="1"/>
    <col min="5" max="5" width="26.140625" bestFit="1" customWidth="1"/>
    <col min="7" max="7" width="18.140625" bestFit="1" customWidth="1"/>
    <col min="8" max="8" width="9.7109375" bestFit="1" customWidth="1"/>
    <col min="9" max="9" width="12.7109375" bestFit="1" customWidth="1"/>
    <col min="11" max="11" width="15.28515625" customWidth="1"/>
  </cols>
  <sheetData>
    <row r="2" spans="2:5" x14ac:dyDescent="0.25">
      <c r="B2" s="40" t="s">
        <v>285</v>
      </c>
      <c r="C2" s="41"/>
      <c r="D2" s="41"/>
      <c r="E2" s="42"/>
    </row>
    <row r="3" spans="2:5" x14ac:dyDescent="0.25">
      <c r="B3" s="59" t="s">
        <v>62</v>
      </c>
      <c r="C3" s="59" t="s">
        <v>63</v>
      </c>
      <c r="D3" s="59" t="s">
        <v>64</v>
      </c>
      <c r="E3" s="59" t="s">
        <v>65</v>
      </c>
    </row>
    <row r="4" spans="2:5" x14ac:dyDescent="0.25">
      <c r="B4" s="30" t="s">
        <v>69</v>
      </c>
      <c r="C4" s="31">
        <v>45168</v>
      </c>
      <c r="D4" s="25" t="s">
        <v>70</v>
      </c>
      <c r="E4" s="26" t="s">
        <v>71</v>
      </c>
    </row>
    <row r="5" spans="2:5" x14ac:dyDescent="0.25">
      <c r="B5" s="5" t="s">
        <v>69</v>
      </c>
      <c r="C5" s="22">
        <v>45169</v>
      </c>
      <c r="D5" t="s">
        <v>66</v>
      </c>
      <c r="E5" s="1" t="s">
        <v>71</v>
      </c>
    </row>
    <row r="6" spans="2:5" x14ac:dyDescent="0.25">
      <c r="B6" s="5" t="s">
        <v>69</v>
      </c>
      <c r="C6" s="22">
        <v>45175</v>
      </c>
      <c r="D6" t="s">
        <v>70</v>
      </c>
      <c r="E6" s="1" t="s">
        <v>71</v>
      </c>
    </row>
    <row r="7" spans="2:5" x14ac:dyDescent="0.25">
      <c r="B7" s="5" t="s">
        <v>110</v>
      </c>
      <c r="C7" s="22">
        <v>45190</v>
      </c>
      <c r="D7" t="s">
        <v>70</v>
      </c>
      <c r="E7" s="1" t="s">
        <v>71</v>
      </c>
    </row>
    <row r="8" spans="2:5" x14ac:dyDescent="0.25">
      <c r="B8" s="5" t="s">
        <v>110</v>
      </c>
      <c r="C8" s="22">
        <v>45197</v>
      </c>
      <c r="D8" t="s">
        <v>70</v>
      </c>
      <c r="E8" s="1" t="s">
        <v>71</v>
      </c>
    </row>
    <row r="9" spans="2:5" x14ac:dyDescent="0.25">
      <c r="B9" s="5" t="s">
        <v>110</v>
      </c>
      <c r="C9" s="22">
        <v>45204</v>
      </c>
      <c r="D9" t="s">
        <v>70</v>
      </c>
      <c r="E9" s="1" t="s">
        <v>71</v>
      </c>
    </row>
    <row r="10" spans="2:5" x14ac:dyDescent="0.25">
      <c r="B10" s="5" t="s">
        <v>110</v>
      </c>
      <c r="C10" s="22">
        <v>45211</v>
      </c>
      <c r="D10" t="s">
        <v>70</v>
      </c>
      <c r="E10" s="1" t="s">
        <v>71</v>
      </c>
    </row>
    <row r="11" spans="2:5" x14ac:dyDescent="0.25">
      <c r="B11" s="5" t="s">
        <v>110</v>
      </c>
      <c r="C11" s="22">
        <v>45218</v>
      </c>
      <c r="D11" t="s">
        <v>70</v>
      </c>
      <c r="E11" s="1" t="s">
        <v>71</v>
      </c>
    </row>
    <row r="12" spans="2:5" x14ac:dyDescent="0.25">
      <c r="B12" s="5" t="s">
        <v>110</v>
      </c>
      <c r="C12" s="22">
        <v>45225</v>
      </c>
      <c r="D12" t="s">
        <v>70</v>
      </c>
      <c r="E12" s="1" t="s">
        <v>71</v>
      </c>
    </row>
    <row r="13" spans="2:5" x14ac:dyDescent="0.25">
      <c r="B13" s="5" t="s">
        <v>110</v>
      </c>
      <c r="C13" s="22">
        <v>45232</v>
      </c>
      <c r="D13" t="s">
        <v>70</v>
      </c>
      <c r="E13" s="1" t="s">
        <v>71</v>
      </c>
    </row>
    <row r="14" spans="2:5" x14ac:dyDescent="0.25">
      <c r="B14" s="5" t="s">
        <v>110</v>
      </c>
      <c r="C14" s="22">
        <v>45239</v>
      </c>
      <c r="D14" t="s">
        <v>70</v>
      </c>
      <c r="E14" s="1" t="s">
        <v>71</v>
      </c>
    </row>
    <row r="15" spans="2:5" x14ac:dyDescent="0.25">
      <c r="B15" s="5" t="s">
        <v>110</v>
      </c>
      <c r="C15" s="22">
        <v>45246</v>
      </c>
      <c r="D15" t="s">
        <v>70</v>
      </c>
      <c r="E15" s="1" t="s">
        <v>71</v>
      </c>
    </row>
    <row r="16" spans="2:5" x14ac:dyDescent="0.25">
      <c r="B16" s="5" t="s">
        <v>284</v>
      </c>
      <c r="C16" s="22">
        <v>45250</v>
      </c>
      <c r="D16" t="s">
        <v>191</v>
      </c>
      <c r="E16" s="1" t="s">
        <v>71</v>
      </c>
    </row>
    <row r="17" spans="2:11" x14ac:dyDescent="0.25">
      <c r="B17" s="5" t="s">
        <v>282</v>
      </c>
      <c r="C17" s="22">
        <v>45254</v>
      </c>
      <c r="D17" t="s">
        <v>97</v>
      </c>
      <c r="E17" s="1" t="s">
        <v>71</v>
      </c>
      <c r="H17" s="63" t="s">
        <v>187</v>
      </c>
      <c r="I17" s="64"/>
      <c r="J17" s="64"/>
      <c r="K17" s="65"/>
    </row>
    <row r="18" spans="2:11" x14ac:dyDescent="0.25">
      <c r="B18" s="6" t="s">
        <v>283</v>
      </c>
      <c r="C18" s="27">
        <v>45258</v>
      </c>
      <c r="D18" s="2" t="s">
        <v>97</v>
      </c>
      <c r="E18" s="7" t="s">
        <v>71</v>
      </c>
      <c r="H18" s="43" t="s">
        <v>63</v>
      </c>
      <c r="I18" s="43" t="s">
        <v>64</v>
      </c>
      <c r="J18" s="43" t="s">
        <v>186</v>
      </c>
      <c r="K18" s="43" t="s">
        <v>65</v>
      </c>
    </row>
    <row r="19" spans="2:11" ht="45" x14ac:dyDescent="0.25">
      <c r="G19" s="34"/>
      <c r="H19" s="61">
        <v>45261</v>
      </c>
      <c r="I19" s="38" t="s">
        <v>184</v>
      </c>
      <c r="J19" s="38" t="s">
        <v>185</v>
      </c>
      <c r="K19" s="62" t="s">
        <v>281</v>
      </c>
    </row>
    <row r="20" spans="2:11" x14ac:dyDescent="0.25">
      <c r="B20" s="40" t="s">
        <v>287</v>
      </c>
      <c r="C20" s="41"/>
      <c r="D20" s="41"/>
      <c r="E20" s="42"/>
    </row>
    <row r="21" spans="2:11" x14ac:dyDescent="0.25">
      <c r="B21" s="59" t="s">
        <v>62</v>
      </c>
      <c r="C21" s="59" t="s">
        <v>63</v>
      </c>
      <c r="D21" s="59" t="s">
        <v>64</v>
      </c>
      <c r="E21" s="59" t="s">
        <v>65</v>
      </c>
    </row>
    <row r="22" spans="2:11" x14ac:dyDescent="0.25">
      <c r="B22" s="30" t="s">
        <v>67</v>
      </c>
      <c r="C22" s="31">
        <v>45166</v>
      </c>
      <c r="D22" s="25" t="s">
        <v>66</v>
      </c>
      <c r="E22" s="26" t="s">
        <v>68</v>
      </c>
    </row>
    <row r="23" spans="2:11" x14ac:dyDescent="0.25">
      <c r="B23" s="5" t="s">
        <v>67</v>
      </c>
      <c r="C23" s="22">
        <v>45174</v>
      </c>
      <c r="D23" t="s">
        <v>66</v>
      </c>
      <c r="E23" s="1" t="s">
        <v>74</v>
      </c>
    </row>
    <row r="24" spans="2:11" x14ac:dyDescent="0.25">
      <c r="B24" s="5" t="s">
        <v>67</v>
      </c>
      <c r="C24" s="22">
        <v>45181</v>
      </c>
      <c r="D24" t="s">
        <v>66</v>
      </c>
      <c r="E24" s="1" t="s">
        <v>68</v>
      </c>
    </row>
    <row r="25" spans="2:11" x14ac:dyDescent="0.25">
      <c r="B25" s="5" t="s">
        <v>67</v>
      </c>
      <c r="C25" s="22">
        <v>45194</v>
      </c>
      <c r="D25" t="s">
        <v>98</v>
      </c>
      <c r="E25" s="1" t="s">
        <v>155</v>
      </c>
    </row>
    <row r="26" spans="2:11" x14ac:dyDescent="0.25">
      <c r="B26" s="5" t="s">
        <v>67</v>
      </c>
      <c r="C26" s="22">
        <v>45201</v>
      </c>
      <c r="D26" t="s">
        <v>66</v>
      </c>
      <c r="E26" s="1" t="s">
        <v>74</v>
      </c>
    </row>
    <row r="27" spans="2:11" x14ac:dyDescent="0.25">
      <c r="B27" s="5" t="s">
        <v>67</v>
      </c>
      <c r="C27" s="22">
        <v>45208</v>
      </c>
      <c r="D27" t="s">
        <v>66</v>
      </c>
      <c r="E27" s="1" t="s">
        <v>74</v>
      </c>
    </row>
    <row r="28" spans="2:11" x14ac:dyDescent="0.25">
      <c r="B28" s="5" t="s">
        <v>67</v>
      </c>
      <c r="C28" s="22">
        <v>45215</v>
      </c>
      <c r="D28" t="s">
        <v>66</v>
      </c>
      <c r="E28" s="1" t="s">
        <v>74</v>
      </c>
    </row>
    <row r="29" spans="2:11" x14ac:dyDescent="0.25">
      <c r="B29" s="5" t="s">
        <v>67</v>
      </c>
      <c r="C29" s="22">
        <v>45222</v>
      </c>
      <c r="D29" t="s">
        <v>66</v>
      </c>
      <c r="E29" s="1" t="s">
        <v>286</v>
      </c>
    </row>
    <row r="30" spans="2:11" x14ac:dyDescent="0.25">
      <c r="B30" s="5" t="s">
        <v>67</v>
      </c>
      <c r="C30" s="22">
        <v>45230</v>
      </c>
      <c r="D30" t="s">
        <v>66</v>
      </c>
      <c r="E30" s="1" t="s">
        <v>74</v>
      </c>
    </row>
    <row r="31" spans="2:11" x14ac:dyDescent="0.25">
      <c r="B31" s="5" t="s">
        <v>67</v>
      </c>
      <c r="C31" s="22">
        <v>45236</v>
      </c>
      <c r="D31" t="s">
        <v>66</v>
      </c>
      <c r="E31" s="1" t="s">
        <v>74</v>
      </c>
    </row>
    <row r="32" spans="2:11" x14ac:dyDescent="0.25">
      <c r="B32" s="5" t="s">
        <v>67</v>
      </c>
      <c r="C32" s="22">
        <v>45243</v>
      </c>
      <c r="D32" t="s">
        <v>66</v>
      </c>
      <c r="E32" s="1" t="s">
        <v>74</v>
      </c>
    </row>
    <row r="33" spans="2:6" x14ac:dyDescent="0.25">
      <c r="B33" s="6" t="s">
        <v>67</v>
      </c>
      <c r="C33" s="27">
        <v>45250</v>
      </c>
      <c r="D33" s="2" t="s">
        <v>97</v>
      </c>
      <c r="E33" s="7" t="s">
        <v>74</v>
      </c>
    </row>
    <row r="35" spans="2:6" x14ac:dyDescent="0.25">
      <c r="B35" s="44" t="s">
        <v>118</v>
      </c>
      <c r="C35" s="45"/>
      <c r="D35" s="45"/>
      <c r="E35" s="45"/>
      <c r="F35" s="46"/>
    </row>
    <row r="36" spans="2:6" x14ac:dyDescent="0.25">
      <c r="B36" s="52" t="s">
        <v>62</v>
      </c>
      <c r="C36" s="52" t="s">
        <v>63</v>
      </c>
      <c r="D36" s="52" t="s">
        <v>64</v>
      </c>
      <c r="E36" s="52" t="s">
        <v>65</v>
      </c>
      <c r="F36" s="59" t="s">
        <v>92</v>
      </c>
    </row>
    <row r="37" spans="2:6" x14ac:dyDescent="0.25">
      <c r="B37" s="30" t="s">
        <v>90</v>
      </c>
      <c r="C37" s="31">
        <v>45162</v>
      </c>
      <c r="D37" s="25" t="s">
        <v>70</v>
      </c>
      <c r="E37" s="25" t="s">
        <v>91</v>
      </c>
      <c r="F37" s="26" t="s">
        <v>93</v>
      </c>
    </row>
    <row r="38" spans="2:6" x14ac:dyDescent="0.25">
      <c r="B38" s="5" t="s">
        <v>94</v>
      </c>
      <c r="C38" s="22">
        <v>45168</v>
      </c>
      <c r="D38" t="s">
        <v>95</v>
      </c>
      <c r="E38" t="s">
        <v>91</v>
      </c>
      <c r="F38" s="1" t="s">
        <v>107</v>
      </c>
    </row>
    <row r="39" spans="2:6" x14ac:dyDescent="0.25">
      <c r="B39" s="5" t="s">
        <v>101</v>
      </c>
      <c r="C39" s="22">
        <v>45181</v>
      </c>
      <c r="D39" t="s">
        <v>102</v>
      </c>
      <c r="E39" t="s">
        <v>103</v>
      </c>
      <c r="F39" s="1" t="s">
        <v>99</v>
      </c>
    </row>
    <row r="40" spans="2:6" x14ac:dyDescent="0.25">
      <c r="B40" s="5" t="s">
        <v>96</v>
      </c>
      <c r="C40" s="22">
        <v>45181</v>
      </c>
      <c r="D40" t="s">
        <v>97</v>
      </c>
      <c r="E40" t="s">
        <v>91</v>
      </c>
      <c r="F40" s="1" t="s">
        <v>93</v>
      </c>
    </row>
    <row r="41" spans="2:6" x14ac:dyDescent="0.25">
      <c r="B41" s="5" t="s">
        <v>96</v>
      </c>
      <c r="C41" s="22">
        <v>45181</v>
      </c>
      <c r="D41" t="s">
        <v>98</v>
      </c>
      <c r="E41" t="s">
        <v>91</v>
      </c>
      <c r="F41" s="1" t="s">
        <v>99</v>
      </c>
    </row>
    <row r="42" spans="2:6" x14ac:dyDescent="0.25">
      <c r="B42" s="5" t="s">
        <v>100</v>
      </c>
      <c r="C42" s="22">
        <v>45182</v>
      </c>
      <c r="D42" t="s">
        <v>66</v>
      </c>
      <c r="E42" t="s">
        <v>91</v>
      </c>
      <c r="F42" s="1" t="s">
        <v>93</v>
      </c>
    </row>
    <row r="43" spans="2:6" ht="15" customHeight="1" x14ac:dyDescent="0.25">
      <c r="B43" s="72" t="s">
        <v>104</v>
      </c>
      <c r="C43" s="33">
        <v>45184</v>
      </c>
      <c r="D43" s="34" t="s">
        <v>70</v>
      </c>
      <c r="E43" s="34" t="s">
        <v>105</v>
      </c>
      <c r="F43" s="35" t="s">
        <v>106</v>
      </c>
    </row>
    <row r="44" spans="2:6" ht="30" x14ac:dyDescent="0.25">
      <c r="B44" s="32" t="s">
        <v>109</v>
      </c>
      <c r="C44" s="33">
        <v>45189</v>
      </c>
      <c r="D44" s="34" t="s">
        <v>70</v>
      </c>
      <c r="E44" s="34" t="s">
        <v>105</v>
      </c>
      <c r="F44" s="35" t="s">
        <v>108</v>
      </c>
    </row>
    <row r="45" spans="2:6" x14ac:dyDescent="0.25">
      <c r="B45" s="32" t="s">
        <v>153</v>
      </c>
      <c r="C45" s="33">
        <v>45194</v>
      </c>
      <c r="D45" s="34" t="s">
        <v>151</v>
      </c>
      <c r="E45" s="34" t="s">
        <v>152</v>
      </c>
      <c r="F45" s="35" t="s">
        <v>99</v>
      </c>
    </row>
    <row r="46" spans="2:6" x14ac:dyDescent="0.25">
      <c r="B46" s="5" t="s">
        <v>154</v>
      </c>
      <c r="C46" s="22">
        <v>45195</v>
      </c>
      <c r="D46" t="s">
        <v>97</v>
      </c>
      <c r="E46" t="s">
        <v>105</v>
      </c>
      <c r="F46" s="1" t="s">
        <v>108</v>
      </c>
    </row>
    <row r="47" spans="2:6" x14ac:dyDescent="0.25">
      <c r="B47" s="5" t="s">
        <v>190</v>
      </c>
      <c r="C47" s="22">
        <v>45201</v>
      </c>
      <c r="D47" t="s">
        <v>191</v>
      </c>
      <c r="E47" t="s">
        <v>91</v>
      </c>
      <c r="F47" s="1" t="s">
        <v>192</v>
      </c>
    </row>
    <row r="48" spans="2:6" x14ac:dyDescent="0.25">
      <c r="B48" s="5" t="s">
        <v>246</v>
      </c>
      <c r="C48" s="22">
        <v>45203</v>
      </c>
      <c r="D48" t="s">
        <v>193</v>
      </c>
      <c r="E48" t="s">
        <v>105</v>
      </c>
      <c r="F48" s="1" t="s">
        <v>194</v>
      </c>
    </row>
    <row r="49" spans="2:6" x14ac:dyDescent="0.25">
      <c r="B49" s="5" t="s">
        <v>247</v>
      </c>
      <c r="C49" s="22">
        <v>45212</v>
      </c>
      <c r="D49" t="s">
        <v>245</v>
      </c>
      <c r="E49" t="s">
        <v>91</v>
      </c>
      <c r="F49" s="1" t="s">
        <v>248</v>
      </c>
    </row>
    <row r="50" spans="2:6" x14ac:dyDescent="0.25">
      <c r="B50" s="5" t="s">
        <v>251</v>
      </c>
      <c r="C50" s="22">
        <v>45215</v>
      </c>
      <c r="D50" t="s">
        <v>250</v>
      </c>
      <c r="E50" t="s">
        <v>91</v>
      </c>
      <c r="F50" s="1" t="s">
        <v>93</v>
      </c>
    </row>
    <row r="51" spans="2:6" x14ac:dyDescent="0.25">
      <c r="B51" s="5" t="s">
        <v>237</v>
      </c>
      <c r="C51" s="22">
        <v>45223</v>
      </c>
      <c r="D51" t="s">
        <v>238</v>
      </c>
      <c r="E51" s="34" t="s">
        <v>239</v>
      </c>
      <c r="F51" s="1" t="s">
        <v>240</v>
      </c>
    </row>
    <row r="52" spans="2:6" x14ac:dyDescent="0.25">
      <c r="B52" s="5" t="s">
        <v>279</v>
      </c>
      <c r="C52" s="22">
        <v>45223</v>
      </c>
      <c r="D52" t="s">
        <v>242</v>
      </c>
      <c r="E52" t="s">
        <v>91</v>
      </c>
      <c r="F52" s="1" t="s">
        <v>252</v>
      </c>
    </row>
    <row r="53" spans="2:6" x14ac:dyDescent="0.25">
      <c r="B53" s="5" t="s">
        <v>280</v>
      </c>
      <c r="C53" s="22">
        <v>45224</v>
      </c>
      <c r="D53" t="s">
        <v>253</v>
      </c>
      <c r="E53" t="s">
        <v>91</v>
      </c>
      <c r="F53" s="1" t="s">
        <v>254</v>
      </c>
    </row>
    <row r="54" spans="2:6" x14ac:dyDescent="0.25">
      <c r="B54" s="5" t="s">
        <v>81</v>
      </c>
      <c r="C54" s="22">
        <v>45226</v>
      </c>
      <c r="D54" t="s">
        <v>268</v>
      </c>
      <c r="E54" t="s">
        <v>91</v>
      </c>
      <c r="F54" s="1" t="s">
        <v>192</v>
      </c>
    </row>
    <row r="55" spans="2:6" x14ac:dyDescent="0.25">
      <c r="B55" s="5" t="s">
        <v>241</v>
      </c>
      <c r="C55" s="22">
        <v>45226</v>
      </c>
      <c r="D55" t="s">
        <v>242</v>
      </c>
      <c r="E55" s="34" t="s">
        <v>239</v>
      </c>
      <c r="F55" s="1" t="s">
        <v>243</v>
      </c>
    </row>
    <row r="56" spans="2:6" x14ac:dyDescent="0.25">
      <c r="B56" s="5" t="s">
        <v>269</v>
      </c>
      <c r="C56" s="22">
        <v>45230</v>
      </c>
      <c r="D56" t="s">
        <v>270</v>
      </c>
      <c r="E56" t="s">
        <v>91</v>
      </c>
      <c r="F56" s="1" t="s">
        <v>240</v>
      </c>
    </row>
    <row r="57" spans="2:6" x14ac:dyDescent="0.25">
      <c r="B57" s="5" t="s">
        <v>232</v>
      </c>
      <c r="C57" s="22">
        <v>45233</v>
      </c>
      <c r="D57" t="s">
        <v>95</v>
      </c>
      <c r="E57" t="s">
        <v>105</v>
      </c>
      <c r="F57" s="1" t="s">
        <v>231</v>
      </c>
    </row>
    <row r="58" spans="2:6" x14ac:dyDescent="0.25">
      <c r="B58" s="5" t="s">
        <v>272</v>
      </c>
      <c r="C58" s="22">
        <v>45233</v>
      </c>
      <c r="D58" t="s">
        <v>273</v>
      </c>
      <c r="E58" t="s">
        <v>91</v>
      </c>
      <c r="F58" s="1" t="s">
        <v>271</v>
      </c>
    </row>
    <row r="59" spans="2:6" x14ac:dyDescent="0.25">
      <c r="B59" s="5" t="s">
        <v>234</v>
      </c>
      <c r="C59" s="22">
        <v>45237</v>
      </c>
      <c r="D59" t="s">
        <v>95</v>
      </c>
      <c r="E59" t="s">
        <v>105</v>
      </c>
      <c r="F59" s="1" t="s">
        <v>233</v>
      </c>
    </row>
    <row r="60" spans="2:6" x14ac:dyDescent="0.25">
      <c r="B60" s="5" t="s">
        <v>244</v>
      </c>
      <c r="C60" s="22">
        <v>45243</v>
      </c>
      <c r="D60" t="s">
        <v>245</v>
      </c>
      <c r="E60" s="34" t="s">
        <v>239</v>
      </c>
      <c r="F60" s="1" t="s">
        <v>243</v>
      </c>
    </row>
    <row r="61" spans="2:6" ht="30" x14ac:dyDescent="0.25">
      <c r="B61" s="32" t="s">
        <v>276</v>
      </c>
      <c r="C61" s="33">
        <v>45244</v>
      </c>
      <c r="D61" s="34" t="s">
        <v>274</v>
      </c>
      <c r="E61" s="34" t="s">
        <v>91</v>
      </c>
      <c r="F61" s="35" t="s">
        <v>275</v>
      </c>
    </row>
    <row r="62" spans="2:6" x14ac:dyDescent="0.25">
      <c r="B62" s="5" t="s">
        <v>235</v>
      </c>
      <c r="C62" s="22">
        <v>45245</v>
      </c>
      <c r="D62" t="s">
        <v>66</v>
      </c>
      <c r="E62" t="s">
        <v>105</v>
      </c>
      <c r="F62" s="1" t="s">
        <v>236</v>
      </c>
    </row>
    <row r="63" spans="2:6" x14ac:dyDescent="0.25">
      <c r="B63" s="5" t="s">
        <v>277</v>
      </c>
      <c r="C63" s="22">
        <v>45247</v>
      </c>
      <c r="D63" t="s">
        <v>97</v>
      </c>
      <c r="E63" s="34" t="s">
        <v>91</v>
      </c>
      <c r="F63" s="1" t="s">
        <v>99</v>
      </c>
    </row>
    <row r="64" spans="2:6" x14ac:dyDescent="0.25">
      <c r="B64" s="6" t="s">
        <v>249</v>
      </c>
      <c r="C64" s="27">
        <v>45250</v>
      </c>
      <c r="D64" s="2" t="s">
        <v>278</v>
      </c>
      <c r="E64" s="38" t="s">
        <v>255</v>
      </c>
      <c r="F64" s="7" t="s">
        <v>256</v>
      </c>
    </row>
    <row r="68" spans="2:5" x14ac:dyDescent="0.25">
      <c r="B68" s="44" t="s">
        <v>115</v>
      </c>
      <c r="C68" s="47"/>
      <c r="D68" s="47"/>
      <c r="E68" s="48"/>
    </row>
    <row r="69" spans="2:5" x14ac:dyDescent="0.25">
      <c r="B69" s="52" t="s">
        <v>62</v>
      </c>
      <c r="C69" s="52" t="s">
        <v>114</v>
      </c>
      <c r="D69" s="52" t="s">
        <v>64</v>
      </c>
      <c r="E69" s="43" t="s">
        <v>65</v>
      </c>
    </row>
    <row r="70" spans="2:5" ht="30" x14ac:dyDescent="0.25">
      <c r="B70" s="49" t="s">
        <v>112</v>
      </c>
      <c r="C70" s="50" t="s">
        <v>50</v>
      </c>
      <c r="D70" s="51" t="s">
        <v>66</v>
      </c>
      <c r="E70" s="35" t="s">
        <v>74</v>
      </c>
    </row>
    <row r="71" spans="2:5" x14ac:dyDescent="0.25">
      <c r="B71" s="32" t="s">
        <v>113</v>
      </c>
      <c r="C71" s="33" t="s">
        <v>50</v>
      </c>
      <c r="D71" s="34" t="s">
        <v>116</v>
      </c>
      <c r="E71" s="35" t="s">
        <v>174</v>
      </c>
    </row>
    <row r="72" spans="2:5" x14ac:dyDescent="0.25">
      <c r="B72" s="32" t="s">
        <v>111</v>
      </c>
      <c r="C72" s="33" t="s">
        <v>54</v>
      </c>
      <c r="D72" s="34" t="s">
        <v>70</v>
      </c>
      <c r="E72" s="35" t="s">
        <v>71</v>
      </c>
    </row>
    <row r="73" spans="2:5" x14ac:dyDescent="0.25">
      <c r="B73" s="36" t="s">
        <v>113</v>
      </c>
      <c r="C73" s="37" t="s">
        <v>54</v>
      </c>
      <c r="D73" s="38" t="s">
        <v>117</v>
      </c>
      <c r="E73" s="39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3C4D-37F7-409D-8906-7238BB9C1BE6}">
  <dimension ref="B3:L18"/>
  <sheetViews>
    <sheetView workbookViewId="0">
      <selection activeCell="J13" sqref="J13"/>
    </sheetView>
  </sheetViews>
  <sheetFormatPr defaultRowHeight="15" x14ac:dyDescent="0.25"/>
  <cols>
    <col min="1" max="1" width="6.85546875" customWidth="1"/>
    <col min="2" max="2" width="8.42578125" customWidth="1"/>
    <col min="3" max="9" width="11.42578125" bestFit="1" customWidth="1"/>
    <col min="12" max="12" width="24.42578125" bestFit="1" customWidth="1"/>
  </cols>
  <sheetData>
    <row r="3" spans="2:12" x14ac:dyDescent="0.25">
      <c r="B3" s="56" t="s">
        <v>121</v>
      </c>
      <c r="C3" s="4"/>
      <c r="D3" s="4"/>
      <c r="E3" s="4"/>
      <c r="F3" s="4"/>
      <c r="G3" s="4"/>
      <c r="H3" s="4"/>
      <c r="I3" s="4"/>
    </row>
    <row r="4" spans="2:12" x14ac:dyDescent="0.25">
      <c r="B4" s="4"/>
      <c r="C4" s="4" t="s">
        <v>50</v>
      </c>
      <c r="D4" s="4" t="s">
        <v>49</v>
      </c>
      <c r="E4" s="4" t="s">
        <v>51</v>
      </c>
      <c r="F4" s="4" t="s">
        <v>54</v>
      </c>
      <c r="G4" s="4" t="s">
        <v>56</v>
      </c>
      <c r="H4" s="4" t="s">
        <v>122</v>
      </c>
      <c r="I4" s="4" t="s">
        <v>84</v>
      </c>
      <c r="K4" s="4"/>
      <c r="L4" s="4" t="s">
        <v>140</v>
      </c>
    </row>
    <row r="5" spans="2:12" x14ac:dyDescent="0.25">
      <c r="B5" s="4" t="s">
        <v>123</v>
      </c>
      <c r="C5" s="54"/>
      <c r="D5" s="54"/>
      <c r="E5" s="54"/>
      <c r="F5" s="54"/>
      <c r="G5" s="54"/>
      <c r="H5" s="4"/>
      <c r="I5" s="4"/>
      <c r="K5" s="43"/>
      <c r="L5" s="4" t="s">
        <v>135</v>
      </c>
    </row>
    <row r="6" spans="2:12" x14ac:dyDescent="0.25">
      <c r="B6" s="4" t="s">
        <v>124</v>
      </c>
      <c r="C6" s="43"/>
      <c r="D6" s="43"/>
      <c r="E6" s="43"/>
      <c r="F6" s="43"/>
      <c r="G6" s="43"/>
      <c r="H6" s="54"/>
      <c r="I6" s="54"/>
      <c r="K6" s="55"/>
      <c r="L6" s="4" t="s">
        <v>137</v>
      </c>
    </row>
    <row r="7" spans="2:12" x14ac:dyDescent="0.25">
      <c r="B7" s="4" t="s">
        <v>125</v>
      </c>
      <c r="C7" s="43"/>
      <c r="D7" s="43"/>
      <c r="E7" s="43"/>
      <c r="F7" s="43"/>
      <c r="G7" s="43"/>
      <c r="H7" s="54"/>
      <c r="I7" s="54"/>
      <c r="K7" s="53"/>
      <c r="L7" s="4" t="s">
        <v>136</v>
      </c>
    </row>
    <row r="8" spans="2:12" x14ac:dyDescent="0.25">
      <c r="B8" s="4" t="s">
        <v>126</v>
      </c>
      <c r="C8" s="43"/>
      <c r="D8" s="43"/>
      <c r="E8" s="43"/>
      <c r="F8" s="57"/>
      <c r="G8" s="43"/>
      <c r="H8" s="54"/>
      <c r="I8" s="54"/>
    </row>
    <row r="9" spans="2:12" x14ac:dyDescent="0.25">
      <c r="B9" s="4" t="s">
        <v>127</v>
      </c>
      <c r="C9" s="54"/>
      <c r="D9" s="54"/>
      <c r="E9" s="54"/>
      <c r="F9" s="54"/>
      <c r="G9" s="54"/>
      <c r="H9" s="54"/>
      <c r="I9" s="54"/>
    </row>
    <row r="10" spans="2:12" x14ac:dyDescent="0.25">
      <c r="B10" s="4" t="s">
        <v>128</v>
      </c>
      <c r="C10" s="43"/>
      <c r="D10" s="43"/>
      <c r="E10" s="43"/>
      <c r="F10" s="43"/>
      <c r="G10" s="43"/>
      <c r="H10" s="43"/>
      <c r="I10" s="43"/>
    </row>
    <row r="11" spans="2:12" x14ac:dyDescent="0.25">
      <c r="B11" s="4" t="s">
        <v>129</v>
      </c>
      <c r="C11" s="43"/>
      <c r="D11" s="43"/>
      <c r="E11" s="43"/>
      <c r="F11" s="43"/>
      <c r="G11" s="43"/>
      <c r="H11" s="43"/>
      <c r="I11" s="43"/>
    </row>
    <row r="12" spans="2:12" x14ac:dyDescent="0.25">
      <c r="B12" s="4" t="s">
        <v>130</v>
      </c>
      <c r="C12" s="53"/>
      <c r="D12" s="43"/>
      <c r="E12" s="43"/>
      <c r="F12" s="43"/>
      <c r="G12" s="43"/>
      <c r="H12" s="43"/>
      <c r="I12" s="43"/>
    </row>
    <row r="13" spans="2:12" x14ac:dyDescent="0.25">
      <c r="B13" s="4" t="s">
        <v>131</v>
      </c>
      <c r="C13" s="53"/>
      <c r="D13" s="43"/>
      <c r="E13" s="43"/>
      <c r="F13" s="43"/>
      <c r="G13" s="43"/>
      <c r="H13" s="43"/>
      <c r="I13" s="43"/>
    </row>
    <row r="14" spans="2:12" x14ac:dyDescent="0.25">
      <c r="B14" s="4" t="s">
        <v>132</v>
      </c>
      <c r="C14" s="55"/>
      <c r="D14" s="55"/>
      <c r="E14" s="55"/>
      <c r="F14" s="55"/>
      <c r="G14" s="55"/>
      <c r="H14" s="55"/>
      <c r="I14" s="55"/>
    </row>
    <row r="15" spans="2:12" x14ac:dyDescent="0.25">
      <c r="B15" s="4" t="s">
        <v>133</v>
      </c>
      <c r="C15" s="54"/>
      <c r="D15" s="54"/>
      <c r="E15" s="54"/>
      <c r="F15" s="54"/>
      <c r="G15" s="54"/>
      <c r="H15" s="54"/>
      <c r="I15" s="54"/>
    </row>
    <row r="16" spans="2:12" x14ac:dyDescent="0.25">
      <c r="B16" s="4" t="s">
        <v>134</v>
      </c>
      <c r="C16" s="4"/>
      <c r="D16" s="4"/>
      <c r="E16" s="4"/>
      <c r="F16" s="4"/>
      <c r="G16" s="4"/>
      <c r="H16" s="4"/>
      <c r="I16" s="4"/>
    </row>
    <row r="17" spans="2:9" x14ac:dyDescent="0.25">
      <c r="B17" s="4" t="s">
        <v>138</v>
      </c>
      <c r="C17" s="4"/>
      <c r="D17" s="4"/>
      <c r="E17" s="4"/>
      <c r="F17" s="4"/>
      <c r="G17" s="4"/>
      <c r="H17" s="4"/>
      <c r="I17" s="4"/>
    </row>
    <row r="18" spans="2:9" x14ac:dyDescent="0.25">
      <c r="B18" s="4" t="s">
        <v>139</v>
      </c>
      <c r="C18" s="4"/>
      <c r="D18" s="4"/>
      <c r="E18" s="4"/>
      <c r="F18" s="4"/>
      <c r="G18" s="4"/>
      <c r="H18" s="4"/>
      <c r="I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Academic Timeline</vt:lpstr>
      <vt:lpstr>Industry Timeline</vt:lpstr>
      <vt:lpstr>Burndowns</vt:lpstr>
      <vt:lpstr>Meetings</vt:lpstr>
      <vt:lpstr>Timetable</vt:lpstr>
      <vt:lpstr>Burndowns!Print_Area</vt:lpstr>
    </vt:vector>
  </TitlesOfParts>
  <Company>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 winter</cp:lastModifiedBy>
  <cp:lastPrinted>2023-03-28T23:49:34Z</cp:lastPrinted>
  <dcterms:created xsi:type="dcterms:W3CDTF">2018-08-22T04:01:28Z</dcterms:created>
  <dcterms:modified xsi:type="dcterms:W3CDTF">2023-11-28T17:16:59Z</dcterms:modified>
</cp:coreProperties>
</file>