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A2B9A7D7C48458BE/Data Projects/Nuclear-FossileFuel_Energy/"/>
    </mc:Choice>
  </mc:AlternateContent>
  <xr:revisionPtr revIDLastSave="3348" documentId="11_0B1D56BE9CDCCE836B02CE7A5FB0D4A9BBFD1C62" xr6:coauthVersionLast="47" xr6:coauthVersionMax="47" xr10:uidLastSave="{96F8F2C9-E231-4675-AED0-E07E1CC77ADF}"/>
  <bookViews>
    <workbookView xWindow="-120" yWindow="-120" windowWidth="38640" windowHeight="21120" xr2:uid="{00000000-000D-0000-FFFF-FFFF00000000}"/>
  </bookViews>
  <sheets>
    <sheet name="Analysis-Data" sheetId="30" r:id="rId1"/>
    <sheet name="Analysis-Plots" sheetId="27" r:id="rId2"/>
    <sheet name="Analysis-Prediction" sheetId="31" r:id="rId3"/>
    <sheet name="Analysis-Prediction-Plots" sheetId="32" r:id="rId4"/>
    <sheet name="Combine-Plots" sheetId="33" r:id="rId5"/>
    <sheet name="Electricity Generation" sheetId="16" r:id="rId6"/>
    <sheet name="Combined Consumption" sheetId="29" r:id="rId7"/>
    <sheet name="Combined Waste" sheetId="28" r:id="rId8"/>
    <sheet name="Fossil Fuel Consumption" sheetId="24" r:id="rId9"/>
    <sheet name="Uranium Consumption" sheetId="26" r:id="rId10"/>
    <sheet name="CO2 Emissions" sheetId="25" r:id="rId11"/>
    <sheet name="Nuclear Waste" sheetId="10" r:id="rId12"/>
    <sheet name="Work Electricity Generation" sheetId="23" r:id="rId13"/>
    <sheet name="Work Fossil Fuel Consumption" sheetId="17" r:id="rId14"/>
    <sheet name="Work CO2 Emissions" sheetId="20" r:id="rId15"/>
    <sheet name="Work Uranium Consumption" sheetId="19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83" i="31" l="1"/>
  <c r="AM83" i="31" s="1"/>
  <c r="AJ83" i="31"/>
  <c r="AK83" i="31"/>
  <c r="AL83" i="31"/>
  <c r="AI84" i="31"/>
  <c r="AM84" i="31" s="1"/>
  <c r="AJ84" i="31"/>
  <c r="AK84" i="31"/>
  <c r="AL84" i="31"/>
  <c r="AI85" i="31"/>
  <c r="AJ85" i="31"/>
  <c r="AK85" i="31"/>
  <c r="AL85" i="31"/>
  <c r="AM85" i="31"/>
  <c r="AI86" i="31"/>
  <c r="AM86" i="31" s="1"/>
  <c r="AJ86" i="31"/>
  <c r="AK86" i="31"/>
  <c r="AL86" i="31"/>
  <c r="AI87" i="31"/>
  <c r="AM87" i="31" s="1"/>
  <c r="AJ87" i="31"/>
  <c r="AK87" i="31"/>
  <c r="AL87" i="31"/>
  <c r="AI88" i="31"/>
  <c r="AJ88" i="31"/>
  <c r="AK88" i="31"/>
  <c r="AL88" i="31"/>
  <c r="AM88" i="31"/>
  <c r="AI89" i="31"/>
  <c r="AM89" i="31" s="1"/>
  <c r="AJ89" i="31"/>
  <c r="AK89" i="31"/>
  <c r="AL89" i="31"/>
  <c r="AI90" i="31"/>
  <c r="AM90" i="31" s="1"/>
  <c r="AJ90" i="31"/>
  <c r="AK90" i="31"/>
  <c r="AL90" i="31"/>
  <c r="AI91" i="31"/>
  <c r="AJ91" i="31"/>
  <c r="AK91" i="31"/>
  <c r="AL91" i="31"/>
  <c r="AM91" i="31"/>
  <c r="AI92" i="31"/>
  <c r="AM92" i="31" s="1"/>
  <c r="AJ92" i="31"/>
  <c r="AK92" i="31"/>
  <c r="AL92" i="31"/>
  <c r="AI93" i="31"/>
  <c r="AM93" i="31" s="1"/>
  <c r="AJ93" i="31"/>
  <c r="AK93" i="31"/>
  <c r="AL93" i="31"/>
  <c r="AI94" i="31"/>
  <c r="AJ94" i="31"/>
  <c r="AK94" i="31"/>
  <c r="AL94" i="31"/>
  <c r="AM94" i="31"/>
  <c r="AI95" i="31"/>
  <c r="AM95" i="31" s="1"/>
  <c r="AJ95" i="31"/>
  <c r="AK95" i="31"/>
  <c r="AL95" i="31"/>
  <c r="AI96" i="31"/>
  <c r="AM96" i="31" s="1"/>
  <c r="AJ96" i="31"/>
  <c r="AK96" i="31"/>
  <c r="AL96" i="31"/>
  <c r="AI97" i="31"/>
  <c r="AJ97" i="31"/>
  <c r="AK97" i="31"/>
  <c r="AL97" i="31"/>
  <c r="AM97" i="31" s="1"/>
  <c r="AI98" i="31"/>
  <c r="AJ98" i="31"/>
  <c r="AK98" i="31"/>
  <c r="AL98" i="31"/>
  <c r="AM98" i="31"/>
  <c r="AI99" i="31"/>
  <c r="AM99" i="31" s="1"/>
  <c r="AJ99" i="31"/>
  <c r="AK99" i="31"/>
  <c r="AL99" i="31"/>
  <c r="AI100" i="31"/>
  <c r="AM100" i="31" s="1"/>
  <c r="AJ100" i="31"/>
  <c r="AK100" i="31"/>
  <c r="AL100" i="31"/>
  <c r="AI101" i="31"/>
  <c r="AJ101" i="31"/>
  <c r="AK101" i="31"/>
  <c r="AL101" i="31"/>
  <c r="AM101" i="31"/>
  <c r="AI102" i="31"/>
  <c r="AM102" i="31" s="1"/>
  <c r="AJ102" i="31"/>
  <c r="AK102" i="31"/>
  <c r="AL102" i="31"/>
  <c r="AI103" i="31"/>
  <c r="AM103" i="31" s="1"/>
  <c r="AJ103" i="31"/>
  <c r="AK103" i="31"/>
  <c r="AL103" i="31"/>
  <c r="AI104" i="31"/>
  <c r="AJ104" i="31"/>
  <c r="AK104" i="31"/>
  <c r="AL104" i="31"/>
  <c r="AM104" i="31"/>
  <c r="AI105" i="31"/>
  <c r="AM105" i="31" s="1"/>
  <c r="AJ105" i="31"/>
  <c r="AK105" i="31"/>
  <c r="AL105" i="31"/>
  <c r="AI106" i="31"/>
  <c r="AM106" i="31" s="1"/>
  <c r="AJ106" i="31"/>
  <c r="AK106" i="31"/>
  <c r="AL106" i="31"/>
  <c r="AI107" i="31"/>
  <c r="AJ107" i="31"/>
  <c r="AK107" i="31"/>
  <c r="AL107" i="31"/>
  <c r="AM107" i="31"/>
  <c r="AI108" i="31"/>
  <c r="AM108" i="31" s="1"/>
  <c r="AJ108" i="31"/>
  <c r="AK108" i="31"/>
  <c r="AL108" i="31"/>
  <c r="AI109" i="31"/>
  <c r="AJ109" i="31"/>
  <c r="AM109" i="31" s="1"/>
  <c r="AK109" i="31"/>
  <c r="AL109" i="31"/>
  <c r="AI110" i="31"/>
  <c r="AJ110" i="31"/>
  <c r="AK110" i="31"/>
  <c r="AL110" i="31"/>
  <c r="AM110" i="31"/>
  <c r="AI111" i="31"/>
  <c r="AM111" i="31" s="1"/>
  <c r="AJ111" i="31"/>
  <c r="AK111" i="31"/>
  <c r="AL111" i="31"/>
  <c r="AI112" i="31"/>
  <c r="AM112" i="31" s="1"/>
  <c r="AJ112" i="31"/>
  <c r="AK112" i="31"/>
  <c r="AL112" i="31"/>
  <c r="AI113" i="31"/>
  <c r="AJ113" i="31"/>
  <c r="AK113" i="31"/>
  <c r="AL113" i="31"/>
  <c r="AM113" i="31"/>
  <c r="AI114" i="31"/>
  <c r="AJ114" i="31"/>
  <c r="AK114" i="31"/>
  <c r="AL114" i="31"/>
  <c r="AM114" i="31"/>
  <c r="AI115" i="31"/>
  <c r="AM115" i="31" s="1"/>
  <c r="AJ115" i="31"/>
  <c r="AK115" i="31"/>
  <c r="AL115" i="31"/>
  <c r="AI116" i="31"/>
  <c r="AM116" i="31" s="1"/>
  <c r="AJ116" i="31"/>
  <c r="AK116" i="31"/>
  <c r="AL116" i="31"/>
  <c r="AI117" i="31"/>
  <c r="AJ117" i="31"/>
  <c r="AK117" i="31"/>
  <c r="AL117" i="31"/>
  <c r="AM117" i="31"/>
  <c r="AI118" i="31"/>
  <c r="AM118" i="31" s="1"/>
  <c r="AJ118" i="31"/>
  <c r="AK118" i="31"/>
  <c r="AL118" i="31"/>
  <c r="AI119" i="31"/>
  <c r="AM119" i="31" s="1"/>
  <c r="AJ119" i="31"/>
  <c r="AK119" i="31"/>
  <c r="AL119" i="31"/>
  <c r="AI120" i="31"/>
  <c r="AJ120" i="31"/>
  <c r="AK120" i="31"/>
  <c r="AL120" i="31"/>
  <c r="AM120" i="31"/>
  <c r="AI121" i="31"/>
  <c r="AM121" i="31" s="1"/>
  <c r="AJ121" i="31"/>
  <c r="AK121" i="31"/>
  <c r="AL121" i="31"/>
  <c r="AI122" i="31"/>
  <c r="AM122" i="31" s="1"/>
  <c r="AJ122" i="31"/>
  <c r="AK122" i="31"/>
  <c r="AL122" i="31"/>
  <c r="AI123" i="31"/>
  <c r="AJ123" i="31"/>
  <c r="AK123" i="31"/>
  <c r="AL123" i="31"/>
  <c r="AM123" i="31"/>
  <c r="AI124" i="31"/>
  <c r="AM124" i="31" s="1"/>
  <c r="AJ124" i="31"/>
  <c r="AK124" i="31"/>
  <c r="AL124" i="31"/>
  <c r="AI125" i="31"/>
  <c r="AJ125" i="31"/>
  <c r="AM125" i="31" s="1"/>
  <c r="AK125" i="31"/>
  <c r="AL125" i="31"/>
  <c r="AI126" i="31"/>
  <c r="AJ126" i="31"/>
  <c r="AK126" i="31"/>
  <c r="AL126" i="31"/>
  <c r="AM126" i="31"/>
  <c r="AI127" i="31"/>
  <c r="AM127" i="31" s="1"/>
  <c r="AJ127" i="31"/>
  <c r="AK127" i="31"/>
  <c r="AL127" i="31"/>
  <c r="AI128" i="31"/>
  <c r="AM128" i="31" s="1"/>
  <c r="AJ128" i="31"/>
  <c r="AK128" i="31"/>
  <c r="AL128" i="31"/>
  <c r="AI129" i="31"/>
  <c r="AM129" i="31" s="1"/>
  <c r="AJ129" i="31"/>
  <c r="AK129" i="31"/>
  <c r="AL129" i="31"/>
  <c r="AI130" i="31"/>
  <c r="AJ130" i="31"/>
  <c r="AK130" i="31"/>
  <c r="AL130" i="31"/>
  <c r="AM130" i="31"/>
  <c r="AI131" i="31"/>
  <c r="AM131" i="31" s="1"/>
  <c r="AJ131" i="31"/>
  <c r="AK131" i="31"/>
  <c r="AL131" i="31"/>
  <c r="AI132" i="31"/>
  <c r="AM132" i="31" s="1"/>
  <c r="AJ132" i="31"/>
  <c r="AK132" i="31"/>
  <c r="AL132" i="31"/>
  <c r="AI133" i="31"/>
  <c r="AJ133" i="31"/>
  <c r="AK133" i="31"/>
  <c r="AL133" i="31"/>
  <c r="AM133" i="31"/>
  <c r="AI134" i="31"/>
  <c r="AM134" i="31" s="1"/>
  <c r="AJ134" i="31"/>
  <c r="AK134" i="31"/>
  <c r="AL134" i="31"/>
  <c r="AI135" i="31"/>
  <c r="AM135" i="31" s="1"/>
  <c r="AJ135" i="31"/>
  <c r="AK135" i="31"/>
  <c r="AL135" i="31"/>
  <c r="AI136" i="31"/>
  <c r="AJ136" i="31"/>
  <c r="AK136" i="31"/>
  <c r="AL136" i="31"/>
  <c r="AM136" i="31"/>
  <c r="AI137" i="31"/>
  <c r="AM137" i="31" s="1"/>
  <c r="AJ137" i="31"/>
  <c r="AK137" i="31"/>
  <c r="AL137" i="31"/>
  <c r="AI138" i="31"/>
  <c r="AM138" i="31" s="1"/>
  <c r="AJ138" i="31"/>
  <c r="AK138" i="31"/>
  <c r="AL138" i="31"/>
  <c r="AI139" i="31"/>
  <c r="AJ139" i="31"/>
  <c r="AK139" i="31"/>
  <c r="AL139" i="31"/>
  <c r="AM139" i="31"/>
  <c r="AI140" i="31"/>
  <c r="AM140" i="31" s="1"/>
  <c r="AJ140" i="31"/>
  <c r="AK140" i="31"/>
  <c r="AL140" i="31"/>
  <c r="AI141" i="31"/>
  <c r="AJ141" i="31"/>
  <c r="AM141" i="31" s="1"/>
  <c r="AK141" i="31"/>
  <c r="AL141" i="31"/>
  <c r="AI142" i="31"/>
  <c r="AJ142" i="31"/>
  <c r="AK142" i="31"/>
  <c r="AL142" i="31"/>
  <c r="AM142" i="31"/>
  <c r="AI143" i="31"/>
  <c r="AM143" i="31" s="1"/>
  <c r="AJ143" i="31"/>
  <c r="AK143" i="31"/>
  <c r="AL143" i="31"/>
  <c r="AI144" i="31"/>
  <c r="AM144" i="31" s="1"/>
  <c r="AJ144" i="31"/>
  <c r="AK144" i="31"/>
  <c r="AL144" i="31"/>
  <c r="AI145" i="31"/>
  <c r="AM145" i="31" s="1"/>
  <c r="AJ145" i="31"/>
  <c r="AK145" i="31"/>
  <c r="AL145" i="31"/>
  <c r="AI146" i="31"/>
  <c r="AJ146" i="31"/>
  <c r="AK146" i="31"/>
  <c r="AL146" i="31"/>
  <c r="AM146" i="31"/>
  <c r="AI147" i="31"/>
  <c r="AM147" i="31" s="1"/>
  <c r="AJ147" i="31"/>
  <c r="AK147" i="31"/>
  <c r="AL147" i="31"/>
  <c r="AI148" i="31"/>
  <c r="AM148" i="31" s="1"/>
  <c r="AJ148" i="31"/>
  <c r="AK148" i="31"/>
  <c r="AL148" i="31"/>
  <c r="AI149" i="31"/>
  <c r="AJ149" i="31"/>
  <c r="AK149" i="31"/>
  <c r="AL149" i="31"/>
  <c r="AM149" i="31"/>
  <c r="AI150" i="31"/>
  <c r="AM150" i="31" s="1"/>
  <c r="AJ150" i="31"/>
  <c r="AK150" i="31"/>
  <c r="AL150" i="31"/>
  <c r="AI151" i="31"/>
  <c r="AM151" i="31" s="1"/>
  <c r="AJ151" i="31"/>
  <c r="AK151" i="31"/>
  <c r="AL151" i="31"/>
  <c r="AI152" i="31"/>
  <c r="AJ152" i="31"/>
  <c r="AK152" i="31"/>
  <c r="AL152" i="31"/>
  <c r="AM152" i="31"/>
  <c r="AI153" i="31"/>
  <c r="AM153" i="31" s="1"/>
  <c r="AJ153" i="31"/>
  <c r="AK153" i="31"/>
  <c r="AL153" i="31"/>
  <c r="AI154" i="31"/>
  <c r="AM154" i="31" s="1"/>
  <c r="AJ154" i="31"/>
  <c r="AK154" i="31"/>
  <c r="AL154" i="31"/>
  <c r="AI155" i="31"/>
  <c r="AJ155" i="31"/>
  <c r="AK155" i="31"/>
  <c r="AL155" i="31"/>
  <c r="AM155" i="31"/>
  <c r="AI156" i="31"/>
  <c r="AM156" i="31" s="1"/>
  <c r="AJ156" i="31"/>
  <c r="AK156" i="31"/>
  <c r="AL156" i="31"/>
  <c r="AL82" i="31"/>
  <c r="AM82" i="31" s="1"/>
  <c r="AK82" i="31"/>
  <c r="AJ82" i="31"/>
  <c r="AI82" i="31"/>
  <c r="AI4" i="31"/>
  <c r="AJ4" i="31"/>
  <c r="AM4" i="31" s="1"/>
  <c r="AK4" i="31"/>
  <c r="AL4" i="31"/>
  <c r="AI5" i="31"/>
  <c r="AM5" i="31" s="1"/>
  <c r="AJ5" i="31"/>
  <c r="AK5" i="31"/>
  <c r="AL5" i="31"/>
  <c r="AI6" i="31"/>
  <c r="AJ6" i="31"/>
  <c r="AK6" i="31"/>
  <c r="AL6" i="31"/>
  <c r="AM6" i="31"/>
  <c r="AI7" i="31"/>
  <c r="AM7" i="31" s="1"/>
  <c r="AJ7" i="31"/>
  <c r="AK7" i="31"/>
  <c r="AL7" i="31"/>
  <c r="AI8" i="31"/>
  <c r="AJ8" i="31"/>
  <c r="AM8" i="31" s="1"/>
  <c r="AK8" i="31"/>
  <c r="AL8" i="31"/>
  <c r="AI9" i="31"/>
  <c r="AJ9" i="31"/>
  <c r="AK9" i="31"/>
  <c r="AL9" i="31"/>
  <c r="AM9" i="31"/>
  <c r="AI10" i="31"/>
  <c r="AM10" i="31" s="1"/>
  <c r="AJ10" i="31"/>
  <c r="AK10" i="31"/>
  <c r="AL10" i="31"/>
  <c r="AI11" i="31"/>
  <c r="AJ11" i="31"/>
  <c r="AK11" i="31"/>
  <c r="AM11" i="31" s="1"/>
  <c r="AL11" i="31"/>
  <c r="AI12" i="31"/>
  <c r="AJ12" i="31"/>
  <c r="AK12" i="31"/>
  <c r="AL12" i="31"/>
  <c r="AM12" i="31"/>
  <c r="AI13" i="31"/>
  <c r="AM13" i="31" s="1"/>
  <c r="AJ13" i="31"/>
  <c r="AK13" i="31"/>
  <c r="AL13" i="31"/>
  <c r="AI14" i="31"/>
  <c r="AM14" i="31" s="1"/>
  <c r="AJ14" i="31"/>
  <c r="AK14" i="31"/>
  <c r="AL14" i="31"/>
  <c r="AI15" i="31"/>
  <c r="AJ15" i="31"/>
  <c r="AK15" i="31"/>
  <c r="AL15" i="31"/>
  <c r="AM15" i="31"/>
  <c r="AI16" i="31"/>
  <c r="AM16" i="31" s="1"/>
  <c r="AJ16" i="31"/>
  <c r="AK16" i="31"/>
  <c r="AL16" i="31"/>
  <c r="AI17" i="31"/>
  <c r="AM17" i="31" s="1"/>
  <c r="AJ17" i="31"/>
  <c r="AK17" i="31"/>
  <c r="AL17" i="31"/>
  <c r="AI18" i="31"/>
  <c r="AJ18" i="31"/>
  <c r="AM18" i="31" s="1"/>
  <c r="AK18" i="31"/>
  <c r="AL18" i="31"/>
  <c r="AI19" i="31"/>
  <c r="AJ19" i="31"/>
  <c r="AK19" i="31"/>
  <c r="AL19" i="31"/>
  <c r="AM19" i="31"/>
  <c r="AI20" i="31"/>
  <c r="AJ20" i="31"/>
  <c r="AM20" i="31" s="1"/>
  <c r="AK20" i="31"/>
  <c r="AL20" i="31"/>
  <c r="AI21" i="31"/>
  <c r="AM21" i="31" s="1"/>
  <c r="AJ21" i="31"/>
  <c r="AK21" i="31"/>
  <c r="AL21" i="31"/>
  <c r="AI22" i="31"/>
  <c r="AJ22" i="31"/>
  <c r="AK22" i="31"/>
  <c r="AL22" i="31"/>
  <c r="AM22" i="31"/>
  <c r="AI23" i="31"/>
  <c r="AM23" i="31" s="1"/>
  <c r="AJ23" i="31"/>
  <c r="AK23" i="31"/>
  <c r="AL23" i="31"/>
  <c r="AI24" i="31"/>
  <c r="AJ24" i="31"/>
  <c r="AM24" i="31" s="1"/>
  <c r="AK24" i="31"/>
  <c r="AL24" i="31"/>
  <c r="AI25" i="31"/>
  <c r="AJ25" i="31"/>
  <c r="AK25" i="31"/>
  <c r="AL25" i="31"/>
  <c r="AM25" i="31"/>
  <c r="AI26" i="31"/>
  <c r="AM26" i="31" s="1"/>
  <c r="AJ26" i="31"/>
  <c r="AK26" i="31"/>
  <c r="AL26" i="31"/>
  <c r="AI27" i="31"/>
  <c r="AJ27" i="31"/>
  <c r="AK27" i="31"/>
  <c r="AM27" i="31" s="1"/>
  <c r="AL27" i="31"/>
  <c r="AI28" i="31"/>
  <c r="AJ28" i="31"/>
  <c r="AK28" i="31"/>
  <c r="AL28" i="31"/>
  <c r="AM28" i="31"/>
  <c r="AI29" i="31"/>
  <c r="AM29" i="31" s="1"/>
  <c r="AJ29" i="31"/>
  <c r="AK29" i="31"/>
  <c r="AL29" i="31"/>
  <c r="AI30" i="31"/>
  <c r="AM30" i="31" s="1"/>
  <c r="AJ30" i="31"/>
  <c r="AK30" i="31"/>
  <c r="AL30" i="31"/>
  <c r="AI31" i="31"/>
  <c r="AJ31" i="31"/>
  <c r="AK31" i="31"/>
  <c r="AL31" i="31"/>
  <c r="AM31" i="31"/>
  <c r="AI32" i="31"/>
  <c r="AM32" i="31" s="1"/>
  <c r="AJ32" i="31"/>
  <c r="AK32" i="31"/>
  <c r="AL32" i="31"/>
  <c r="AI33" i="31"/>
  <c r="AM33" i="31" s="1"/>
  <c r="AJ33" i="31"/>
  <c r="AK33" i="31"/>
  <c r="AL33" i="31"/>
  <c r="AI34" i="31"/>
  <c r="AJ34" i="31"/>
  <c r="AK34" i="31"/>
  <c r="AL34" i="31"/>
  <c r="AM34" i="31"/>
  <c r="AI35" i="31"/>
  <c r="AJ35" i="31"/>
  <c r="AK35" i="31"/>
  <c r="AL35" i="31"/>
  <c r="AM35" i="31"/>
  <c r="AI36" i="31"/>
  <c r="AJ36" i="31"/>
  <c r="AM36" i="31" s="1"/>
  <c r="AK36" i="31"/>
  <c r="AL36" i="31"/>
  <c r="AI37" i="31"/>
  <c r="AM37" i="31" s="1"/>
  <c r="AJ37" i="31"/>
  <c r="AK37" i="31"/>
  <c r="AL37" i="31"/>
  <c r="AI38" i="31"/>
  <c r="AJ38" i="31"/>
  <c r="AK38" i="31"/>
  <c r="AL38" i="31"/>
  <c r="AM38" i="31"/>
  <c r="AI39" i="31"/>
  <c r="AM39" i="31" s="1"/>
  <c r="AJ39" i="31"/>
  <c r="AK39" i="31"/>
  <c r="AL39" i="31"/>
  <c r="AI40" i="31"/>
  <c r="AJ40" i="31"/>
  <c r="AM40" i="31" s="1"/>
  <c r="AK40" i="31"/>
  <c r="AL40" i="31"/>
  <c r="AI41" i="31"/>
  <c r="AJ41" i="31"/>
  <c r="AK41" i="31"/>
  <c r="AL41" i="31"/>
  <c r="AM41" i="31"/>
  <c r="AI42" i="31"/>
  <c r="AM42" i="31" s="1"/>
  <c r="AJ42" i="31"/>
  <c r="AK42" i="31"/>
  <c r="AL42" i="31"/>
  <c r="AI43" i="31"/>
  <c r="AJ43" i="31"/>
  <c r="AK43" i="31"/>
  <c r="AM43" i="31" s="1"/>
  <c r="AL43" i="31"/>
  <c r="AI44" i="31"/>
  <c r="AJ44" i="31"/>
  <c r="AK44" i="31"/>
  <c r="AL44" i="31"/>
  <c r="AM44" i="31"/>
  <c r="AI45" i="31"/>
  <c r="AM45" i="31" s="1"/>
  <c r="AJ45" i="31"/>
  <c r="AK45" i="31"/>
  <c r="AL45" i="31"/>
  <c r="AI46" i="31"/>
  <c r="AM46" i="31" s="1"/>
  <c r="AJ46" i="31"/>
  <c r="AK46" i="31"/>
  <c r="AL46" i="31"/>
  <c r="AI47" i="31"/>
  <c r="AJ47" i="31"/>
  <c r="AK47" i="31"/>
  <c r="AL47" i="31"/>
  <c r="AM47" i="31"/>
  <c r="AI48" i="31"/>
  <c r="AM48" i="31" s="1"/>
  <c r="AJ48" i="31"/>
  <c r="AK48" i="31"/>
  <c r="AL48" i="31"/>
  <c r="AI49" i="31"/>
  <c r="AM49" i="31" s="1"/>
  <c r="AJ49" i="31"/>
  <c r="AK49" i="31"/>
  <c r="AL49" i="31"/>
  <c r="AI50" i="31"/>
  <c r="AJ50" i="31"/>
  <c r="AK50" i="31"/>
  <c r="AL50" i="31"/>
  <c r="AM50" i="31"/>
  <c r="AI51" i="31"/>
  <c r="AJ51" i="31"/>
  <c r="AK51" i="31"/>
  <c r="AL51" i="31"/>
  <c r="AM51" i="31"/>
  <c r="AI52" i="31"/>
  <c r="AJ52" i="31"/>
  <c r="AM52" i="31" s="1"/>
  <c r="AK52" i="31"/>
  <c r="AL52" i="31"/>
  <c r="AI53" i="31"/>
  <c r="AM53" i="31" s="1"/>
  <c r="AJ53" i="31"/>
  <c r="AK53" i="31"/>
  <c r="AL53" i="31"/>
  <c r="AI54" i="31"/>
  <c r="AJ54" i="31"/>
  <c r="AK54" i="31"/>
  <c r="AL54" i="31"/>
  <c r="AM54" i="31"/>
  <c r="AI55" i="31"/>
  <c r="AM55" i="31" s="1"/>
  <c r="AJ55" i="31"/>
  <c r="AK55" i="31"/>
  <c r="AL55" i="31"/>
  <c r="AI56" i="31"/>
  <c r="AJ56" i="31"/>
  <c r="AM56" i="31" s="1"/>
  <c r="AK56" i="31"/>
  <c r="AL56" i="31"/>
  <c r="AI57" i="31"/>
  <c r="AJ57" i="31"/>
  <c r="AK57" i="31"/>
  <c r="AL57" i="31"/>
  <c r="AM57" i="31"/>
  <c r="AI58" i="31"/>
  <c r="AM58" i="31" s="1"/>
  <c r="AJ58" i="31"/>
  <c r="AK58" i="31"/>
  <c r="AL58" i="31"/>
  <c r="AI59" i="31"/>
  <c r="AJ59" i="31"/>
  <c r="AK59" i="31"/>
  <c r="AM59" i="31" s="1"/>
  <c r="AL59" i="31"/>
  <c r="AI60" i="31"/>
  <c r="AJ60" i="31"/>
  <c r="AK60" i="31"/>
  <c r="AL60" i="31"/>
  <c r="AM60" i="31"/>
  <c r="AI61" i="31"/>
  <c r="AM61" i="31" s="1"/>
  <c r="AJ61" i="31"/>
  <c r="AK61" i="31"/>
  <c r="AL61" i="31"/>
  <c r="AI62" i="31"/>
  <c r="AM62" i="31" s="1"/>
  <c r="AJ62" i="31"/>
  <c r="AK62" i="31"/>
  <c r="AL62" i="31"/>
  <c r="AI63" i="31"/>
  <c r="AJ63" i="31"/>
  <c r="AK63" i="31"/>
  <c r="AL63" i="31"/>
  <c r="AM63" i="31"/>
  <c r="AI64" i="31"/>
  <c r="AM64" i="31" s="1"/>
  <c r="AJ64" i="31"/>
  <c r="AK64" i="31"/>
  <c r="AL64" i="31"/>
  <c r="AI65" i="31"/>
  <c r="AM65" i="31" s="1"/>
  <c r="AJ65" i="31"/>
  <c r="AK65" i="31"/>
  <c r="AL65" i="31"/>
  <c r="AI66" i="31"/>
  <c r="AJ66" i="31"/>
  <c r="AK66" i="31"/>
  <c r="AL66" i="31"/>
  <c r="AM66" i="31"/>
  <c r="AI67" i="31"/>
  <c r="AJ67" i="31"/>
  <c r="AK67" i="31"/>
  <c r="AL67" i="31"/>
  <c r="AM67" i="31"/>
  <c r="AI68" i="31"/>
  <c r="AJ68" i="31"/>
  <c r="AM68" i="31" s="1"/>
  <c r="AK68" i="31"/>
  <c r="AL68" i="31"/>
  <c r="AI69" i="31"/>
  <c r="AM69" i="31" s="1"/>
  <c r="AJ69" i="31"/>
  <c r="AK69" i="31"/>
  <c r="AL69" i="31"/>
  <c r="AI70" i="31"/>
  <c r="AJ70" i="31"/>
  <c r="AK70" i="31"/>
  <c r="AL70" i="31"/>
  <c r="AM70" i="31"/>
  <c r="AI71" i="31"/>
  <c r="AM71" i="31" s="1"/>
  <c r="AJ71" i="31"/>
  <c r="AK71" i="31"/>
  <c r="AL71" i="31"/>
  <c r="AI72" i="31"/>
  <c r="AJ72" i="31"/>
  <c r="AM72" i="31" s="1"/>
  <c r="AK72" i="31"/>
  <c r="AL72" i="31"/>
  <c r="AI73" i="31"/>
  <c r="AJ73" i="31"/>
  <c r="AK73" i="31"/>
  <c r="AL73" i="31"/>
  <c r="AM73" i="31"/>
  <c r="AI74" i="31"/>
  <c r="AM74" i="31" s="1"/>
  <c r="AJ74" i="31"/>
  <c r="AK74" i="31"/>
  <c r="AL74" i="31"/>
  <c r="AI75" i="31"/>
  <c r="AJ75" i="31"/>
  <c r="AK75" i="31"/>
  <c r="AM75" i="31" s="1"/>
  <c r="AL75" i="31"/>
  <c r="AI76" i="31"/>
  <c r="AJ76" i="31"/>
  <c r="AK76" i="31"/>
  <c r="AL76" i="31"/>
  <c r="AM76" i="31"/>
  <c r="AI77" i="31"/>
  <c r="AM77" i="31" s="1"/>
  <c r="AJ77" i="31"/>
  <c r="AK77" i="31"/>
  <c r="AL77" i="31"/>
  <c r="AL3" i="31"/>
  <c r="AK3" i="31"/>
  <c r="AJ3" i="31"/>
  <c r="AI3" i="31"/>
  <c r="AI163" i="31"/>
  <c r="AJ163" i="31"/>
  <c r="AM163" i="31" s="1"/>
  <c r="AK163" i="31"/>
  <c r="AL163" i="31"/>
  <c r="AI164" i="31"/>
  <c r="AJ164" i="31"/>
  <c r="AK164" i="31"/>
  <c r="AL164" i="31"/>
  <c r="AM164" i="31"/>
  <c r="AI165" i="31"/>
  <c r="AJ165" i="31"/>
  <c r="AM165" i="31" s="1"/>
  <c r="AK165" i="31"/>
  <c r="AL165" i="31"/>
  <c r="AI166" i="31"/>
  <c r="AM166" i="31" s="1"/>
  <c r="AJ166" i="31"/>
  <c r="AK166" i="31"/>
  <c r="AL166" i="31"/>
  <c r="AI167" i="31"/>
  <c r="AM167" i="31" s="1"/>
  <c r="AJ167" i="31"/>
  <c r="AK167" i="31"/>
  <c r="AL167" i="31"/>
  <c r="AI168" i="31"/>
  <c r="AJ168" i="31"/>
  <c r="AK168" i="31"/>
  <c r="AL168" i="31"/>
  <c r="AM168" i="31"/>
  <c r="AI169" i="31"/>
  <c r="AM169" i="31" s="1"/>
  <c r="AJ169" i="31"/>
  <c r="AK169" i="31"/>
  <c r="AL169" i="31"/>
  <c r="AI170" i="31"/>
  <c r="AM170" i="31" s="1"/>
  <c r="AJ170" i="31"/>
  <c r="AK170" i="31"/>
  <c r="AL170" i="31"/>
  <c r="AI171" i="31"/>
  <c r="AM171" i="31" s="1"/>
  <c r="AJ171" i="31"/>
  <c r="AK171" i="31"/>
  <c r="AL171" i="31"/>
  <c r="AI172" i="31"/>
  <c r="AM172" i="31" s="1"/>
  <c r="AJ172" i="31"/>
  <c r="AK172" i="31"/>
  <c r="AL172" i="31"/>
  <c r="AI173" i="31"/>
  <c r="AM173" i="31" s="1"/>
  <c r="AJ173" i="31"/>
  <c r="AK173" i="31"/>
  <c r="AL173" i="31"/>
  <c r="AI174" i="31"/>
  <c r="AM174" i="31" s="1"/>
  <c r="AJ174" i="31"/>
  <c r="AK174" i="31"/>
  <c r="AL174" i="31"/>
  <c r="AI175" i="31"/>
  <c r="AM175" i="31" s="1"/>
  <c r="AJ175" i="31"/>
  <c r="AK175" i="31"/>
  <c r="AL175" i="31"/>
  <c r="AI176" i="31"/>
  <c r="AM176" i="31" s="1"/>
  <c r="AJ176" i="31"/>
  <c r="AK176" i="31"/>
  <c r="AL176" i="31"/>
  <c r="AI177" i="31"/>
  <c r="AJ177" i="31"/>
  <c r="AM177" i="31" s="1"/>
  <c r="AK177" i="31"/>
  <c r="AL177" i="31"/>
  <c r="AI178" i="31"/>
  <c r="AM178" i="31" s="1"/>
  <c r="AJ178" i="31"/>
  <c r="AK178" i="31"/>
  <c r="AL178" i="31"/>
  <c r="AI179" i="31"/>
  <c r="AJ179" i="31"/>
  <c r="AM179" i="31" s="1"/>
  <c r="AK179" i="31"/>
  <c r="AL179" i="31"/>
  <c r="AI180" i="31"/>
  <c r="AM180" i="31" s="1"/>
  <c r="AJ180" i="31"/>
  <c r="AK180" i="31"/>
  <c r="AL180" i="31"/>
  <c r="AI181" i="31"/>
  <c r="AM181" i="31" s="1"/>
  <c r="AJ181" i="31"/>
  <c r="AK181" i="31"/>
  <c r="AL181" i="31"/>
  <c r="AI182" i="31"/>
  <c r="AM182" i="31" s="1"/>
  <c r="AJ182" i="31"/>
  <c r="AK182" i="31"/>
  <c r="AL182" i="31"/>
  <c r="AI183" i="31"/>
  <c r="AJ183" i="31"/>
  <c r="AK183" i="31"/>
  <c r="AL183" i="31"/>
  <c r="AM183" i="31" s="1"/>
  <c r="AI184" i="31"/>
  <c r="AJ184" i="31"/>
  <c r="AK184" i="31"/>
  <c r="AL184" i="31"/>
  <c r="AM184" i="31"/>
  <c r="AI185" i="31"/>
  <c r="AM185" i="31" s="1"/>
  <c r="AJ185" i="31"/>
  <c r="AK185" i="31"/>
  <c r="AL185" i="31"/>
  <c r="AI186" i="31"/>
  <c r="AJ186" i="31"/>
  <c r="AK186" i="31"/>
  <c r="AL186" i="31"/>
  <c r="AM186" i="31"/>
  <c r="AI187" i="31"/>
  <c r="AM187" i="31" s="1"/>
  <c r="AJ187" i="31"/>
  <c r="AK187" i="31"/>
  <c r="AL187" i="31"/>
  <c r="AI188" i="31"/>
  <c r="AM188" i="31" s="1"/>
  <c r="AJ188" i="31"/>
  <c r="AK188" i="31"/>
  <c r="AL188" i="31"/>
  <c r="AI189" i="31"/>
  <c r="AM189" i="31" s="1"/>
  <c r="AJ189" i="31"/>
  <c r="AK189" i="31"/>
  <c r="AL189" i="31"/>
  <c r="AI190" i="31"/>
  <c r="AM190" i="31" s="1"/>
  <c r="AJ190" i="31"/>
  <c r="AK190" i="31"/>
  <c r="AL190" i="31"/>
  <c r="AI191" i="31"/>
  <c r="AM191" i="31" s="1"/>
  <c r="AJ191" i="31"/>
  <c r="AK191" i="31"/>
  <c r="AL191" i="31"/>
  <c r="AI192" i="31"/>
  <c r="AJ192" i="31"/>
  <c r="AK192" i="31"/>
  <c r="AL192" i="31"/>
  <c r="AM192" i="31"/>
  <c r="AI193" i="31"/>
  <c r="AJ193" i="31"/>
  <c r="AM193" i="31" s="1"/>
  <c r="AK193" i="31"/>
  <c r="AL193" i="31"/>
  <c r="AI194" i="31"/>
  <c r="AM194" i="31" s="1"/>
  <c r="AJ194" i="31"/>
  <c r="AK194" i="31"/>
  <c r="AL194" i="31"/>
  <c r="AI195" i="31"/>
  <c r="AJ195" i="31"/>
  <c r="AM195" i="31" s="1"/>
  <c r="AK195" i="31"/>
  <c r="AL195" i="31"/>
  <c r="AI196" i="31"/>
  <c r="AJ196" i="31"/>
  <c r="AK196" i="31"/>
  <c r="AM196" i="31" s="1"/>
  <c r="AL196" i="31"/>
  <c r="AI197" i="31"/>
  <c r="AM197" i="31" s="1"/>
  <c r="AJ197" i="31"/>
  <c r="AK197" i="31"/>
  <c r="AL197" i="31"/>
  <c r="AI198" i="31"/>
  <c r="AM198" i="31" s="1"/>
  <c r="AJ198" i="31"/>
  <c r="AK198" i="31"/>
  <c r="AL198" i="31"/>
  <c r="AI199" i="31"/>
  <c r="AJ199" i="31"/>
  <c r="AK199" i="31"/>
  <c r="AL199" i="31"/>
  <c r="AM199" i="31" s="1"/>
  <c r="AI200" i="31"/>
  <c r="AM200" i="31" s="1"/>
  <c r="AJ200" i="31"/>
  <c r="AK200" i="31"/>
  <c r="AL200" i="31"/>
  <c r="AI201" i="31"/>
  <c r="AM201" i="31" s="1"/>
  <c r="AJ201" i="31"/>
  <c r="AK201" i="31"/>
  <c r="AL201" i="31"/>
  <c r="AI202" i="31"/>
  <c r="AJ202" i="31"/>
  <c r="AK202" i="31"/>
  <c r="AL202" i="31"/>
  <c r="AM202" i="31"/>
  <c r="AI203" i="31"/>
  <c r="AM203" i="31" s="1"/>
  <c r="AJ203" i="31"/>
  <c r="AK203" i="31"/>
  <c r="AL203" i="31"/>
  <c r="AI204" i="31"/>
  <c r="AM204" i="31" s="1"/>
  <c r="AJ204" i="31"/>
  <c r="AK204" i="31"/>
  <c r="AL204" i="31"/>
  <c r="AI205" i="31"/>
  <c r="AM205" i="31" s="1"/>
  <c r="AJ205" i="31"/>
  <c r="AK205" i="31"/>
  <c r="AL205" i="31"/>
  <c r="AI206" i="31"/>
  <c r="AM206" i="31" s="1"/>
  <c r="AJ206" i="31"/>
  <c r="AK206" i="31"/>
  <c r="AL206" i="31"/>
  <c r="AI207" i="31"/>
  <c r="AM207" i="31" s="1"/>
  <c r="AJ207" i="31"/>
  <c r="AK207" i="31"/>
  <c r="AL207" i="31"/>
  <c r="AI208" i="31"/>
  <c r="AJ208" i="31"/>
  <c r="AK208" i="31"/>
  <c r="AL208" i="31"/>
  <c r="AM208" i="31"/>
  <c r="AI209" i="31"/>
  <c r="AJ209" i="31"/>
  <c r="AM209" i="31" s="1"/>
  <c r="AK209" i="31"/>
  <c r="AL209" i="31"/>
  <c r="AI210" i="31"/>
  <c r="AM210" i="31" s="1"/>
  <c r="AJ210" i="31"/>
  <c r="AK210" i="31"/>
  <c r="AL210" i="31"/>
  <c r="AI211" i="31"/>
  <c r="AJ211" i="31"/>
  <c r="AM211" i="31" s="1"/>
  <c r="AK211" i="31"/>
  <c r="AL211" i="31"/>
  <c r="AI212" i="31"/>
  <c r="AJ212" i="31"/>
  <c r="AK212" i="31"/>
  <c r="AL212" i="31"/>
  <c r="AM212" i="31"/>
  <c r="AI213" i="31"/>
  <c r="AM213" i="31" s="1"/>
  <c r="AJ213" i="31"/>
  <c r="AK213" i="31"/>
  <c r="AL213" i="31"/>
  <c r="AI214" i="31"/>
  <c r="AM214" i="31" s="1"/>
  <c r="AJ214" i="31"/>
  <c r="AK214" i="31"/>
  <c r="AL214" i="31"/>
  <c r="AI215" i="31"/>
  <c r="AJ215" i="31"/>
  <c r="AK215" i="31"/>
  <c r="AL215" i="31"/>
  <c r="AM215" i="31" s="1"/>
  <c r="AI216" i="31"/>
  <c r="AM216" i="31" s="1"/>
  <c r="AJ216" i="31"/>
  <c r="AK216" i="31"/>
  <c r="AL216" i="31"/>
  <c r="AI217" i="31"/>
  <c r="AM217" i="31" s="1"/>
  <c r="AJ217" i="31"/>
  <c r="AK217" i="31"/>
  <c r="AL217" i="31"/>
  <c r="AI218" i="31"/>
  <c r="AJ218" i="31"/>
  <c r="AK218" i="31"/>
  <c r="AL218" i="31"/>
  <c r="AM218" i="31"/>
  <c r="AI219" i="31"/>
  <c r="AM219" i="31" s="1"/>
  <c r="AJ219" i="31"/>
  <c r="AK219" i="31"/>
  <c r="AL219" i="31"/>
  <c r="AI220" i="31"/>
  <c r="AM220" i="31" s="1"/>
  <c r="AJ220" i="31"/>
  <c r="AK220" i="31"/>
  <c r="AL220" i="31"/>
  <c r="AI221" i="31"/>
  <c r="AM221" i="31" s="1"/>
  <c r="AJ221" i="31"/>
  <c r="AK221" i="31"/>
  <c r="AL221" i="31"/>
  <c r="AI222" i="31"/>
  <c r="AM222" i="31" s="1"/>
  <c r="AJ222" i="31"/>
  <c r="AK222" i="31"/>
  <c r="AL222" i="31"/>
  <c r="AI223" i="31"/>
  <c r="AM223" i="31" s="1"/>
  <c r="AJ223" i="31"/>
  <c r="AK223" i="31"/>
  <c r="AL223" i="31"/>
  <c r="AI224" i="31"/>
  <c r="AJ224" i="31"/>
  <c r="AK224" i="31"/>
  <c r="AL224" i="31"/>
  <c r="AM224" i="31"/>
  <c r="AI225" i="31"/>
  <c r="AJ225" i="31"/>
  <c r="AM225" i="31" s="1"/>
  <c r="AK225" i="31"/>
  <c r="AL225" i="31"/>
  <c r="AI226" i="31"/>
  <c r="AM226" i="31" s="1"/>
  <c r="AJ226" i="31"/>
  <c r="AK226" i="31"/>
  <c r="AL226" i="31"/>
  <c r="AI227" i="31"/>
  <c r="AJ227" i="31"/>
  <c r="AM227" i="31" s="1"/>
  <c r="AK227" i="31"/>
  <c r="AL227" i="31"/>
  <c r="AI228" i="31"/>
  <c r="AJ228" i="31"/>
  <c r="AK228" i="31"/>
  <c r="AL228" i="31"/>
  <c r="AM228" i="31"/>
  <c r="AI229" i="31"/>
  <c r="AM229" i="31" s="1"/>
  <c r="AJ229" i="31"/>
  <c r="AK229" i="31"/>
  <c r="AL229" i="31"/>
  <c r="AI230" i="31"/>
  <c r="AM230" i="31" s="1"/>
  <c r="AJ230" i="31"/>
  <c r="AK230" i="31"/>
  <c r="AL230" i="31"/>
  <c r="AI231" i="31"/>
  <c r="AJ231" i="31"/>
  <c r="AK231" i="31"/>
  <c r="AL231" i="31"/>
  <c r="AM231" i="31" s="1"/>
  <c r="AI232" i="31"/>
  <c r="AM232" i="31" s="1"/>
  <c r="AJ232" i="31"/>
  <c r="AK232" i="31"/>
  <c r="AL232" i="31"/>
  <c r="AI233" i="31"/>
  <c r="AM233" i="31" s="1"/>
  <c r="AJ233" i="31"/>
  <c r="AK233" i="31"/>
  <c r="AL233" i="31"/>
  <c r="AI234" i="31"/>
  <c r="AJ234" i="31"/>
  <c r="AK234" i="31"/>
  <c r="AL234" i="31"/>
  <c r="AM234" i="31"/>
  <c r="AI235" i="31"/>
  <c r="AM235" i="31" s="1"/>
  <c r="AJ235" i="31"/>
  <c r="AK235" i="31"/>
  <c r="AL235" i="31"/>
  <c r="AI236" i="31"/>
  <c r="AM236" i="31" s="1"/>
  <c r="AJ236" i="31"/>
  <c r="AK236" i="31"/>
  <c r="AL236" i="31"/>
  <c r="AL162" i="31"/>
  <c r="AK162" i="31"/>
  <c r="AM162" i="31" s="1"/>
  <c r="AJ162" i="31"/>
  <c r="AI162" i="31"/>
  <c r="AM243" i="31"/>
  <c r="AM244" i="31"/>
  <c r="AM245" i="31"/>
  <c r="AM246" i="31"/>
  <c r="AM247" i="31"/>
  <c r="AM248" i="31"/>
  <c r="AM249" i="31"/>
  <c r="AM250" i="31"/>
  <c r="AM251" i="31"/>
  <c r="AM252" i="31"/>
  <c r="AM253" i="31"/>
  <c r="AM254" i="31"/>
  <c r="AM255" i="31"/>
  <c r="AM256" i="31"/>
  <c r="AM257" i="31"/>
  <c r="AM258" i="31"/>
  <c r="AM259" i="31"/>
  <c r="AM260" i="31"/>
  <c r="AM261" i="31"/>
  <c r="AM262" i="31"/>
  <c r="AM263" i="31"/>
  <c r="AM264" i="31"/>
  <c r="AM265" i="31"/>
  <c r="AM266" i="31"/>
  <c r="AM267" i="31"/>
  <c r="AM268" i="31"/>
  <c r="AM269" i="31"/>
  <c r="AM270" i="31"/>
  <c r="AM271" i="31"/>
  <c r="AM272" i="31"/>
  <c r="AM273" i="31"/>
  <c r="AM274" i="31"/>
  <c r="AM275" i="31"/>
  <c r="AM276" i="31"/>
  <c r="AM277" i="31"/>
  <c r="AM278" i="31"/>
  <c r="AM279" i="31"/>
  <c r="AM280" i="31"/>
  <c r="AM281" i="31"/>
  <c r="AM282" i="31"/>
  <c r="AM283" i="31"/>
  <c r="AM284" i="31"/>
  <c r="AM285" i="31"/>
  <c r="AM286" i="31"/>
  <c r="AM287" i="31"/>
  <c r="AM288" i="31"/>
  <c r="AM289" i="31"/>
  <c r="AM290" i="31"/>
  <c r="AM291" i="31"/>
  <c r="AM292" i="31"/>
  <c r="AM293" i="31"/>
  <c r="AM294" i="31"/>
  <c r="AM295" i="31"/>
  <c r="AM296" i="31"/>
  <c r="AM297" i="31"/>
  <c r="AM298" i="31"/>
  <c r="AM299" i="31"/>
  <c r="AM300" i="31"/>
  <c r="AM301" i="31"/>
  <c r="AM302" i="31"/>
  <c r="AM303" i="31"/>
  <c r="AM304" i="31"/>
  <c r="AM305" i="31"/>
  <c r="AM306" i="31"/>
  <c r="AM307" i="31"/>
  <c r="AM308" i="31"/>
  <c r="AM309" i="31"/>
  <c r="AM310" i="31"/>
  <c r="AM311" i="31"/>
  <c r="AM312" i="31"/>
  <c r="AM313" i="31"/>
  <c r="AM314" i="31"/>
  <c r="AM315" i="31"/>
  <c r="AM316" i="31"/>
  <c r="AM242" i="31"/>
  <c r="AI243" i="31"/>
  <c r="AJ243" i="31"/>
  <c r="AK243" i="31"/>
  <c r="AL243" i="31"/>
  <c r="AI244" i="31"/>
  <c r="AJ244" i="31"/>
  <c r="AK244" i="31"/>
  <c r="AL244" i="31"/>
  <c r="AI245" i="31"/>
  <c r="AJ245" i="31"/>
  <c r="AK245" i="31"/>
  <c r="AL245" i="31"/>
  <c r="AI246" i="31"/>
  <c r="AJ246" i="31"/>
  <c r="AK246" i="31"/>
  <c r="AL246" i="31"/>
  <c r="AI247" i="31"/>
  <c r="AJ247" i="31"/>
  <c r="AK247" i="31"/>
  <c r="AL247" i="31"/>
  <c r="AI248" i="31"/>
  <c r="AJ248" i="31"/>
  <c r="AK248" i="31"/>
  <c r="AL248" i="31"/>
  <c r="AI249" i="31"/>
  <c r="AJ249" i="31"/>
  <c r="AK249" i="31"/>
  <c r="AL249" i="31"/>
  <c r="AI250" i="31"/>
  <c r="AJ250" i="31"/>
  <c r="AK250" i="31"/>
  <c r="AL250" i="31"/>
  <c r="AI251" i="31"/>
  <c r="AJ251" i="31"/>
  <c r="AK251" i="31"/>
  <c r="AL251" i="31"/>
  <c r="AI252" i="31"/>
  <c r="AJ252" i="31"/>
  <c r="AK252" i="31"/>
  <c r="AL252" i="31"/>
  <c r="AI253" i="31"/>
  <c r="AJ253" i="31"/>
  <c r="AK253" i="31"/>
  <c r="AL253" i="31"/>
  <c r="AI254" i="31"/>
  <c r="AJ254" i="31"/>
  <c r="AK254" i="31"/>
  <c r="AL254" i="31"/>
  <c r="AI255" i="31"/>
  <c r="AJ255" i="31"/>
  <c r="AK255" i="31"/>
  <c r="AL255" i="31"/>
  <c r="AI256" i="31"/>
  <c r="AJ256" i="31"/>
  <c r="AK256" i="31"/>
  <c r="AL256" i="31"/>
  <c r="AI257" i="31"/>
  <c r="AJ257" i="31"/>
  <c r="AK257" i="31"/>
  <c r="AL257" i="31"/>
  <c r="AI258" i="31"/>
  <c r="AJ258" i="31"/>
  <c r="AK258" i="31"/>
  <c r="AL258" i="31"/>
  <c r="AI259" i="31"/>
  <c r="AJ259" i="31"/>
  <c r="AK259" i="31"/>
  <c r="AL259" i="31"/>
  <c r="AI260" i="31"/>
  <c r="AJ260" i="31"/>
  <c r="AK260" i="31"/>
  <c r="AL260" i="31"/>
  <c r="AI261" i="31"/>
  <c r="AJ261" i="31"/>
  <c r="AK261" i="31"/>
  <c r="AL261" i="31"/>
  <c r="AI262" i="31"/>
  <c r="AJ262" i="31"/>
  <c r="AK262" i="31"/>
  <c r="AL262" i="31"/>
  <c r="AI263" i="31"/>
  <c r="AJ263" i="31"/>
  <c r="AK263" i="31"/>
  <c r="AL263" i="31"/>
  <c r="AI264" i="31"/>
  <c r="AJ264" i="31"/>
  <c r="AK264" i="31"/>
  <c r="AL264" i="31"/>
  <c r="AI265" i="31"/>
  <c r="AJ265" i="31"/>
  <c r="AK265" i="31"/>
  <c r="AL265" i="31"/>
  <c r="AI266" i="31"/>
  <c r="AJ266" i="31"/>
  <c r="AK266" i="31"/>
  <c r="AL266" i="31"/>
  <c r="AI267" i="31"/>
  <c r="AJ267" i="31"/>
  <c r="AK267" i="31"/>
  <c r="AL267" i="31"/>
  <c r="AI268" i="31"/>
  <c r="AJ268" i="31"/>
  <c r="AK268" i="31"/>
  <c r="AL268" i="31"/>
  <c r="AI269" i="31"/>
  <c r="AJ269" i="31"/>
  <c r="AK269" i="31"/>
  <c r="AL269" i="31"/>
  <c r="AI270" i="31"/>
  <c r="AJ270" i="31"/>
  <c r="AK270" i="31"/>
  <c r="AL270" i="31"/>
  <c r="AI271" i="31"/>
  <c r="AJ271" i="31"/>
  <c r="AK271" i="31"/>
  <c r="AL271" i="31"/>
  <c r="AI272" i="31"/>
  <c r="AJ272" i="31"/>
  <c r="AK272" i="31"/>
  <c r="AL272" i="31"/>
  <c r="AI273" i="31"/>
  <c r="AJ273" i="31"/>
  <c r="AK273" i="31"/>
  <c r="AL273" i="31"/>
  <c r="AI274" i="31"/>
  <c r="AJ274" i="31"/>
  <c r="AK274" i="31"/>
  <c r="AL274" i="31"/>
  <c r="AI275" i="31"/>
  <c r="AJ275" i="31"/>
  <c r="AK275" i="31"/>
  <c r="AL275" i="31"/>
  <c r="AI276" i="31"/>
  <c r="AJ276" i="31"/>
  <c r="AK276" i="31"/>
  <c r="AL276" i="31"/>
  <c r="AI277" i="31"/>
  <c r="AJ277" i="31"/>
  <c r="AK277" i="31"/>
  <c r="AL277" i="31"/>
  <c r="AI278" i="31"/>
  <c r="AJ278" i="31"/>
  <c r="AK278" i="31"/>
  <c r="AL278" i="31"/>
  <c r="AI279" i="31"/>
  <c r="AJ279" i="31"/>
  <c r="AK279" i="31"/>
  <c r="AL279" i="31"/>
  <c r="AI280" i="31"/>
  <c r="AJ280" i="31"/>
  <c r="AK280" i="31"/>
  <c r="AL280" i="31"/>
  <c r="AI281" i="31"/>
  <c r="AJ281" i="31"/>
  <c r="AK281" i="31"/>
  <c r="AL281" i="31"/>
  <c r="AI282" i="31"/>
  <c r="AJ282" i="31"/>
  <c r="AK282" i="31"/>
  <c r="AL282" i="31"/>
  <c r="AI283" i="31"/>
  <c r="AJ283" i="31"/>
  <c r="AK283" i="31"/>
  <c r="AL283" i="31"/>
  <c r="AI284" i="31"/>
  <c r="AJ284" i="31"/>
  <c r="AK284" i="31"/>
  <c r="AL284" i="31"/>
  <c r="AI285" i="31"/>
  <c r="AJ285" i="31"/>
  <c r="AK285" i="31"/>
  <c r="AL285" i="31"/>
  <c r="AI286" i="31"/>
  <c r="AJ286" i="31"/>
  <c r="AK286" i="31"/>
  <c r="AL286" i="31"/>
  <c r="AI287" i="31"/>
  <c r="AJ287" i="31"/>
  <c r="AK287" i="31"/>
  <c r="AL287" i="31"/>
  <c r="AI288" i="31"/>
  <c r="AJ288" i="31"/>
  <c r="AK288" i="31"/>
  <c r="AL288" i="31"/>
  <c r="AI289" i="31"/>
  <c r="AJ289" i="31"/>
  <c r="AK289" i="31"/>
  <c r="AL289" i="31"/>
  <c r="AI290" i="31"/>
  <c r="AJ290" i="31"/>
  <c r="AK290" i="31"/>
  <c r="AL290" i="31"/>
  <c r="AI291" i="31"/>
  <c r="AJ291" i="31"/>
  <c r="AK291" i="31"/>
  <c r="AL291" i="31"/>
  <c r="AI292" i="31"/>
  <c r="AJ292" i="31"/>
  <c r="AK292" i="31"/>
  <c r="AL292" i="31"/>
  <c r="AI293" i="31"/>
  <c r="AJ293" i="31"/>
  <c r="AK293" i="31"/>
  <c r="AL293" i="31"/>
  <c r="AI294" i="31"/>
  <c r="AJ294" i="31"/>
  <c r="AK294" i="31"/>
  <c r="AL294" i="31"/>
  <c r="AI295" i="31"/>
  <c r="AJ295" i="31"/>
  <c r="AK295" i="31"/>
  <c r="AL295" i="31"/>
  <c r="AI296" i="31"/>
  <c r="AJ296" i="31"/>
  <c r="AK296" i="31"/>
  <c r="AL296" i="31"/>
  <c r="AI297" i="31"/>
  <c r="AJ297" i="31"/>
  <c r="AK297" i="31"/>
  <c r="AL297" i="31"/>
  <c r="AI298" i="31"/>
  <c r="AJ298" i="31"/>
  <c r="AK298" i="31"/>
  <c r="AL298" i="31"/>
  <c r="AI299" i="31"/>
  <c r="AJ299" i="31"/>
  <c r="AK299" i="31"/>
  <c r="AL299" i="31"/>
  <c r="AI300" i="31"/>
  <c r="AJ300" i="31"/>
  <c r="AK300" i="31"/>
  <c r="AL300" i="31"/>
  <c r="AI301" i="31"/>
  <c r="AJ301" i="31"/>
  <c r="AK301" i="31"/>
  <c r="AL301" i="31"/>
  <c r="AI302" i="31"/>
  <c r="AJ302" i="31"/>
  <c r="AK302" i="31"/>
  <c r="AL302" i="31"/>
  <c r="AI303" i="31"/>
  <c r="AJ303" i="31"/>
  <c r="AK303" i="31"/>
  <c r="AL303" i="31"/>
  <c r="AI304" i="31"/>
  <c r="AJ304" i="31"/>
  <c r="AK304" i="31"/>
  <c r="AL304" i="31"/>
  <c r="AI305" i="31"/>
  <c r="AJ305" i="31"/>
  <c r="AK305" i="31"/>
  <c r="AL305" i="31"/>
  <c r="AI306" i="31"/>
  <c r="AJ306" i="31"/>
  <c r="AK306" i="31"/>
  <c r="AL306" i="31"/>
  <c r="AI307" i="31"/>
  <c r="AJ307" i="31"/>
  <c r="AK307" i="31"/>
  <c r="AL307" i="31"/>
  <c r="AI308" i="31"/>
  <c r="AJ308" i="31"/>
  <c r="AK308" i="31"/>
  <c r="AL308" i="31"/>
  <c r="AI309" i="31"/>
  <c r="AJ309" i="31"/>
  <c r="AK309" i="31"/>
  <c r="AL309" i="31"/>
  <c r="AI310" i="31"/>
  <c r="AJ310" i="31"/>
  <c r="AK310" i="31"/>
  <c r="AL310" i="31"/>
  <c r="AI311" i="31"/>
  <c r="AJ311" i="31"/>
  <c r="AK311" i="31"/>
  <c r="AL311" i="31"/>
  <c r="AI312" i="31"/>
  <c r="AJ312" i="31"/>
  <c r="AK312" i="31"/>
  <c r="AL312" i="31"/>
  <c r="AI313" i="31"/>
  <c r="AJ313" i="31"/>
  <c r="AK313" i="31"/>
  <c r="AL313" i="31"/>
  <c r="AI314" i="31"/>
  <c r="AJ314" i="31"/>
  <c r="AK314" i="31"/>
  <c r="AL314" i="31"/>
  <c r="AI315" i="31"/>
  <c r="AJ315" i="31"/>
  <c r="AK315" i="31"/>
  <c r="AL315" i="31"/>
  <c r="AI316" i="31"/>
  <c r="AJ316" i="31"/>
  <c r="AK316" i="31"/>
  <c r="AL316" i="31"/>
  <c r="AL242" i="31"/>
  <c r="AK242" i="31"/>
  <c r="AJ242" i="31"/>
  <c r="AI242" i="31"/>
  <c r="AE243" i="31"/>
  <c r="AF243" i="31"/>
  <c r="AG243" i="31"/>
  <c r="AH243" i="31"/>
  <c r="AE244" i="31"/>
  <c r="AF244" i="31"/>
  <c r="AG244" i="31"/>
  <c r="AH244" i="31"/>
  <c r="AE245" i="31"/>
  <c r="AF245" i="31"/>
  <c r="AG245" i="31"/>
  <c r="AH245" i="31"/>
  <c r="AE246" i="31"/>
  <c r="AF246" i="31"/>
  <c r="AG246" i="31"/>
  <c r="AH246" i="31"/>
  <c r="AE247" i="31"/>
  <c r="AF247" i="31"/>
  <c r="AG247" i="31"/>
  <c r="AH247" i="31"/>
  <c r="AE248" i="31"/>
  <c r="AF248" i="31"/>
  <c r="AG248" i="31"/>
  <c r="AH248" i="31"/>
  <c r="AE249" i="31"/>
  <c r="AF249" i="31"/>
  <c r="AG249" i="31"/>
  <c r="AH249" i="31"/>
  <c r="AE250" i="31"/>
  <c r="AF250" i="31"/>
  <c r="AG250" i="31"/>
  <c r="AH250" i="31"/>
  <c r="AE251" i="31"/>
  <c r="AF251" i="31"/>
  <c r="AG251" i="31"/>
  <c r="AH251" i="31"/>
  <c r="AE252" i="31"/>
  <c r="AF252" i="31"/>
  <c r="AG252" i="31"/>
  <c r="AH252" i="31"/>
  <c r="AE253" i="31"/>
  <c r="AF253" i="31"/>
  <c r="AG253" i="31"/>
  <c r="AH253" i="31"/>
  <c r="AE254" i="31"/>
  <c r="AF254" i="31"/>
  <c r="AG254" i="31"/>
  <c r="AH254" i="31"/>
  <c r="AE255" i="31"/>
  <c r="AF255" i="31"/>
  <c r="AG255" i="31"/>
  <c r="AH255" i="31"/>
  <c r="AE256" i="31"/>
  <c r="AF256" i="31"/>
  <c r="AG256" i="31"/>
  <c r="AH256" i="31"/>
  <c r="AE257" i="31"/>
  <c r="AF257" i="31"/>
  <c r="AG257" i="31"/>
  <c r="AH257" i="31"/>
  <c r="AE258" i="31"/>
  <c r="AF258" i="31"/>
  <c r="AG258" i="31"/>
  <c r="AH258" i="31"/>
  <c r="AE259" i="31"/>
  <c r="AF259" i="31"/>
  <c r="AG259" i="31"/>
  <c r="AH259" i="31"/>
  <c r="AE260" i="31"/>
  <c r="AF260" i="31"/>
  <c r="AG260" i="31"/>
  <c r="AH260" i="31"/>
  <c r="AE261" i="31"/>
  <c r="AF261" i="31"/>
  <c r="AG261" i="31"/>
  <c r="AH261" i="31"/>
  <c r="AE262" i="31"/>
  <c r="AF262" i="31"/>
  <c r="AG262" i="31"/>
  <c r="AH262" i="31"/>
  <c r="AE263" i="31"/>
  <c r="AF263" i="31"/>
  <c r="AG263" i="31"/>
  <c r="AH263" i="31"/>
  <c r="AE264" i="31"/>
  <c r="AF264" i="31"/>
  <c r="AG264" i="31"/>
  <c r="AH264" i="31"/>
  <c r="AE265" i="31"/>
  <c r="AF265" i="31"/>
  <c r="AG265" i="31"/>
  <c r="AH265" i="31"/>
  <c r="AE266" i="31"/>
  <c r="AF266" i="31"/>
  <c r="AG266" i="31"/>
  <c r="AH266" i="31"/>
  <c r="AE267" i="31"/>
  <c r="AF267" i="31"/>
  <c r="AG267" i="31"/>
  <c r="AH267" i="31"/>
  <c r="AE268" i="31"/>
  <c r="AF268" i="31"/>
  <c r="AG268" i="31"/>
  <c r="AH268" i="31"/>
  <c r="AE269" i="31"/>
  <c r="AF269" i="31"/>
  <c r="AG269" i="31"/>
  <c r="AH269" i="31"/>
  <c r="AE270" i="31"/>
  <c r="AF270" i="31"/>
  <c r="AG270" i="31"/>
  <c r="AH270" i="31"/>
  <c r="AE271" i="31"/>
  <c r="AF271" i="31"/>
  <c r="AG271" i="31"/>
  <c r="AH271" i="31"/>
  <c r="AE272" i="31"/>
  <c r="AF272" i="31"/>
  <c r="AG272" i="31"/>
  <c r="AH272" i="31"/>
  <c r="AE273" i="31"/>
  <c r="AF273" i="31"/>
  <c r="AG273" i="31"/>
  <c r="AH273" i="31"/>
  <c r="AE274" i="31"/>
  <c r="AF274" i="31"/>
  <c r="AG274" i="31"/>
  <c r="AH274" i="31"/>
  <c r="AE275" i="31"/>
  <c r="AF275" i="31"/>
  <c r="AG275" i="31"/>
  <c r="AH275" i="31"/>
  <c r="AE276" i="31"/>
  <c r="AF276" i="31"/>
  <c r="AG276" i="31"/>
  <c r="AH276" i="31"/>
  <c r="AE277" i="31"/>
  <c r="AF277" i="31"/>
  <c r="AG277" i="31"/>
  <c r="AH277" i="31"/>
  <c r="AE278" i="31"/>
  <c r="AF278" i="31"/>
  <c r="AG278" i="31"/>
  <c r="AH278" i="31"/>
  <c r="AE279" i="31"/>
  <c r="AF279" i="31"/>
  <c r="AG279" i="31"/>
  <c r="AH279" i="31"/>
  <c r="AE280" i="31"/>
  <c r="AF280" i="31"/>
  <c r="AG280" i="31"/>
  <c r="AH280" i="31"/>
  <c r="AE281" i="31"/>
  <c r="AF281" i="31"/>
  <c r="AG281" i="31"/>
  <c r="AH281" i="31"/>
  <c r="AE282" i="31"/>
  <c r="AF282" i="31"/>
  <c r="AG282" i="31"/>
  <c r="AH282" i="31"/>
  <c r="AE283" i="31"/>
  <c r="AF283" i="31"/>
  <c r="AG283" i="31"/>
  <c r="AH283" i="31"/>
  <c r="AE284" i="31"/>
  <c r="AF284" i="31"/>
  <c r="AG284" i="31"/>
  <c r="AH284" i="31"/>
  <c r="AE285" i="31"/>
  <c r="AF285" i="31"/>
  <c r="AG285" i="31"/>
  <c r="AH285" i="31"/>
  <c r="AE286" i="31"/>
  <c r="AF286" i="31"/>
  <c r="AG286" i="31"/>
  <c r="AH286" i="31"/>
  <c r="AE287" i="31"/>
  <c r="AF287" i="31"/>
  <c r="AG287" i="31"/>
  <c r="AH287" i="31"/>
  <c r="AE288" i="31"/>
  <c r="AF288" i="31"/>
  <c r="AG288" i="31"/>
  <c r="AH288" i="31"/>
  <c r="AE289" i="31"/>
  <c r="AF289" i="31"/>
  <c r="AG289" i="31"/>
  <c r="AH289" i="31"/>
  <c r="AE290" i="31"/>
  <c r="AF290" i="31"/>
  <c r="AG290" i="31"/>
  <c r="AH290" i="31"/>
  <c r="AE291" i="31"/>
  <c r="AF291" i="31"/>
  <c r="AG291" i="31"/>
  <c r="AH291" i="31"/>
  <c r="AE292" i="31"/>
  <c r="AF292" i="31"/>
  <c r="AG292" i="31"/>
  <c r="AH292" i="31"/>
  <c r="AE293" i="31"/>
  <c r="AF293" i="31"/>
  <c r="AG293" i="31"/>
  <c r="AH293" i="31"/>
  <c r="AE294" i="31"/>
  <c r="AF294" i="31"/>
  <c r="AG294" i="31"/>
  <c r="AH294" i="31"/>
  <c r="AE295" i="31"/>
  <c r="AF295" i="31"/>
  <c r="AG295" i="31"/>
  <c r="AH295" i="31"/>
  <c r="AE296" i="31"/>
  <c r="AF296" i="31"/>
  <c r="AG296" i="31"/>
  <c r="AH296" i="31"/>
  <c r="AE297" i="31"/>
  <c r="AF297" i="31"/>
  <c r="AG297" i="31"/>
  <c r="AH297" i="31"/>
  <c r="AE298" i="31"/>
  <c r="AF298" i="31"/>
  <c r="AG298" i="31"/>
  <c r="AH298" i="31"/>
  <c r="AE299" i="31"/>
  <c r="AF299" i="31"/>
  <c r="AG299" i="31"/>
  <c r="AH299" i="31"/>
  <c r="AE300" i="31"/>
  <c r="AF300" i="31"/>
  <c r="AG300" i="31"/>
  <c r="AH300" i="31"/>
  <c r="AE301" i="31"/>
  <c r="AF301" i="31"/>
  <c r="AG301" i="31"/>
  <c r="AH301" i="31"/>
  <c r="AE302" i="31"/>
  <c r="AF302" i="31"/>
  <c r="AG302" i="31"/>
  <c r="AH302" i="31"/>
  <c r="AE303" i="31"/>
  <c r="AF303" i="31"/>
  <c r="AG303" i="31"/>
  <c r="AH303" i="31"/>
  <c r="AE304" i="31"/>
  <c r="AF304" i="31"/>
  <c r="AG304" i="31"/>
  <c r="AH304" i="31"/>
  <c r="AE305" i="31"/>
  <c r="AF305" i="31"/>
  <c r="AG305" i="31"/>
  <c r="AH305" i="31"/>
  <c r="AE306" i="31"/>
  <c r="AF306" i="31"/>
  <c r="AG306" i="31"/>
  <c r="AH306" i="31"/>
  <c r="AE307" i="31"/>
  <c r="AF307" i="31"/>
  <c r="AG307" i="31"/>
  <c r="AH307" i="31"/>
  <c r="AE308" i="31"/>
  <c r="AF308" i="31"/>
  <c r="AG308" i="31"/>
  <c r="AH308" i="31"/>
  <c r="AE309" i="31"/>
  <c r="AF309" i="31"/>
  <c r="AG309" i="31"/>
  <c r="AH309" i="31"/>
  <c r="AE310" i="31"/>
  <c r="AF310" i="31"/>
  <c r="AG310" i="31"/>
  <c r="AH310" i="31"/>
  <c r="AE311" i="31"/>
  <c r="AF311" i="31"/>
  <c r="AG311" i="31"/>
  <c r="AH311" i="31"/>
  <c r="AE312" i="31"/>
  <c r="AF312" i="31"/>
  <c r="AG312" i="31"/>
  <c r="AH312" i="31"/>
  <c r="AE313" i="31"/>
  <c r="AF313" i="31"/>
  <c r="AG313" i="31"/>
  <c r="AH313" i="31"/>
  <c r="AE314" i="31"/>
  <c r="AF314" i="31"/>
  <c r="AG314" i="31"/>
  <c r="AH314" i="31"/>
  <c r="AE315" i="31"/>
  <c r="AF315" i="31"/>
  <c r="AG315" i="31"/>
  <c r="AH315" i="31"/>
  <c r="AE316" i="31"/>
  <c r="AF316" i="31"/>
  <c r="AG316" i="31"/>
  <c r="AH316" i="31"/>
  <c r="AH242" i="31"/>
  <c r="AG242" i="31"/>
  <c r="AF242" i="31"/>
  <c r="AE242" i="31"/>
  <c r="AH4" i="31"/>
  <c r="AH5" i="31"/>
  <c r="AH6" i="31"/>
  <c r="AH7" i="31"/>
  <c r="AH8" i="31"/>
  <c r="AH9" i="31"/>
  <c r="AH10" i="31"/>
  <c r="AH11" i="31"/>
  <c r="AH12" i="31"/>
  <c r="AH13" i="31"/>
  <c r="AH14" i="31"/>
  <c r="AH15" i="31"/>
  <c r="AH16" i="31"/>
  <c r="AH17" i="31"/>
  <c r="AH18" i="31"/>
  <c r="AH19" i="31"/>
  <c r="AH20" i="31"/>
  <c r="AH21" i="31"/>
  <c r="AH22" i="31"/>
  <c r="AH23" i="31"/>
  <c r="AH24" i="31"/>
  <c r="AH25" i="31"/>
  <c r="AH26" i="31"/>
  <c r="AH27" i="31"/>
  <c r="AH28" i="31"/>
  <c r="AH29" i="31"/>
  <c r="AH30" i="31"/>
  <c r="AH31" i="31"/>
  <c r="AH32" i="31"/>
  <c r="AH33" i="31"/>
  <c r="AH34" i="31"/>
  <c r="AH35" i="31"/>
  <c r="AH36" i="31"/>
  <c r="AH37" i="31"/>
  <c r="AH38" i="31"/>
  <c r="AH39" i="31"/>
  <c r="AH40" i="31"/>
  <c r="AH41" i="31"/>
  <c r="AH42" i="31"/>
  <c r="AH43" i="31"/>
  <c r="AH44" i="31"/>
  <c r="AH45" i="31"/>
  <c r="AH46" i="31"/>
  <c r="AH47" i="31"/>
  <c r="AH48" i="31"/>
  <c r="AH49" i="31"/>
  <c r="AH50" i="31"/>
  <c r="AH51" i="31"/>
  <c r="AH52" i="31"/>
  <c r="AH53" i="31"/>
  <c r="AH54" i="31"/>
  <c r="AH55" i="31"/>
  <c r="AH56" i="31"/>
  <c r="AH57" i="31"/>
  <c r="AH58" i="31"/>
  <c r="AH59" i="31"/>
  <c r="AH60" i="31"/>
  <c r="AH61" i="31"/>
  <c r="AH62" i="31"/>
  <c r="AH63" i="31"/>
  <c r="AH64" i="31"/>
  <c r="AH65" i="31"/>
  <c r="AH66" i="31"/>
  <c r="AH67" i="31"/>
  <c r="AH68" i="31"/>
  <c r="AH69" i="31"/>
  <c r="AH70" i="31"/>
  <c r="AH71" i="31"/>
  <c r="AH72" i="31"/>
  <c r="AH73" i="31"/>
  <c r="AH74" i="31"/>
  <c r="AH75" i="31"/>
  <c r="AH76" i="31"/>
  <c r="AH77" i="31"/>
  <c r="AH3" i="31"/>
  <c r="AH83" i="31"/>
  <c r="AH84" i="31"/>
  <c r="AH85" i="31"/>
  <c r="AH86" i="31"/>
  <c r="AH87" i="31"/>
  <c r="AH88" i="31"/>
  <c r="AH89" i="31"/>
  <c r="AH90" i="31"/>
  <c r="AH91" i="31"/>
  <c r="AH92" i="31"/>
  <c r="AH93" i="31"/>
  <c r="AH94" i="31"/>
  <c r="AH95" i="31"/>
  <c r="AH96" i="31"/>
  <c r="AH97" i="31"/>
  <c r="AH98" i="31"/>
  <c r="AH99" i="31"/>
  <c r="AH100" i="31"/>
  <c r="AH101" i="31"/>
  <c r="AH102" i="31"/>
  <c r="AH103" i="31"/>
  <c r="AH104" i="31"/>
  <c r="AH105" i="31"/>
  <c r="AH106" i="31"/>
  <c r="AH107" i="31"/>
  <c r="AH108" i="31"/>
  <c r="AH109" i="31"/>
  <c r="AH110" i="31"/>
  <c r="AH111" i="31"/>
  <c r="AH112" i="31"/>
  <c r="AH113" i="31"/>
  <c r="AH114" i="31"/>
  <c r="AH115" i="31"/>
  <c r="AH116" i="31"/>
  <c r="AH117" i="31"/>
  <c r="AH118" i="31"/>
  <c r="AH119" i="31"/>
  <c r="AH120" i="31"/>
  <c r="AH121" i="31"/>
  <c r="AH122" i="31"/>
  <c r="AH123" i="31"/>
  <c r="AH124" i="31"/>
  <c r="AH125" i="31"/>
  <c r="AH126" i="31"/>
  <c r="AH127" i="31"/>
  <c r="AH128" i="31"/>
  <c r="AH129" i="31"/>
  <c r="AH130" i="31"/>
  <c r="AH131" i="31"/>
  <c r="AH132" i="31"/>
  <c r="AH133" i="31"/>
  <c r="AH134" i="31"/>
  <c r="AH135" i="31"/>
  <c r="AH136" i="31"/>
  <c r="AH137" i="31"/>
  <c r="AH138" i="31"/>
  <c r="AH139" i="31"/>
  <c r="AH140" i="31"/>
  <c r="AH141" i="31"/>
  <c r="AH142" i="31"/>
  <c r="AH143" i="31"/>
  <c r="AH144" i="31"/>
  <c r="AH145" i="31"/>
  <c r="AH146" i="31"/>
  <c r="AH147" i="31"/>
  <c r="AH148" i="31"/>
  <c r="AH149" i="31"/>
  <c r="AH150" i="31"/>
  <c r="AH151" i="31"/>
  <c r="AH152" i="31"/>
  <c r="AH153" i="31"/>
  <c r="AH154" i="31"/>
  <c r="AH155" i="31"/>
  <c r="AH156" i="31"/>
  <c r="AH82" i="31"/>
  <c r="AH162" i="31"/>
  <c r="AH163" i="31"/>
  <c r="AH164" i="31"/>
  <c r="AH165" i="31"/>
  <c r="AH166" i="31"/>
  <c r="AH167" i="31"/>
  <c r="AH168" i="31"/>
  <c r="AH169" i="31"/>
  <c r="AH170" i="31"/>
  <c r="AH171" i="31"/>
  <c r="AH172" i="31"/>
  <c r="AH173" i="31"/>
  <c r="AH174" i="31"/>
  <c r="AH175" i="31"/>
  <c r="AH176" i="31"/>
  <c r="AH177" i="31"/>
  <c r="AH178" i="31"/>
  <c r="AH179" i="31"/>
  <c r="AH180" i="31"/>
  <c r="AH181" i="31"/>
  <c r="AH182" i="31"/>
  <c r="AH183" i="31"/>
  <c r="AH184" i="31"/>
  <c r="AH185" i="31"/>
  <c r="AH186" i="31"/>
  <c r="AH187" i="31"/>
  <c r="AH188" i="31"/>
  <c r="AH189" i="31"/>
  <c r="AH190" i="31"/>
  <c r="AH191" i="31"/>
  <c r="AH192" i="31"/>
  <c r="AH193" i="31"/>
  <c r="AH194" i="31"/>
  <c r="AH195" i="31"/>
  <c r="AH196" i="31"/>
  <c r="AH197" i="31"/>
  <c r="AH198" i="31"/>
  <c r="AH199" i="31"/>
  <c r="AH200" i="31"/>
  <c r="AH201" i="31"/>
  <c r="AH202" i="31"/>
  <c r="AH203" i="31"/>
  <c r="AH204" i="31"/>
  <c r="AH205" i="31"/>
  <c r="AH206" i="31"/>
  <c r="AH207" i="31"/>
  <c r="AH208" i="31"/>
  <c r="AH209" i="31"/>
  <c r="AH210" i="31"/>
  <c r="AH211" i="31"/>
  <c r="AH212" i="31"/>
  <c r="AH213" i="31"/>
  <c r="AH214" i="31"/>
  <c r="AH215" i="31"/>
  <c r="AH216" i="31"/>
  <c r="AH217" i="31"/>
  <c r="AH218" i="31"/>
  <c r="AH219" i="31"/>
  <c r="AH220" i="31"/>
  <c r="AH221" i="31"/>
  <c r="AH222" i="31"/>
  <c r="AH223" i="31"/>
  <c r="AH224" i="31"/>
  <c r="AH225" i="31"/>
  <c r="AH226" i="31"/>
  <c r="AH227" i="31"/>
  <c r="AH228" i="31"/>
  <c r="AH229" i="31"/>
  <c r="AH230" i="31"/>
  <c r="AH231" i="31"/>
  <c r="AH232" i="31"/>
  <c r="AH233" i="31"/>
  <c r="AH234" i="31"/>
  <c r="AH235" i="31"/>
  <c r="AH236" i="31"/>
  <c r="AE163" i="31"/>
  <c r="AF163" i="31"/>
  <c r="AG163" i="31"/>
  <c r="AE164" i="31"/>
  <c r="AF164" i="31"/>
  <c r="AG164" i="31"/>
  <c r="AE165" i="31"/>
  <c r="AF165" i="31"/>
  <c r="AG165" i="31"/>
  <c r="AE166" i="31"/>
  <c r="AF166" i="31"/>
  <c r="AG166" i="31"/>
  <c r="AE167" i="31"/>
  <c r="AF167" i="31"/>
  <c r="AG167" i="31"/>
  <c r="AE168" i="31"/>
  <c r="AF168" i="31"/>
  <c r="AG168" i="31"/>
  <c r="AE169" i="31"/>
  <c r="AF169" i="31"/>
  <c r="AG169" i="31"/>
  <c r="AE170" i="31"/>
  <c r="AF170" i="31"/>
  <c r="AG170" i="31"/>
  <c r="AE171" i="31"/>
  <c r="AF171" i="31"/>
  <c r="AG171" i="31"/>
  <c r="AE172" i="31"/>
  <c r="AF172" i="31"/>
  <c r="AG172" i="31"/>
  <c r="AE173" i="31"/>
  <c r="AF173" i="31"/>
  <c r="AG173" i="31"/>
  <c r="AE174" i="31"/>
  <c r="AF174" i="31"/>
  <c r="AG174" i="31"/>
  <c r="AE175" i="31"/>
  <c r="AF175" i="31"/>
  <c r="AG175" i="31"/>
  <c r="AE176" i="31"/>
  <c r="AF176" i="31"/>
  <c r="AG176" i="31"/>
  <c r="AE177" i="31"/>
  <c r="AF177" i="31"/>
  <c r="AG177" i="31"/>
  <c r="AE178" i="31"/>
  <c r="AF178" i="31"/>
  <c r="AG178" i="31"/>
  <c r="AE179" i="31"/>
  <c r="AF179" i="31"/>
  <c r="AG179" i="31"/>
  <c r="AE180" i="31"/>
  <c r="AF180" i="31"/>
  <c r="AG180" i="31"/>
  <c r="AE181" i="31"/>
  <c r="AF181" i="31"/>
  <c r="AG181" i="31"/>
  <c r="AE182" i="31"/>
  <c r="AF182" i="31"/>
  <c r="AG182" i="31"/>
  <c r="AE183" i="31"/>
  <c r="AF183" i="31"/>
  <c r="AG183" i="31"/>
  <c r="AE184" i="31"/>
  <c r="AF184" i="31"/>
  <c r="AG184" i="31"/>
  <c r="AE185" i="31"/>
  <c r="AF185" i="31"/>
  <c r="AG185" i="31"/>
  <c r="AE186" i="31"/>
  <c r="AF186" i="31"/>
  <c r="AG186" i="31"/>
  <c r="AE187" i="31"/>
  <c r="AF187" i="31"/>
  <c r="AG187" i="31"/>
  <c r="AE188" i="31"/>
  <c r="AF188" i="31"/>
  <c r="AG188" i="31"/>
  <c r="AE189" i="31"/>
  <c r="AF189" i="31"/>
  <c r="AG189" i="31"/>
  <c r="AE190" i="31"/>
  <c r="AF190" i="31"/>
  <c r="AG190" i="31"/>
  <c r="AE191" i="31"/>
  <c r="AF191" i="31"/>
  <c r="AG191" i="31"/>
  <c r="AE192" i="31"/>
  <c r="AF192" i="31"/>
  <c r="AG192" i="31"/>
  <c r="AE193" i="31"/>
  <c r="AF193" i="31"/>
  <c r="AG193" i="31"/>
  <c r="AE194" i="31"/>
  <c r="AF194" i="31"/>
  <c r="AG194" i="31"/>
  <c r="AE195" i="31"/>
  <c r="AF195" i="31"/>
  <c r="AG195" i="31"/>
  <c r="AE196" i="31"/>
  <c r="AF196" i="31"/>
  <c r="AG196" i="31"/>
  <c r="AE197" i="31"/>
  <c r="AF197" i="31"/>
  <c r="AG197" i="31"/>
  <c r="AE198" i="31"/>
  <c r="AF198" i="31"/>
  <c r="AG198" i="31"/>
  <c r="AE199" i="31"/>
  <c r="AF199" i="31"/>
  <c r="AG199" i="31"/>
  <c r="AE200" i="31"/>
  <c r="AF200" i="31"/>
  <c r="AG200" i="31"/>
  <c r="AE201" i="31"/>
  <c r="AF201" i="31"/>
  <c r="AG201" i="31"/>
  <c r="AE202" i="31"/>
  <c r="AF202" i="31"/>
  <c r="AG202" i="31"/>
  <c r="AE203" i="31"/>
  <c r="AF203" i="31"/>
  <c r="AG203" i="31"/>
  <c r="AE204" i="31"/>
  <c r="AF204" i="31"/>
  <c r="AG204" i="31"/>
  <c r="AE205" i="31"/>
  <c r="AF205" i="31"/>
  <c r="AG205" i="31"/>
  <c r="AE206" i="31"/>
  <c r="AF206" i="31"/>
  <c r="AG206" i="31"/>
  <c r="AE207" i="31"/>
  <c r="AF207" i="31"/>
  <c r="AG207" i="31"/>
  <c r="AE208" i="31"/>
  <c r="AF208" i="31"/>
  <c r="AG208" i="31"/>
  <c r="AE209" i="31"/>
  <c r="AF209" i="31"/>
  <c r="AG209" i="31"/>
  <c r="AE210" i="31"/>
  <c r="AF210" i="31"/>
  <c r="AG210" i="31"/>
  <c r="AE211" i="31"/>
  <c r="AF211" i="31"/>
  <c r="AG211" i="31"/>
  <c r="AE212" i="31"/>
  <c r="AF212" i="31"/>
  <c r="AG212" i="31"/>
  <c r="AE213" i="31"/>
  <c r="AF213" i="31"/>
  <c r="AG213" i="31"/>
  <c r="AE214" i="31"/>
  <c r="AF214" i="31"/>
  <c r="AG214" i="31"/>
  <c r="AE215" i="31"/>
  <c r="AF215" i="31"/>
  <c r="AG215" i="31"/>
  <c r="AE216" i="31"/>
  <c r="AF216" i="31"/>
  <c r="AG216" i="31"/>
  <c r="AE217" i="31"/>
  <c r="AF217" i="31"/>
  <c r="AG217" i="31"/>
  <c r="AE218" i="31"/>
  <c r="AF218" i="31"/>
  <c r="AG218" i="31"/>
  <c r="AE219" i="31"/>
  <c r="AF219" i="31"/>
  <c r="AG219" i="31"/>
  <c r="AE220" i="31"/>
  <c r="AF220" i="31"/>
  <c r="AG220" i="31"/>
  <c r="AE221" i="31"/>
  <c r="AF221" i="31"/>
  <c r="AG221" i="31"/>
  <c r="AE222" i="31"/>
  <c r="AF222" i="31"/>
  <c r="AG222" i="31"/>
  <c r="AE223" i="31"/>
  <c r="AF223" i="31"/>
  <c r="AG223" i="31"/>
  <c r="AE224" i="31"/>
  <c r="AF224" i="31"/>
  <c r="AG224" i="31"/>
  <c r="AE225" i="31"/>
  <c r="AF225" i="31"/>
  <c r="AG225" i="31"/>
  <c r="AE226" i="31"/>
  <c r="AF226" i="31"/>
  <c r="AG226" i="31"/>
  <c r="AE227" i="31"/>
  <c r="AF227" i="31"/>
  <c r="AG227" i="31"/>
  <c r="AE228" i="31"/>
  <c r="AF228" i="31"/>
  <c r="AG228" i="31"/>
  <c r="AE229" i="31"/>
  <c r="AF229" i="31"/>
  <c r="AG229" i="31"/>
  <c r="AE230" i="31"/>
  <c r="AF230" i="31"/>
  <c r="AG230" i="31"/>
  <c r="AE231" i="31"/>
  <c r="AF231" i="31"/>
  <c r="AG231" i="31"/>
  <c r="AE232" i="31"/>
  <c r="AF232" i="31"/>
  <c r="AG232" i="31"/>
  <c r="AE233" i="31"/>
  <c r="AF233" i="31"/>
  <c r="AG233" i="31"/>
  <c r="AE234" i="31"/>
  <c r="AF234" i="31"/>
  <c r="AG234" i="31"/>
  <c r="AE235" i="31"/>
  <c r="AF235" i="31"/>
  <c r="AG235" i="31"/>
  <c r="AE236" i="31"/>
  <c r="AF236" i="31"/>
  <c r="AG236" i="31"/>
  <c r="AG162" i="31"/>
  <c r="AF162" i="31"/>
  <c r="AE162" i="31"/>
  <c r="AE83" i="31"/>
  <c r="AF83" i="31"/>
  <c r="AG83" i="31"/>
  <c r="AE84" i="31"/>
  <c r="AF84" i="31"/>
  <c r="AG84" i="31"/>
  <c r="AE85" i="31"/>
  <c r="AF85" i="31"/>
  <c r="AG85" i="31"/>
  <c r="AE86" i="31"/>
  <c r="AF86" i="31"/>
  <c r="AG86" i="31"/>
  <c r="AE87" i="31"/>
  <c r="AF87" i="31"/>
  <c r="AG87" i="31"/>
  <c r="AE88" i="31"/>
  <c r="AF88" i="31"/>
  <c r="AG88" i="31"/>
  <c r="AE89" i="31"/>
  <c r="AF89" i="31"/>
  <c r="AG89" i="31"/>
  <c r="AE90" i="31"/>
  <c r="AF90" i="31"/>
  <c r="AG90" i="31"/>
  <c r="AE91" i="31"/>
  <c r="AF91" i="31"/>
  <c r="AG91" i="31"/>
  <c r="AE92" i="31"/>
  <c r="AF92" i="31"/>
  <c r="AG92" i="31"/>
  <c r="AE93" i="31"/>
  <c r="AF93" i="31"/>
  <c r="AG93" i="31"/>
  <c r="AE94" i="31"/>
  <c r="AF94" i="31"/>
  <c r="AG94" i="31"/>
  <c r="AE95" i="31"/>
  <c r="AF95" i="31"/>
  <c r="AG95" i="31"/>
  <c r="AE96" i="31"/>
  <c r="AF96" i="31"/>
  <c r="AG96" i="31"/>
  <c r="AE97" i="31"/>
  <c r="AF97" i="31"/>
  <c r="AG97" i="31"/>
  <c r="AE98" i="31"/>
  <c r="AF98" i="31"/>
  <c r="AG98" i="31"/>
  <c r="AE99" i="31"/>
  <c r="AF99" i="31"/>
  <c r="AG99" i="31"/>
  <c r="AE100" i="31"/>
  <c r="AF100" i="31"/>
  <c r="AG100" i="31"/>
  <c r="AE101" i="31"/>
  <c r="AF101" i="31"/>
  <c r="AG101" i="31"/>
  <c r="AE102" i="31"/>
  <c r="AF102" i="31"/>
  <c r="AG102" i="31"/>
  <c r="AE103" i="31"/>
  <c r="AF103" i="31"/>
  <c r="AG103" i="31"/>
  <c r="AE104" i="31"/>
  <c r="AF104" i="31"/>
  <c r="AG104" i="31"/>
  <c r="AE105" i="31"/>
  <c r="AF105" i="31"/>
  <c r="AG105" i="31"/>
  <c r="AE106" i="31"/>
  <c r="AF106" i="31"/>
  <c r="AG106" i="31"/>
  <c r="AE107" i="31"/>
  <c r="AF107" i="31"/>
  <c r="AG107" i="31"/>
  <c r="AE108" i="31"/>
  <c r="AF108" i="31"/>
  <c r="AG108" i="31"/>
  <c r="AE109" i="31"/>
  <c r="AF109" i="31"/>
  <c r="AG109" i="31"/>
  <c r="AE110" i="31"/>
  <c r="AF110" i="31"/>
  <c r="AG110" i="31"/>
  <c r="AE111" i="31"/>
  <c r="AF111" i="31"/>
  <c r="AG111" i="31"/>
  <c r="AE112" i="31"/>
  <c r="AF112" i="31"/>
  <c r="AG112" i="31"/>
  <c r="AE113" i="31"/>
  <c r="AF113" i="31"/>
  <c r="AG113" i="31"/>
  <c r="AE114" i="31"/>
  <c r="AF114" i="31"/>
  <c r="AG114" i="31"/>
  <c r="AE115" i="31"/>
  <c r="AF115" i="31"/>
  <c r="AG115" i="31"/>
  <c r="AE116" i="31"/>
  <c r="AF116" i="31"/>
  <c r="AG116" i="31"/>
  <c r="AE117" i="31"/>
  <c r="AF117" i="31"/>
  <c r="AG117" i="31"/>
  <c r="AE118" i="31"/>
  <c r="AF118" i="31"/>
  <c r="AG118" i="31"/>
  <c r="AE119" i="31"/>
  <c r="AF119" i="31"/>
  <c r="AG119" i="31"/>
  <c r="AE120" i="31"/>
  <c r="AF120" i="31"/>
  <c r="AG120" i="31"/>
  <c r="AE121" i="31"/>
  <c r="AF121" i="31"/>
  <c r="AG121" i="31"/>
  <c r="AE122" i="31"/>
  <c r="AF122" i="31"/>
  <c r="AG122" i="31"/>
  <c r="AE123" i="31"/>
  <c r="AF123" i="31"/>
  <c r="AG123" i="31"/>
  <c r="AE124" i="31"/>
  <c r="AF124" i="31"/>
  <c r="AG124" i="31"/>
  <c r="AE125" i="31"/>
  <c r="AF125" i="31"/>
  <c r="AG125" i="31"/>
  <c r="AE126" i="31"/>
  <c r="AF126" i="31"/>
  <c r="AG126" i="31"/>
  <c r="AE127" i="31"/>
  <c r="AF127" i="31"/>
  <c r="AG127" i="31"/>
  <c r="AE128" i="31"/>
  <c r="AF128" i="31"/>
  <c r="AG128" i="31"/>
  <c r="AE129" i="31"/>
  <c r="AF129" i="31"/>
  <c r="AG129" i="31"/>
  <c r="AE130" i="31"/>
  <c r="AF130" i="31"/>
  <c r="AG130" i="31"/>
  <c r="AE131" i="31"/>
  <c r="AF131" i="31"/>
  <c r="AG131" i="31"/>
  <c r="AE132" i="31"/>
  <c r="AF132" i="31"/>
  <c r="AG132" i="31"/>
  <c r="AE133" i="31"/>
  <c r="AF133" i="31"/>
  <c r="AG133" i="31"/>
  <c r="AE134" i="31"/>
  <c r="AF134" i="31"/>
  <c r="AG134" i="31"/>
  <c r="AE135" i="31"/>
  <c r="AF135" i="31"/>
  <c r="AG135" i="31"/>
  <c r="AE136" i="31"/>
  <c r="AF136" i="31"/>
  <c r="AG136" i="31"/>
  <c r="AE137" i="31"/>
  <c r="AF137" i="31"/>
  <c r="AG137" i="31"/>
  <c r="AE138" i="31"/>
  <c r="AF138" i="31"/>
  <c r="AG138" i="31"/>
  <c r="AE139" i="31"/>
  <c r="AF139" i="31"/>
  <c r="AG139" i="31"/>
  <c r="AE140" i="31"/>
  <c r="AF140" i="31"/>
  <c r="AG140" i="31"/>
  <c r="AE141" i="31"/>
  <c r="AF141" i="31"/>
  <c r="AG141" i="31"/>
  <c r="AE142" i="31"/>
  <c r="AF142" i="31"/>
  <c r="AG142" i="31"/>
  <c r="AE143" i="31"/>
  <c r="AF143" i="31"/>
  <c r="AG143" i="31"/>
  <c r="AE144" i="31"/>
  <c r="AF144" i="31"/>
  <c r="AG144" i="31"/>
  <c r="AE145" i="31"/>
  <c r="AF145" i="31"/>
  <c r="AG145" i="31"/>
  <c r="AE146" i="31"/>
  <c r="AF146" i="31"/>
  <c r="AG146" i="31"/>
  <c r="AE147" i="31"/>
  <c r="AF147" i="31"/>
  <c r="AG147" i="31"/>
  <c r="AE148" i="31"/>
  <c r="AF148" i="31"/>
  <c r="AG148" i="31"/>
  <c r="AE149" i="31"/>
  <c r="AF149" i="31"/>
  <c r="AG149" i="31"/>
  <c r="AE150" i="31"/>
  <c r="AF150" i="31"/>
  <c r="AG150" i="31"/>
  <c r="AE151" i="31"/>
  <c r="AF151" i="31"/>
  <c r="AG151" i="31"/>
  <c r="AE152" i="31"/>
  <c r="AF152" i="31"/>
  <c r="AG152" i="31"/>
  <c r="AE153" i="31"/>
  <c r="AF153" i="31"/>
  <c r="AG153" i="31"/>
  <c r="AE154" i="31"/>
  <c r="AF154" i="31"/>
  <c r="AG154" i="31"/>
  <c r="AE155" i="31"/>
  <c r="AF155" i="31"/>
  <c r="AG155" i="31"/>
  <c r="AE156" i="31"/>
  <c r="AF156" i="31"/>
  <c r="AG156" i="31"/>
  <c r="AG82" i="31"/>
  <c r="AF82" i="31"/>
  <c r="AE82" i="31"/>
  <c r="AE4" i="31"/>
  <c r="AF4" i="31"/>
  <c r="AG4" i="31"/>
  <c r="AE5" i="31"/>
  <c r="AF5" i="31"/>
  <c r="AG5" i="31"/>
  <c r="AE6" i="31"/>
  <c r="AF6" i="31"/>
  <c r="AG6" i="31"/>
  <c r="AE7" i="31"/>
  <c r="AF7" i="31"/>
  <c r="AG7" i="31"/>
  <c r="AE8" i="31"/>
  <c r="AF8" i="31"/>
  <c r="AG8" i="31"/>
  <c r="AE9" i="31"/>
  <c r="AF9" i="31"/>
  <c r="AG9" i="31"/>
  <c r="AE10" i="31"/>
  <c r="AF10" i="31"/>
  <c r="AG10" i="31"/>
  <c r="AE11" i="31"/>
  <c r="AF11" i="31"/>
  <c r="AG11" i="31"/>
  <c r="AE12" i="31"/>
  <c r="AF12" i="31"/>
  <c r="AG12" i="31"/>
  <c r="AE13" i="31"/>
  <c r="AF13" i="31"/>
  <c r="AG13" i="31"/>
  <c r="AE14" i="31"/>
  <c r="AF14" i="31"/>
  <c r="AG14" i="31"/>
  <c r="AE15" i="31"/>
  <c r="AF15" i="31"/>
  <c r="AG15" i="31"/>
  <c r="AE16" i="31"/>
  <c r="AF16" i="31"/>
  <c r="AG16" i="31"/>
  <c r="AE17" i="31"/>
  <c r="AF17" i="31"/>
  <c r="AG17" i="31"/>
  <c r="AE18" i="31"/>
  <c r="AF18" i="31"/>
  <c r="AG18" i="31"/>
  <c r="AE19" i="31"/>
  <c r="AF19" i="31"/>
  <c r="AG19" i="31"/>
  <c r="AE20" i="31"/>
  <c r="AF20" i="31"/>
  <c r="AG20" i="31"/>
  <c r="AE21" i="31"/>
  <c r="AF21" i="31"/>
  <c r="AG21" i="31"/>
  <c r="AE22" i="31"/>
  <c r="AF22" i="31"/>
  <c r="AG22" i="31"/>
  <c r="AE23" i="31"/>
  <c r="AF23" i="31"/>
  <c r="AG23" i="31"/>
  <c r="AE24" i="31"/>
  <c r="AF24" i="31"/>
  <c r="AG24" i="31"/>
  <c r="AE25" i="31"/>
  <c r="AF25" i="31"/>
  <c r="AG25" i="31"/>
  <c r="AE26" i="31"/>
  <c r="AF26" i="31"/>
  <c r="AG26" i="31"/>
  <c r="AE27" i="31"/>
  <c r="AF27" i="31"/>
  <c r="AG27" i="31"/>
  <c r="AE28" i="31"/>
  <c r="AF28" i="31"/>
  <c r="AG28" i="31"/>
  <c r="AE29" i="31"/>
  <c r="AF29" i="31"/>
  <c r="AG29" i="31"/>
  <c r="AE30" i="31"/>
  <c r="AF30" i="31"/>
  <c r="AG30" i="31"/>
  <c r="AE31" i="31"/>
  <c r="AF31" i="31"/>
  <c r="AG31" i="31"/>
  <c r="AE32" i="31"/>
  <c r="AF32" i="31"/>
  <c r="AG32" i="31"/>
  <c r="AE33" i="31"/>
  <c r="AF33" i="31"/>
  <c r="AG33" i="31"/>
  <c r="AE34" i="31"/>
  <c r="AF34" i="31"/>
  <c r="AG34" i="31"/>
  <c r="AE35" i="31"/>
  <c r="AF35" i="31"/>
  <c r="AG35" i="31"/>
  <c r="AE36" i="31"/>
  <c r="AF36" i="31"/>
  <c r="AG36" i="31"/>
  <c r="AE37" i="31"/>
  <c r="AF37" i="31"/>
  <c r="AG37" i="31"/>
  <c r="AE38" i="31"/>
  <c r="AF38" i="31"/>
  <c r="AG38" i="31"/>
  <c r="AE39" i="31"/>
  <c r="AF39" i="31"/>
  <c r="AG39" i="31"/>
  <c r="AE40" i="31"/>
  <c r="AF40" i="31"/>
  <c r="AG40" i="31"/>
  <c r="AE41" i="31"/>
  <c r="AF41" i="31"/>
  <c r="AG41" i="31"/>
  <c r="AE42" i="31"/>
  <c r="AF42" i="31"/>
  <c r="AG42" i="31"/>
  <c r="AE43" i="31"/>
  <c r="AF43" i="31"/>
  <c r="AG43" i="31"/>
  <c r="AE44" i="31"/>
  <c r="AF44" i="31"/>
  <c r="AG44" i="31"/>
  <c r="AE45" i="31"/>
  <c r="AF45" i="31"/>
  <c r="AG45" i="31"/>
  <c r="AE46" i="31"/>
  <c r="AF46" i="31"/>
  <c r="AG46" i="31"/>
  <c r="AE47" i="31"/>
  <c r="AF47" i="31"/>
  <c r="AG47" i="31"/>
  <c r="AE48" i="31"/>
  <c r="AF48" i="31"/>
  <c r="AG48" i="31"/>
  <c r="AE49" i="31"/>
  <c r="AF49" i="31"/>
  <c r="AG49" i="31"/>
  <c r="AE50" i="31"/>
  <c r="AF50" i="31"/>
  <c r="AG50" i="31"/>
  <c r="AE51" i="31"/>
  <c r="AF51" i="31"/>
  <c r="AG51" i="31"/>
  <c r="AE52" i="31"/>
  <c r="AF52" i="31"/>
  <c r="AG52" i="31"/>
  <c r="AE53" i="31"/>
  <c r="AF53" i="31"/>
  <c r="AG53" i="31"/>
  <c r="AE54" i="31"/>
  <c r="AF54" i="31"/>
  <c r="AG54" i="31"/>
  <c r="AE55" i="31"/>
  <c r="AF55" i="31"/>
  <c r="AG55" i="31"/>
  <c r="AE56" i="31"/>
  <c r="AF56" i="31"/>
  <c r="AG56" i="31"/>
  <c r="AE57" i="31"/>
  <c r="AF57" i="31"/>
  <c r="AG57" i="31"/>
  <c r="AE58" i="31"/>
  <c r="AF58" i="31"/>
  <c r="AG58" i="31"/>
  <c r="AE59" i="31"/>
  <c r="AF59" i="31"/>
  <c r="AG59" i="31"/>
  <c r="AE60" i="31"/>
  <c r="AF60" i="31"/>
  <c r="AG60" i="31"/>
  <c r="AE61" i="31"/>
  <c r="AF61" i="31"/>
  <c r="AG61" i="31"/>
  <c r="AE62" i="31"/>
  <c r="AF62" i="31"/>
  <c r="AG62" i="31"/>
  <c r="AE63" i="31"/>
  <c r="AF63" i="31"/>
  <c r="AG63" i="31"/>
  <c r="AE64" i="31"/>
  <c r="AF64" i="31"/>
  <c r="AG64" i="31"/>
  <c r="AE65" i="31"/>
  <c r="AF65" i="31"/>
  <c r="AG65" i="31"/>
  <c r="AE66" i="31"/>
  <c r="AF66" i="31"/>
  <c r="AG66" i="31"/>
  <c r="AE67" i="31"/>
  <c r="AF67" i="31"/>
  <c r="AG67" i="31"/>
  <c r="AE68" i="31"/>
  <c r="AF68" i="31"/>
  <c r="AG68" i="31"/>
  <c r="AE69" i="31"/>
  <c r="AF69" i="31"/>
  <c r="AG69" i="31"/>
  <c r="AE70" i="31"/>
  <c r="AF70" i="31"/>
  <c r="AG70" i="31"/>
  <c r="AE71" i="31"/>
  <c r="AF71" i="31"/>
  <c r="AG71" i="31"/>
  <c r="AE72" i="31"/>
  <c r="AF72" i="31"/>
  <c r="AG72" i="31"/>
  <c r="AE73" i="31"/>
  <c r="AF73" i="31"/>
  <c r="AG73" i="31"/>
  <c r="AE74" i="31"/>
  <c r="AF74" i="31"/>
  <c r="AG74" i="31"/>
  <c r="AE75" i="31"/>
  <c r="AF75" i="31"/>
  <c r="AG75" i="31"/>
  <c r="AE76" i="31"/>
  <c r="AF76" i="31"/>
  <c r="AG76" i="31"/>
  <c r="AE77" i="31"/>
  <c r="AF77" i="31"/>
  <c r="AG77" i="31"/>
  <c r="AG3" i="31"/>
  <c r="AF3" i="31"/>
  <c r="AE3" i="31"/>
  <c r="C242" i="31"/>
  <c r="W243" i="31"/>
  <c r="X243" i="31"/>
  <c r="Y243" i="31"/>
  <c r="Z243" i="31"/>
  <c r="AA243" i="31"/>
  <c r="AB243" i="31"/>
  <c r="AC243" i="31"/>
  <c r="AD243" i="31"/>
  <c r="W244" i="31"/>
  <c r="X244" i="31"/>
  <c r="Y244" i="31"/>
  <c r="Z244" i="31"/>
  <c r="AA244" i="31"/>
  <c r="AB244" i="31"/>
  <c r="AC244" i="31"/>
  <c r="AD244" i="31"/>
  <c r="W245" i="31"/>
  <c r="X245" i="31"/>
  <c r="Y245" i="31"/>
  <c r="Z245" i="31"/>
  <c r="AA245" i="31"/>
  <c r="AB245" i="31"/>
  <c r="AC245" i="31"/>
  <c r="AD245" i="31"/>
  <c r="W246" i="31"/>
  <c r="X246" i="31"/>
  <c r="Y246" i="31"/>
  <c r="Z246" i="31"/>
  <c r="AA246" i="31"/>
  <c r="AB246" i="31"/>
  <c r="AC246" i="31"/>
  <c r="AD246" i="31"/>
  <c r="W247" i="31"/>
  <c r="X247" i="31"/>
  <c r="Y247" i="31"/>
  <c r="Z247" i="31"/>
  <c r="AA247" i="31"/>
  <c r="AB247" i="31"/>
  <c r="AC247" i="31"/>
  <c r="AD247" i="31"/>
  <c r="W248" i="31"/>
  <c r="X248" i="31"/>
  <c r="Y248" i="31"/>
  <c r="Z248" i="31"/>
  <c r="AA248" i="31"/>
  <c r="AB248" i="31"/>
  <c r="AC248" i="31"/>
  <c r="AD248" i="31"/>
  <c r="W249" i="31"/>
  <c r="X249" i="31"/>
  <c r="Y249" i="31"/>
  <c r="Z249" i="31"/>
  <c r="AA249" i="31"/>
  <c r="AB249" i="31"/>
  <c r="AC249" i="31"/>
  <c r="AD249" i="31"/>
  <c r="W250" i="31"/>
  <c r="X250" i="31"/>
  <c r="Y250" i="31"/>
  <c r="Z250" i="31"/>
  <c r="AA250" i="31"/>
  <c r="AB250" i="31"/>
  <c r="AC250" i="31"/>
  <c r="AD250" i="31"/>
  <c r="W251" i="31"/>
  <c r="X251" i="31"/>
  <c r="Y251" i="31"/>
  <c r="Z251" i="31"/>
  <c r="AA251" i="31"/>
  <c r="AB251" i="31"/>
  <c r="AC251" i="31"/>
  <c r="AD251" i="31"/>
  <c r="W252" i="31"/>
  <c r="X252" i="31"/>
  <c r="Y252" i="31"/>
  <c r="Z252" i="31"/>
  <c r="AA252" i="31"/>
  <c r="AB252" i="31"/>
  <c r="AC252" i="31"/>
  <c r="AD252" i="31"/>
  <c r="W253" i="31"/>
  <c r="X253" i="31"/>
  <c r="Y253" i="31"/>
  <c r="Z253" i="31"/>
  <c r="AA253" i="31"/>
  <c r="AB253" i="31"/>
  <c r="AC253" i="31"/>
  <c r="AD253" i="31"/>
  <c r="W254" i="31"/>
  <c r="X254" i="31"/>
  <c r="Y254" i="31"/>
  <c r="Z254" i="31"/>
  <c r="AA254" i="31"/>
  <c r="AB254" i="31"/>
  <c r="AC254" i="31"/>
  <c r="AD254" i="31"/>
  <c r="W255" i="31"/>
  <c r="X255" i="31"/>
  <c r="Y255" i="31"/>
  <c r="Z255" i="31"/>
  <c r="AA255" i="31"/>
  <c r="AB255" i="31"/>
  <c r="AC255" i="31"/>
  <c r="AD255" i="31"/>
  <c r="W256" i="31"/>
  <c r="X256" i="31"/>
  <c r="Y256" i="31"/>
  <c r="Z256" i="31"/>
  <c r="AA256" i="31"/>
  <c r="AB256" i="31"/>
  <c r="AC256" i="31"/>
  <c r="AD256" i="31"/>
  <c r="W257" i="31"/>
  <c r="X257" i="31"/>
  <c r="Y257" i="31"/>
  <c r="Z257" i="31"/>
  <c r="AA257" i="31"/>
  <c r="AB257" i="31"/>
  <c r="AC257" i="31"/>
  <c r="AD257" i="31"/>
  <c r="W258" i="31"/>
  <c r="X258" i="31"/>
  <c r="Y258" i="31"/>
  <c r="Z258" i="31"/>
  <c r="AA258" i="31"/>
  <c r="AB258" i="31"/>
  <c r="AC258" i="31"/>
  <c r="AD258" i="31"/>
  <c r="W259" i="31"/>
  <c r="X259" i="31"/>
  <c r="Y259" i="31"/>
  <c r="Z259" i="31"/>
  <c r="AA259" i="31"/>
  <c r="AB259" i="31"/>
  <c r="AC259" i="31"/>
  <c r="AD259" i="31"/>
  <c r="W260" i="31"/>
  <c r="X260" i="31"/>
  <c r="Y260" i="31"/>
  <c r="Z260" i="31"/>
  <c r="AA260" i="31"/>
  <c r="AB260" i="31"/>
  <c r="AC260" i="31"/>
  <c r="AD260" i="31"/>
  <c r="W261" i="31"/>
  <c r="X261" i="31"/>
  <c r="Y261" i="31"/>
  <c r="Z261" i="31"/>
  <c r="AA261" i="31"/>
  <c r="AB261" i="31"/>
  <c r="AC261" i="31"/>
  <c r="AD261" i="31"/>
  <c r="W262" i="31"/>
  <c r="X262" i="31"/>
  <c r="Y262" i="31"/>
  <c r="Z262" i="31"/>
  <c r="AA262" i="31"/>
  <c r="AB262" i="31"/>
  <c r="AC262" i="31"/>
  <c r="AD262" i="31"/>
  <c r="W263" i="31"/>
  <c r="X263" i="31"/>
  <c r="Y263" i="31"/>
  <c r="Z263" i="31"/>
  <c r="AA263" i="31"/>
  <c r="AB263" i="31"/>
  <c r="AC263" i="31"/>
  <c r="AD263" i="31"/>
  <c r="W264" i="31"/>
  <c r="X264" i="31"/>
  <c r="Y264" i="31"/>
  <c r="Z264" i="31"/>
  <c r="AA264" i="31"/>
  <c r="AB264" i="31"/>
  <c r="AC264" i="31"/>
  <c r="AD264" i="31"/>
  <c r="W265" i="31"/>
  <c r="X265" i="31"/>
  <c r="Y265" i="31"/>
  <c r="Z265" i="31"/>
  <c r="AA265" i="31"/>
  <c r="AB265" i="31"/>
  <c r="AC265" i="31"/>
  <c r="AD265" i="31"/>
  <c r="W266" i="31"/>
  <c r="X266" i="31"/>
  <c r="Y266" i="31"/>
  <c r="Z266" i="31"/>
  <c r="AA266" i="31"/>
  <c r="AB266" i="31"/>
  <c r="AC266" i="31"/>
  <c r="AD266" i="31"/>
  <c r="W267" i="31"/>
  <c r="X267" i="31"/>
  <c r="Y267" i="31"/>
  <c r="Z267" i="31"/>
  <c r="AA267" i="31"/>
  <c r="AB267" i="31"/>
  <c r="AC267" i="31"/>
  <c r="AD267" i="31"/>
  <c r="W268" i="31"/>
  <c r="X268" i="31"/>
  <c r="Y268" i="31"/>
  <c r="Z268" i="31"/>
  <c r="AA268" i="31"/>
  <c r="AB268" i="31"/>
  <c r="AC268" i="31"/>
  <c r="AD268" i="31"/>
  <c r="W269" i="31"/>
  <c r="X269" i="31"/>
  <c r="Y269" i="31"/>
  <c r="Z269" i="31"/>
  <c r="AA269" i="31"/>
  <c r="AB269" i="31"/>
  <c r="AC269" i="31"/>
  <c r="AD269" i="31"/>
  <c r="W270" i="31"/>
  <c r="X270" i="31"/>
  <c r="Y270" i="31"/>
  <c r="Z270" i="31"/>
  <c r="AA270" i="31"/>
  <c r="AB270" i="31"/>
  <c r="AC270" i="31"/>
  <c r="AD270" i="31"/>
  <c r="W271" i="31"/>
  <c r="X271" i="31"/>
  <c r="Y271" i="31"/>
  <c r="Z271" i="31"/>
  <c r="AA271" i="31"/>
  <c r="AB271" i="31"/>
  <c r="AC271" i="31"/>
  <c r="AD271" i="31"/>
  <c r="W272" i="31"/>
  <c r="X272" i="31"/>
  <c r="Y272" i="31"/>
  <c r="Z272" i="31"/>
  <c r="AA272" i="31"/>
  <c r="AB272" i="31"/>
  <c r="AC272" i="31"/>
  <c r="AD272" i="31"/>
  <c r="W273" i="31"/>
  <c r="X273" i="31"/>
  <c r="Y273" i="31"/>
  <c r="Z273" i="31"/>
  <c r="AA273" i="31"/>
  <c r="AB273" i="31"/>
  <c r="AC273" i="31"/>
  <c r="AD273" i="31"/>
  <c r="W274" i="31"/>
  <c r="X274" i="31"/>
  <c r="Y274" i="31"/>
  <c r="Z274" i="31"/>
  <c r="AA274" i="31"/>
  <c r="AB274" i="31"/>
  <c r="AC274" i="31"/>
  <c r="AD274" i="31"/>
  <c r="W275" i="31"/>
  <c r="X275" i="31"/>
  <c r="Y275" i="31"/>
  <c r="Z275" i="31"/>
  <c r="AA275" i="31"/>
  <c r="AB275" i="31"/>
  <c r="AC275" i="31"/>
  <c r="AD275" i="31"/>
  <c r="W276" i="31"/>
  <c r="X276" i="31"/>
  <c r="Y276" i="31"/>
  <c r="Z276" i="31"/>
  <c r="AA276" i="31"/>
  <c r="AB276" i="31"/>
  <c r="AC276" i="31"/>
  <c r="AD276" i="31"/>
  <c r="W277" i="31"/>
  <c r="X277" i="31"/>
  <c r="Y277" i="31"/>
  <c r="Z277" i="31"/>
  <c r="AA277" i="31"/>
  <c r="AB277" i="31"/>
  <c r="AC277" i="31"/>
  <c r="AD277" i="31"/>
  <c r="W278" i="31"/>
  <c r="X278" i="31"/>
  <c r="Y278" i="31"/>
  <c r="Z278" i="31"/>
  <c r="AA278" i="31"/>
  <c r="AB278" i="31"/>
  <c r="AC278" i="31"/>
  <c r="AD278" i="31"/>
  <c r="W279" i="31"/>
  <c r="X279" i="31"/>
  <c r="Y279" i="31"/>
  <c r="Z279" i="31"/>
  <c r="AA279" i="31"/>
  <c r="AB279" i="31"/>
  <c r="AC279" i="31"/>
  <c r="AD279" i="31"/>
  <c r="W280" i="31"/>
  <c r="X280" i="31"/>
  <c r="Y280" i="31"/>
  <c r="Z280" i="31"/>
  <c r="AA280" i="31"/>
  <c r="AB280" i="31"/>
  <c r="AC280" i="31"/>
  <c r="AD280" i="31"/>
  <c r="W281" i="31"/>
  <c r="X281" i="31"/>
  <c r="Y281" i="31"/>
  <c r="Z281" i="31"/>
  <c r="AA281" i="31"/>
  <c r="AB281" i="31"/>
  <c r="AC281" i="31"/>
  <c r="AD281" i="31"/>
  <c r="W282" i="31"/>
  <c r="X282" i="31"/>
  <c r="Y282" i="31"/>
  <c r="Z282" i="31"/>
  <c r="AA282" i="31"/>
  <c r="AB282" i="31"/>
  <c r="AC282" i="31"/>
  <c r="AD282" i="31"/>
  <c r="W283" i="31"/>
  <c r="X283" i="31"/>
  <c r="Y283" i="31"/>
  <c r="Z283" i="31"/>
  <c r="AA283" i="31"/>
  <c r="AB283" i="31"/>
  <c r="AC283" i="31"/>
  <c r="AD283" i="31"/>
  <c r="W284" i="31"/>
  <c r="X284" i="31"/>
  <c r="Y284" i="31"/>
  <c r="Z284" i="31"/>
  <c r="AA284" i="31"/>
  <c r="AB284" i="31"/>
  <c r="AC284" i="31"/>
  <c r="AD284" i="31"/>
  <c r="W285" i="31"/>
  <c r="X285" i="31"/>
  <c r="Y285" i="31"/>
  <c r="Z285" i="31"/>
  <c r="AA285" i="31"/>
  <c r="AB285" i="31"/>
  <c r="AC285" i="31"/>
  <c r="AD285" i="31"/>
  <c r="W286" i="31"/>
  <c r="X286" i="31"/>
  <c r="Y286" i="31"/>
  <c r="Z286" i="31"/>
  <c r="AA286" i="31"/>
  <c r="AB286" i="31"/>
  <c r="AC286" i="31"/>
  <c r="AD286" i="31"/>
  <c r="W287" i="31"/>
  <c r="X287" i="31"/>
  <c r="Y287" i="31"/>
  <c r="Z287" i="31"/>
  <c r="AA287" i="31"/>
  <c r="AB287" i="31"/>
  <c r="AC287" i="31"/>
  <c r="AD287" i="31"/>
  <c r="W288" i="31"/>
  <c r="X288" i="31"/>
  <c r="Y288" i="31"/>
  <c r="Z288" i="31"/>
  <c r="AA288" i="31"/>
  <c r="AB288" i="31"/>
  <c r="AC288" i="31"/>
  <c r="AD288" i="31"/>
  <c r="W289" i="31"/>
  <c r="X289" i="31"/>
  <c r="Y289" i="31"/>
  <c r="Z289" i="31"/>
  <c r="AA289" i="31"/>
  <c r="AB289" i="31"/>
  <c r="AC289" i="31"/>
  <c r="AD289" i="31"/>
  <c r="W290" i="31"/>
  <c r="X290" i="31"/>
  <c r="Y290" i="31"/>
  <c r="Z290" i="31"/>
  <c r="AA290" i="31"/>
  <c r="AB290" i="31"/>
  <c r="AC290" i="31"/>
  <c r="AD290" i="31"/>
  <c r="W291" i="31"/>
  <c r="X291" i="31"/>
  <c r="Y291" i="31"/>
  <c r="Z291" i="31"/>
  <c r="AA291" i="31"/>
  <c r="AB291" i="31"/>
  <c r="AC291" i="31"/>
  <c r="AD291" i="31"/>
  <c r="W292" i="31"/>
  <c r="X292" i="31"/>
  <c r="Y292" i="31"/>
  <c r="Z292" i="31"/>
  <c r="AA292" i="31"/>
  <c r="AB292" i="31"/>
  <c r="AC292" i="31"/>
  <c r="AD292" i="31"/>
  <c r="W293" i="31"/>
  <c r="X293" i="31"/>
  <c r="Y293" i="31"/>
  <c r="Z293" i="31"/>
  <c r="AA293" i="31"/>
  <c r="AB293" i="31"/>
  <c r="AC293" i="31"/>
  <c r="AD293" i="31"/>
  <c r="W294" i="31"/>
  <c r="X294" i="31"/>
  <c r="Y294" i="31"/>
  <c r="Z294" i="31"/>
  <c r="AA294" i="31"/>
  <c r="AB294" i="31"/>
  <c r="AC294" i="31"/>
  <c r="AD294" i="31"/>
  <c r="W295" i="31"/>
  <c r="X295" i="31"/>
  <c r="Y295" i="31"/>
  <c r="Z295" i="31"/>
  <c r="AA295" i="31"/>
  <c r="AB295" i="31"/>
  <c r="AC295" i="31"/>
  <c r="AD295" i="31"/>
  <c r="W296" i="31"/>
  <c r="X296" i="31"/>
  <c r="Y296" i="31"/>
  <c r="Z296" i="31"/>
  <c r="AA296" i="31"/>
  <c r="AB296" i="31"/>
  <c r="AC296" i="31"/>
  <c r="AD296" i="31"/>
  <c r="W297" i="31"/>
  <c r="X297" i="31"/>
  <c r="Y297" i="31"/>
  <c r="Z297" i="31"/>
  <c r="AA297" i="31"/>
  <c r="AB297" i="31"/>
  <c r="AC297" i="31"/>
  <c r="AD297" i="31"/>
  <c r="W298" i="31"/>
  <c r="X298" i="31"/>
  <c r="Y298" i="31"/>
  <c r="Z298" i="31"/>
  <c r="AA298" i="31"/>
  <c r="AB298" i="31"/>
  <c r="AC298" i="31"/>
  <c r="AD298" i="31"/>
  <c r="W299" i="31"/>
  <c r="X299" i="31"/>
  <c r="Y299" i="31"/>
  <c r="Z299" i="31"/>
  <c r="AA299" i="31"/>
  <c r="AB299" i="31"/>
  <c r="AC299" i="31"/>
  <c r="AD299" i="31"/>
  <c r="W300" i="31"/>
  <c r="X300" i="31"/>
  <c r="Y300" i="31"/>
  <c r="Z300" i="31"/>
  <c r="AA300" i="31"/>
  <c r="AB300" i="31"/>
  <c r="AC300" i="31"/>
  <c r="AD300" i="31"/>
  <c r="W301" i="31"/>
  <c r="X301" i="31"/>
  <c r="Y301" i="31"/>
  <c r="Z301" i="31"/>
  <c r="AA301" i="31"/>
  <c r="AB301" i="31"/>
  <c r="AC301" i="31"/>
  <c r="AD301" i="31"/>
  <c r="W302" i="31"/>
  <c r="X302" i="31"/>
  <c r="Y302" i="31"/>
  <c r="Z302" i="31"/>
  <c r="AA302" i="31"/>
  <c r="AB302" i="31"/>
  <c r="AC302" i="31"/>
  <c r="AD302" i="31"/>
  <c r="W303" i="31"/>
  <c r="X303" i="31"/>
  <c r="Y303" i="31"/>
  <c r="Z303" i="31"/>
  <c r="AA303" i="31"/>
  <c r="AB303" i="31"/>
  <c r="AC303" i="31"/>
  <c r="AD303" i="31"/>
  <c r="W304" i="31"/>
  <c r="X304" i="31"/>
  <c r="Y304" i="31"/>
  <c r="Z304" i="31"/>
  <c r="AA304" i="31"/>
  <c r="AB304" i="31"/>
  <c r="AC304" i="31"/>
  <c r="AD304" i="31"/>
  <c r="W305" i="31"/>
  <c r="X305" i="31"/>
  <c r="Y305" i="31"/>
  <c r="Z305" i="31"/>
  <c r="AA305" i="31"/>
  <c r="AB305" i="31"/>
  <c r="AC305" i="31"/>
  <c r="AD305" i="31"/>
  <c r="W306" i="31"/>
  <c r="X306" i="31"/>
  <c r="Y306" i="31"/>
  <c r="Z306" i="31"/>
  <c r="AA306" i="31"/>
  <c r="AB306" i="31"/>
  <c r="AC306" i="31"/>
  <c r="AD306" i="31"/>
  <c r="W307" i="31"/>
  <c r="X307" i="31"/>
  <c r="Y307" i="31"/>
  <c r="Z307" i="31"/>
  <c r="AA307" i="31"/>
  <c r="AB307" i="31"/>
  <c r="AC307" i="31"/>
  <c r="AD307" i="31"/>
  <c r="W308" i="31"/>
  <c r="X308" i="31"/>
  <c r="Y308" i="31"/>
  <c r="Z308" i="31"/>
  <c r="AA308" i="31"/>
  <c r="AB308" i="31"/>
  <c r="AC308" i="31"/>
  <c r="AD308" i="31"/>
  <c r="W309" i="31"/>
  <c r="X309" i="31"/>
  <c r="Y309" i="31"/>
  <c r="Z309" i="31"/>
  <c r="AA309" i="31"/>
  <c r="AB309" i="31"/>
  <c r="AC309" i="31"/>
  <c r="AD309" i="31"/>
  <c r="W310" i="31"/>
  <c r="X310" i="31"/>
  <c r="Y310" i="31"/>
  <c r="Z310" i="31"/>
  <c r="AA310" i="31"/>
  <c r="AB310" i="31"/>
  <c r="AC310" i="31"/>
  <c r="AD310" i="31"/>
  <c r="W311" i="31"/>
  <c r="X311" i="31"/>
  <c r="Y311" i="31"/>
  <c r="Z311" i="31"/>
  <c r="AA311" i="31"/>
  <c r="AB311" i="31"/>
  <c r="AC311" i="31"/>
  <c r="AD311" i="31"/>
  <c r="W312" i="31"/>
  <c r="X312" i="31"/>
  <c r="Y312" i="31"/>
  <c r="Z312" i="31"/>
  <c r="AA312" i="31"/>
  <c r="AB312" i="31"/>
  <c r="AC312" i="31"/>
  <c r="AD312" i="31"/>
  <c r="W313" i="31"/>
  <c r="X313" i="31"/>
  <c r="Y313" i="31"/>
  <c r="Z313" i="31"/>
  <c r="AA313" i="31"/>
  <c r="AB313" i="31"/>
  <c r="AC313" i="31"/>
  <c r="AD313" i="31"/>
  <c r="W314" i="31"/>
  <c r="X314" i="31"/>
  <c r="Y314" i="31"/>
  <c r="Z314" i="31"/>
  <c r="AA314" i="31"/>
  <c r="AB314" i="31"/>
  <c r="AC314" i="31"/>
  <c r="AD314" i="31"/>
  <c r="W315" i="31"/>
  <c r="X315" i="31"/>
  <c r="Y315" i="31"/>
  <c r="Z315" i="31"/>
  <c r="AA315" i="31"/>
  <c r="AB315" i="31"/>
  <c r="AC315" i="31"/>
  <c r="AD315" i="31"/>
  <c r="W316" i="31"/>
  <c r="X316" i="31"/>
  <c r="Y316" i="31"/>
  <c r="Z316" i="31"/>
  <c r="AA316" i="31"/>
  <c r="AB316" i="31"/>
  <c r="AC316" i="31"/>
  <c r="AD316" i="31"/>
  <c r="AD242" i="31"/>
  <c r="AC242" i="31"/>
  <c r="AB242" i="31"/>
  <c r="AA242" i="31"/>
  <c r="Z242" i="31"/>
  <c r="Y242" i="31"/>
  <c r="X242" i="31"/>
  <c r="W242" i="31"/>
  <c r="W163" i="31"/>
  <c r="X163" i="31"/>
  <c r="Y163" i="31"/>
  <c r="Z163" i="31"/>
  <c r="AA163" i="31"/>
  <c r="AB163" i="31"/>
  <c r="AC163" i="31"/>
  <c r="AD163" i="31"/>
  <c r="W164" i="31"/>
  <c r="X164" i="31"/>
  <c r="Y164" i="31"/>
  <c r="Z164" i="31"/>
  <c r="AA164" i="31"/>
  <c r="AB164" i="31"/>
  <c r="AC164" i="31"/>
  <c r="AD164" i="31"/>
  <c r="W165" i="31"/>
  <c r="X165" i="31"/>
  <c r="Y165" i="31"/>
  <c r="Z165" i="31"/>
  <c r="AA165" i="31"/>
  <c r="AB165" i="31"/>
  <c r="AC165" i="31"/>
  <c r="AD165" i="31"/>
  <c r="W166" i="31"/>
  <c r="X166" i="31"/>
  <c r="Y166" i="31"/>
  <c r="Z166" i="31"/>
  <c r="AA166" i="31"/>
  <c r="AB166" i="31"/>
  <c r="AC166" i="31"/>
  <c r="AD166" i="31"/>
  <c r="W167" i="31"/>
  <c r="X167" i="31"/>
  <c r="Y167" i="31"/>
  <c r="Z167" i="31"/>
  <c r="AA167" i="31"/>
  <c r="AB167" i="31"/>
  <c r="AC167" i="31"/>
  <c r="AD167" i="31"/>
  <c r="W168" i="31"/>
  <c r="X168" i="31"/>
  <c r="Y168" i="31"/>
  <c r="Z168" i="31"/>
  <c r="AA168" i="31"/>
  <c r="AB168" i="31"/>
  <c r="AC168" i="31"/>
  <c r="AD168" i="31"/>
  <c r="W169" i="31"/>
  <c r="X169" i="31"/>
  <c r="Y169" i="31"/>
  <c r="Z169" i="31"/>
  <c r="AA169" i="31"/>
  <c r="AB169" i="31"/>
  <c r="AC169" i="31"/>
  <c r="AD169" i="31"/>
  <c r="W170" i="31"/>
  <c r="X170" i="31"/>
  <c r="Y170" i="31"/>
  <c r="Z170" i="31"/>
  <c r="AA170" i="31"/>
  <c r="AB170" i="31"/>
  <c r="AC170" i="31"/>
  <c r="AD170" i="31"/>
  <c r="W171" i="31"/>
  <c r="X171" i="31"/>
  <c r="Y171" i="31"/>
  <c r="Z171" i="31"/>
  <c r="AA171" i="31"/>
  <c r="AB171" i="31"/>
  <c r="AC171" i="31"/>
  <c r="AD171" i="31"/>
  <c r="W172" i="31"/>
  <c r="X172" i="31"/>
  <c r="Y172" i="31"/>
  <c r="Z172" i="31"/>
  <c r="AA172" i="31"/>
  <c r="AB172" i="31"/>
  <c r="AC172" i="31"/>
  <c r="AD172" i="31"/>
  <c r="W173" i="31"/>
  <c r="X173" i="31"/>
  <c r="Y173" i="31"/>
  <c r="Z173" i="31"/>
  <c r="AA173" i="31"/>
  <c r="AB173" i="31"/>
  <c r="AC173" i="31"/>
  <c r="AD173" i="31"/>
  <c r="W174" i="31"/>
  <c r="X174" i="31"/>
  <c r="Y174" i="31"/>
  <c r="Z174" i="31"/>
  <c r="AA174" i="31"/>
  <c r="AB174" i="31"/>
  <c r="AC174" i="31"/>
  <c r="AD174" i="31"/>
  <c r="W175" i="31"/>
  <c r="X175" i="31"/>
  <c r="Y175" i="31"/>
  <c r="Z175" i="31"/>
  <c r="AA175" i="31"/>
  <c r="AB175" i="31"/>
  <c r="AC175" i="31"/>
  <c r="AD175" i="31"/>
  <c r="W176" i="31"/>
  <c r="X176" i="31"/>
  <c r="Y176" i="31"/>
  <c r="Z176" i="31"/>
  <c r="AA176" i="31"/>
  <c r="AB176" i="31"/>
  <c r="AC176" i="31"/>
  <c r="AD176" i="31"/>
  <c r="W177" i="31"/>
  <c r="X177" i="31"/>
  <c r="Y177" i="31"/>
  <c r="Z177" i="31"/>
  <c r="AA177" i="31"/>
  <c r="AB177" i="31"/>
  <c r="AC177" i="31"/>
  <c r="AD177" i="31"/>
  <c r="W178" i="31"/>
  <c r="X178" i="31"/>
  <c r="Y178" i="31"/>
  <c r="Z178" i="31"/>
  <c r="AA178" i="31"/>
  <c r="AB178" i="31"/>
  <c r="AC178" i="31"/>
  <c r="AD178" i="31"/>
  <c r="W179" i="31"/>
  <c r="X179" i="31"/>
  <c r="Y179" i="31"/>
  <c r="Z179" i="31"/>
  <c r="AA179" i="31"/>
  <c r="AB179" i="31"/>
  <c r="AC179" i="31"/>
  <c r="AD179" i="31"/>
  <c r="W180" i="31"/>
  <c r="X180" i="31"/>
  <c r="Y180" i="31"/>
  <c r="Z180" i="31"/>
  <c r="AA180" i="31"/>
  <c r="AB180" i="31"/>
  <c r="AC180" i="31"/>
  <c r="AD180" i="31"/>
  <c r="W181" i="31"/>
  <c r="X181" i="31"/>
  <c r="Y181" i="31"/>
  <c r="Z181" i="31"/>
  <c r="AA181" i="31"/>
  <c r="AB181" i="31"/>
  <c r="AC181" i="31"/>
  <c r="AD181" i="31"/>
  <c r="W182" i="31"/>
  <c r="X182" i="31"/>
  <c r="Y182" i="31"/>
  <c r="Z182" i="31"/>
  <c r="AA182" i="31"/>
  <c r="AB182" i="31"/>
  <c r="AC182" i="31"/>
  <c r="AD182" i="31"/>
  <c r="W183" i="31"/>
  <c r="X183" i="31"/>
  <c r="Y183" i="31"/>
  <c r="Z183" i="31"/>
  <c r="AA183" i="31"/>
  <c r="AB183" i="31"/>
  <c r="AC183" i="31"/>
  <c r="AD183" i="31"/>
  <c r="W184" i="31"/>
  <c r="X184" i="31"/>
  <c r="Y184" i="31"/>
  <c r="Z184" i="31"/>
  <c r="AA184" i="31"/>
  <c r="AB184" i="31"/>
  <c r="AC184" i="31"/>
  <c r="AD184" i="31"/>
  <c r="W185" i="31"/>
  <c r="X185" i="31"/>
  <c r="Y185" i="31"/>
  <c r="Z185" i="31"/>
  <c r="AA185" i="31"/>
  <c r="AB185" i="31"/>
  <c r="AC185" i="31"/>
  <c r="AD185" i="31"/>
  <c r="W186" i="31"/>
  <c r="X186" i="31"/>
  <c r="Y186" i="31"/>
  <c r="Z186" i="31"/>
  <c r="AA186" i="31"/>
  <c r="AB186" i="31"/>
  <c r="AC186" i="31"/>
  <c r="AD186" i="31"/>
  <c r="W187" i="31"/>
  <c r="X187" i="31"/>
  <c r="Y187" i="31"/>
  <c r="Z187" i="31"/>
  <c r="AA187" i="31"/>
  <c r="AB187" i="31"/>
  <c r="AC187" i="31"/>
  <c r="AD187" i="31"/>
  <c r="W188" i="31"/>
  <c r="X188" i="31"/>
  <c r="Y188" i="31"/>
  <c r="Z188" i="31"/>
  <c r="AA188" i="31"/>
  <c r="AB188" i="31"/>
  <c r="AC188" i="31"/>
  <c r="AD188" i="31"/>
  <c r="W189" i="31"/>
  <c r="X189" i="31"/>
  <c r="Y189" i="31"/>
  <c r="Z189" i="31"/>
  <c r="AA189" i="31"/>
  <c r="AB189" i="31"/>
  <c r="AC189" i="31"/>
  <c r="AD189" i="31"/>
  <c r="W190" i="31"/>
  <c r="X190" i="31"/>
  <c r="Y190" i="31"/>
  <c r="Z190" i="31"/>
  <c r="AA190" i="31"/>
  <c r="AB190" i="31"/>
  <c r="AC190" i="31"/>
  <c r="AD190" i="31"/>
  <c r="W191" i="31"/>
  <c r="X191" i="31"/>
  <c r="Y191" i="31"/>
  <c r="Z191" i="31"/>
  <c r="AA191" i="31"/>
  <c r="AB191" i="31"/>
  <c r="AC191" i="31"/>
  <c r="AD191" i="31"/>
  <c r="W192" i="31"/>
  <c r="X192" i="31"/>
  <c r="Y192" i="31"/>
  <c r="Z192" i="31"/>
  <c r="AA192" i="31"/>
  <c r="AB192" i="31"/>
  <c r="AC192" i="31"/>
  <c r="AD192" i="31"/>
  <c r="W193" i="31"/>
  <c r="X193" i="31"/>
  <c r="Y193" i="31"/>
  <c r="Z193" i="31"/>
  <c r="AA193" i="31"/>
  <c r="AB193" i="31"/>
  <c r="AC193" i="31"/>
  <c r="AD193" i="31"/>
  <c r="W194" i="31"/>
  <c r="X194" i="31"/>
  <c r="Y194" i="31"/>
  <c r="Z194" i="31"/>
  <c r="AA194" i="31"/>
  <c r="AB194" i="31"/>
  <c r="AC194" i="31"/>
  <c r="AD194" i="31"/>
  <c r="W195" i="31"/>
  <c r="X195" i="31"/>
  <c r="Y195" i="31"/>
  <c r="Z195" i="31"/>
  <c r="AA195" i="31"/>
  <c r="AB195" i="31"/>
  <c r="AC195" i="31"/>
  <c r="AD195" i="31"/>
  <c r="W196" i="31"/>
  <c r="X196" i="31"/>
  <c r="Y196" i="31"/>
  <c r="Z196" i="31"/>
  <c r="AA196" i="31"/>
  <c r="AB196" i="31"/>
  <c r="AC196" i="31"/>
  <c r="AD196" i="31"/>
  <c r="W197" i="31"/>
  <c r="X197" i="31"/>
  <c r="Y197" i="31"/>
  <c r="Z197" i="31"/>
  <c r="AA197" i="31"/>
  <c r="AB197" i="31"/>
  <c r="AC197" i="31"/>
  <c r="AD197" i="31"/>
  <c r="W198" i="31"/>
  <c r="X198" i="31"/>
  <c r="Y198" i="31"/>
  <c r="Z198" i="31"/>
  <c r="AA198" i="31"/>
  <c r="AB198" i="31"/>
  <c r="AC198" i="31"/>
  <c r="AD198" i="31"/>
  <c r="W199" i="31"/>
  <c r="X199" i="31"/>
  <c r="Y199" i="31"/>
  <c r="Z199" i="31"/>
  <c r="AA199" i="31"/>
  <c r="AB199" i="31"/>
  <c r="AC199" i="31"/>
  <c r="AD199" i="31"/>
  <c r="W200" i="31"/>
  <c r="X200" i="31"/>
  <c r="Y200" i="31"/>
  <c r="Z200" i="31"/>
  <c r="AA200" i="31"/>
  <c r="AB200" i="31"/>
  <c r="AC200" i="31"/>
  <c r="AD200" i="31"/>
  <c r="W201" i="31"/>
  <c r="X201" i="31"/>
  <c r="Y201" i="31"/>
  <c r="Z201" i="31"/>
  <c r="AA201" i="31"/>
  <c r="AB201" i="31"/>
  <c r="AC201" i="31"/>
  <c r="AD201" i="31"/>
  <c r="W202" i="31"/>
  <c r="X202" i="31"/>
  <c r="Y202" i="31"/>
  <c r="Z202" i="31"/>
  <c r="AA202" i="31"/>
  <c r="AB202" i="31"/>
  <c r="AC202" i="31"/>
  <c r="AD202" i="31"/>
  <c r="W203" i="31"/>
  <c r="X203" i="31"/>
  <c r="Y203" i="31"/>
  <c r="Z203" i="31"/>
  <c r="AA203" i="31"/>
  <c r="AB203" i="31"/>
  <c r="AC203" i="31"/>
  <c r="AD203" i="31"/>
  <c r="W204" i="31"/>
  <c r="X204" i="31"/>
  <c r="Y204" i="31"/>
  <c r="Z204" i="31"/>
  <c r="AA204" i="31"/>
  <c r="AB204" i="31"/>
  <c r="AC204" i="31"/>
  <c r="AD204" i="31"/>
  <c r="W205" i="31"/>
  <c r="X205" i="31"/>
  <c r="Y205" i="31"/>
  <c r="Z205" i="31"/>
  <c r="AA205" i="31"/>
  <c r="AB205" i="31"/>
  <c r="AC205" i="31"/>
  <c r="AD205" i="31"/>
  <c r="W206" i="31"/>
  <c r="X206" i="31"/>
  <c r="Y206" i="31"/>
  <c r="Z206" i="31"/>
  <c r="AA206" i="31"/>
  <c r="AB206" i="31"/>
  <c r="AC206" i="31"/>
  <c r="AD206" i="31"/>
  <c r="W207" i="31"/>
  <c r="X207" i="31"/>
  <c r="Y207" i="31"/>
  <c r="Z207" i="31"/>
  <c r="AA207" i="31"/>
  <c r="AB207" i="31"/>
  <c r="AC207" i="31"/>
  <c r="AD207" i="31"/>
  <c r="W208" i="31"/>
  <c r="X208" i="31"/>
  <c r="Y208" i="31"/>
  <c r="Z208" i="31"/>
  <c r="AA208" i="31"/>
  <c r="AB208" i="31"/>
  <c r="AC208" i="31"/>
  <c r="AD208" i="31"/>
  <c r="W209" i="31"/>
  <c r="X209" i="31"/>
  <c r="Y209" i="31"/>
  <c r="Z209" i="31"/>
  <c r="AA209" i="31"/>
  <c r="AB209" i="31"/>
  <c r="AC209" i="31"/>
  <c r="AD209" i="31"/>
  <c r="W210" i="31"/>
  <c r="X210" i="31"/>
  <c r="Y210" i="31"/>
  <c r="Z210" i="31"/>
  <c r="AA210" i="31"/>
  <c r="AB210" i="31"/>
  <c r="AC210" i="31"/>
  <c r="AD210" i="31"/>
  <c r="W211" i="31"/>
  <c r="X211" i="31"/>
  <c r="Y211" i="31"/>
  <c r="Z211" i="31"/>
  <c r="AA211" i="31"/>
  <c r="AB211" i="31"/>
  <c r="AC211" i="31"/>
  <c r="AD211" i="31"/>
  <c r="W212" i="31"/>
  <c r="X212" i="31"/>
  <c r="Y212" i="31"/>
  <c r="Z212" i="31"/>
  <c r="AA212" i="31"/>
  <c r="AB212" i="31"/>
  <c r="AC212" i="31"/>
  <c r="AD212" i="31"/>
  <c r="W213" i="31"/>
  <c r="X213" i="31"/>
  <c r="Y213" i="31"/>
  <c r="Z213" i="31"/>
  <c r="AA213" i="31"/>
  <c r="AB213" i="31"/>
  <c r="AC213" i="31"/>
  <c r="AD213" i="31"/>
  <c r="W214" i="31"/>
  <c r="X214" i="31"/>
  <c r="Y214" i="31"/>
  <c r="Z214" i="31"/>
  <c r="AA214" i="31"/>
  <c r="AB214" i="31"/>
  <c r="AC214" i="31"/>
  <c r="AD214" i="31"/>
  <c r="W215" i="31"/>
  <c r="X215" i="31"/>
  <c r="Y215" i="31"/>
  <c r="Z215" i="31"/>
  <c r="AA215" i="31"/>
  <c r="AB215" i="31"/>
  <c r="AC215" i="31"/>
  <c r="AD215" i="31"/>
  <c r="W216" i="31"/>
  <c r="X216" i="31"/>
  <c r="Y216" i="31"/>
  <c r="Z216" i="31"/>
  <c r="AA216" i="31"/>
  <c r="AB216" i="31"/>
  <c r="AC216" i="31"/>
  <c r="AD216" i="31"/>
  <c r="W217" i="31"/>
  <c r="X217" i="31"/>
  <c r="Y217" i="31"/>
  <c r="Z217" i="31"/>
  <c r="AA217" i="31"/>
  <c r="AB217" i="31"/>
  <c r="AC217" i="31"/>
  <c r="AD217" i="31"/>
  <c r="W218" i="31"/>
  <c r="X218" i="31"/>
  <c r="Y218" i="31"/>
  <c r="Z218" i="31"/>
  <c r="AA218" i="31"/>
  <c r="AB218" i="31"/>
  <c r="AC218" i="31"/>
  <c r="AD218" i="31"/>
  <c r="W219" i="31"/>
  <c r="X219" i="31"/>
  <c r="Y219" i="31"/>
  <c r="Z219" i="31"/>
  <c r="AA219" i="31"/>
  <c r="AB219" i="31"/>
  <c r="AC219" i="31"/>
  <c r="AD219" i="31"/>
  <c r="W220" i="31"/>
  <c r="X220" i="31"/>
  <c r="Y220" i="31"/>
  <c r="Z220" i="31"/>
  <c r="AA220" i="31"/>
  <c r="AB220" i="31"/>
  <c r="AC220" i="31"/>
  <c r="AD220" i="31"/>
  <c r="W221" i="31"/>
  <c r="X221" i="31"/>
  <c r="Y221" i="31"/>
  <c r="Z221" i="31"/>
  <c r="AA221" i="31"/>
  <c r="AB221" i="31"/>
  <c r="AC221" i="31"/>
  <c r="AD221" i="31"/>
  <c r="W222" i="31"/>
  <c r="X222" i="31"/>
  <c r="Y222" i="31"/>
  <c r="Z222" i="31"/>
  <c r="AA222" i="31"/>
  <c r="AB222" i="31"/>
  <c r="AC222" i="31"/>
  <c r="AD222" i="31"/>
  <c r="W223" i="31"/>
  <c r="X223" i="31"/>
  <c r="Y223" i="31"/>
  <c r="Z223" i="31"/>
  <c r="AA223" i="31"/>
  <c r="AB223" i="31"/>
  <c r="AC223" i="31"/>
  <c r="AD223" i="31"/>
  <c r="W224" i="31"/>
  <c r="X224" i="31"/>
  <c r="Y224" i="31"/>
  <c r="Z224" i="31"/>
  <c r="AA224" i="31"/>
  <c r="AB224" i="31"/>
  <c r="AC224" i="31"/>
  <c r="AD224" i="31"/>
  <c r="W225" i="31"/>
  <c r="X225" i="31"/>
  <c r="Y225" i="31"/>
  <c r="Z225" i="31"/>
  <c r="AA225" i="31"/>
  <c r="AB225" i="31"/>
  <c r="AC225" i="31"/>
  <c r="AD225" i="31"/>
  <c r="W226" i="31"/>
  <c r="X226" i="31"/>
  <c r="Y226" i="31"/>
  <c r="Z226" i="31"/>
  <c r="AA226" i="31"/>
  <c r="AB226" i="31"/>
  <c r="AC226" i="31"/>
  <c r="AD226" i="31"/>
  <c r="W227" i="31"/>
  <c r="X227" i="31"/>
  <c r="Y227" i="31"/>
  <c r="Z227" i="31"/>
  <c r="AA227" i="31"/>
  <c r="AB227" i="31"/>
  <c r="AC227" i="31"/>
  <c r="AD227" i="31"/>
  <c r="W228" i="31"/>
  <c r="X228" i="31"/>
  <c r="Y228" i="31"/>
  <c r="Z228" i="31"/>
  <c r="AA228" i="31"/>
  <c r="AB228" i="31"/>
  <c r="AC228" i="31"/>
  <c r="AD228" i="31"/>
  <c r="W229" i="31"/>
  <c r="X229" i="31"/>
  <c r="Y229" i="31"/>
  <c r="Z229" i="31"/>
  <c r="AA229" i="31"/>
  <c r="AB229" i="31"/>
  <c r="AC229" i="31"/>
  <c r="AD229" i="31"/>
  <c r="W230" i="31"/>
  <c r="X230" i="31"/>
  <c r="Y230" i="31"/>
  <c r="Z230" i="31"/>
  <c r="AA230" i="31"/>
  <c r="AB230" i="31"/>
  <c r="AC230" i="31"/>
  <c r="AD230" i="31"/>
  <c r="W231" i="31"/>
  <c r="X231" i="31"/>
  <c r="Y231" i="31"/>
  <c r="Z231" i="31"/>
  <c r="AA231" i="31"/>
  <c r="AB231" i="31"/>
  <c r="AC231" i="31"/>
  <c r="AD231" i="31"/>
  <c r="W232" i="31"/>
  <c r="X232" i="31"/>
  <c r="Y232" i="31"/>
  <c r="Z232" i="31"/>
  <c r="AA232" i="31"/>
  <c r="AB232" i="31"/>
  <c r="AC232" i="31"/>
  <c r="AD232" i="31"/>
  <c r="W233" i="31"/>
  <c r="X233" i="31"/>
  <c r="Y233" i="31"/>
  <c r="Z233" i="31"/>
  <c r="AA233" i="31"/>
  <c r="AB233" i="31"/>
  <c r="AC233" i="31"/>
  <c r="AD233" i="31"/>
  <c r="W234" i="31"/>
  <c r="X234" i="31"/>
  <c r="Y234" i="31"/>
  <c r="Z234" i="31"/>
  <c r="AA234" i="31"/>
  <c r="AB234" i="31"/>
  <c r="AC234" i="31"/>
  <c r="AD234" i="31"/>
  <c r="W235" i="31"/>
  <c r="X235" i="31"/>
  <c r="Y235" i="31"/>
  <c r="Z235" i="31"/>
  <c r="AA235" i="31"/>
  <c r="AB235" i="31"/>
  <c r="AC235" i="31"/>
  <c r="AD235" i="31"/>
  <c r="W236" i="31"/>
  <c r="X236" i="31"/>
  <c r="Y236" i="31"/>
  <c r="Z236" i="31"/>
  <c r="AA236" i="31"/>
  <c r="AB236" i="31"/>
  <c r="AC236" i="31"/>
  <c r="AD236" i="31"/>
  <c r="AD162" i="31"/>
  <c r="AC162" i="31"/>
  <c r="AB162" i="31"/>
  <c r="AA162" i="31"/>
  <c r="Z162" i="31"/>
  <c r="Y162" i="31"/>
  <c r="X162" i="31"/>
  <c r="W162" i="31"/>
  <c r="W83" i="31"/>
  <c r="X83" i="31"/>
  <c r="Y83" i="31"/>
  <c r="Z83" i="31"/>
  <c r="AA83" i="31"/>
  <c r="AB83" i="31"/>
  <c r="AC83" i="31"/>
  <c r="AD83" i="31"/>
  <c r="W84" i="31"/>
  <c r="X84" i="31"/>
  <c r="Y84" i="31"/>
  <c r="Z84" i="31"/>
  <c r="AA84" i="31"/>
  <c r="AB84" i="31"/>
  <c r="AC84" i="31"/>
  <c r="AD84" i="31"/>
  <c r="W85" i="31"/>
  <c r="X85" i="31"/>
  <c r="Y85" i="31"/>
  <c r="Z85" i="31"/>
  <c r="AA85" i="31"/>
  <c r="AB85" i="31"/>
  <c r="AC85" i="31"/>
  <c r="AD85" i="31"/>
  <c r="W86" i="31"/>
  <c r="X86" i="31"/>
  <c r="Y86" i="31"/>
  <c r="Z86" i="31"/>
  <c r="AA86" i="31"/>
  <c r="AB86" i="31"/>
  <c r="AC86" i="31"/>
  <c r="AD86" i="31"/>
  <c r="W87" i="31"/>
  <c r="X87" i="31"/>
  <c r="Y87" i="31"/>
  <c r="Z87" i="31"/>
  <c r="AA87" i="31"/>
  <c r="AB87" i="31"/>
  <c r="AC87" i="31"/>
  <c r="AD87" i="31"/>
  <c r="W88" i="31"/>
  <c r="X88" i="31"/>
  <c r="Y88" i="31"/>
  <c r="Z88" i="31"/>
  <c r="AA88" i="31"/>
  <c r="AB88" i="31"/>
  <c r="AC88" i="31"/>
  <c r="AD88" i="31"/>
  <c r="W89" i="31"/>
  <c r="X89" i="31"/>
  <c r="Y89" i="31"/>
  <c r="Z89" i="31"/>
  <c r="AA89" i="31"/>
  <c r="AB89" i="31"/>
  <c r="AC89" i="31"/>
  <c r="AD89" i="31"/>
  <c r="W90" i="31"/>
  <c r="X90" i="31"/>
  <c r="Y90" i="31"/>
  <c r="Z90" i="31"/>
  <c r="AA90" i="31"/>
  <c r="AB90" i="31"/>
  <c r="AC90" i="31"/>
  <c r="AD90" i="31"/>
  <c r="W91" i="31"/>
  <c r="X91" i="31"/>
  <c r="Y91" i="31"/>
  <c r="Z91" i="31"/>
  <c r="AA91" i="31"/>
  <c r="AB91" i="31"/>
  <c r="AC91" i="31"/>
  <c r="AD91" i="31"/>
  <c r="W92" i="31"/>
  <c r="X92" i="31"/>
  <c r="Y92" i="31"/>
  <c r="Z92" i="31"/>
  <c r="AA92" i="31"/>
  <c r="AB92" i="31"/>
  <c r="AC92" i="31"/>
  <c r="AD92" i="31"/>
  <c r="W93" i="31"/>
  <c r="X93" i="31"/>
  <c r="Y93" i="31"/>
  <c r="Z93" i="31"/>
  <c r="AA93" i="31"/>
  <c r="AB93" i="31"/>
  <c r="AC93" i="31"/>
  <c r="AD93" i="31"/>
  <c r="W94" i="31"/>
  <c r="X94" i="31"/>
  <c r="Y94" i="31"/>
  <c r="Z94" i="31"/>
  <c r="AA94" i="31"/>
  <c r="AB94" i="31"/>
  <c r="AC94" i="31"/>
  <c r="AD94" i="31"/>
  <c r="W95" i="31"/>
  <c r="X95" i="31"/>
  <c r="Y95" i="31"/>
  <c r="Z95" i="31"/>
  <c r="AA95" i="31"/>
  <c r="AB95" i="31"/>
  <c r="AC95" i="31"/>
  <c r="AD95" i="31"/>
  <c r="W96" i="31"/>
  <c r="X96" i="31"/>
  <c r="Y96" i="31"/>
  <c r="Z96" i="31"/>
  <c r="AA96" i="31"/>
  <c r="AB96" i="31"/>
  <c r="AC96" i="31"/>
  <c r="AD96" i="31"/>
  <c r="W97" i="31"/>
  <c r="X97" i="31"/>
  <c r="Y97" i="31"/>
  <c r="Z97" i="31"/>
  <c r="AA97" i="31"/>
  <c r="AB97" i="31"/>
  <c r="AC97" i="31"/>
  <c r="AD97" i="31"/>
  <c r="W98" i="31"/>
  <c r="X98" i="31"/>
  <c r="Y98" i="31"/>
  <c r="Z98" i="31"/>
  <c r="AA98" i="31"/>
  <c r="AB98" i="31"/>
  <c r="AC98" i="31"/>
  <c r="AD98" i="31"/>
  <c r="W99" i="31"/>
  <c r="X99" i="31"/>
  <c r="Y99" i="31"/>
  <c r="Z99" i="31"/>
  <c r="AA99" i="31"/>
  <c r="AB99" i="31"/>
  <c r="AC99" i="31"/>
  <c r="AD99" i="31"/>
  <c r="W100" i="31"/>
  <c r="X100" i="31"/>
  <c r="Y100" i="31"/>
  <c r="Z100" i="31"/>
  <c r="AA100" i="31"/>
  <c r="AB100" i="31"/>
  <c r="AC100" i="31"/>
  <c r="AD100" i="31"/>
  <c r="W101" i="31"/>
  <c r="X101" i="31"/>
  <c r="Y101" i="31"/>
  <c r="Z101" i="31"/>
  <c r="AA101" i="31"/>
  <c r="AB101" i="31"/>
  <c r="AC101" i="31"/>
  <c r="AD101" i="31"/>
  <c r="W102" i="31"/>
  <c r="X102" i="31"/>
  <c r="Y102" i="31"/>
  <c r="Z102" i="31"/>
  <c r="AA102" i="31"/>
  <c r="AB102" i="31"/>
  <c r="AC102" i="31"/>
  <c r="AD102" i="31"/>
  <c r="W103" i="31"/>
  <c r="X103" i="31"/>
  <c r="Y103" i="31"/>
  <c r="Z103" i="31"/>
  <c r="AA103" i="31"/>
  <c r="AB103" i="31"/>
  <c r="AC103" i="31"/>
  <c r="AD103" i="31"/>
  <c r="W104" i="31"/>
  <c r="X104" i="31"/>
  <c r="Y104" i="31"/>
  <c r="Z104" i="31"/>
  <c r="AA104" i="31"/>
  <c r="AB104" i="31"/>
  <c r="AC104" i="31"/>
  <c r="AD104" i="31"/>
  <c r="W105" i="31"/>
  <c r="X105" i="31"/>
  <c r="Y105" i="31"/>
  <c r="Z105" i="31"/>
  <c r="AA105" i="31"/>
  <c r="AB105" i="31"/>
  <c r="AC105" i="31"/>
  <c r="AD105" i="31"/>
  <c r="W106" i="31"/>
  <c r="X106" i="31"/>
  <c r="Y106" i="31"/>
  <c r="Z106" i="31"/>
  <c r="AA106" i="31"/>
  <c r="AB106" i="31"/>
  <c r="AC106" i="31"/>
  <c r="AD106" i="31"/>
  <c r="W107" i="31"/>
  <c r="X107" i="31"/>
  <c r="Y107" i="31"/>
  <c r="Z107" i="31"/>
  <c r="AA107" i="31"/>
  <c r="AB107" i="31"/>
  <c r="AC107" i="31"/>
  <c r="AD107" i="31"/>
  <c r="W108" i="31"/>
  <c r="X108" i="31"/>
  <c r="Y108" i="31"/>
  <c r="Z108" i="31"/>
  <c r="AA108" i="31"/>
  <c r="AB108" i="31"/>
  <c r="AC108" i="31"/>
  <c r="AD108" i="31"/>
  <c r="W109" i="31"/>
  <c r="X109" i="31"/>
  <c r="Y109" i="31"/>
  <c r="Z109" i="31"/>
  <c r="AA109" i="31"/>
  <c r="AB109" i="31"/>
  <c r="AC109" i="31"/>
  <c r="AD109" i="31"/>
  <c r="W110" i="31"/>
  <c r="X110" i="31"/>
  <c r="Y110" i="31"/>
  <c r="Z110" i="31"/>
  <c r="AA110" i="31"/>
  <c r="AB110" i="31"/>
  <c r="AC110" i="31"/>
  <c r="AD110" i="31"/>
  <c r="W111" i="31"/>
  <c r="X111" i="31"/>
  <c r="Y111" i="31"/>
  <c r="Z111" i="31"/>
  <c r="AA111" i="31"/>
  <c r="AB111" i="31"/>
  <c r="AC111" i="31"/>
  <c r="AD111" i="31"/>
  <c r="W112" i="31"/>
  <c r="X112" i="31"/>
  <c r="Y112" i="31"/>
  <c r="Z112" i="31"/>
  <c r="AA112" i="31"/>
  <c r="AB112" i="31"/>
  <c r="AC112" i="31"/>
  <c r="AD112" i="31"/>
  <c r="W113" i="31"/>
  <c r="X113" i="31"/>
  <c r="Y113" i="31"/>
  <c r="Z113" i="31"/>
  <c r="AA113" i="31"/>
  <c r="AB113" i="31"/>
  <c r="AC113" i="31"/>
  <c r="AD113" i="31"/>
  <c r="W114" i="31"/>
  <c r="X114" i="31"/>
  <c r="Y114" i="31"/>
  <c r="Z114" i="31"/>
  <c r="AA114" i="31"/>
  <c r="AB114" i="31"/>
  <c r="AC114" i="31"/>
  <c r="AD114" i="31"/>
  <c r="W115" i="31"/>
  <c r="X115" i="31"/>
  <c r="Y115" i="31"/>
  <c r="Z115" i="31"/>
  <c r="AA115" i="31"/>
  <c r="AB115" i="31"/>
  <c r="AC115" i="31"/>
  <c r="AD115" i="31"/>
  <c r="W116" i="31"/>
  <c r="X116" i="31"/>
  <c r="Y116" i="31"/>
  <c r="Z116" i="31"/>
  <c r="AA116" i="31"/>
  <c r="AB116" i="31"/>
  <c r="AC116" i="31"/>
  <c r="AD116" i="31"/>
  <c r="W117" i="31"/>
  <c r="X117" i="31"/>
  <c r="Y117" i="31"/>
  <c r="Z117" i="31"/>
  <c r="AA117" i="31"/>
  <c r="AB117" i="31"/>
  <c r="AC117" i="31"/>
  <c r="AD117" i="31"/>
  <c r="W118" i="31"/>
  <c r="X118" i="31"/>
  <c r="Y118" i="31"/>
  <c r="Z118" i="31"/>
  <c r="AA118" i="31"/>
  <c r="AB118" i="31"/>
  <c r="AC118" i="31"/>
  <c r="AD118" i="31"/>
  <c r="W119" i="31"/>
  <c r="X119" i="31"/>
  <c r="Y119" i="31"/>
  <c r="Z119" i="31"/>
  <c r="AA119" i="31"/>
  <c r="AB119" i="31"/>
  <c r="AC119" i="31"/>
  <c r="AD119" i="31"/>
  <c r="W120" i="31"/>
  <c r="X120" i="31"/>
  <c r="Y120" i="31"/>
  <c r="Z120" i="31"/>
  <c r="AA120" i="31"/>
  <c r="AB120" i="31"/>
  <c r="AC120" i="31"/>
  <c r="AD120" i="31"/>
  <c r="W121" i="31"/>
  <c r="X121" i="31"/>
  <c r="Y121" i="31"/>
  <c r="Z121" i="31"/>
  <c r="AA121" i="31"/>
  <c r="AB121" i="31"/>
  <c r="AC121" i="31"/>
  <c r="AD121" i="31"/>
  <c r="W122" i="31"/>
  <c r="X122" i="31"/>
  <c r="Y122" i="31"/>
  <c r="Z122" i="31"/>
  <c r="AA122" i="31"/>
  <c r="AB122" i="31"/>
  <c r="AC122" i="31"/>
  <c r="AD122" i="31"/>
  <c r="W123" i="31"/>
  <c r="X123" i="31"/>
  <c r="Y123" i="31"/>
  <c r="Z123" i="31"/>
  <c r="AA123" i="31"/>
  <c r="AB123" i="31"/>
  <c r="AC123" i="31"/>
  <c r="AD123" i="31"/>
  <c r="W124" i="31"/>
  <c r="X124" i="31"/>
  <c r="Y124" i="31"/>
  <c r="Z124" i="31"/>
  <c r="AA124" i="31"/>
  <c r="AB124" i="31"/>
  <c r="AC124" i="31"/>
  <c r="AD124" i="31"/>
  <c r="W125" i="31"/>
  <c r="X125" i="31"/>
  <c r="Y125" i="31"/>
  <c r="Z125" i="31"/>
  <c r="AA125" i="31"/>
  <c r="AB125" i="31"/>
  <c r="AC125" i="31"/>
  <c r="AD125" i="31"/>
  <c r="W126" i="31"/>
  <c r="X126" i="31"/>
  <c r="Y126" i="31"/>
  <c r="Z126" i="31"/>
  <c r="AA126" i="31"/>
  <c r="AB126" i="31"/>
  <c r="AC126" i="31"/>
  <c r="AD126" i="31"/>
  <c r="W127" i="31"/>
  <c r="X127" i="31"/>
  <c r="Y127" i="31"/>
  <c r="Z127" i="31"/>
  <c r="AA127" i="31"/>
  <c r="AB127" i="31"/>
  <c r="AC127" i="31"/>
  <c r="AD127" i="31"/>
  <c r="W128" i="31"/>
  <c r="X128" i="31"/>
  <c r="Y128" i="31"/>
  <c r="Z128" i="31"/>
  <c r="AA128" i="31"/>
  <c r="AB128" i="31"/>
  <c r="AC128" i="31"/>
  <c r="AD128" i="31"/>
  <c r="W129" i="31"/>
  <c r="X129" i="31"/>
  <c r="Y129" i="31"/>
  <c r="Z129" i="31"/>
  <c r="AA129" i="31"/>
  <c r="AB129" i="31"/>
  <c r="AC129" i="31"/>
  <c r="AD129" i="31"/>
  <c r="W130" i="31"/>
  <c r="X130" i="31"/>
  <c r="Y130" i="31"/>
  <c r="Z130" i="31"/>
  <c r="AA130" i="31"/>
  <c r="AB130" i="31"/>
  <c r="AC130" i="31"/>
  <c r="AD130" i="31"/>
  <c r="W131" i="31"/>
  <c r="X131" i="31"/>
  <c r="Y131" i="31"/>
  <c r="Z131" i="31"/>
  <c r="AA131" i="31"/>
  <c r="AB131" i="31"/>
  <c r="AC131" i="31"/>
  <c r="AD131" i="31"/>
  <c r="W132" i="31"/>
  <c r="X132" i="31"/>
  <c r="Y132" i="31"/>
  <c r="Z132" i="31"/>
  <c r="AA132" i="31"/>
  <c r="AB132" i="31"/>
  <c r="AC132" i="31"/>
  <c r="AD132" i="31"/>
  <c r="W133" i="31"/>
  <c r="X133" i="31"/>
  <c r="Y133" i="31"/>
  <c r="Z133" i="31"/>
  <c r="AA133" i="31"/>
  <c r="AB133" i="31"/>
  <c r="AC133" i="31"/>
  <c r="AD133" i="31"/>
  <c r="W134" i="31"/>
  <c r="X134" i="31"/>
  <c r="Y134" i="31"/>
  <c r="Z134" i="31"/>
  <c r="AA134" i="31"/>
  <c r="AB134" i="31"/>
  <c r="AC134" i="31"/>
  <c r="AD134" i="31"/>
  <c r="W135" i="31"/>
  <c r="X135" i="31"/>
  <c r="Y135" i="31"/>
  <c r="Z135" i="31"/>
  <c r="AA135" i="31"/>
  <c r="AB135" i="31"/>
  <c r="AC135" i="31"/>
  <c r="AD135" i="31"/>
  <c r="W136" i="31"/>
  <c r="X136" i="31"/>
  <c r="Y136" i="31"/>
  <c r="Z136" i="31"/>
  <c r="AA136" i="31"/>
  <c r="AB136" i="31"/>
  <c r="AC136" i="31"/>
  <c r="AD136" i="31"/>
  <c r="W137" i="31"/>
  <c r="X137" i="31"/>
  <c r="Y137" i="31"/>
  <c r="Z137" i="31"/>
  <c r="AA137" i="31"/>
  <c r="AB137" i="31"/>
  <c r="AC137" i="31"/>
  <c r="AD137" i="31"/>
  <c r="W138" i="31"/>
  <c r="X138" i="31"/>
  <c r="Y138" i="31"/>
  <c r="Z138" i="31"/>
  <c r="AA138" i="31"/>
  <c r="AB138" i="31"/>
  <c r="AC138" i="31"/>
  <c r="AD138" i="31"/>
  <c r="W139" i="31"/>
  <c r="X139" i="31"/>
  <c r="Y139" i="31"/>
  <c r="Z139" i="31"/>
  <c r="AA139" i="31"/>
  <c r="AB139" i="31"/>
  <c r="AC139" i="31"/>
  <c r="AD139" i="31"/>
  <c r="W140" i="31"/>
  <c r="X140" i="31"/>
  <c r="Y140" i="31"/>
  <c r="Z140" i="31"/>
  <c r="AA140" i="31"/>
  <c r="AB140" i="31"/>
  <c r="AC140" i="31"/>
  <c r="AD140" i="31"/>
  <c r="W141" i="31"/>
  <c r="X141" i="31"/>
  <c r="Y141" i="31"/>
  <c r="Z141" i="31"/>
  <c r="AA141" i="31"/>
  <c r="AB141" i="31"/>
  <c r="AC141" i="31"/>
  <c r="AD141" i="31"/>
  <c r="W142" i="31"/>
  <c r="X142" i="31"/>
  <c r="Y142" i="31"/>
  <c r="Z142" i="31"/>
  <c r="AA142" i="31"/>
  <c r="AB142" i="31"/>
  <c r="AC142" i="31"/>
  <c r="AD142" i="31"/>
  <c r="W143" i="31"/>
  <c r="X143" i="31"/>
  <c r="Y143" i="31"/>
  <c r="Z143" i="31"/>
  <c r="AA143" i="31"/>
  <c r="AB143" i="31"/>
  <c r="AC143" i="31"/>
  <c r="AD143" i="31"/>
  <c r="W144" i="31"/>
  <c r="X144" i="31"/>
  <c r="Y144" i="31"/>
  <c r="Z144" i="31"/>
  <c r="AA144" i="31"/>
  <c r="AB144" i="31"/>
  <c r="AC144" i="31"/>
  <c r="AD144" i="31"/>
  <c r="W145" i="31"/>
  <c r="X145" i="31"/>
  <c r="Y145" i="31"/>
  <c r="Z145" i="31"/>
  <c r="AA145" i="31"/>
  <c r="AB145" i="31"/>
  <c r="AC145" i="31"/>
  <c r="AD145" i="31"/>
  <c r="W146" i="31"/>
  <c r="X146" i="31"/>
  <c r="Y146" i="31"/>
  <c r="Z146" i="31"/>
  <c r="AA146" i="31"/>
  <c r="AB146" i="31"/>
  <c r="AC146" i="31"/>
  <c r="AD146" i="31"/>
  <c r="W147" i="31"/>
  <c r="X147" i="31"/>
  <c r="Y147" i="31"/>
  <c r="Z147" i="31"/>
  <c r="AA147" i="31"/>
  <c r="AB147" i="31"/>
  <c r="AC147" i="31"/>
  <c r="AD147" i="31"/>
  <c r="W148" i="31"/>
  <c r="X148" i="31"/>
  <c r="Y148" i="31"/>
  <c r="Z148" i="31"/>
  <c r="AA148" i="31"/>
  <c r="AB148" i="31"/>
  <c r="AC148" i="31"/>
  <c r="AD148" i="31"/>
  <c r="W149" i="31"/>
  <c r="X149" i="31"/>
  <c r="Y149" i="31"/>
  <c r="Z149" i="31"/>
  <c r="AA149" i="31"/>
  <c r="AB149" i="31"/>
  <c r="AC149" i="31"/>
  <c r="AD149" i="31"/>
  <c r="W150" i="31"/>
  <c r="X150" i="31"/>
  <c r="Y150" i="31"/>
  <c r="Z150" i="31"/>
  <c r="AA150" i="31"/>
  <c r="AB150" i="31"/>
  <c r="AC150" i="31"/>
  <c r="AD150" i="31"/>
  <c r="W151" i="31"/>
  <c r="X151" i="31"/>
  <c r="Y151" i="31"/>
  <c r="Z151" i="31"/>
  <c r="AA151" i="31"/>
  <c r="AB151" i="31"/>
  <c r="AC151" i="31"/>
  <c r="AD151" i="31"/>
  <c r="W152" i="31"/>
  <c r="X152" i="31"/>
  <c r="Y152" i="31"/>
  <c r="Z152" i="31"/>
  <c r="AA152" i="31"/>
  <c r="AB152" i="31"/>
  <c r="AC152" i="31"/>
  <c r="AD152" i="31"/>
  <c r="W153" i="31"/>
  <c r="X153" i="31"/>
  <c r="Y153" i="31"/>
  <c r="Z153" i="31"/>
  <c r="AA153" i="31"/>
  <c r="AB153" i="31"/>
  <c r="AC153" i="31"/>
  <c r="AD153" i="31"/>
  <c r="W154" i="31"/>
  <c r="X154" i="31"/>
  <c r="Y154" i="31"/>
  <c r="Z154" i="31"/>
  <c r="AA154" i="31"/>
  <c r="AB154" i="31"/>
  <c r="AC154" i="31"/>
  <c r="AD154" i="31"/>
  <c r="W155" i="31"/>
  <c r="X155" i="31"/>
  <c r="Y155" i="31"/>
  <c r="Z155" i="31"/>
  <c r="AA155" i="31"/>
  <c r="AB155" i="31"/>
  <c r="AC155" i="31"/>
  <c r="AD155" i="31"/>
  <c r="W156" i="31"/>
  <c r="X156" i="31"/>
  <c r="Y156" i="31"/>
  <c r="Z156" i="31"/>
  <c r="AA156" i="31"/>
  <c r="AB156" i="31"/>
  <c r="AC156" i="31"/>
  <c r="AD156" i="31"/>
  <c r="AD82" i="31"/>
  <c r="AC82" i="31"/>
  <c r="AB82" i="31"/>
  <c r="AA82" i="31"/>
  <c r="Z82" i="31"/>
  <c r="Y82" i="31"/>
  <c r="X82" i="31"/>
  <c r="W82" i="31"/>
  <c r="W3" i="31"/>
  <c r="X3" i="31"/>
  <c r="Y3" i="31"/>
  <c r="Z3" i="31"/>
  <c r="AA3" i="31"/>
  <c r="AB3" i="31"/>
  <c r="AC3" i="31"/>
  <c r="AD3" i="31"/>
  <c r="W4" i="31"/>
  <c r="X4" i="31"/>
  <c r="Y4" i="31"/>
  <c r="Z4" i="31"/>
  <c r="AA4" i="31"/>
  <c r="AB4" i="31"/>
  <c r="AC4" i="31"/>
  <c r="AD4" i="31"/>
  <c r="W5" i="31"/>
  <c r="X5" i="31"/>
  <c r="Y5" i="31"/>
  <c r="Z5" i="31"/>
  <c r="AA5" i="31"/>
  <c r="AB5" i="31"/>
  <c r="AC5" i="31"/>
  <c r="AD5" i="31"/>
  <c r="W6" i="31"/>
  <c r="X6" i="31"/>
  <c r="Y6" i="31"/>
  <c r="Z6" i="31"/>
  <c r="AA6" i="31"/>
  <c r="AB6" i="31"/>
  <c r="AC6" i="31"/>
  <c r="AD6" i="31"/>
  <c r="W7" i="31"/>
  <c r="X7" i="31"/>
  <c r="Y7" i="31"/>
  <c r="Z7" i="31"/>
  <c r="AA7" i="31"/>
  <c r="AB7" i="31"/>
  <c r="AC7" i="31"/>
  <c r="AD7" i="31"/>
  <c r="W8" i="31"/>
  <c r="X8" i="31"/>
  <c r="Y8" i="31"/>
  <c r="Z8" i="31"/>
  <c r="AA8" i="31"/>
  <c r="AB8" i="31"/>
  <c r="AC8" i="31"/>
  <c r="AD8" i="31"/>
  <c r="W9" i="31"/>
  <c r="X9" i="31"/>
  <c r="Y9" i="31"/>
  <c r="Z9" i="31"/>
  <c r="AA9" i="31"/>
  <c r="AB9" i="31"/>
  <c r="AC9" i="31"/>
  <c r="AD9" i="31"/>
  <c r="W10" i="31"/>
  <c r="X10" i="31"/>
  <c r="Y10" i="31"/>
  <c r="Z10" i="31"/>
  <c r="AA10" i="31"/>
  <c r="AB10" i="31"/>
  <c r="AC10" i="31"/>
  <c r="AD10" i="31"/>
  <c r="AD11" i="31"/>
  <c r="AD12" i="31"/>
  <c r="AD13" i="31"/>
  <c r="AD14" i="31"/>
  <c r="AD15" i="31"/>
  <c r="AD16" i="31"/>
  <c r="AD17" i="31"/>
  <c r="AD18" i="31"/>
  <c r="AD19" i="31"/>
  <c r="AD20" i="31"/>
  <c r="AD21" i="31"/>
  <c r="AD22" i="31"/>
  <c r="AD23" i="31"/>
  <c r="AD24" i="31"/>
  <c r="AD25" i="31"/>
  <c r="AD26" i="31"/>
  <c r="AD27" i="31"/>
  <c r="AD28" i="31"/>
  <c r="AD29" i="31"/>
  <c r="AD30" i="31"/>
  <c r="AD31" i="31"/>
  <c r="AD32" i="31"/>
  <c r="AD33" i="31"/>
  <c r="AD34" i="31"/>
  <c r="AD35" i="31"/>
  <c r="AD36" i="31"/>
  <c r="AD37" i="31"/>
  <c r="AD38" i="31"/>
  <c r="AD39" i="31"/>
  <c r="AD40" i="31"/>
  <c r="AD41" i="31"/>
  <c r="AD42" i="31"/>
  <c r="AD43" i="31"/>
  <c r="AD44" i="31"/>
  <c r="AD45" i="31"/>
  <c r="AD46" i="31"/>
  <c r="AD47" i="31"/>
  <c r="AD48" i="31"/>
  <c r="AD49" i="31"/>
  <c r="AD50" i="31"/>
  <c r="AD51" i="31"/>
  <c r="AD52" i="31"/>
  <c r="AD53" i="31"/>
  <c r="AD54" i="31"/>
  <c r="AD55" i="31"/>
  <c r="AD56" i="31"/>
  <c r="AD57" i="31"/>
  <c r="AD58" i="31"/>
  <c r="AD59" i="31"/>
  <c r="AD60" i="31"/>
  <c r="AD61" i="31"/>
  <c r="AD62" i="31"/>
  <c r="AD63" i="31"/>
  <c r="AD64" i="31"/>
  <c r="AD65" i="31"/>
  <c r="AD66" i="31"/>
  <c r="AD67" i="31"/>
  <c r="AD68" i="31"/>
  <c r="AD69" i="31"/>
  <c r="AD70" i="31"/>
  <c r="AD71" i="31"/>
  <c r="AD72" i="31"/>
  <c r="AD73" i="31"/>
  <c r="AD74" i="31"/>
  <c r="AD75" i="31"/>
  <c r="AD76" i="31"/>
  <c r="AD77" i="31"/>
  <c r="AC11" i="31"/>
  <c r="AC12" i="31"/>
  <c r="AC13" i="31"/>
  <c r="AC14" i="31"/>
  <c r="AC15" i="31"/>
  <c r="AC16" i="31"/>
  <c r="AC17" i="31"/>
  <c r="AC18" i="31"/>
  <c r="AC19" i="31"/>
  <c r="AC20" i="31"/>
  <c r="AC21" i="31"/>
  <c r="AC22" i="31"/>
  <c r="AC23" i="31"/>
  <c r="AC24" i="31"/>
  <c r="AC25" i="31"/>
  <c r="AC26" i="31"/>
  <c r="AC27" i="31"/>
  <c r="AC28" i="31"/>
  <c r="AC29" i="31"/>
  <c r="AC30" i="31"/>
  <c r="AC31" i="31"/>
  <c r="AC32" i="31"/>
  <c r="AC33" i="31"/>
  <c r="AC34" i="31"/>
  <c r="AC35" i="31"/>
  <c r="AC36" i="31"/>
  <c r="AC37" i="31"/>
  <c r="AC38" i="31"/>
  <c r="AC39" i="31"/>
  <c r="AC40" i="31"/>
  <c r="AC41" i="31"/>
  <c r="AC42" i="31"/>
  <c r="AC43" i="31"/>
  <c r="AC44" i="31"/>
  <c r="AC45" i="31"/>
  <c r="AC46" i="31"/>
  <c r="AC47" i="31"/>
  <c r="AC48" i="31"/>
  <c r="AC49" i="31"/>
  <c r="AC50" i="31"/>
  <c r="AC51" i="31"/>
  <c r="AC52" i="31"/>
  <c r="AC53" i="31"/>
  <c r="AC54" i="31"/>
  <c r="AC55" i="31"/>
  <c r="AC56" i="31"/>
  <c r="AC57" i="31"/>
  <c r="AC58" i="31"/>
  <c r="AC59" i="31"/>
  <c r="AC60" i="31"/>
  <c r="AC61" i="31"/>
  <c r="AC62" i="31"/>
  <c r="AC63" i="31"/>
  <c r="AC64" i="31"/>
  <c r="AC65" i="31"/>
  <c r="AC66" i="31"/>
  <c r="AC67" i="31"/>
  <c r="AC68" i="31"/>
  <c r="AC69" i="31"/>
  <c r="AC70" i="31"/>
  <c r="AC71" i="31"/>
  <c r="AC72" i="31"/>
  <c r="AC73" i="31"/>
  <c r="AC74" i="31"/>
  <c r="AC75" i="31"/>
  <c r="AC76" i="31"/>
  <c r="AC77" i="31"/>
  <c r="AB11" i="31"/>
  <c r="AB12" i="31"/>
  <c r="AB13" i="31"/>
  <c r="AB14" i="31"/>
  <c r="AB15" i="31"/>
  <c r="AB16" i="31"/>
  <c r="AB17" i="31"/>
  <c r="AB18" i="31"/>
  <c r="AB19" i="31"/>
  <c r="AB20" i="31"/>
  <c r="AB21" i="31"/>
  <c r="AB22" i="31"/>
  <c r="AB23" i="31"/>
  <c r="AB24" i="31"/>
  <c r="AB25" i="31"/>
  <c r="AB26" i="31"/>
  <c r="AB27" i="31"/>
  <c r="AB28" i="31"/>
  <c r="AB29" i="31"/>
  <c r="AB30" i="31"/>
  <c r="AB31" i="31"/>
  <c r="AB32" i="31"/>
  <c r="AB33" i="31"/>
  <c r="AB34" i="31"/>
  <c r="AB35" i="31"/>
  <c r="AB36" i="31"/>
  <c r="AB37" i="31"/>
  <c r="AB38" i="31"/>
  <c r="AB39" i="31"/>
  <c r="AB40" i="31"/>
  <c r="AB41" i="31"/>
  <c r="AB42" i="31"/>
  <c r="AB43" i="31"/>
  <c r="AB44" i="31"/>
  <c r="AB45" i="31"/>
  <c r="AB46" i="31"/>
  <c r="AB47" i="31"/>
  <c r="AB48" i="31"/>
  <c r="AB49" i="31"/>
  <c r="AB50" i="31"/>
  <c r="AB51" i="31"/>
  <c r="AB52" i="31"/>
  <c r="AB53" i="31"/>
  <c r="AB54" i="31"/>
  <c r="AB55" i="31"/>
  <c r="AB56" i="31"/>
  <c r="AB57" i="31"/>
  <c r="AB58" i="31"/>
  <c r="AB59" i="31"/>
  <c r="AB60" i="31"/>
  <c r="AB61" i="31"/>
  <c r="AB62" i="31"/>
  <c r="AB63" i="31"/>
  <c r="AB64" i="31"/>
  <c r="AB65" i="31"/>
  <c r="AB66" i="31"/>
  <c r="AB67" i="31"/>
  <c r="AB68" i="31"/>
  <c r="AB69" i="31"/>
  <c r="AB70" i="31"/>
  <c r="AB71" i="31"/>
  <c r="AB72" i="31"/>
  <c r="AB73" i="31"/>
  <c r="AB74" i="31"/>
  <c r="AB75" i="31"/>
  <c r="AB76" i="31"/>
  <c r="AB77" i="31"/>
  <c r="AA11" i="31"/>
  <c r="AA12" i="31"/>
  <c r="AA13" i="31"/>
  <c r="AA14" i="31"/>
  <c r="AA15" i="31"/>
  <c r="AA16" i="31"/>
  <c r="AA17" i="31"/>
  <c r="AA18" i="31"/>
  <c r="AA19" i="31"/>
  <c r="AA20" i="31"/>
  <c r="AA21" i="31"/>
  <c r="AA22" i="31"/>
  <c r="AA23" i="31"/>
  <c r="AA24" i="31"/>
  <c r="AA25" i="31"/>
  <c r="AA26" i="31"/>
  <c r="AA27" i="31"/>
  <c r="AA28" i="31"/>
  <c r="AA29" i="31"/>
  <c r="AA30" i="31"/>
  <c r="AA31" i="31"/>
  <c r="AA32" i="31"/>
  <c r="AA33" i="31"/>
  <c r="AA34" i="31"/>
  <c r="AA35" i="31"/>
  <c r="AA36" i="31"/>
  <c r="AA37" i="31"/>
  <c r="AA38" i="31"/>
  <c r="AA39" i="31"/>
  <c r="AA40" i="31"/>
  <c r="AA41" i="31"/>
  <c r="AA42" i="31"/>
  <c r="AA43" i="31"/>
  <c r="AA44" i="31"/>
  <c r="AA45" i="31"/>
  <c r="AA46" i="31"/>
  <c r="AA47" i="31"/>
  <c r="AA48" i="31"/>
  <c r="AA49" i="31"/>
  <c r="AA50" i="31"/>
  <c r="AA51" i="31"/>
  <c r="AA52" i="31"/>
  <c r="AA53" i="31"/>
  <c r="AA54" i="31"/>
  <c r="AA55" i="31"/>
  <c r="AA56" i="31"/>
  <c r="AA57" i="31"/>
  <c r="AA58" i="31"/>
  <c r="AA59" i="31"/>
  <c r="AA60" i="31"/>
  <c r="AA61" i="31"/>
  <c r="AA62" i="31"/>
  <c r="AA63" i="31"/>
  <c r="AA64" i="31"/>
  <c r="AA65" i="31"/>
  <c r="AA66" i="31"/>
  <c r="AA67" i="31"/>
  <c r="AA68" i="31"/>
  <c r="AA69" i="31"/>
  <c r="AA70" i="31"/>
  <c r="AA71" i="31"/>
  <c r="AA72" i="31"/>
  <c r="AA73" i="31"/>
  <c r="AA74" i="31"/>
  <c r="AA75" i="31"/>
  <c r="AA76" i="31"/>
  <c r="AA77" i="31"/>
  <c r="Z11" i="31"/>
  <c r="Z12" i="31"/>
  <c r="Z13" i="31"/>
  <c r="Z14" i="31"/>
  <c r="Z15" i="31"/>
  <c r="Z16" i="31"/>
  <c r="Z17" i="31"/>
  <c r="Z18" i="31"/>
  <c r="Z19" i="31"/>
  <c r="Z20" i="31"/>
  <c r="Z21" i="31"/>
  <c r="Z22" i="31"/>
  <c r="Z23" i="31"/>
  <c r="Z24" i="31"/>
  <c r="Z25" i="31"/>
  <c r="Z26" i="31"/>
  <c r="Z27" i="31"/>
  <c r="Z28" i="31"/>
  <c r="Z29" i="31"/>
  <c r="Z30" i="31"/>
  <c r="Z31" i="31"/>
  <c r="Z32" i="31"/>
  <c r="Z33" i="31"/>
  <c r="Z34" i="31"/>
  <c r="Z35" i="31"/>
  <c r="Z36" i="31"/>
  <c r="Z37" i="31"/>
  <c r="Z38" i="31"/>
  <c r="Z39" i="31"/>
  <c r="Z40" i="31"/>
  <c r="Z41" i="31"/>
  <c r="Z42" i="31"/>
  <c r="Z43" i="31"/>
  <c r="Z44" i="31"/>
  <c r="Z45" i="31"/>
  <c r="Z46" i="31"/>
  <c r="Z47" i="31"/>
  <c r="Z48" i="31"/>
  <c r="Z49" i="31"/>
  <c r="Z50" i="31"/>
  <c r="Z51" i="31"/>
  <c r="Z52" i="31"/>
  <c r="Z53" i="31"/>
  <c r="Z54" i="31"/>
  <c r="Z55" i="31"/>
  <c r="Z56" i="31"/>
  <c r="Z57" i="31"/>
  <c r="Z58" i="31"/>
  <c r="Z59" i="31"/>
  <c r="Z60" i="31"/>
  <c r="Z61" i="31"/>
  <c r="Z62" i="31"/>
  <c r="Z63" i="31"/>
  <c r="Z64" i="31"/>
  <c r="Z65" i="31"/>
  <c r="Z66" i="31"/>
  <c r="Z67" i="31"/>
  <c r="Z68" i="31"/>
  <c r="Z69" i="31"/>
  <c r="Z70" i="31"/>
  <c r="Z71" i="31"/>
  <c r="Z72" i="31"/>
  <c r="Z73" i="31"/>
  <c r="Z74" i="31"/>
  <c r="Z75" i="31"/>
  <c r="Z76" i="31"/>
  <c r="Z77" i="31"/>
  <c r="X11" i="31"/>
  <c r="X12" i="31"/>
  <c r="X13" i="31"/>
  <c r="X14" i="31"/>
  <c r="X15" i="31"/>
  <c r="X16" i="31"/>
  <c r="X17" i="31"/>
  <c r="X18" i="31"/>
  <c r="X19" i="31"/>
  <c r="X20" i="31"/>
  <c r="X21" i="31"/>
  <c r="X22" i="31"/>
  <c r="X23" i="31"/>
  <c r="X24" i="31"/>
  <c r="X25" i="31"/>
  <c r="X26" i="31"/>
  <c r="X27" i="31"/>
  <c r="X28" i="31"/>
  <c r="X29" i="31"/>
  <c r="X30" i="31"/>
  <c r="X31" i="31"/>
  <c r="X32" i="31"/>
  <c r="X33" i="31"/>
  <c r="X34" i="31"/>
  <c r="X35" i="31"/>
  <c r="X36" i="31"/>
  <c r="X37" i="31"/>
  <c r="X38" i="31"/>
  <c r="X39" i="31"/>
  <c r="X40" i="31"/>
  <c r="X41" i="31"/>
  <c r="X42" i="31"/>
  <c r="X43" i="31"/>
  <c r="X44" i="31"/>
  <c r="X45" i="31"/>
  <c r="X46" i="31"/>
  <c r="X47" i="31"/>
  <c r="X48" i="31"/>
  <c r="X49" i="31"/>
  <c r="X50" i="31"/>
  <c r="X51" i="31"/>
  <c r="X52" i="31"/>
  <c r="X53" i="31"/>
  <c r="X54" i="31"/>
  <c r="X55" i="31"/>
  <c r="X56" i="31"/>
  <c r="X57" i="31"/>
  <c r="X58" i="31"/>
  <c r="X59" i="31"/>
  <c r="X60" i="31"/>
  <c r="X61" i="31"/>
  <c r="X62" i="31"/>
  <c r="X63" i="31"/>
  <c r="X64" i="31"/>
  <c r="X65" i="31"/>
  <c r="X66" i="31"/>
  <c r="X67" i="31"/>
  <c r="X68" i="31"/>
  <c r="X69" i="31"/>
  <c r="X70" i="31"/>
  <c r="X71" i="31"/>
  <c r="X72" i="31"/>
  <c r="X73" i="31"/>
  <c r="X74" i="31"/>
  <c r="X75" i="31"/>
  <c r="X76" i="31"/>
  <c r="X77" i="31"/>
  <c r="Y11" i="31"/>
  <c r="Y12" i="31"/>
  <c r="Y13" i="31"/>
  <c r="Y14" i="31"/>
  <c r="Y15" i="31"/>
  <c r="Y16" i="31"/>
  <c r="Y17" i="31"/>
  <c r="Y18" i="31"/>
  <c r="Y19" i="31"/>
  <c r="Y20" i="31"/>
  <c r="Y21" i="31"/>
  <c r="Y22" i="31"/>
  <c r="Y23" i="31"/>
  <c r="Y24" i="31"/>
  <c r="Y25" i="31"/>
  <c r="Y26" i="31"/>
  <c r="Y27" i="31"/>
  <c r="Y28" i="31"/>
  <c r="Y29" i="31"/>
  <c r="Y30" i="31"/>
  <c r="Y31" i="31"/>
  <c r="Y32" i="31"/>
  <c r="Y33" i="31"/>
  <c r="Y34" i="31"/>
  <c r="Y35" i="31"/>
  <c r="Y36" i="31"/>
  <c r="Y37" i="31"/>
  <c r="Y38" i="31"/>
  <c r="Y39" i="31"/>
  <c r="Y40" i="31"/>
  <c r="Y41" i="31"/>
  <c r="Y42" i="31"/>
  <c r="Y43" i="31"/>
  <c r="Y44" i="31"/>
  <c r="Y45" i="31"/>
  <c r="Y46" i="31"/>
  <c r="Y47" i="31"/>
  <c r="Y48" i="31"/>
  <c r="Y49" i="31"/>
  <c r="Y50" i="31"/>
  <c r="Y51" i="31"/>
  <c r="Y52" i="31"/>
  <c r="Y53" i="31"/>
  <c r="Y54" i="31"/>
  <c r="Y55" i="31"/>
  <c r="Y56" i="31"/>
  <c r="Y57" i="31"/>
  <c r="Y58" i="31"/>
  <c r="Y59" i="31"/>
  <c r="Y60" i="31"/>
  <c r="Y61" i="31"/>
  <c r="Y62" i="31"/>
  <c r="Y63" i="31"/>
  <c r="Y64" i="31"/>
  <c r="Y65" i="31"/>
  <c r="Y66" i="31"/>
  <c r="Y67" i="31"/>
  <c r="Y68" i="31"/>
  <c r="Y69" i="31"/>
  <c r="Y70" i="31"/>
  <c r="Y71" i="31"/>
  <c r="Y72" i="31"/>
  <c r="Y73" i="31"/>
  <c r="Y74" i="31"/>
  <c r="Y75" i="31"/>
  <c r="Y76" i="31"/>
  <c r="Y77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S243" i="31"/>
  <c r="S244" i="31"/>
  <c r="S245" i="31"/>
  <c r="S246" i="31"/>
  <c r="S247" i="31"/>
  <c r="S248" i="31"/>
  <c r="S249" i="31"/>
  <c r="S250" i="31"/>
  <c r="S251" i="31"/>
  <c r="S252" i="31"/>
  <c r="S253" i="31"/>
  <c r="S254" i="31"/>
  <c r="S255" i="31"/>
  <c r="S256" i="31"/>
  <c r="S257" i="31"/>
  <c r="S258" i="31"/>
  <c r="S259" i="31"/>
  <c r="S260" i="31"/>
  <c r="S261" i="31"/>
  <c r="S262" i="31"/>
  <c r="S263" i="31"/>
  <c r="S264" i="31"/>
  <c r="S265" i="31"/>
  <c r="S266" i="31"/>
  <c r="S267" i="31"/>
  <c r="S268" i="31"/>
  <c r="S269" i="31"/>
  <c r="S270" i="31"/>
  <c r="S271" i="31"/>
  <c r="S272" i="31"/>
  <c r="S273" i="31"/>
  <c r="S274" i="31"/>
  <c r="S275" i="31"/>
  <c r="S276" i="31"/>
  <c r="S277" i="31"/>
  <c r="S278" i="31"/>
  <c r="S279" i="31"/>
  <c r="S280" i="31"/>
  <c r="S281" i="31"/>
  <c r="S282" i="31"/>
  <c r="S283" i="31"/>
  <c r="S284" i="31"/>
  <c r="S285" i="31"/>
  <c r="S286" i="31"/>
  <c r="S287" i="31"/>
  <c r="S288" i="31"/>
  <c r="S289" i="31"/>
  <c r="S290" i="31"/>
  <c r="S291" i="31"/>
  <c r="S292" i="31"/>
  <c r="S293" i="31"/>
  <c r="S294" i="31"/>
  <c r="S295" i="31"/>
  <c r="S296" i="31"/>
  <c r="S297" i="31"/>
  <c r="S298" i="31"/>
  <c r="S299" i="31"/>
  <c r="S300" i="31"/>
  <c r="S301" i="31"/>
  <c r="S302" i="31"/>
  <c r="S303" i="31"/>
  <c r="S304" i="31"/>
  <c r="S305" i="31"/>
  <c r="S306" i="31"/>
  <c r="S307" i="31"/>
  <c r="S308" i="31"/>
  <c r="S309" i="31"/>
  <c r="S310" i="31"/>
  <c r="S311" i="31"/>
  <c r="S312" i="31"/>
  <c r="S313" i="31"/>
  <c r="S314" i="31"/>
  <c r="S315" i="31"/>
  <c r="S316" i="31"/>
  <c r="S242" i="31"/>
  <c r="O243" i="31"/>
  <c r="O244" i="31"/>
  <c r="O245" i="31"/>
  <c r="O246" i="31"/>
  <c r="O247" i="31"/>
  <c r="O248" i="31"/>
  <c r="O249" i="31"/>
  <c r="O250" i="31"/>
  <c r="O251" i="31"/>
  <c r="O252" i="31"/>
  <c r="O253" i="31"/>
  <c r="O254" i="31"/>
  <c r="O255" i="31"/>
  <c r="O256" i="31"/>
  <c r="O257" i="31"/>
  <c r="O258" i="31"/>
  <c r="O259" i="31"/>
  <c r="O260" i="31"/>
  <c r="O261" i="31"/>
  <c r="O262" i="31"/>
  <c r="O263" i="31"/>
  <c r="O264" i="31"/>
  <c r="O265" i="31"/>
  <c r="O266" i="31"/>
  <c r="O267" i="31"/>
  <c r="O268" i="31"/>
  <c r="O269" i="31"/>
  <c r="O270" i="31"/>
  <c r="O271" i="31"/>
  <c r="O272" i="31"/>
  <c r="O273" i="31"/>
  <c r="O274" i="31"/>
  <c r="O275" i="31"/>
  <c r="O276" i="31"/>
  <c r="O277" i="31"/>
  <c r="O278" i="31"/>
  <c r="O279" i="31"/>
  <c r="O280" i="31"/>
  <c r="O281" i="31"/>
  <c r="O282" i="31"/>
  <c r="O283" i="31"/>
  <c r="O284" i="31"/>
  <c r="O285" i="31"/>
  <c r="O286" i="31"/>
  <c r="O287" i="31"/>
  <c r="O288" i="31"/>
  <c r="O289" i="31"/>
  <c r="O290" i="31"/>
  <c r="O291" i="31"/>
  <c r="O292" i="31"/>
  <c r="O293" i="31"/>
  <c r="O294" i="31"/>
  <c r="O295" i="31"/>
  <c r="O296" i="31"/>
  <c r="O297" i="31"/>
  <c r="O298" i="31"/>
  <c r="O299" i="31"/>
  <c r="O300" i="31"/>
  <c r="O301" i="31"/>
  <c r="O302" i="31"/>
  <c r="O303" i="31"/>
  <c r="O304" i="31"/>
  <c r="O305" i="31"/>
  <c r="O306" i="31"/>
  <c r="O307" i="31"/>
  <c r="O308" i="31"/>
  <c r="O309" i="31"/>
  <c r="O310" i="31"/>
  <c r="O311" i="31"/>
  <c r="O312" i="31"/>
  <c r="O313" i="31"/>
  <c r="O314" i="31"/>
  <c r="O315" i="31"/>
  <c r="O316" i="31"/>
  <c r="O242" i="31"/>
  <c r="S163" i="31"/>
  <c r="S164" i="31"/>
  <c r="S165" i="31"/>
  <c r="S166" i="31"/>
  <c r="S167" i="31"/>
  <c r="S168" i="31"/>
  <c r="S169" i="31"/>
  <c r="S170" i="31"/>
  <c r="S171" i="31"/>
  <c r="S172" i="31"/>
  <c r="S173" i="31"/>
  <c r="S174" i="31"/>
  <c r="S175" i="31"/>
  <c r="S176" i="31"/>
  <c r="S177" i="31"/>
  <c r="S178" i="31"/>
  <c r="S179" i="31"/>
  <c r="S180" i="31"/>
  <c r="S181" i="31"/>
  <c r="S182" i="31"/>
  <c r="S183" i="31"/>
  <c r="S184" i="31"/>
  <c r="S185" i="31"/>
  <c r="S186" i="31"/>
  <c r="S187" i="31"/>
  <c r="S188" i="31"/>
  <c r="S189" i="31"/>
  <c r="S190" i="31"/>
  <c r="S191" i="31"/>
  <c r="S192" i="31"/>
  <c r="S193" i="31"/>
  <c r="S194" i="31"/>
  <c r="S195" i="31"/>
  <c r="S196" i="31"/>
  <c r="S197" i="31"/>
  <c r="S198" i="31"/>
  <c r="S199" i="31"/>
  <c r="S200" i="31"/>
  <c r="S201" i="31"/>
  <c r="S202" i="31"/>
  <c r="S203" i="31"/>
  <c r="S204" i="31"/>
  <c r="S205" i="31"/>
  <c r="S206" i="31"/>
  <c r="S207" i="31"/>
  <c r="S208" i="31"/>
  <c r="S209" i="31"/>
  <c r="S210" i="31"/>
  <c r="S211" i="31"/>
  <c r="S212" i="31"/>
  <c r="S213" i="31"/>
  <c r="S214" i="31"/>
  <c r="S215" i="31"/>
  <c r="S216" i="31"/>
  <c r="S217" i="31"/>
  <c r="S218" i="31"/>
  <c r="S219" i="31"/>
  <c r="S220" i="31"/>
  <c r="S221" i="31"/>
  <c r="S222" i="31"/>
  <c r="S223" i="31"/>
  <c r="S224" i="31"/>
  <c r="S225" i="31"/>
  <c r="S226" i="31"/>
  <c r="S227" i="31"/>
  <c r="S228" i="31"/>
  <c r="S229" i="31"/>
  <c r="S230" i="31"/>
  <c r="S231" i="31"/>
  <c r="S232" i="31"/>
  <c r="S233" i="31"/>
  <c r="S234" i="31"/>
  <c r="S235" i="31"/>
  <c r="S236" i="31"/>
  <c r="S162" i="31"/>
  <c r="O163" i="31"/>
  <c r="O164" i="31"/>
  <c r="O165" i="31"/>
  <c r="O166" i="31"/>
  <c r="O167" i="31"/>
  <c r="O168" i="31"/>
  <c r="O169" i="31"/>
  <c r="O170" i="31"/>
  <c r="O171" i="31"/>
  <c r="O172" i="31"/>
  <c r="O173" i="31"/>
  <c r="O174" i="31"/>
  <c r="O175" i="31"/>
  <c r="O176" i="31"/>
  <c r="O177" i="31"/>
  <c r="O178" i="31"/>
  <c r="O179" i="31"/>
  <c r="O180" i="31"/>
  <c r="O181" i="31"/>
  <c r="O182" i="31"/>
  <c r="O183" i="31"/>
  <c r="O184" i="31"/>
  <c r="O185" i="31"/>
  <c r="O186" i="31"/>
  <c r="O187" i="31"/>
  <c r="O188" i="31"/>
  <c r="O189" i="31"/>
  <c r="O190" i="31"/>
  <c r="O191" i="31"/>
  <c r="O192" i="31"/>
  <c r="O193" i="31"/>
  <c r="O194" i="31"/>
  <c r="O195" i="31"/>
  <c r="O196" i="31"/>
  <c r="O197" i="31"/>
  <c r="O198" i="31"/>
  <c r="O199" i="31"/>
  <c r="O200" i="31"/>
  <c r="O201" i="31"/>
  <c r="O202" i="31"/>
  <c r="O203" i="31"/>
  <c r="O204" i="31"/>
  <c r="O205" i="31"/>
  <c r="O206" i="31"/>
  <c r="O207" i="31"/>
  <c r="O208" i="31"/>
  <c r="O209" i="31"/>
  <c r="O210" i="31"/>
  <c r="O211" i="31"/>
  <c r="O212" i="31"/>
  <c r="O213" i="31"/>
  <c r="O214" i="31"/>
  <c r="O215" i="31"/>
  <c r="O216" i="31"/>
  <c r="O217" i="31"/>
  <c r="O218" i="31"/>
  <c r="O219" i="31"/>
  <c r="O220" i="31"/>
  <c r="O221" i="31"/>
  <c r="O222" i="31"/>
  <c r="O223" i="31"/>
  <c r="O224" i="31"/>
  <c r="O225" i="31"/>
  <c r="O226" i="31"/>
  <c r="O227" i="31"/>
  <c r="O228" i="31"/>
  <c r="O229" i="31"/>
  <c r="O230" i="31"/>
  <c r="O231" i="31"/>
  <c r="O232" i="31"/>
  <c r="O233" i="31"/>
  <c r="O234" i="31"/>
  <c r="O235" i="31"/>
  <c r="O236" i="31"/>
  <c r="O162" i="31"/>
  <c r="S83" i="31"/>
  <c r="S84" i="31"/>
  <c r="S85" i="31"/>
  <c r="S86" i="31"/>
  <c r="S87" i="31"/>
  <c r="S88" i="31"/>
  <c r="S89" i="31"/>
  <c r="S90" i="31"/>
  <c r="S91" i="31"/>
  <c r="S92" i="31"/>
  <c r="S93" i="31"/>
  <c r="S94" i="31"/>
  <c r="S95" i="31"/>
  <c r="S96" i="31"/>
  <c r="S97" i="31"/>
  <c r="S98" i="31"/>
  <c r="S99" i="31"/>
  <c r="S100" i="31"/>
  <c r="S101" i="31"/>
  <c r="S102" i="31"/>
  <c r="S103" i="31"/>
  <c r="S104" i="31"/>
  <c r="S105" i="31"/>
  <c r="S106" i="31"/>
  <c r="S107" i="31"/>
  <c r="S108" i="31"/>
  <c r="S109" i="31"/>
  <c r="S110" i="31"/>
  <c r="S111" i="31"/>
  <c r="S112" i="31"/>
  <c r="S113" i="31"/>
  <c r="S114" i="31"/>
  <c r="S115" i="31"/>
  <c r="S116" i="31"/>
  <c r="S117" i="31"/>
  <c r="S118" i="31"/>
  <c r="S119" i="31"/>
  <c r="S120" i="31"/>
  <c r="S121" i="31"/>
  <c r="S122" i="31"/>
  <c r="S123" i="31"/>
  <c r="S124" i="31"/>
  <c r="S125" i="31"/>
  <c r="S126" i="31"/>
  <c r="S127" i="31"/>
  <c r="S128" i="31"/>
  <c r="S129" i="31"/>
  <c r="S130" i="31"/>
  <c r="S131" i="31"/>
  <c r="S132" i="31"/>
  <c r="S133" i="31"/>
  <c r="S134" i="31"/>
  <c r="S135" i="31"/>
  <c r="S136" i="31"/>
  <c r="S137" i="31"/>
  <c r="S138" i="31"/>
  <c r="S139" i="31"/>
  <c r="S140" i="31"/>
  <c r="S141" i="31"/>
  <c r="S142" i="31"/>
  <c r="S143" i="31"/>
  <c r="S144" i="31"/>
  <c r="S145" i="31"/>
  <c r="S146" i="31"/>
  <c r="S147" i="31"/>
  <c r="S148" i="31"/>
  <c r="S149" i="31"/>
  <c r="S150" i="31"/>
  <c r="S151" i="31"/>
  <c r="S152" i="31"/>
  <c r="S153" i="31"/>
  <c r="S154" i="31"/>
  <c r="S155" i="31"/>
  <c r="S156" i="31"/>
  <c r="S82" i="31"/>
  <c r="O83" i="31"/>
  <c r="O84" i="31"/>
  <c r="O85" i="31"/>
  <c r="O86" i="31"/>
  <c r="O87" i="31"/>
  <c r="O88" i="31"/>
  <c r="O89" i="31"/>
  <c r="O90" i="31"/>
  <c r="O91" i="31"/>
  <c r="O92" i="31"/>
  <c r="O93" i="31"/>
  <c r="O94" i="31"/>
  <c r="O95" i="31"/>
  <c r="O96" i="31"/>
  <c r="O97" i="31"/>
  <c r="O98" i="31"/>
  <c r="O99" i="31"/>
  <c r="O100" i="31"/>
  <c r="O101" i="31"/>
  <c r="O102" i="31"/>
  <c r="O103" i="31"/>
  <c r="O104" i="31"/>
  <c r="O105" i="31"/>
  <c r="O106" i="31"/>
  <c r="O107" i="31"/>
  <c r="O108" i="31"/>
  <c r="O109" i="31"/>
  <c r="O110" i="31"/>
  <c r="O111" i="31"/>
  <c r="O112" i="31"/>
  <c r="O113" i="31"/>
  <c r="O114" i="31"/>
  <c r="O115" i="31"/>
  <c r="O116" i="31"/>
  <c r="O117" i="31"/>
  <c r="O118" i="31"/>
  <c r="O119" i="31"/>
  <c r="O120" i="31"/>
  <c r="O121" i="31"/>
  <c r="O122" i="31"/>
  <c r="O123" i="31"/>
  <c r="O124" i="31"/>
  <c r="O125" i="31"/>
  <c r="O126" i="31"/>
  <c r="O127" i="31"/>
  <c r="O128" i="31"/>
  <c r="O129" i="31"/>
  <c r="O130" i="31"/>
  <c r="O131" i="31"/>
  <c r="O132" i="31"/>
  <c r="O133" i="31"/>
  <c r="O134" i="31"/>
  <c r="O135" i="31"/>
  <c r="O136" i="31"/>
  <c r="O137" i="31"/>
  <c r="O138" i="31"/>
  <c r="O139" i="31"/>
  <c r="O140" i="31"/>
  <c r="O141" i="31"/>
  <c r="O142" i="31"/>
  <c r="O143" i="31"/>
  <c r="O144" i="31"/>
  <c r="O145" i="31"/>
  <c r="O146" i="31"/>
  <c r="O147" i="31"/>
  <c r="O148" i="31"/>
  <c r="O149" i="31"/>
  <c r="O150" i="31"/>
  <c r="O151" i="31"/>
  <c r="O152" i="31"/>
  <c r="O153" i="31"/>
  <c r="O154" i="31"/>
  <c r="O155" i="31"/>
  <c r="O156" i="31"/>
  <c r="O82" i="31"/>
  <c r="S4" i="31"/>
  <c r="S5" i="31"/>
  <c r="S6" i="31"/>
  <c r="S7" i="31"/>
  <c r="S8" i="31"/>
  <c r="S9" i="31"/>
  <c r="S10" i="31"/>
  <c r="S11" i="31"/>
  <c r="S12" i="31"/>
  <c r="S13" i="31"/>
  <c r="S14" i="31"/>
  <c r="S15" i="31"/>
  <c r="S16" i="31"/>
  <c r="S17" i="31"/>
  <c r="S18" i="31"/>
  <c r="S19" i="31"/>
  <c r="S20" i="31"/>
  <c r="S21" i="31"/>
  <c r="S22" i="31"/>
  <c r="S23" i="31"/>
  <c r="S24" i="31"/>
  <c r="S25" i="31"/>
  <c r="S26" i="31"/>
  <c r="S27" i="31"/>
  <c r="S28" i="31"/>
  <c r="S29" i="31"/>
  <c r="S30" i="31"/>
  <c r="S31" i="31"/>
  <c r="S32" i="31"/>
  <c r="S33" i="31"/>
  <c r="S34" i="31"/>
  <c r="S35" i="31"/>
  <c r="S36" i="31"/>
  <c r="S37" i="31"/>
  <c r="S38" i="31"/>
  <c r="S39" i="31"/>
  <c r="S40" i="31"/>
  <c r="S41" i="31"/>
  <c r="S42" i="31"/>
  <c r="S43" i="31"/>
  <c r="S44" i="31"/>
  <c r="S45" i="31"/>
  <c r="S46" i="31"/>
  <c r="S47" i="31"/>
  <c r="S48" i="31"/>
  <c r="S49" i="31"/>
  <c r="S50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S77" i="31"/>
  <c r="S3" i="31"/>
  <c r="O4" i="31"/>
  <c r="O5" i="31"/>
  <c r="O6" i="31"/>
  <c r="O7" i="31"/>
  <c r="O8" i="31"/>
  <c r="O9" i="31"/>
  <c r="O10" i="31"/>
  <c r="O11" i="31"/>
  <c r="O12" i="31"/>
  <c r="O13" i="31"/>
  <c r="O14" i="31"/>
  <c r="O15" i="31"/>
  <c r="O16" i="31"/>
  <c r="O17" i="31"/>
  <c r="O18" i="31"/>
  <c r="O19" i="31"/>
  <c r="O20" i="31"/>
  <c r="O21" i="31"/>
  <c r="O22" i="31"/>
  <c r="O23" i="31"/>
  <c r="O24" i="31"/>
  <c r="O25" i="31"/>
  <c r="O26" i="31"/>
  <c r="O27" i="31"/>
  <c r="O28" i="31"/>
  <c r="O29" i="31"/>
  <c r="O30" i="31"/>
  <c r="O31" i="31"/>
  <c r="O32" i="31"/>
  <c r="O33" i="31"/>
  <c r="O34" i="31"/>
  <c r="O35" i="31"/>
  <c r="O36" i="31"/>
  <c r="O37" i="31"/>
  <c r="O38" i="31"/>
  <c r="O39" i="31"/>
  <c r="O40" i="31"/>
  <c r="O41" i="31"/>
  <c r="O42" i="31"/>
  <c r="O43" i="31"/>
  <c r="O44" i="31"/>
  <c r="O45" i="31"/>
  <c r="O46" i="31"/>
  <c r="O47" i="31"/>
  <c r="O48" i="31"/>
  <c r="O49" i="31"/>
  <c r="O50" i="31"/>
  <c r="O51" i="31"/>
  <c r="O52" i="31"/>
  <c r="O53" i="31"/>
  <c r="O54" i="31"/>
  <c r="O55" i="31"/>
  <c r="O56" i="31"/>
  <c r="O57" i="31"/>
  <c r="O58" i="31"/>
  <c r="O59" i="31"/>
  <c r="O60" i="31"/>
  <c r="O61" i="31"/>
  <c r="O62" i="31"/>
  <c r="O63" i="31"/>
  <c r="O64" i="31"/>
  <c r="O65" i="31"/>
  <c r="O66" i="31"/>
  <c r="O67" i="31"/>
  <c r="O68" i="31"/>
  <c r="O69" i="31"/>
  <c r="O70" i="31"/>
  <c r="O71" i="31"/>
  <c r="O72" i="31"/>
  <c r="O73" i="31"/>
  <c r="O74" i="31"/>
  <c r="O75" i="31"/>
  <c r="O76" i="31"/>
  <c r="O77" i="31"/>
  <c r="O3" i="31"/>
  <c r="N243" i="31"/>
  <c r="N244" i="31"/>
  <c r="N245" i="31"/>
  <c r="N246" i="31"/>
  <c r="N247" i="31"/>
  <c r="N248" i="31"/>
  <c r="N249" i="31"/>
  <c r="N250" i="31"/>
  <c r="N251" i="31"/>
  <c r="N252" i="31"/>
  <c r="N253" i="31"/>
  <c r="N254" i="31"/>
  <c r="N255" i="31"/>
  <c r="N256" i="31"/>
  <c r="N257" i="31"/>
  <c r="N258" i="31"/>
  <c r="N259" i="31"/>
  <c r="N260" i="31"/>
  <c r="N261" i="31"/>
  <c r="N262" i="31"/>
  <c r="N263" i="31"/>
  <c r="N264" i="31"/>
  <c r="N265" i="31"/>
  <c r="N266" i="31"/>
  <c r="N267" i="31"/>
  <c r="N268" i="31"/>
  <c r="N269" i="31"/>
  <c r="N270" i="31"/>
  <c r="N271" i="31"/>
  <c r="N272" i="31"/>
  <c r="N273" i="31"/>
  <c r="N274" i="31"/>
  <c r="N275" i="31"/>
  <c r="N276" i="31"/>
  <c r="N277" i="31"/>
  <c r="N278" i="31"/>
  <c r="N279" i="31"/>
  <c r="N280" i="31"/>
  <c r="N281" i="31"/>
  <c r="N282" i="31"/>
  <c r="N283" i="31"/>
  <c r="N284" i="31"/>
  <c r="N285" i="31"/>
  <c r="N286" i="31"/>
  <c r="N287" i="31"/>
  <c r="N288" i="31"/>
  <c r="N289" i="31"/>
  <c r="N290" i="31"/>
  <c r="N291" i="31"/>
  <c r="N292" i="31"/>
  <c r="N293" i="31"/>
  <c r="N294" i="31"/>
  <c r="N295" i="31"/>
  <c r="N296" i="31"/>
  <c r="N297" i="31"/>
  <c r="N298" i="31"/>
  <c r="N299" i="31"/>
  <c r="N300" i="31"/>
  <c r="N301" i="31"/>
  <c r="N302" i="31"/>
  <c r="N303" i="31"/>
  <c r="N304" i="31"/>
  <c r="N305" i="31"/>
  <c r="N306" i="31"/>
  <c r="N307" i="31"/>
  <c r="N308" i="31"/>
  <c r="N309" i="31"/>
  <c r="N310" i="31"/>
  <c r="N311" i="31"/>
  <c r="N312" i="31"/>
  <c r="N313" i="31"/>
  <c r="N314" i="31"/>
  <c r="N315" i="31"/>
  <c r="N316" i="31"/>
  <c r="N242" i="31"/>
  <c r="M243" i="31"/>
  <c r="M244" i="31"/>
  <c r="M245" i="31"/>
  <c r="M246" i="31"/>
  <c r="M247" i="31"/>
  <c r="M248" i="31"/>
  <c r="M249" i="31"/>
  <c r="M250" i="31"/>
  <c r="M251" i="31"/>
  <c r="M252" i="31"/>
  <c r="M253" i="31"/>
  <c r="M254" i="31"/>
  <c r="M255" i="31"/>
  <c r="M256" i="31"/>
  <c r="M257" i="31"/>
  <c r="M258" i="31"/>
  <c r="M259" i="31"/>
  <c r="M260" i="31"/>
  <c r="M261" i="31"/>
  <c r="M262" i="31"/>
  <c r="M263" i="31"/>
  <c r="M264" i="31"/>
  <c r="M265" i="31"/>
  <c r="M266" i="31"/>
  <c r="M267" i="31"/>
  <c r="M268" i="31"/>
  <c r="M269" i="31"/>
  <c r="M270" i="31"/>
  <c r="M271" i="31"/>
  <c r="M272" i="31"/>
  <c r="M273" i="31"/>
  <c r="M274" i="31"/>
  <c r="M275" i="31"/>
  <c r="M276" i="31"/>
  <c r="M277" i="31"/>
  <c r="M278" i="31"/>
  <c r="M279" i="31"/>
  <c r="M280" i="31"/>
  <c r="M281" i="31"/>
  <c r="M282" i="31"/>
  <c r="M283" i="31"/>
  <c r="M284" i="31"/>
  <c r="M285" i="31"/>
  <c r="M286" i="31"/>
  <c r="M287" i="31"/>
  <c r="M288" i="31"/>
  <c r="M289" i="31"/>
  <c r="M290" i="31"/>
  <c r="M291" i="31"/>
  <c r="M292" i="31"/>
  <c r="M293" i="31"/>
  <c r="M294" i="31"/>
  <c r="M295" i="31"/>
  <c r="M296" i="31"/>
  <c r="M297" i="31"/>
  <c r="M298" i="31"/>
  <c r="M299" i="31"/>
  <c r="M300" i="31"/>
  <c r="M301" i="31"/>
  <c r="M302" i="31"/>
  <c r="M303" i="31"/>
  <c r="M304" i="31"/>
  <c r="M305" i="31"/>
  <c r="M306" i="31"/>
  <c r="M307" i="31"/>
  <c r="M308" i="31"/>
  <c r="M309" i="31"/>
  <c r="M310" i="31"/>
  <c r="M311" i="31"/>
  <c r="M312" i="31"/>
  <c r="M313" i="31"/>
  <c r="M314" i="31"/>
  <c r="M315" i="31"/>
  <c r="M316" i="31"/>
  <c r="M242" i="31"/>
  <c r="N163" i="31"/>
  <c r="N164" i="31"/>
  <c r="N165" i="31"/>
  <c r="N166" i="31"/>
  <c r="N167" i="31"/>
  <c r="N168" i="31"/>
  <c r="N169" i="31"/>
  <c r="N170" i="31"/>
  <c r="N171" i="31"/>
  <c r="N172" i="31"/>
  <c r="N173" i="31"/>
  <c r="N174" i="31"/>
  <c r="N175" i="31"/>
  <c r="N176" i="31"/>
  <c r="N177" i="31"/>
  <c r="N178" i="31"/>
  <c r="N179" i="31"/>
  <c r="N180" i="31"/>
  <c r="N181" i="31"/>
  <c r="N182" i="31"/>
  <c r="N183" i="31"/>
  <c r="N184" i="31"/>
  <c r="N185" i="31"/>
  <c r="N186" i="31"/>
  <c r="N187" i="31"/>
  <c r="N188" i="31"/>
  <c r="N189" i="31"/>
  <c r="N190" i="31"/>
  <c r="N191" i="31"/>
  <c r="N192" i="31"/>
  <c r="N193" i="31"/>
  <c r="N194" i="31"/>
  <c r="N195" i="31"/>
  <c r="N196" i="31"/>
  <c r="N197" i="31"/>
  <c r="N198" i="31"/>
  <c r="N199" i="31"/>
  <c r="N200" i="31"/>
  <c r="N201" i="31"/>
  <c r="N202" i="31"/>
  <c r="N203" i="31"/>
  <c r="N204" i="31"/>
  <c r="N205" i="31"/>
  <c r="N206" i="31"/>
  <c r="N207" i="31"/>
  <c r="N208" i="31"/>
  <c r="N209" i="31"/>
  <c r="N210" i="31"/>
  <c r="N211" i="31"/>
  <c r="N212" i="31"/>
  <c r="N213" i="31"/>
  <c r="N214" i="31"/>
  <c r="N215" i="31"/>
  <c r="N216" i="31"/>
  <c r="N217" i="31"/>
  <c r="N218" i="31"/>
  <c r="N219" i="31"/>
  <c r="N220" i="31"/>
  <c r="N221" i="31"/>
  <c r="N222" i="31"/>
  <c r="N223" i="31"/>
  <c r="N224" i="31"/>
  <c r="N225" i="31"/>
  <c r="N226" i="31"/>
  <c r="N227" i="31"/>
  <c r="N228" i="31"/>
  <c r="N229" i="31"/>
  <c r="N230" i="31"/>
  <c r="N231" i="31"/>
  <c r="N232" i="31"/>
  <c r="N233" i="31"/>
  <c r="N234" i="31"/>
  <c r="N235" i="31"/>
  <c r="N236" i="31"/>
  <c r="N162" i="31"/>
  <c r="M163" i="31"/>
  <c r="M164" i="31"/>
  <c r="M165" i="31"/>
  <c r="M166" i="31"/>
  <c r="M167" i="31"/>
  <c r="M168" i="31"/>
  <c r="M169" i="31"/>
  <c r="M170" i="31"/>
  <c r="M171" i="31"/>
  <c r="M172" i="31"/>
  <c r="M173" i="31"/>
  <c r="M174" i="31"/>
  <c r="M175" i="31"/>
  <c r="M176" i="31"/>
  <c r="M177" i="31"/>
  <c r="M178" i="31"/>
  <c r="M179" i="31"/>
  <c r="M180" i="31"/>
  <c r="M181" i="31"/>
  <c r="M182" i="31"/>
  <c r="M183" i="31"/>
  <c r="M184" i="31"/>
  <c r="M185" i="31"/>
  <c r="M186" i="31"/>
  <c r="M187" i="31"/>
  <c r="M188" i="31"/>
  <c r="M189" i="31"/>
  <c r="M190" i="31"/>
  <c r="M191" i="31"/>
  <c r="M192" i="31"/>
  <c r="M193" i="31"/>
  <c r="M194" i="31"/>
  <c r="M195" i="31"/>
  <c r="M196" i="31"/>
  <c r="M197" i="31"/>
  <c r="M198" i="31"/>
  <c r="M199" i="31"/>
  <c r="M200" i="31"/>
  <c r="M201" i="31"/>
  <c r="M202" i="31"/>
  <c r="M203" i="31"/>
  <c r="M204" i="31"/>
  <c r="M205" i="31"/>
  <c r="M206" i="31"/>
  <c r="M207" i="31"/>
  <c r="M208" i="31"/>
  <c r="M209" i="31"/>
  <c r="M210" i="31"/>
  <c r="M211" i="31"/>
  <c r="M212" i="31"/>
  <c r="M213" i="31"/>
  <c r="M214" i="31"/>
  <c r="M215" i="31"/>
  <c r="M216" i="31"/>
  <c r="M217" i="31"/>
  <c r="M218" i="31"/>
  <c r="M219" i="31"/>
  <c r="M220" i="31"/>
  <c r="M221" i="31"/>
  <c r="M222" i="31"/>
  <c r="M223" i="31"/>
  <c r="M224" i="31"/>
  <c r="M225" i="31"/>
  <c r="M226" i="31"/>
  <c r="M227" i="31"/>
  <c r="M228" i="31"/>
  <c r="M229" i="31"/>
  <c r="M230" i="31"/>
  <c r="M231" i="31"/>
  <c r="M232" i="31"/>
  <c r="M233" i="31"/>
  <c r="M234" i="31"/>
  <c r="M235" i="31"/>
  <c r="M236" i="31"/>
  <c r="M162" i="31"/>
  <c r="N83" i="31"/>
  <c r="N84" i="31"/>
  <c r="N85" i="31"/>
  <c r="N86" i="31"/>
  <c r="N87" i="31"/>
  <c r="N88" i="31"/>
  <c r="N89" i="31"/>
  <c r="N90" i="31"/>
  <c r="N91" i="31"/>
  <c r="N92" i="31"/>
  <c r="N93" i="31"/>
  <c r="N94" i="31"/>
  <c r="N95" i="31"/>
  <c r="N96" i="31"/>
  <c r="N97" i="31"/>
  <c r="N98" i="31"/>
  <c r="N99" i="31"/>
  <c r="N100" i="31"/>
  <c r="N101" i="31"/>
  <c r="N102" i="31"/>
  <c r="N103" i="31"/>
  <c r="N104" i="31"/>
  <c r="N105" i="31"/>
  <c r="N106" i="31"/>
  <c r="N107" i="31"/>
  <c r="N108" i="31"/>
  <c r="N109" i="31"/>
  <c r="N110" i="31"/>
  <c r="N111" i="31"/>
  <c r="N112" i="31"/>
  <c r="N113" i="31"/>
  <c r="N114" i="31"/>
  <c r="N115" i="31"/>
  <c r="N116" i="31"/>
  <c r="N117" i="31"/>
  <c r="N118" i="31"/>
  <c r="N119" i="31"/>
  <c r="N120" i="31"/>
  <c r="N121" i="31"/>
  <c r="N122" i="31"/>
  <c r="N123" i="31"/>
  <c r="N124" i="31"/>
  <c r="N125" i="31"/>
  <c r="N126" i="31"/>
  <c r="N127" i="31"/>
  <c r="N128" i="31"/>
  <c r="N129" i="31"/>
  <c r="N130" i="31"/>
  <c r="N131" i="31"/>
  <c r="N132" i="31"/>
  <c r="N133" i="31"/>
  <c r="N134" i="31"/>
  <c r="N135" i="31"/>
  <c r="N136" i="31"/>
  <c r="N137" i="31"/>
  <c r="N138" i="31"/>
  <c r="N139" i="31"/>
  <c r="N140" i="31"/>
  <c r="N141" i="31"/>
  <c r="N142" i="31"/>
  <c r="N143" i="31"/>
  <c r="N144" i="31"/>
  <c r="N145" i="31"/>
  <c r="N146" i="31"/>
  <c r="N147" i="31"/>
  <c r="N148" i="31"/>
  <c r="N149" i="31"/>
  <c r="N150" i="31"/>
  <c r="N151" i="31"/>
  <c r="N152" i="31"/>
  <c r="N153" i="31"/>
  <c r="N154" i="31"/>
  <c r="N155" i="31"/>
  <c r="N156" i="31"/>
  <c r="N82" i="31"/>
  <c r="M83" i="31"/>
  <c r="M84" i="31"/>
  <c r="M85" i="31"/>
  <c r="M86" i="31"/>
  <c r="M87" i="31"/>
  <c r="M88" i="31"/>
  <c r="M89" i="31"/>
  <c r="M90" i="31"/>
  <c r="M91" i="31"/>
  <c r="M92" i="31"/>
  <c r="M93" i="31"/>
  <c r="M94" i="31"/>
  <c r="M95" i="31"/>
  <c r="M96" i="31"/>
  <c r="M97" i="31"/>
  <c r="M98" i="31"/>
  <c r="M99" i="31"/>
  <c r="M100" i="31"/>
  <c r="M101" i="31"/>
  <c r="M102" i="31"/>
  <c r="M103" i="31"/>
  <c r="M104" i="31"/>
  <c r="M105" i="31"/>
  <c r="M106" i="31"/>
  <c r="M107" i="31"/>
  <c r="M108" i="31"/>
  <c r="M109" i="31"/>
  <c r="M110" i="31"/>
  <c r="M111" i="31"/>
  <c r="M112" i="31"/>
  <c r="M113" i="31"/>
  <c r="M114" i="31"/>
  <c r="M115" i="31"/>
  <c r="M116" i="31"/>
  <c r="M117" i="31"/>
  <c r="M118" i="31"/>
  <c r="M119" i="31"/>
  <c r="M120" i="31"/>
  <c r="M121" i="31"/>
  <c r="M122" i="31"/>
  <c r="M123" i="31"/>
  <c r="M124" i="31"/>
  <c r="M125" i="31"/>
  <c r="M126" i="31"/>
  <c r="M127" i="31"/>
  <c r="M128" i="31"/>
  <c r="M129" i="31"/>
  <c r="M130" i="31"/>
  <c r="M131" i="31"/>
  <c r="M132" i="31"/>
  <c r="M133" i="31"/>
  <c r="M134" i="31"/>
  <c r="M135" i="31"/>
  <c r="M136" i="31"/>
  <c r="M137" i="31"/>
  <c r="M138" i="31"/>
  <c r="M139" i="31"/>
  <c r="M140" i="31"/>
  <c r="M141" i="31"/>
  <c r="M142" i="31"/>
  <c r="M143" i="31"/>
  <c r="M144" i="31"/>
  <c r="M145" i="31"/>
  <c r="M146" i="31"/>
  <c r="M147" i="31"/>
  <c r="M148" i="31"/>
  <c r="M149" i="31"/>
  <c r="M150" i="31"/>
  <c r="M151" i="31"/>
  <c r="M152" i="31"/>
  <c r="M153" i="31"/>
  <c r="M154" i="31"/>
  <c r="M155" i="31"/>
  <c r="M156" i="31"/>
  <c r="M82" i="31"/>
  <c r="N4" i="31"/>
  <c r="N5" i="31"/>
  <c r="N6" i="31"/>
  <c r="N7" i="31"/>
  <c r="N8" i="31"/>
  <c r="N9" i="31"/>
  <c r="N10" i="31"/>
  <c r="N11" i="31"/>
  <c r="N12" i="31"/>
  <c r="N13" i="31"/>
  <c r="N14" i="31"/>
  <c r="N15" i="31"/>
  <c r="N16" i="31"/>
  <c r="N17" i="31"/>
  <c r="N18" i="31"/>
  <c r="N19" i="31"/>
  <c r="N20" i="31"/>
  <c r="N21" i="31"/>
  <c r="N22" i="31"/>
  <c r="N23" i="31"/>
  <c r="N24" i="31"/>
  <c r="N25" i="31"/>
  <c r="N26" i="31"/>
  <c r="N27" i="31"/>
  <c r="N28" i="31"/>
  <c r="N29" i="31"/>
  <c r="N30" i="31"/>
  <c r="N31" i="31"/>
  <c r="N32" i="31"/>
  <c r="N33" i="31"/>
  <c r="N34" i="31"/>
  <c r="N35" i="31"/>
  <c r="N36" i="31"/>
  <c r="N37" i="31"/>
  <c r="N38" i="31"/>
  <c r="N39" i="31"/>
  <c r="N40" i="31"/>
  <c r="N41" i="31"/>
  <c r="N42" i="31"/>
  <c r="N43" i="31"/>
  <c r="N44" i="31"/>
  <c r="N45" i="31"/>
  <c r="N46" i="31"/>
  <c r="N47" i="31"/>
  <c r="N48" i="31"/>
  <c r="N49" i="31"/>
  <c r="N50" i="31"/>
  <c r="N51" i="31"/>
  <c r="N52" i="31"/>
  <c r="N53" i="31"/>
  <c r="N54" i="31"/>
  <c r="N55" i="31"/>
  <c r="N56" i="31"/>
  <c r="N57" i="31"/>
  <c r="N58" i="31"/>
  <c r="N59" i="31"/>
  <c r="N60" i="31"/>
  <c r="N61" i="31"/>
  <c r="N62" i="31"/>
  <c r="N63" i="31"/>
  <c r="N64" i="31"/>
  <c r="N65" i="31"/>
  <c r="N66" i="31"/>
  <c r="N67" i="31"/>
  <c r="N68" i="31"/>
  <c r="N69" i="31"/>
  <c r="N70" i="31"/>
  <c r="N71" i="31"/>
  <c r="N72" i="31"/>
  <c r="N73" i="31"/>
  <c r="N74" i="31"/>
  <c r="N75" i="31"/>
  <c r="N76" i="31"/>
  <c r="N77" i="31"/>
  <c r="N3" i="31"/>
  <c r="M4" i="31"/>
  <c r="M5" i="31"/>
  <c r="M6" i="31"/>
  <c r="M7" i="31"/>
  <c r="M8" i="31"/>
  <c r="M9" i="31"/>
  <c r="M10" i="31"/>
  <c r="M11" i="31"/>
  <c r="M1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M43" i="31"/>
  <c r="M44" i="31"/>
  <c r="M45" i="31"/>
  <c r="M46" i="31"/>
  <c r="M47" i="31"/>
  <c r="M48" i="31"/>
  <c r="M49" i="31"/>
  <c r="M50" i="31"/>
  <c r="M51" i="31"/>
  <c r="M52" i="31"/>
  <c r="M53" i="31"/>
  <c r="M54" i="31"/>
  <c r="M55" i="31"/>
  <c r="M56" i="31"/>
  <c r="M57" i="31"/>
  <c r="M58" i="31"/>
  <c r="M59" i="31"/>
  <c r="M60" i="31"/>
  <c r="M61" i="31"/>
  <c r="M62" i="31"/>
  <c r="M63" i="31"/>
  <c r="M64" i="31"/>
  <c r="M65" i="31"/>
  <c r="M66" i="31"/>
  <c r="M67" i="31"/>
  <c r="M68" i="31"/>
  <c r="M69" i="31"/>
  <c r="M70" i="31"/>
  <c r="M71" i="31"/>
  <c r="M72" i="31"/>
  <c r="M73" i="31"/>
  <c r="M74" i="31"/>
  <c r="M75" i="31"/>
  <c r="M76" i="31"/>
  <c r="M77" i="31"/>
  <c r="M3" i="31"/>
  <c r="V243" i="31"/>
  <c r="V244" i="31"/>
  <c r="V245" i="31"/>
  <c r="V246" i="31"/>
  <c r="V247" i="31"/>
  <c r="V248" i="31"/>
  <c r="V249" i="31"/>
  <c r="V250" i="31"/>
  <c r="V251" i="31"/>
  <c r="V252" i="31"/>
  <c r="V253" i="31"/>
  <c r="V254" i="31"/>
  <c r="V255" i="31"/>
  <c r="V256" i="31"/>
  <c r="V257" i="31"/>
  <c r="V258" i="31"/>
  <c r="V259" i="31"/>
  <c r="V260" i="31"/>
  <c r="V261" i="31"/>
  <c r="V262" i="31"/>
  <c r="V263" i="31"/>
  <c r="V264" i="31"/>
  <c r="V265" i="31"/>
  <c r="V266" i="31"/>
  <c r="V267" i="31"/>
  <c r="V268" i="31"/>
  <c r="V269" i="31"/>
  <c r="V270" i="31"/>
  <c r="V271" i="31"/>
  <c r="V272" i="31"/>
  <c r="V273" i="31"/>
  <c r="V274" i="31"/>
  <c r="V275" i="31"/>
  <c r="V276" i="31"/>
  <c r="V277" i="31"/>
  <c r="V278" i="31"/>
  <c r="V279" i="31"/>
  <c r="V280" i="31"/>
  <c r="V281" i="31"/>
  <c r="V282" i="31"/>
  <c r="V283" i="31"/>
  <c r="V284" i="31"/>
  <c r="V285" i="31"/>
  <c r="V286" i="31"/>
  <c r="V287" i="31"/>
  <c r="V288" i="31"/>
  <c r="V289" i="31"/>
  <c r="V290" i="31"/>
  <c r="V291" i="31"/>
  <c r="V292" i="31"/>
  <c r="V293" i="31"/>
  <c r="V294" i="31"/>
  <c r="V295" i="31"/>
  <c r="V296" i="31"/>
  <c r="V297" i="31"/>
  <c r="V298" i="31"/>
  <c r="V299" i="31"/>
  <c r="V300" i="31"/>
  <c r="V301" i="31"/>
  <c r="V302" i="31"/>
  <c r="V303" i="31"/>
  <c r="V304" i="31"/>
  <c r="V305" i="31"/>
  <c r="V306" i="31"/>
  <c r="V307" i="31"/>
  <c r="V308" i="31"/>
  <c r="V309" i="31"/>
  <c r="V310" i="31"/>
  <c r="V311" i="31"/>
  <c r="V312" i="31"/>
  <c r="V313" i="31"/>
  <c r="V314" i="31"/>
  <c r="V315" i="31"/>
  <c r="V316" i="31"/>
  <c r="U243" i="31"/>
  <c r="U244" i="31"/>
  <c r="U245" i="31"/>
  <c r="U246" i="31"/>
  <c r="U247" i="31"/>
  <c r="U248" i="31"/>
  <c r="U249" i="31"/>
  <c r="U250" i="31"/>
  <c r="U251" i="31"/>
  <c r="U252" i="31"/>
  <c r="U253" i="31"/>
  <c r="U254" i="31"/>
  <c r="U255" i="31"/>
  <c r="U256" i="31"/>
  <c r="U257" i="31"/>
  <c r="U258" i="31"/>
  <c r="U259" i="31"/>
  <c r="U260" i="31"/>
  <c r="U261" i="31"/>
  <c r="U262" i="31"/>
  <c r="U263" i="31"/>
  <c r="U264" i="31"/>
  <c r="U265" i="31"/>
  <c r="U266" i="31"/>
  <c r="U267" i="31"/>
  <c r="U268" i="31"/>
  <c r="U269" i="31"/>
  <c r="U270" i="31"/>
  <c r="U271" i="31"/>
  <c r="U272" i="31"/>
  <c r="U273" i="31"/>
  <c r="U274" i="31"/>
  <c r="U275" i="31"/>
  <c r="U276" i="31"/>
  <c r="U277" i="31"/>
  <c r="U278" i="31"/>
  <c r="U279" i="31"/>
  <c r="U280" i="31"/>
  <c r="U281" i="31"/>
  <c r="U282" i="31"/>
  <c r="U283" i="31"/>
  <c r="U284" i="31"/>
  <c r="U285" i="31"/>
  <c r="U286" i="31"/>
  <c r="U287" i="31"/>
  <c r="U288" i="31"/>
  <c r="U289" i="31"/>
  <c r="U290" i="31"/>
  <c r="U291" i="31"/>
  <c r="U292" i="31"/>
  <c r="U293" i="31"/>
  <c r="U294" i="31"/>
  <c r="U295" i="31"/>
  <c r="U296" i="31"/>
  <c r="U297" i="31"/>
  <c r="U298" i="31"/>
  <c r="U299" i="31"/>
  <c r="U300" i="31"/>
  <c r="U301" i="31"/>
  <c r="U302" i="31"/>
  <c r="U303" i="31"/>
  <c r="U304" i="31"/>
  <c r="U305" i="31"/>
  <c r="U306" i="31"/>
  <c r="U307" i="31"/>
  <c r="U308" i="31"/>
  <c r="U309" i="31"/>
  <c r="U310" i="31"/>
  <c r="U311" i="31"/>
  <c r="U312" i="31"/>
  <c r="U313" i="31"/>
  <c r="U314" i="31"/>
  <c r="U315" i="31"/>
  <c r="U316" i="31"/>
  <c r="T243" i="31"/>
  <c r="T244" i="31"/>
  <c r="T245" i="31"/>
  <c r="T246" i="31"/>
  <c r="T247" i="31"/>
  <c r="T248" i="31"/>
  <c r="T249" i="31"/>
  <c r="T250" i="31"/>
  <c r="T251" i="31"/>
  <c r="T252" i="31"/>
  <c r="T253" i="31"/>
  <c r="T254" i="31"/>
  <c r="T255" i="31"/>
  <c r="T256" i="31"/>
  <c r="T257" i="31"/>
  <c r="T258" i="31"/>
  <c r="T259" i="31"/>
  <c r="T260" i="31"/>
  <c r="T261" i="31"/>
  <c r="T262" i="31"/>
  <c r="T263" i="31"/>
  <c r="T264" i="31"/>
  <c r="T265" i="31"/>
  <c r="T266" i="31"/>
  <c r="T267" i="31"/>
  <c r="T268" i="31"/>
  <c r="T269" i="31"/>
  <c r="T270" i="31"/>
  <c r="T271" i="31"/>
  <c r="T272" i="31"/>
  <c r="T273" i="31"/>
  <c r="T274" i="31"/>
  <c r="T275" i="31"/>
  <c r="T276" i="31"/>
  <c r="T277" i="31"/>
  <c r="T278" i="31"/>
  <c r="T279" i="31"/>
  <c r="T280" i="31"/>
  <c r="T281" i="31"/>
  <c r="T282" i="31"/>
  <c r="T283" i="31"/>
  <c r="T284" i="31"/>
  <c r="T285" i="31"/>
  <c r="T286" i="31"/>
  <c r="T287" i="31"/>
  <c r="T288" i="31"/>
  <c r="T289" i="31"/>
  <c r="T290" i="31"/>
  <c r="T291" i="31"/>
  <c r="T292" i="31"/>
  <c r="T293" i="31"/>
  <c r="T294" i="31"/>
  <c r="T295" i="31"/>
  <c r="T296" i="31"/>
  <c r="T297" i="31"/>
  <c r="T298" i="31"/>
  <c r="T299" i="31"/>
  <c r="T300" i="31"/>
  <c r="T301" i="31"/>
  <c r="T302" i="31"/>
  <c r="T303" i="31"/>
  <c r="T304" i="31"/>
  <c r="T305" i="31"/>
  <c r="T306" i="31"/>
  <c r="T307" i="31"/>
  <c r="T308" i="31"/>
  <c r="T309" i="31"/>
  <c r="T310" i="31"/>
  <c r="T311" i="31"/>
  <c r="T312" i="31"/>
  <c r="T313" i="31"/>
  <c r="T314" i="31"/>
  <c r="T315" i="31"/>
  <c r="T316" i="31"/>
  <c r="R243" i="31"/>
  <c r="R244" i="31"/>
  <c r="R245" i="31"/>
  <c r="R246" i="31"/>
  <c r="R247" i="31"/>
  <c r="R248" i="31"/>
  <c r="R249" i="31"/>
  <c r="R250" i="31"/>
  <c r="R251" i="31"/>
  <c r="R252" i="31"/>
  <c r="R253" i="31"/>
  <c r="R254" i="31"/>
  <c r="R255" i="31"/>
  <c r="R256" i="31"/>
  <c r="R257" i="31"/>
  <c r="R258" i="31"/>
  <c r="R259" i="31"/>
  <c r="R260" i="31"/>
  <c r="R261" i="31"/>
  <c r="R262" i="31"/>
  <c r="R263" i="31"/>
  <c r="R264" i="31"/>
  <c r="R265" i="31"/>
  <c r="R266" i="31"/>
  <c r="R267" i="31"/>
  <c r="R268" i="31"/>
  <c r="R269" i="31"/>
  <c r="R270" i="31"/>
  <c r="R271" i="31"/>
  <c r="R272" i="31"/>
  <c r="R273" i="31"/>
  <c r="R274" i="31"/>
  <c r="R275" i="31"/>
  <c r="R276" i="31"/>
  <c r="R277" i="31"/>
  <c r="R278" i="31"/>
  <c r="R279" i="31"/>
  <c r="R280" i="31"/>
  <c r="R281" i="31"/>
  <c r="R282" i="31"/>
  <c r="R283" i="31"/>
  <c r="R284" i="31"/>
  <c r="R285" i="31"/>
  <c r="R286" i="31"/>
  <c r="R287" i="31"/>
  <c r="R288" i="31"/>
  <c r="R289" i="31"/>
  <c r="R290" i="31"/>
  <c r="R291" i="31"/>
  <c r="R292" i="31"/>
  <c r="R293" i="31"/>
  <c r="R294" i="31"/>
  <c r="R295" i="31"/>
  <c r="R296" i="31"/>
  <c r="R297" i="31"/>
  <c r="R298" i="31"/>
  <c r="R299" i="31"/>
  <c r="R300" i="31"/>
  <c r="R301" i="31"/>
  <c r="R302" i="31"/>
  <c r="R303" i="31"/>
  <c r="R304" i="31"/>
  <c r="R305" i="31"/>
  <c r="R306" i="31"/>
  <c r="R307" i="31"/>
  <c r="R308" i="31"/>
  <c r="R309" i="31"/>
  <c r="R310" i="31"/>
  <c r="R311" i="31"/>
  <c r="R312" i="31"/>
  <c r="R313" i="31"/>
  <c r="R314" i="31"/>
  <c r="R315" i="31"/>
  <c r="R316" i="31"/>
  <c r="Q243" i="31"/>
  <c r="Q244" i="31"/>
  <c r="Q245" i="31"/>
  <c r="Q246" i="31"/>
  <c r="Q247" i="31"/>
  <c r="Q248" i="31"/>
  <c r="Q249" i="31"/>
  <c r="Q250" i="31"/>
  <c r="Q251" i="31"/>
  <c r="Q252" i="31"/>
  <c r="Q253" i="31"/>
  <c r="Q254" i="31"/>
  <c r="Q255" i="31"/>
  <c r="Q256" i="31"/>
  <c r="Q257" i="31"/>
  <c r="Q258" i="31"/>
  <c r="Q259" i="31"/>
  <c r="Q260" i="31"/>
  <c r="Q261" i="31"/>
  <c r="Q262" i="31"/>
  <c r="Q263" i="31"/>
  <c r="Q264" i="31"/>
  <c r="Q265" i="31"/>
  <c r="Q266" i="31"/>
  <c r="Q267" i="31"/>
  <c r="Q268" i="31"/>
  <c r="Q269" i="31"/>
  <c r="Q270" i="31"/>
  <c r="Q271" i="31"/>
  <c r="Q272" i="31"/>
  <c r="Q273" i="31"/>
  <c r="Q274" i="31"/>
  <c r="Q275" i="31"/>
  <c r="Q276" i="31"/>
  <c r="Q277" i="31"/>
  <c r="Q278" i="31"/>
  <c r="Q279" i="31"/>
  <c r="Q280" i="31"/>
  <c r="Q281" i="31"/>
  <c r="Q282" i="31"/>
  <c r="Q283" i="31"/>
  <c r="Q284" i="31"/>
  <c r="Q285" i="31"/>
  <c r="Q286" i="31"/>
  <c r="Q287" i="31"/>
  <c r="Q288" i="31"/>
  <c r="Q289" i="31"/>
  <c r="Q290" i="31"/>
  <c r="Q291" i="31"/>
  <c r="Q292" i="31"/>
  <c r="Q293" i="31"/>
  <c r="Q294" i="31"/>
  <c r="Q295" i="31"/>
  <c r="Q296" i="31"/>
  <c r="Q297" i="31"/>
  <c r="Q298" i="31"/>
  <c r="Q299" i="31"/>
  <c r="Q300" i="31"/>
  <c r="Q301" i="31"/>
  <c r="Q302" i="31"/>
  <c r="Q303" i="31"/>
  <c r="Q304" i="31"/>
  <c r="Q305" i="31"/>
  <c r="Q306" i="31"/>
  <c r="Q307" i="31"/>
  <c r="Q308" i="31"/>
  <c r="Q309" i="31"/>
  <c r="Q310" i="31"/>
  <c r="Q311" i="31"/>
  <c r="Q312" i="31"/>
  <c r="Q313" i="31"/>
  <c r="Q314" i="31"/>
  <c r="Q315" i="31"/>
  <c r="Q316" i="31"/>
  <c r="P243" i="31"/>
  <c r="P244" i="31"/>
  <c r="P245" i="31"/>
  <c r="P246" i="31"/>
  <c r="P247" i="31"/>
  <c r="P248" i="31"/>
  <c r="P249" i="31"/>
  <c r="P250" i="31"/>
  <c r="P251" i="31"/>
  <c r="P252" i="31"/>
  <c r="P253" i="31"/>
  <c r="P254" i="31"/>
  <c r="P255" i="31"/>
  <c r="P256" i="31"/>
  <c r="P257" i="31"/>
  <c r="P258" i="31"/>
  <c r="P259" i="31"/>
  <c r="P260" i="31"/>
  <c r="P261" i="31"/>
  <c r="P262" i="31"/>
  <c r="P263" i="31"/>
  <c r="P264" i="31"/>
  <c r="P265" i="31"/>
  <c r="P266" i="31"/>
  <c r="P267" i="31"/>
  <c r="P268" i="31"/>
  <c r="P269" i="31"/>
  <c r="P270" i="31"/>
  <c r="P271" i="31"/>
  <c r="P272" i="31"/>
  <c r="P273" i="31"/>
  <c r="P274" i="31"/>
  <c r="P275" i="31"/>
  <c r="P276" i="31"/>
  <c r="P277" i="31"/>
  <c r="P278" i="31"/>
  <c r="P279" i="31"/>
  <c r="P280" i="31"/>
  <c r="P281" i="31"/>
  <c r="P282" i="31"/>
  <c r="P283" i="31"/>
  <c r="P284" i="31"/>
  <c r="P285" i="31"/>
  <c r="P286" i="31"/>
  <c r="P287" i="31"/>
  <c r="P288" i="31"/>
  <c r="P289" i="31"/>
  <c r="P290" i="31"/>
  <c r="P291" i="31"/>
  <c r="P292" i="31"/>
  <c r="P293" i="31"/>
  <c r="P294" i="31"/>
  <c r="P295" i="31"/>
  <c r="P296" i="31"/>
  <c r="P297" i="31"/>
  <c r="P298" i="31"/>
  <c r="P299" i="31"/>
  <c r="P300" i="31"/>
  <c r="P301" i="31"/>
  <c r="P302" i="31"/>
  <c r="P303" i="31"/>
  <c r="P304" i="31"/>
  <c r="P305" i="31"/>
  <c r="P306" i="31"/>
  <c r="P307" i="31"/>
  <c r="P308" i="31"/>
  <c r="P309" i="31"/>
  <c r="P310" i="31"/>
  <c r="P311" i="31"/>
  <c r="P312" i="31"/>
  <c r="P313" i="31"/>
  <c r="P314" i="31"/>
  <c r="P315" i="31"/>
  <c r="P316" i="31"/>
  <c r="V242" i="31"/>
  <c r="U242" i="31"/>
  <c r="T242" i="31"/>
  <c r="R242" i="31"/>
  <c r="Q242" i="31"/>
  <c r="P242" i="31"/>
  <c r="V163" i="31"/>
  <c r="V164" i="31"/>
  <c r="V165" i="31"/>
  <c r="V166" i="31"/>
  <c r="V167" i="31"/>
  <c r="V168" i="31"/>
  <c r="V169" i="31"/>
  <c r="V170" i="31"/>
  <c r="V171" i="31"/>
  <c r="V172" i="31"/>
  <c r="V173" i="31"/>
  <c r="V174" i="31"/>
  <c r="V175" i="31"/>
  <c r="V176" i="31"/>
  <c r="V177" i="31"/>
  <c r="V178" i="31"/>
  <c r="V179" i="31"/>
  <c r="V180" i="31"/>
  <c r="V181" i="31"/>
  <c r="V182" i="31"/>
  <c r="V183" i="31"/>
  <c r="V184" i="31"/>
  <c r="V185" i="31"/>
  <c r="V186" i="31"/>
  <c r="V187" i="31"/>
  <c r="V188" i="31"/>
  <c r="V189" i="31"/>
  <c r="V190" i="31"/>
  <c r="V191" i="31"/>
  <c r="V192" i="31"/>
  <c r="V193" i="31"/>
  <c r="V194" i="31"/>
  <c r="V195" i="31"/>
  <c r="V196" i="31"/>
  <c r="V197" i="31"/>
  <c r="V198" i="31"/>
  <c r="V199" i="31"/>
  <c r="V200" i="31"/>
  <c r="V201" i="31"/>
  <c r="V202" i="31"/>
  <c r="V203" i="31"/>
  <c r="V204" i="31"/>
  <c r="V205" i="31"/>
  <c r="V206" i="31"/>
  <c r="V207" i="31"/>
  <c r="V208" i="31"/>
  <c r="V209" i="31"/>
  <c r="V210" i="31"/>
  <c r="V211" i="31"/>
  <c r="V212" i="31"/>
  <c r="V213" i="31"/>
  <c r="V214" i="31"/>
  <c r="V215" i="31"/>
  <c r="V216" i="31"/>
  <c r="V217" i="31"/>
  <c r="V218" i="31"/>
  <c r="V219" i="31"/>
  <c r="V220" i="31"/>
  <c r="V221" i="31"/>
  <c r="V222" i="31"/>
  <c r="V223" i="31"/>
  <c r="V224" i="31"/>
  <c r="V225" i="31"/>
  <c r="V226" i="31"/>
  <c r="V227" i="31"/>
  <c r="V228" i="31"/>
  <c r="V229" i="31"/>
  <c r="V230" i="31"/>
  <c r="V231" i="31"/>
  <c r="V232" i="31"/>
  <c r="V233" i="31"/>
  <c r="V234" i="31"/>
  <c r="V235" i="31"/>
  <c r="V236" i="31"/>
  <c r="U163" i="31"/>
  <c r="U164" i="31"/>
  <c r="U165" i="31"/>
  <c r="U166" i="31"/>
  <c r="U167" i="31"/>
  <c r="U168" i="31"/>
  <c r="U169" i="31"/>
  <c r="U170" i="31"/>
  <c r="U171" i="31"/>
  <c r="U172" i="31"/>
  <c r="U173" i="31"/>
  <c r="U174" i="31"/>
  <c r="U175" i="31"/>
  <c r="U176" i="31"/>
  <c r="U177" i="31"/>
  <c r="U178" i="31"/>
  <c r="U179" i="31"/>
  <c r="U180" i="31"/>
  <c r="U181" i="31"/>
  <c r="U182" i="31"/>
  <c r="U183" i="31"/>
  <c r="U184" i="31"/>
  <c r="U185" i="31"/>
  <c r="U186" i="31"/>
  <c r="U187" i="31"/>
  <c r="U188" i="31"/>
  <c r="U189" i="31"/>
  <c r="U190" i="31"/>
  <c r="U191" i="31"/>
  <c r="U192" i="31"/>
  <c r="U193" i="31"/>
  <c r="U194" i="31"/>
  <c r="U195" i="31"/>
  <c r="U196" i="31"/>
  <c r="U197" i="31"/>
  <c r="U198" i="31"/>
  <c r="U199" i="31"/>
  <c r="U200" i="31"/>
  <c r="U201" i="31"/>
  <c r="U202" i="31"/>
  <c r="U203" i="31"/>
  <c r="U204" i="31"/>
  <c r="U205" i="31"/>
  <c r="U206" i="31"/>
  <c r="U207" i="31"/>
  <c r="U208" i="31"/>
  <c r="U209" i="31"/>
  <c r="U210" i="31"/>
  <c r="U211" i="31"/>
  <c r="U212" i="31"/>
  <c r="U213" i="31"/>
  <c r="U214" i="31"/>
  <c r="U215" i="31"/>
  <c r="U216" i="31"/>
  <c r="U217" i="31"/>
  <c r="U218" i="31"/>
  <c r="U219" i="31"/>
  <c r="U220" i="31"/>
  <c r="U221" i="31"/>
  <c r="U222" i="31"/>
  <c r="U223" i="31"/>
  <c r="U224" i="31"/>
  <c r="U225" i="31"/>
  <c r="U226" i="31"/>
  <c r="U227" i="31"/>
  <c r="U228" i="31"/>
  <c r="U229" i="31"/>
  <c r="U230" i="31"/>
  <c r="U231" i="31"/>
  <c r="U232" i="31"/>
  <c r="U233" i="31"/>
  <c r="U234" i="31"/>
  <c r="U235" i="31"/>
  <c r="U236" i="31"/>
  <c r="T163" i="31"/>
  <c r="T164" i="31"/>
  <c r="T165" i="31"/>
  <c r="T166" i="31"/>
  <c r="T167" i="31"/>
  <c r="T168" i="31"/>
  <c r="T169" i="31"/>
  <c r="T170" i="31"/>
  <c r="T171" i="31"/>
  <c r="T172" i="31"/>
  <c r="T173" i="31"/>
  <c r="T174" i="31"/>
  <c r="T175" i="31"/>
  <c r="T176" i="31"/>
  <c r="T177" i="31"/>
  <c r="T178" i="31"/>
  <c r="T179" i="31"/>
  <c r="T180" i="31"/>
  <c r="T181" i="31"/>
  <c r="T182" i="31"/>
  <c r="T183" i="31"/>
  <c r="T184" i="31"/>
  <c r="T185" i="31"/>
  <c r="T186" i="31"/>
  <c r="T187" i="31"/>
  <c r="T188" i="31"/>
  <c r="T189" i="31"/>
  <c r="T190" i="31"/>
  <c r="T191" i="31"/>
  <c r="T192" i="31"/>
  <c r="T193" i="31"/>
  <c r="T194" i="31"/>
  <c r="T195" i="31"/>
  <c r="T196" i="31"/>
  <c r="T197" i="31"/>
  <c r="T198" i="31"/>
  <c r="T199" i="31"/>
  <c r="T200" i="31"/>
  <c r="T201" i="31"/>
  <c r="T202" i="31"/>
  <c r="T203" i="31"/>
  <c r="T204" i="31"/>
  <c r="T205" i="31"/>
  <c r="T206" i="31"/>
  <c r="T207" i="31"/>
  <c r="T208" i="31"/>
  <c r="T209" i="31"/>
  <c r="T210" i="31"/>
  <c r="T211" i="31"/>
  <c r="T212" i="31"/>
  <c r="T213" i="31"/>
  <c r="T214" i="31"/>
  <c r="T215" i="31"/>
  <c r="T216" i="31"/>
  <c r="T217" i="31"/>
  <c r="T218" i="31"/>
  <c r="T219" i="31"/>
  <c r="T220" i="31"/>
  <c r="T221" i="31"/>
  <c r="T222" i="31"/>
  <c r="T223" i="31"/>
  <c r="T224" i="31"/>
  <c r="T225" i="31"/>
  <c r="T226" i="31"/>
  <c r="T227" i="31"/>
  <c r="T228" i="31"/>
  <c r="T229" i="31"/>
  <c r="T230" i="31"/>
  <c r="T231" i="31"/>
  <c r="T232" i="31"/>
  <c r="T233" i="31"/>
  <c r="T234" i="31"/>
  <c r="T235" i="31"/>
  <c r="T236" i="31"/>
  <c r="R163" i="31"/>
  <c r="R164" i="31"/>
  <c r="R165" i="31"/>
  <c r="R166" i="31"/>
  <c r="R167" i="31"/>
  <c r="R168" i="31"/>
  <c r="R169" i="31"/>
  <c r="R170" i="31"/>
  <c r="R171" i="31"/>
  <c r="R172" i="31"/>
  <c r="R173" i="31"/>
  <c r="R174" i="31"/>
  <c r="R175" i="31"/>
  <c r="R176" i="31"/>
  <c r="R177" i="31"/>
  <c r="R178" i="31"/>
  <c r="R179" i="31"/>
  <c r="R180" i="31"/>
  <c r="R181" i="31"/>
  <c r="R182" i="31"/>
  <c r="R183" i="31"/>
  <c r="R184" i="31"/>
  <c r="R185" i="31"/>
  <c r="R186" i="31"/>
  <c r="R187" i="31"/>
  <c r="R188" i="31"/>
  <c r="R189" i="31"/>
  <c r="R190" i="31"/>
  <c r="R191" i="31"/>
  <c r="R192" i="31"/>
  <c r="R193" i="31"/>
  <c r="R194" i="31"/>
  <c r="R195" i="31"/>
  <c r="R196" i="31"/>
  <c r="R197" i="31"/>
  <c r="R198" i="31"/>
  <c r="R199" i="31"/>
  <c r="R200" i="31"/>
  <c r="R201" i="31"/>
  <c r="R202" i="31"/>
  <c r="R203" i="31"/>
  <c r="R204" i="31"/>
  <c r="R205" i="31"/>
  <c r="R206" i="31"/>
  <c r="R207" i="31"/>
  <c r="R208" i="31"/>
  <c r="R209" i="31"/>
  <c r="R210" i="31"/>
  <c r="R211" i="31"/>
  <c r="R212" i="31"/>
  <c r="R213" i="31"/>
  <c r="R214" i="31"/>
  <c r="R215" i="31"/>
  <c r="R216" i="31"/>
  <c r="R217" i="31"/>
  <c r="R218" i="31"/>
  <c r="R219" i="31"/>
  <c r="R220" i="31"/>
  <c r="R221" i="31"/>
  <c r="R222" i="31"/>
  <c r="R223" i="31"/>
  <c r="R224" i="31"/>
  <c r="R225" i="31"/>
  <c r="R226" i="31"/>
  <c r="R227" i="31"/>
  <c r="R228" i="31"/>
  <c r="R229" i="31"/>
  <c r="R230" i="31"/>
  <c r="R231" i="31"/>
  <c r="R232" i="31"/>
  <c r="R233" i="31"/>
  <c r="R234" i="31"/>
  <c r="R235" i="31"/>
  <c r="R236" i="31"/>
  <c r="Q163" i="31"/>
  <c r="Q164" i="31"/>
  <c r="Q165" i="31"/>
  <c r="Q166" i="31"/>
  <c r="Q167" i="31"/>
  <c r="Q168" i="31"/>
  <c r="Q169" i="31"/>
  <c r="Q170" i="31"/>
  <c r="Q171" i="31"/>
  <c r="Q172" i="31"/>
  <c r="Q173" i="31"/>
  <c r="Q174" i="31"/>
  <c r="Q175" i="31"/>
  <c r="Q176" i="31"/>
  <c r="Q177" i="31"/>
  <c r="Q178" i="31"/>
  <c r="Q179" i="31"/>
  <c r="Q180" i="31"/>
  <c r="Q181" i="31"/>
  <c r="Q182" i="31"/>
  <c r="Q183" i="31"/>
  <c r="Q184" i="31"/>
  <c r="Q185" i="31"/>
  <c r="Q186" i="31"/>
  <c r="Q187" i="31"/>
  <c r="Q188" i="31"/>
  <c r="Q189" i="31"/>
  <c r="Q190" i="31"/>
  <c r="Q191" i="31"/>
  <c r="Q192" i="31"/>
  <c r="Q193" i="31"/>
  <c r="Q194" i="31"/>
  <c r="Q195" i="31"/>
  <c r="Q196" i="31"/>
  <c r="Q197" i="31"/>
  <c r="Q198" i="31"/>
  <c r="Q199" i="31"/>
  <c r="Q200" i="31"/>
  <c r="Q201" i="31"/>
  <c r="Q202" i="31"/>
  <c r="Q203" i="31"/>
  <c r="Q204" i="31"/>
  <c r="Q205" i="31"/>
  <c r="Q206" i="31"/>
  <c r="Q207" i="31"/>
  <c r="Q208" i="31"/>
  <c r="Q209" i="31"/>
  <c r="Q210" i="31"/>
  <c r="Q211" i="31"/>
  <c r="Q212" i="31"/>
  <c r="Q213" i="31"/>
  <c r="Q214" i="31"/>
  <c r="Q215" i="31"/>
  <c r="Q216" i="31"/>
  <c r="Q217" i="31"/>
  <c r="Q218" i="31"/>
  <c r="Q219" i="31"/>
  <c r="Q220" i="31"/>
  <c r="Q221" i="31"/>
  <c r="Q222" i="31"/>
  <c r="Q223" i="31"/>
  <c r="Q224" i="31"/>
  <c r="Q225" i="31"/>
  <c r="Q226" i="31"/>
  <c r="Q227" i="31"/>
  <c r="Q228" i="31"/>
  <c r="Q229" i="31"/>
  <c r="Q230" i="31"/>
  <c r="Q231" i="31"/>
  <c r="Q232" i="31"/>
  <c r="Q233" i="31"/>
  <c r="Q234" i="31"/>
  <c r="Q235" i="31"/>
  <c r="Q236" i="31"/>
  <c r="P163" i="31"/>
  <c r="P164" i="31"/>
  <c r="P165" i="31"/>
  <c r="P166" i="31"/>
  <c r="P167" i="31"/>
  <c r="P168" i="31"/>
  <c r="P169" i="31"/>
  <c r="P170" i="31"/>
  <c r="P171" i="31"/>
  <c r="P172" i="31"/>
  <c r="P173" i="31"/>
  <c r="P174" i="31"/>
  <c r="P175" i="31"/>
  <c r="P176" i="31"/>
  <c r="P177" i="31"/>
  <c r="P178" i="31"/>
  <c r="P179" i="31"/>
  <c r="P180" i="31"/>
  <c r="P181" i="31"/>
  <c r="P182" i="31"/>
  <c r="P183" i="31"/>
  <c r="P184" i="31"/>
  <c r="P185" i="31"/>
  <c r="P186" i="31"/>
  <c r="P187" i="31"/>
  <c r="P188" i="31"/>
  <c r="P189" i="31"/>
  <c r="P190" i="31"/>
  <c r="P191" i="31"/>
  <c r="P192" i="31"/>
  <c r="P193" i="31"/>
  <c r="P194" i="31"/>
  <c r="P195" i="31"/>
  <c r="P196" i="31"/>
  <c r="P197" i="31"/>
  <c r="P198" i="31"/>
  <c r="P199" i="31"/>
  <c r="P200" i="31"/>
  <c r="P201" i="31"/>
  <c r="P202" i="31"/>
  <c r="P203" i="31"/>
  <c r="P204" i="31"/>
  <c r="P205" i="31"/>
  <c r="P206" i="31"/>
  <c r="P207" i="31"/>
  <c r="P208" i="31"/>
  <c r="P209" i="31"/>
  <c r="P210" i="31"/>
  <c r="P211" i="31"/>
  <c r="P212" i="31"/>
  <c r="P213" i="31"/>
  <c r="P214" i="31"/>
  <c r="P215" i="31"/>
  <c r="P216" i="31"/>
  <c r="P217" i="31"/>
  <c r="P218" i="31"/>
  <c r="P219" i="31"/>
  <c r="P220" i="31"/>
  <c r="P221" i="31"/>
  <c r="P222" i="31"/>
  <c r="P223" i="31"/>
  <c r="P224" i="31"/>
  <c r="P225" i="31"/>
  <c r="P226" i="31"/>
  <c r="P227" i="31"/>
  <c r="P228" i="31"/>
  <c r="P229" i="31"/>
  <c r="P230" i="31"/>
  <c r="P231" i="31"/>
  <c r="P232" i="31"/>
  <c r="P233" i="31"/>
  <c r="P234" i="31"/>
  <c r="P235" i="31"/>
  <c r="P236" i="31"/>
  <c r="V162" i="31"/>
  <c r="U162" i="31"/>
  <c r="T162" i="31"/>
  <c r="R162" i="31"/>
  <c r="Q162" i="31"/>
  <c r="P162" i="31"/>
  <c r="V83" i="31"/>
  <c r="V84" i="31"/>
  <c r="V85" i="31"/>
  <c r="V86" i="31"/>
  <c r="V87" i="31"/>
  <c r="V88" i="31"/>
  <c r="V89" i="31"/>
  <c r="V90" i="31"/>
  <c r="V91" i="31"/>
  <c r="V92" i="31"/>
  <c r="V93" i="31"/>
  <c r="V94" i="31"/>
  <c r="V95" i="31"/>
  <c r="V96" i="31"/>
  <c r="V97" i="31"/>
  <c r="V98" i="31"/>
  <c r="V99" i="31"/>
  <c r="V100" i="31"/>
  <c r="V101" i="31"/>
  <c r="V102" i="31"/>
  <c r="V103" i="31"/>
  <c r="V104" i="31"/>
  <c r="V105" i="31"/>
  <c r="V106" i="31"/>
  <c r="V107" i="31"/>
  <c r="V108" i="31"/>
  <c r="V109" i="31"/>
  <c r="V110" i="31"/>
  <c r="V111" i="31"/>
  <c r="V112" i="31"/>
  <c r="V113" i="31"/>
  <c r="V114" i="31"/>
  <c r="V115" i="31"/>
  <c r="V116" i="31"/>
  <c r="V117" i="31"/>
  <c r="V118" i="31"/>
  <c r="V119" i="31"/>
  <c r="V120" i="31"/>
  <c r="V121" i="31"/>
  <c r="V122" i="31"/>
  <c r="V123" i="31"/>
  <c r="V124" i="31"/>
  <c r="V125" i="31"/>
  <c r="V126" i="31"/>
  <c r="V127" i="31"/>
  <c r="V128" i="31"/>
  <c r="V129" i="31"/>
  <c r="V130" i="31"/>
  <c r="V131" i="31"/>
  <c r="V132" i="31"/>
  <c r="V133" i="31"/>
  <c r="V134" i="31"/>
  <c r="V135" i="31"/>
  <c r="V136" i="31"/>
  <c r="V137" i="31"/>
  <c r="V138" i="31"/>
  <c r="V139" i="31"/>
  <c r="V140" i="31"/>
  <c r="V141" i="31"/>
  <c r="V142" i="31"/>
  <c r="V143" i="31"/>
  <c r="V144" i="31"/>
  <c r="V145" i="31"/>
  <c r="V146" i="31"/>
  <c r="V147" i="31"/>
  <c r="V148" i="31"/>
  <c r="V149" i="31"/>
  <c r="V150" i="31"/>
  <c r="V151" i="31"/>
  <c r="V152" i="31"/>
  <c r="V153" i="31"/>
  <c r="V154" i="31"/>
  <c r="V155" i="31"/>
  <c r="V156" i="31"/>
  <c r="U83" i="31"/>
  <c r="U84" i="31"/>
  <c r="U85" i="31"/>
  <c r="U86" i="31"/>
  <c r="U87" i="31"/>
  <c r="U88" i="31"/>
  <c r="U89" i="31"/>
  <c r="U90" i="31"/>
  <c r="U91" i="31"/>
  <c r="U92" i="31"/>
  <c r="U93" i="31"/>
  <c r="U94" i="31"/>
  <c r="U95" i="31"/>
  <c r="U96" i="31"/>
  <c r="U97" i="31"/>
  <c r="U98" i="31"/>
  <c r="U99" i="31"/>
  <c r="U100" i="31"/>
  <c r="U101" i="31"/>
  <c r="U102" i="31"/>
  <c r="U103" i="31"/>
  <c r="U104" i="31"/>
  <c r="U105" i="31"/>
  <c r="U106" i="31"/>
  <c r="U107" i="31"/>
  <c r="U108" i="31"/>
  <c r="U109" i="31"/>
  <c r="U110" i="31"/>
  <c r="U111" i="31"/>
  <c r="U112" i="31"/>
  <c r="U113" i="31"/>
  <c r="U114" i="31"/>
  <c r="U115" i="31"/>
  <c r="U116" i="31"/>
  <c r="U117" i="31"/>
  <c r="U118" i="31"/>
  <c r="U119" i="31"/>
  <c r="U120" i="31"/>
  <c r="U121" i="31"/>
  <c r="U122" i="31"/>
  <c r="U123" i="31"/>
  <c r="U124" i="31"/>
  <c r="U125" i="31"/>
  <c r="U126" i="31"/>
  <c r="U127" i="31"/>
  <c r="U128" i="31"/>
  <c r="U129" i="31"/>
  <c r="U130" i="31"/>
  <c r="U131" i="31"/>
  <c r="U132" i="31"/>
  <c r="U133" i="31"/>
  <c r="U134" i="31"/>
  <c r="U135" i="31"/>
  <c r="U136" i="31"/>
  <c r="U137" i="31"/>
  <c r="U138" i="31"/>
  <c r="U139" i="31"/>
  <c r="U140" i="31"/>
  <c r="U141" i="31"/>
  <c r="U142" i="31"/>
  <c r="U143" i="31"/>
  <c r="U144" i="31"/>
  <c r="U145" i="31"/>
  <c r="U146" i="31"/>
  <c r="U147" i="31"/>
  <c r="U148" i="31"/>
  <c r="U149" i="31"/>
  <c r="U150" i="31"/>
  <c r="U151" i="31"/>
  <c r="U152" i="31"/>
  <c r="U153" i="31"/>
  <c r="U154" i="31"/>
  <c r="U155" i="31"/>
  <c r="U156" i="31"/>
  <c r="T83" i="31"/>
  <c r="T84" i="31"/>
  <c r="T85" i="31"/>
  <c r="T86" i="31"/>
  <c r="T87" i="31"/>
  <c r="T88" i="31"/>
  <c r="T89" i="31"/>
  <c r="T90" i="31"/>
  <c r="T91" i="31"/>
  <c r="T92" i="31"/>
  <c r="T93" i="31"/>
  <c r="T94" i="31"/>
  <c r="T95" i="31"/>
  <c r="T96" i="31"/>
  <c r="T97" i="31"/>
  <c r="T98" i="31"/>
  <c r="T99" i="31"/>
  <c r="T100" i="31"/>
  <c r="T101" i="31"/>
  <c r="T102" i="31"/>
  <c r="T103" i="31"/>
  <c r="T104" i="31"/>
  <c r="T105" i="31"/>
  <c r="T106" i="31"/>
  <c r="T107" i="31"/>
  <c r="T108" i="31"/>
  <c r="T109" i="31"/>
  <c r="T110" i="31"/>
  <c r="T111" i="31"/>
  <c r="T112" i="31"/>
  <c r="T113" i="31"/>
  <c r="T114" i="31"/>
  <c r="T115" i="31"/>
  <c r="T116" i="31"/>
  <c r="T117" i="31"/>
  <c r="T118" i="31"/>
  <c r="T119" i="31"/>
  <c r="T120" i="31"/>
  <c r="T121" i="31"/>
  <c r="T122" i="31"/>
  <c r="T123" i="31"/>
  <c r="T124" i="31"/>
  <c r="T125" i="31"/>
  <c r="T126" i="31"/>
  <c r="T127" i="31"/>
  <c r="T128" i="31"/>
  <c r="T129" i="31"/>
  <c r="T130" i="31"/>
  <c r="T131" i="31"/>
  <c r="T132" i="31"/>
  <c r="T133" i="31"/>
  <c r="T134" i="31"/>
  <c r="T135" i="31"/>
  <c r="T136" i="31"/>
  <c r="T137" i="31"/>
  <c r="T138" i="31"/>
  <c r="T139" i="31"/>
  <c r="T140" i="31"/>
  <c r="T141" i="31"/>
  <c r="T142" i="31"/>
  <c r="T143" i="31"/>
  <c r="T144" i="31"/>
  <c r="T145" i="31"/>
  <c r="T146" i="31"/>
  <c r="T147" i="31"/>
  <c r="T148" i="31"/>
  <c r="T149" i="31"/>
  <c r="T150" i="31"/>
  <c r="T151" i="31"/>
  <c r="T152" i="31"/>
  <c r="T153" i="31"/>
  <c r="T154" i="31"/>
  <c r="T155" i="31"/>
  <c r="T156" i="31"/>
  <c r="R83" i="31"/>
  <c r="R84" i="31"/>
  <c r="R85" i="31"/>
  <c r="R86" i="31"/>
  <c r="R87" i="31"/>
  <c r="R88" i="31"/>
  <c r="R89" i="31"/>
  <c r="R90" i="31"/>
  <c r="R91" i="31"/>
  <c r="R92" i="31"/>
  <c r="R93" i="31"/>
  <c r="R94" i="31"/>
  <c r="R95" i="31"/>
  <c r="R96" i="31"/>
  <c r="R97" i="31"/>
  <c r="R98" i="31"/>
  <c r="R99" i="31"/>
  <c r="R100" i="31"/>
  <c r="R101" i="31"/>
  <c r="R102" i="31"/>
  <c r="R103" i="31"/>
  <c r="R104" i="31"/>
  <c r="R105" i="31"/>
  <c r="R106" i="31"/>
  <c r="R107" i="31"/>
  <c r="R108" i="31"/>
  <c r="R109" i="31"/>
  <c r="R110" i="31"/>
  <c r="R111" i="31"/>
  <c r="R112" i="31"/>
  <c r="R113" i="31"/>
  <c r="R114" i="31"/>
  <c r="R115" i="31"/>
  <c r="R116" i="31"/>
  <c r="R117" i="31"/>
  <c r="R118" i="31"/>
  <c r="R119" i="31"/>
  <c r="R120" i="31"/>
  <c r="R121" i="31"/>
  <c r="R122" i="31"/>
  <c r="R123" i="31"/>
  <c r="R124" i="31"/>
  <c r="R125" i="31"/>
  <c r="R126" i="31"/>
  <c r="R127" i="31"/>
  <c r="R128" i="31"/>
  <c r="R129" i="31"/>
  <c r="R130" i="31"/>
  <c r="R131" i="31"/>
  <c r="R132" i="31"/>
  <c r="R133" i="31"/>
  <c r="R134" i="31"/>
  <c r="R135" i="31"/>
  <c r="R136" i="31"/>
  <c r="R137" i="31"/>
  <c r="R138" i="31"/>
  <c r="R139" i="31"/>
  <c r="R140" i="31"/>
  <c r="R141" i="31"/>
  <c r="R142" i="31"/>
  <c r="R143" i="31"/>
  <c r="R144" i="31"/>
  <c r="R145" i="31"/>
  <c r="R146" i="31"/>
  <c r="R147" i="31"/>
  <c r="R148" i="31"/>
  <c r="R149" i="31"/>
  <c r="R150" i="31"/>
  <c r="R151" i="31"/>
  <c r="R152" i="31"/>
  <c r="R153" i="31"/>
  <c r="R154" i="31"/>
  <c r="R155" i="31"/>
  <c r="R156" i="31"/>
  <c r="Q83" i="31"/>
  <c r="Q84" i="31"/>
  <c r="Q85" i="31"/>
  <c r="Q86" i="31"/>
  <c r="Q87" i="31"/>
  <c r="Q88" i="31"/>
  <c r="Q89" i="31"/>
  <c r="Q90" i="31"/>
  <c r="Q91" i="31"/>
  <c r="Q92" i="31"/>
  <c r="Q93" i="31"/>
  <c r="Q94" i="31"/>
  <c r="Q95" i="31"/>
  <c r="Q96" i="31"/>
  <c r="Q97" i="31"/>
  <c r="Q98" i="31"/>
  <c r="Q99" i="31"/>
  <c r="Q100" i="31"/>
  <c r="Q101" i="31"/>
  <c r="Q102" i="31"/>
  <c r="Q103" i="31"/>
  <c r="Q104" i="31"/>
  <c r="Q105" i="31"/>
  <c r="Q106" i="31"/>
  <c r="Q107" i="31"/>
  <c r="Q108" i="31"/>
  <c r="Q109" i="31"/>
  <c r="Q110" i="31"/>
  <c r="Q111" i="31"/>
  <c r="Q112" i="31"/>
  <c r="Q113" i="31"/>
  <c r="Q114" i="31"/>
  <c r="Q115" i="31"/>
  <c r="Q116" i="31"/>
  <c r="Q117" i="31"/>
  <c r="Q118" i="31"/>
  <c r="Q119" i="31"/>
  <c r="Q120" i="31"/>
  <c r="Q121" i="31"/>
  <c r="Q122" i="31"/>
  <c r="Q123" i="31"/>
  <c r="Q124" i="31"/>
  <c r="Q125" i="31"/>
  <c r="Q126" i="31"/>
  <c r="Q127" i="31"/>
  <c r="Q128" i="31"/>
  <c r="Q129" i="31"/>
  <c r="Q130" i="31"/>
  <c r="Q131" i="31"/>
  <c r="Q132" i="31"/>
  <c r="Q133" i="31"/>
  <c r="Q134" i="31"/>
  <c r="Q135" i="31"/>
  <c r="Q136" i="31"/>
  <c r="Q137" i="31"/>
  <c r="Q138" i="31"/>
  <c r="Q139" i="31"/>
  <c r="Q140" i="31"/>
  <c r="Q141" i="31"/>
  <c r="Q142" i="31"/>
  <c r="Q143" i="31"/>
  <c r="Q144" i="31"/>
  <c r="Q145" i="31"/>
  <c r="Q146" i="31"/>
  <c r="Q147" i="31"/>
  <c r="Q148" i="31"/>
  <c r="Q149" i="31"/>
  <c r="Q150" i="31"/>
  <c r="Q151" i="31"/>
  <c r="Q152" i="31"/>
  <c r="Q153" i="31"/>
  <c r="Q154" i="31"/>
  <c r="Q155" i="31"/>
  <c r="Q156" i="31"/>
  <c r="P83" i="31"/>
  <c r="P84" i="31"/>
  <c r="P85" i="31"/>
  <c r="P86" i="31"/>
  <c r="P87" i="31"/>
  <c r="P88" i="31"/>
  <c r="P89" i="31"/>
  <c r="P90" i="31"/>
  <c r="P91" i="31"/>
  <c r="P92" i="31"/>
  <c r="P93" i="31"/>
  <c r="P94" i="31"/>
  <c r="P95" i="31"/>
  <c r="P96" i="31"/>
  <c r="P97" i="31"/>
  <c r="P98" i="31"/>
  <c r="P99" i="31"/>
  <c r="P100" i="31"/>
  <c r="P101" i="31"/>
  <c r="P102" i="31"/>
  <c r="P103" i="31"/>
  <c r="P104" i="31"/>
  <c r="P105" i="31"/>
  <c r="P106" i="31"/>
  <c r="P107" i="31"/>
  <c r="P108" i="31"/>
  <c r="P109" i="31"/>
  <c r="P110" i="31"/>
  <c r="P111" i="31"/>
  <c r="P112" i="31"/>
  <c r="P113" i="31"/>
  <c r="P114" i="31"/>
  <c r="P115" i="31"/>
  <c r="P116" i="31"/>
  <c r="P117" i="31"/>
  <c r="P118" i="31"/>
  <c r="P119" i="31"/>
  <c r="P120" i="31"/>
  <c r="P121" i="31"/>
  <c r="P122" i="31"/>
  <c r="P123" i="31"/>
  <c r="P124" i="31"/>
  <c r="P125" i="31"/>
  <c r="P126" i="31"/>
  <c r="P127" i="31"/>
  <c r="P128" i="31"/>
  <c r="P129" i="31"/>
  <c r="P130" i="31"/>
  <c r="P131" i="31"/>
  <c r="P132" i="31"/>
  <c r="P133" i="31"/>
  <c r="P134" i="31"/>
  <c r="P135" i="31"/>
  <c r="P136" i="31"/>
  <c r="P137" i="31"/>
  <c r="P138" i="31"/>
  <c r="P139" i="31"/>
  <c r="P140" i="31"/>
  <c r="P141" i="31"/>
  <c r="P142" i="31"/>
  <c r="P143" i="31"/>
  <c r="P144" i="31"/>
  <c r="P145" i="31"/>
  <c r="P146" i="31"/>
  <c r="P147" i="31"/>
  <c r="P148" i="31"/>
  <c r="P149" i="31"/>
  <c r="P150" i="31"/>
  <c r="P151" i="31"/>
  <c r="P152" i="31"/>
  <c r="P153" i="31"/>
  <c r="P154" i="31"/>
  <c r="P155" i="31"/>
  <c r="P156" i="31"/>
  <c r="V82" i="31"/>
  <c r="U82" i="31"/>
  <c r="T82" i="31"/>
  <c r="R82" i="31"/>
  <c r="Q82" i="31"/>
  <c r="P82" i="31"/>
  <c r="V4" i="31"/>
  <c r="V5" i="31"/>
  <c r="V6" i="31"/>
  <c r="V7" i="31"/>
  <c r="V8" i="31"/>
  <c r="V9" i="31"/>
  <c r="V10" i="31"/>
  <c r="V11" i="31"/>
  <c r="V12" i="31"/>
  <c r="V13" i="31"/>
  <c r="V14" i="31"/>
  <c r="V15" i="31"/>
  <c r="V16" i="31"/>
  <c r="V17" i="31"/>
  <c r="V18" i="31"/>
  <c r="V19" i="31"/>
  <c r="V20" i="31"/>
  <c r="V21" i="31"/>
  <c r="V22" i="31"/>
  <c r="V23" i="31"/>
  <c r="V24" i="31"/>
  <c r="V25" i="31"/>
  <c r="V26" i="31"/>
  <c r="V27" i="31"/>
  <c r="V28" i="31"/>
  <c r="V29" i="31"/>
  <c r="V30" i="31"/>
  <c r="V31" i="31"/>
  <c r="V32" i="31"/>
  <c r="V33" i="31"/>
  <c r="V34" i="31"/>
  <c r="V35" i="31"/>
  <c r="V36" i="31"/>
  <c r="V37" i="31"/>
  <c r="V38" i="31"/>
  <c r="V39" i="31"/>
  <c r="V40" i="31"/>
  <c r="V41" i="31"/>
  <c r="V42" i="31"/>
  <c r="V43" i="31"/>
  <c r="V44" i="31"/>
  <c r="V45" i="31"/>
  <c r="V46" i="31"/>
  <c r="V47" i="31"/>
  <c r="V48" i="31"/>
  <c r="V49" i="31"/>
  <c r="V50" i="31"/>
  <c r="V51" i="31"/>
  <c r="V52" i="31"/>
  <c r="V53" i="31"/>
  <c r="V54" i="31"/>
  <c r="V55" i="31"/>
  <c r="V56" i="31"/>
  <c r="V57" i="31"/>
  <c r="V58" i="31"/>
  <c r="V59" i="31"/>
  <c r="V60" i="31"/>
  <c r="V61" i="31"/>
  <c r="V62" i="31"/>
  <c r="V63" i="31"/>
  <c r="V64" i="31"/>
  <c r="V65" i="31"/>
  <c r="V66" i="31"/>
  <c r="V67" i="31"/>
  <c r="V68" i="31"/>
  <c r="V69" i="31"/>
  <c r="V70" i="31"/>
  <c r="V71" i="31"/>
  <c r="V72" i="31"/>
  <c r="V73" i="31"/>
  <c r="V74" i="31"/>
  <c r="V75" i="31"/>
  <c r="V76" i="31"/>
  <c r="V77" i="31"/>
  <c r="U4" i="31"/>
  <c r="U5" i="31"/>
  <c r="U6" i="31"/>
  <c r="U7" i="31"/>
  <c r="U8" i="31"/>
  <c r="U9" i="31"/>
  <c r="U10" i="3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U25" i="31"/>
  <c r="U26" i="31"/>
  <c r="U27" i="31"/>
  <c r="U28" i="31"/>
  <c r="U29" i="31"/>
  <c r="U30" i="31"/>
  <c r="U31" i="31"/>
  <c r="U32" i="31"/>
  <c r="U33" i="31"/>
  <c r="U34" i="31"/>
  <c r="U35" i="31"/>
  <c r="U36" i="31"/>
  <c r="U37" i="31"/>
  <c r="U38" i="31"/>
  <c r="U39" i="31"/>
  <c r="U40" i="31"/>
  <c r="U41" i="31"/>
  <c r="U42" i="31"/>
  <c r="U43" i="31"/>
  <c r="U44" i="31"/>
  <c r="U45" i="31"/>
  <c r="U46" i="31"/>
  <c r="U47" i="31"/>
  <c r="U48" i="31"/>
  <c r="U49" i="31"/>
  <c r="U50" i="31"/>
  <c r="U51" i="31"/>
  <c r="U52" i="31"/>
  <c r="U53" i="31"/>
  <c r="U54" i="31"/>
  <c r="U55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26" i="31"/>
  <c r="T27" i="31"/>
  <c r="T28" i="31"/>
  <c r="T29" i="31"/>
  <c r="T30" i="31"/>
  <c r="T31" i="31"/>
  <c r="T32" i="31"/>
  <c r="T33" i="31"/>
  <c r="T34" i="31"/>
  <c r="T35" i="31"/>
  <c r="T36" i="31"/>
  <c r="T37" i="31"/>
  <c r="T38" i="31"/>
  <c r="T39" i="31"/>
  <c r="T40" i="31"/>
  <c r="T41" i="31"/>
  <c r="T42" i="31"/>
  <c r="T43" i="31"/>
  <c r="T44" i="31"/>
  <c r="T45" i="31"/>
  <c r="T46" i="31"/>
  <c r="T47" i="31"/>
  <c r="T48" i="31"/>
  <c r="T49" i="31"/>
  <c r="T50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73" i="31"/>
  <c r="T74" i="31"/>
  <c r="T75" i="31"/>
  <c r="T76" i="31"/>
  <c r="T77" i="31"/>
  <c r="V3" i="31"/>
  <c r="U3" i="31"/>
  <c r="T3" i="31"/>
  <c r="R3" i="31"/>
  <c r="Q3" i="31"/>
  <c r="P3" i="31"/>
  <c r="R4" i="31"/>
  <c r="R5" i="31"/>
  <c r="R6" i="31"/>
  <c r="R7" i="31"/>
  <c r="R8" i="31"/>
  <c r="R9" i="31"/>
  <c r="R10" i="31"/>
  <c r="R11" i="31"/>
  <c r="R12" i="31"/>
  <c r="R13" i="31"/>
  <c r="R14" i="31"/>
  <c r="R15" i="31"/>
  <c r="R16" i="31"/>
  <c r="R17" i="31"/>
  <c r="R18" i="31"/>
  <c r="R19" i="31"/>
  <c r="R20" i="31"/>
  <c r="R21" i="31"/>
  <c r="R22" i="31"/>
  <c r="R23" i="31"/>
  <c r="R24" i="31"/>
  <c r="R25" i="31"/>
  <c r="R26" i="31"/>
  <c r="R27" i="31"/>
  <c r="R28" i="31"/>
  <c r="R29" i="31"/>
  <c r="R30" i="31"/>
  <c r="R31" i="31"/>
  <c r="R32" i="31"/>
  <c r="R33" i="31"/>
  <c r="R34" i="31"/>
  <c r="R35" i="31"/>
  <c r="R36" i="31"/>
  <c r="R37" i="31"/>
  <c r="R38" i="31"/>
  <c r="R39" i="31"/>
  <c r="R40" i="31"/>
  <c r="R41" i="31"/>
  <c r="R42" i="31"/>
  <c r="R43" i="31"/>
  <c r="R44" i="31"/>
  <c r="R45" i="31"/>
  <c r="R46" i="31"/>
  <c r="R47" i="31"/>
  <c r="R48" i="31"/>
  <c r="R49" i="31"/>
  <c r="R50" i="31"/>
  <c r="R51" i="31"/>
  <c r="R52" i="31"/>
  <c r="R53" i="31"/>
  <c r="R54" i="31"/>
  <c r="R55" i="31"/>
  <c r="R56" i="31"/>
  <c r="R57" i="31"/>
  <c r="R58" i="31"/>
  <c r="R59" i="31"/>
  <c r="R60" i="31"/>
  <c r="R61" i="31"/>
  <c r="R62" i="31"/>
  <c r="R63" i="31"/>
  <c r="R64" i="31"/>
  <c r="R65" i="31"/>
  <c r="R66" i="31"/>
  <c r="R67" i="31"/>
  <c r="R68" i="31"/>
  <c r="R69" i="31"/>
  <c r="R70" i="31"/>
  <c r="R71" i="31"/>
  <c r="R72" i="31"/>
  <c r="R73" i="31"/>
  <c r="R74" i="31"/>
  <c r="R75" i="31"/>
  <c r="R76" i="31"/>
  <c r="R77" i="31"/>
  <c r="Q4" i="31"/>
  <c r="Q5" i="31"/>
  <c r="Q6" i="31"/>
  <c r="Q7" i="31"/>
  <c r="Q8" i="31"/>
  <c r="Q9" i="31"/>
  <c r="Q10" i="31"/>
  <c r="Q11" i="31"/>
  <c r="Q12" i="31"/>
  <c r="Q13" i="31"/>
  <c r="Q14" i="31"/>
  <c r="Q15" i="31"/>
  <c r="Q16" i="31"/>
  <c r="Q17" i="31"/>
  <c r="Q18" i="31"/>
  <c r="Q19" i="31"/>
  <c r="Q20" i="31"/>
  <c r="Q21" i="31"/>
  <c r="Q22" i="31"/>
  <c r="Q23" i="31"/>
  <c r="Q24" i="31"/>
  <c r="Q25" i="31"/>
  <c r="Q26" i="31"/>
  <c r="Q27" i="31"/>
  <c r="Q28" i="31"/>
  <c r="Q29" i="31"/>
  <c r="Q30" i="31"/>
  <c r="Q31" i="31"/>
  <c r="Q32" i="31"/>
  <c r="Q33" i="31"/>
  <c r="Q34" i="31"/>
  <c r="Q35" i="31"/>
  <c r="Q36" i="31"/>
  <c r="Q37" i="31"/>
  <c r="Q38" i="31"/>
  <c r="Q39" i="31"/>
  <c r="Q40" i="31"/>
  <c r="Q41" i="31"/>
  <c r="Q42" i="31"/>
  <c r="Q43" i="31"/>
  <c r="Q44" i="31"/>
  <c r="Q45" i="31"/>
  <c r="Q46" i="31"/>
  <c r="Q47" i="31"/>
  <c r="Q48" i="31"/>
  <c r="Q49" i="31"/>
  <c r="Q50" i="31"/>
  <c r="Q51" i="31"/>
  <c r="Q52" i="31"/>
  <c r="Q53" i="31"/>
  <c r="Q54" i="31"/>
  <c r="Q55" i="31"/>
  <c r="Q56" i="31"/>
  <c r="Q57" i="31"/>
  <c r="Q58" i="31"/>
  <c r="Q59" i="31"/>
  <c r="Q60" i="31"/>
  <c r="Q61" i="31"/>
  <c r="Q62" i="31"/>
  <c r="Q63" i="31"/>
  <c r="Q64" i="31"/>
  <c r="Q65" i="31"/>
  <c r="Q66" i="31"/>
  <c r="Q67" i="31"/>
  <c r="Q68" i="31"/>
  <c r="Q69" i="31"/>
  <c r="Q70" i="31"/>
  <c r="Q71" i="31"/>
  <c r="Q72" i="31"/>
  <c r="Q73" i="31"/>
  <c r="Q74" i="31"/>
  <c r="Q75" i="31"/>
  <c r="Q76" i="31"/>
  <c r="Q77" i="31"/>
  <c r="P4" i="31"/>
  <c r="P5" i="31"/>
  <c r="P6" i="31"/>
  <c r="P7" i="31"/>
  <c r="P8" i="31"/>
  <c r="P9" i="31"/>
  <c r="P10" i="31"/>
  <c r="P11" i="31"/>
  <c r="P12" i="31"/>
  <c r="P13" i="31"/>
  <c r="P14" i="31"/>
  <c r="P15" i="31"/>
  <c r="P16" i="31"/>
  <c r="P17" i="31"/>
  <c r="P18" i="31"/>
  <c r="P19" i="31"/>
  <c r="P20" i="31"/>
  <c r="P21" i="31"/>
  <c r="P22" i="31"/>
  <c r="P23" i="31"/>
  <c r="P24" i="31"/>
  <c r="P25" i="31"/>
  <c r="P26" i="31"/>
  <c r="P27" i="31"/>
  <c r="P28" i="31"/>
  <c r="P29" i="31"/>
  <c r="P30" i="31"/>
  <c r="P31" i="31"/>
  <c r="P32" i="31"/>
  <c r="P33" i="31"/>
  <c r="P34" i="31"/>
  <c r="P35" i="31"/>
  <c r="P36" i="31"/>
  <c r="P37" i="31"/>
  <c r="P38" i="31"/>
  <c r="P39" i="31"/>
  <c r="P40" i="31"/>
  <c r="P41" i="31"/>
  <c r="P42" i="31"/>
  <c r="P43" i="31"/>
  <c r="P44" i="31"/>
  <c r="P45" i="31"/>
  <c r="P46" i="31"/>
  <c r="P47" i="31"/>
  <c r="P48" i="31"/>
  <c r="P49" i="31"/>
  <c r="P50" i="31"/>
  <c r="P51" i="31"/>
  <c r="P52" i="31"/>
  <c r="P53" i="31"/>
  <c r="P54" i="31"/>
  <c r="P55" i="31"/>
  <c r="P56" i="31"/>
  <c r="P57" i="31"/>
  <c r="P58" i="31"/>
  <c r="P59" i="31"/>
  <c r="P60" i="31"/>
  <c r="P61" i="31"/>
  <c r="P62" i="31"/>
  <c r="P63" i="31"/>
  <c r="P64" i="31"/>
  <c r="P65" i="31"/>
  <c r="P66" i="31"/>
  <c r="P67" i="31"/>
  <c r="P68" i="31"/>
  <c r="P69" i="31"/>
  <c r="P70" i="31"/>
  <c r="P71" i="31"/>
  <c r="P72" i="31"/>
  <c r="P73" i="31"/>
  <c r="P74" i="31"/>
  <c r="P75" i="31"/>
  <c r="P76" i="31"/>
  <c r="P77" i="31"/>
  <c r="L243" i="31"/>
  <c r="L244" i="31"/>
  <c r="L245" i="31"/>
  <c r="J245" i="31" s="1"/>
  <c r="K245" i="31" s="1"/>
  <c r="L246" i="31"/>
  <c r="L247" i="31"/>
  <c r="L248" i="31"/>
  <c r="J248" i="31" s="1"/>
  <c r="K248" i="31" s="1"/>
  <c r="L249" i="31"/>
  <c r="J249" i="31" s="1"/>
  <c r="K249" i="31" s="1"/>
  <c r="L250" i="31"/>
  <c r="L251" i="31"/>
  <c r="J251" i="31" s="1"/>
  <c r="K251" i="31" s="1"/>
  <c r="L252" i="31"/>
  <c r="L253" i="31"/>
  <c r="L254" i="31"/>
  <c r="L255" i="31"/>
  <c r="L256" i="31"/>
  <c r="L257" i="31"/>
  <c r="J257" i="31" s="1"/>
  <c r="K257" i="31" s="1"/>
  <c r="L258" i="31"/>
  <c r="J258" i="31" s="1"/>
  <c r="K258" i="31" s="1"/>
  <c r="L259" i="31"/>
  <c r="L260" i="31"/>
  <c r="L261" i="31"/>
  <c r="J261" i="31" s="1"/>
  <c r="K261" i="31" s="1"/>
  <c r="L262" i="31"/>
  <c r="J262" i="31" s="1"/>
  <c r="K262" i="31" s="1"/>
  <c r="L263" i="31"/>
  <c r="L264" i="31"/>
  <c r="J264" i="31" s="1"/>
  <c r="K264" i="31" s="1"/>
  <c r="L265" i="31"/>
  <c r="J265" i="31" s="1"/>
  <c r="K265" i="31" s="1"/>
  <c r="L266" i="31"/>
  <c r="L267" i="31"/>
  <c r="J267" i="31" s="1"/>
  <c r="K267" i="31" s="1"/>
  <c r="L268" i="31"/>
  <c r="L269" i="31"/>
  <c r="L270" i="31"/>
  <c r="L271" i="31"/>
  <c r="L272" i="31"/>
  <c r="L273" i="31"/>
  <c r="J273" i="31" s="1"/>
  <c r="K273" i="31" s="1"/>
  <c r="L274" i="31"/>
  <c r="J274" i="31" s="1"/>
  <c r="K274" i="31" s="1"/>
  <c r="L275" i="31"/>
  <c r="L276" i="31"/>
  <c r="L277" i="31"/>
  <c r="J277" i="31" s="1"/>
  <c r="K277" i="31" s="1"/>
  <c r="L278" i="31"/>
  <c r="J278" i="31" s="1"/>
  <c r="K278" i="31" s="1"/>
  <c r="L279" i="31"/>
  <c r="L280" i="31"/>
  <c r="J280" i="31" s="1"/>
  <c r="K280" i="31" s="1"/>
  <c r="L281" i="31"/>
  <c r="J281" i="31" s="1"/>
  <c r="K281" i="31" s="1"/>
  <c r="L282" i="31"/>
  <c r="J282" i="31" s="1"/>
  <c r="K282" i="31" s="1"/>
  <c r="L283" i="31"/>
  <c r="J283" i="31" s="1"/>
  <c r="K283" i="31" s="1"/>
  <c r="L284" i="31"/>
  <c r="L285" i="31"/>
  <c r="L286" i="31"/>
  <c r="L287" i="31"/>
  <c r="L288" i="31"/>
  <c r="L289" i="31"/>
  <c r="J289" i="31" s="1"/>
  <c r="K289" i="31" s="1"/>
  <c r="L290" i="31"/>
  <c r="J290" i="31" s="1"/>
  <c r="K290" i="31" s="1"/>
  <c r="L291" i="31"/>
  <c r="L292" i="31"/>
  <c r="L293" i="31"/>
  <c r="J293" i="31" s="1"/>
  <c r="K293" i="31" s="1"/>
  <c r="L294" i="31"/>
  <c r="J294" i="31" s="1"/>
  <c r="K294" i="31" s="1"/>
  <c r="L295" i="31"/>
  <c r="L296" i="31"/>
  <c r="J296" i="31" s="1"/>
  <c r="K296" i="31" s="1"/>
  <c r="L297" i="31"/>
  <c r="J297" i="31" s="1"/>
  <c r="K297" i="31" s="1"/>
  <c r="L298" i="31"/>
  <c r="J298" i="31" s="1"/>
  <c r="K298" i="31" s="1"/>
  <c r="L299" i="31"/>
  <c r="J299" i="31" s="1"/>
  <c r="K299" i="31" s="1"/>
  <c r="L300" i="31"/>
  <c r="L301" i="31"/>
  <c r="L302" i="31"/>
  <c r="L303" i="31"/>
  <c r="L304" i="31"/>
  <c r="L305" i="31"/>
  <c r="J305" i="31" s="1"/>
  <c r="K305" i="31" s="1"/>
  <c r="L306" i="31"/>
  <c r="J306" i="31" s="1"/>
  <c r="K306" i="31" s="1"/>
  <c r="L307" i="31"/>
  <c r="L308" i="31"/>
  <c r="L309" i="31"/>
  <c r="J309" i="31" s="1"/>
  <c r="K309" i="31" s="1"/>
  <c r="L310" i="31"/>
  <c r="J310" i="31" s="1"/>
  <c r="K310" i="31" s="1"/>
  <c r="L311" i="31"/>
  <c r="L312" i="31"/>
  <c r="J312" i="31" s="1"/>
  <c r="K312" i="31" s="1"/>
  <c r="L313" i="31"/>
  <c r="J313" i="31" s="1"/>
  <c r="K313" i="31" s="1"/>
  <c r="L314" i="31"/>
  <c r="J314" i="31" s="1"/>
  <c r="K314" i="31" s="1"/>
  <c r="L315" i="31"/>
  <c r="J315" i="31" s="1"/>
  <c r="K315" i="31" s="1"/>
  <c r="L316" i="31"/>
  <c r="L242" i="31"/>
  <c r="K246" i="31"/>
  <c r="K247" i="31"/>
  <c r="K250" i="31"/>
  <c r="K254" i="31"/>
  <c r="K263" i="31"/>
  <c r="K266" i="31"/>
  <c r="K270" i="31"/>
  <c r="K279" i="31"/>
  <c r="K286" i="31"/>
  <c r="K295" i="31"/>
  <c r="K302" i="31"/>
  <c r="K311" i="31"/>
  <c r="J243" i="31"/>
  <c r="K243" i="31" s="1"/>
  <c r="J244" i="31"/>
  <c r="K244" i="31" s="1"/>
  <c r="J246" i="31"/>
  <c r="J247" i="31"/>
  <c r="J250" i="31"/>
  <c r="J252" i="31"/>
  <c r="K252" i="31" s="1"/>
  <c r="J253" i="31"/>
  <c r="K253" i="31" s="1"/>
  <c r="J254" i="31"/>
  <c r="J255" i="31"/>
  <c r="K255" i="31" s="1"/>
  <c r="J256" i="31"/>
  <c r="K256" i="31" s="1"/>
  <c r="J259" i="31"/>
  <c r="K259" i="31" s="1"/>
  <c r="J260" i="31"/>
  <c r="K260" i="31" s="1"/>
  <c r="J263" i="31"/>
  <c r="J266" i="31"/>
  <c r="J268" i="31"/>
  <c r="K268" i="31" s="1"/>
  <c r="J269" i="31"/>
  <c r="K269" i="31" s="1"/>
  <c r="J270" i="31"/>
  <c r="J271" i="31"/>
  <c r="K271" i="31" s="1"/>
  <c r="J272" i="31"/>
  <c r="K272" i="31" s="1"/>
  <c r="J275" i="31"/>
  <c r="K275" i="31" s="1"/>
  <c r="J276" i="31"/>
  <c r="K276" i="31" s="1"/>
  <c r="J279" i="31"/>
  <c r="J284" i="31"/>
  <c r="K284" i="31" s="1"/>
  <c r="J285" i="31"/>
  <c r="K285" i="31" s="1"/>
  <c r="J286" i="31"/>
  <c r="J287" i="31"/>
  <c r="K287" i="31" s="1"/>
  <c r="J288" i="31"/>
  <c r="K288" i="31" s="1"/>
  <c r="J291" i="31"/>
  <c r="K291" i="31" s="1"/>
  <c r="J292" i="31"/>
  <c r="K292" i="31" s="1"/>
  <c r="J295" i="31"/>
  <c r="J300" i="31"/>
  <c r="K300" i="31" s="1"/>
  <c r="J301" i="31"/>
  <c r="K301" i="31" s="1"/>
  <c r="J302" i="31"/>
  <c r="J303" i="31"/>
  <c r="K303" i="31" s="1"/>
  <c r="J304" i="31"/>
  <c r="K304" i="31" s="1"/>
  <c r="J307" i="31"/>
  <c r="K307" i="31" s="1"/>
  <c r="J308" i="31"/>
  <c r="K308" i="31" s="1"/>
  <c r="J311" i="31"/>
  <c r="J316" i="31"/>
  <c r="K316" i="31" s="1"/>
  <c r="J242" i="31"/>
  <c r="K242" i="31" s="1"/>
  <c r="I243" i="31"/>
  <c r="I244" i="31"/>
  <c r="B244" i="31" s="1"/>
  <c r="C244" i="31" s="1"/>
  <c r="I245" i="31"/>
  <c r="D245" i="31" s="1"/>
  <c r="E245" i="31" s="1"/>
  <c r="I246" i="31"/>
  <c r="D246" i="31" s="1"/>
  <c r="E246" i="31" s="1"/>
  <c r="I247" i="31"/>
  <c r="F247" i="31" s="1"/>
  <c r="G247" i="31" s="1"/>
  <c r="I248" i="31"/>
  <c r="D248" i="31" s="1"/>
  <c r="E248" i="31" s="1"/>
  <c r="I249" i="31"/>
  <c r="F249" i="31" s="1"/>
  <c r="G249" i="31" s="1"/>
  <c r="I250" i="31"/>
  <c r="I251" i="31"/>
  <c r="I252" i="31"/>
  <c r="B252" i="31" s="1"/>
  <c r="C252" i="31" s="1"/>
  <c r="I253" i="31"/>
  <c r="I254" i="31"/>
  <c r="I255" i="31"/>
  <c r="D255" i="31" s="1"/>
  <c r="E255" i="31" s="1"/>
  <c r="I256" i="31"/>
  <c r="D256" i="31" s="1"/>
  <c r="E256" i="31" s="1"/>
  <c r="I257" i="31"/>
  <c r="D257" i="31" s="1"/>
  <c r="E257" i="31" s="1"/>
  <c r="I258" i="31"/>
  <c r="F258" i="31" s="1"/>
  <c r="G258" i="31" s="1"/>
  <c r="I259" i="31"/>
  <c r="I260" i="31"/>
  <c r="B260" i="31" s="1"/>
  <c r="C260" i="31" s="1"/>
  <c r="I261" i="31"/>
  <c r="D261" i="31" s="1"/>
  <c r="E261" i="31" s="1"/>
  <c r="I262" i="31"/>
  <c r="D262" i="31" s="1"/>
  <c r="E262" i="31" s="1"/>
  <c r="I263" i="31"/>
  <c r="F263" i="31" s="1"/>
  <c r="G263" i="31" s="1"/>
  <c r="I264" i="31"/>
  <c r="D264" i="31" s="1"/>
  <c r="E264" i="31" s="1"/>
  <c r="I265" i="31"/>
  <c r="F265" i="31" s="1"/>
  <c r="G265" i="31" s="1"/>
  <c r="I266" i="31"/>
  <c r="I267" i="31"/>
  <c r="I268" i="31"/>
  <c r="B268" i="31" s="1"/>
  <c r="C268" i="31" s="1"/>
  <c r="I269" i="31"/>
  <c r="I270" i="31"/>
  <c r="I271" i="31"/>
  <c r="D271" i="31" s="1"/>
  <c r="E271" i="31" s="1"/>
  <c r="I272" i="31"/>
  <c r="D272" i="31" s="1"/>
  <c r="E272" i="31" s="1"/>
  <c r="I273" i="31"/>
  <c r="D273" i="31" s="1"/>
  <c r="E273" i="31" s="1"/>
  <c r="I274" i="31"/>
  <c r="F274" i="31" s="1"/>
  <c r="G274" i="31" s="1"/>
  <c r="I275" i="31"/>
  <c r="I276" i="31"/>
  <c r="B276" i="31" s="1"/>
  <c r="C276" i="31" s="1"/>
  <c r="I277" i="31"/>
  <c r="D277" i="31" s="1"/>
  <c r="E277" i="31" s="1"/>
  <c r="I278" i="31"/>
  <c r="D278" i="31" s="1"/>
  <c r="E278" i="31" s="1"/>
  <c r="I279" i="31"/>
  <c r="F279" i="31" s="1"/>
  <c r="G279" i="31" s="1"/>
  <c r="I280" i="31"/>
  <c r="D280" i="31" s="1"/>
  <c r="E280" i="31" s="1"/>
  <c r="I281" i="31"/>
  <c r="F281" i="31" s="1"/>
  <c r="G281" i="31" s="1"/>
  <c r="I282" i="31"/>
  <c r="I283" i="31"/>
  <c r="I284" i="31"/>
  <c r="B284" i="31" s="1"/>
  <c r="C284" i="31" s="1"/>
  <c r="I285" i="31"/>
  <c r="I286" i="31"/>
  <c r="I287" i="31"/>
  <c r="D287" i="31" s="1"/>
  <c r="E287" i="31" s="1"/>
  <c r="I288" i="31"/>
  <c r="D288" i="31" s="1"/>
  <c r="E288" i="31" s="1"/>
  <c r="I289" i="31"/>
  <c r="D289" i="31" s="1"/>
  <c r="E289" i="31" s="1"/>
  <c r="I290" i="31"/>
  <c r="F290" i="31" s="1"/>
  <c r="G290" i="31" s="1"/>
  <c r="I291" i="31"/>
  <c r="I292" i="31"/>
  <c r="B292" i="31" s="1"/>
  <c r="C292" i="31" s="1"/>
  <c r="I293" i="31"/>
  <c r="D293" i="31" s="1"/>
  <c r="E293" i="31" s="1"/>
  <c r="I294" i="31"/>
  <c r="D294" i="31" s="1"/>
  <c r="E294" i="31" s="1"/>
  <c r="I295" i="31"/>
  <c r="F295" i="31" s="1"/>
  <c r="G295" i="31" s="1"/>
  <c r="I296" i="31"/>
  <c r="D296" i="31" s="1"/>
  <c r="E296" i="31" s="1"/>
  <c r="I297" i="31"/>
  <c r="F297" i="31" s="1"/>
  <c r="G297" i="31" s="1"/>
  <c r="I298" i="31"/>
  <c r="I299" i="31"/>
  <c r="I300" i="31"/>
  <c r="B300" i="31" s="1"/>
  <c r="C300" i="31" s="1"/>
  <c r="I301" i="31"/>
  <c r="I302" i="31"/>
  <c r="I303" i="31"/>
  <c r="D303" i="31" s="1"/>
  <c r="E303" i="31" s="1"/>
  <c r="I304" i="31"/>
  <c r="D304" i="31" s="1"/>
  <c r="E304" i="31" s="1"/>
  <c r="I305" i="31"/>
  <c r="D305" i="31" s="1"/>
  <c r="E305" i="31" s="1"/>
  <c r="I306" i="31"/>
  <c r="F306" i="31" s="1"/>
  <c r="G306" i="31" s="1"/>
  <c r="I307" i="31"/>
  <c r="I308" i="31"/>
  <c r="B308" i="31" s="1"/>
  <c r="C308" i="31" s="1"/>
  <c r="I309" i="31"/>
  <c r="D309" i="31" s="1"/>
  <c r="E309" i="31" s="1"/>
  <c r="I310" i="31"/>
  <c r="D310" i="31" s="1"/>
  <c r="E310" i="31" s="1"/>
  <c r="I311" i="31"/>
  <c r="F311" i="31" s="1"/>
  <c r="G311" i="31" s="1"/>
  <c r="I312" i="31"/>
  <c r="D312" i="31" s="1"/>
  <c r="E312" i="31" s="1"/>
  <c r="I313" i="31"/>
  <c r="F313" i="31" s="1"/>
  <c r="G313" i="31" s="1"/>
  <c r="I314" i="31"/>
  <c r="I315" i="31"/>
  <c r="I316" i="31"/>
  <c r="B316" i="31" s="1"/>
  <c r="C316" i="31" s="1"/>
  <c r="I242" i="31"/>
  <c r="B242" i="31" s="1"/>
  <c r="F242" i="31"/>
  <c r="G242" i="31" s="1"/>
  <c r="H243" i="31"/>
  <c r="H244" i="31"/>
  <c r="H245" i="31"/>
  <c r="H246" i="31"/>
  <c r="H247" i="31"/>
  <c r="H248" i="31"/>
  <c r="H249" i="31"/>
  <c r="H250" i="31"/>
  <c r="H251" i="31"/>
  <c r="H252" i="31"/>
  <c r="H253" i="31"/>
  <c r="H254" i="31"/>
  <c r="H255" i="31"/>
  <c r="H256" i="31"/>
  <c r="H257" i="31"/>
  <c r="H258" i="31"/>
  <c r="H259" i="31"/>
  <c r="H260" i="31"/>
  <c r="H261" i="31"/>
  <c r="H262" i="31"/>
  <c r="H263" i="31"/>
  <c r="H264" i="31"/>
  <c r="H265" i="31"/>
  <c r="H266" i="31"/>
  <c r="H267" i="31"/>
  <c r="H268" i="31"/>
  <c r="H269" i="31"/>
  <c r="H270" i="31"/>
  <c r="H271" i="31"/>
  <c r="H272" i="31"/>
  <c r="H273" i="31"/>
  <c r="H274" i="31"/>
  <c r="H275" i="31"/>
  <c r="H276" i="31"/>
  <c r="H277" i="31"/>
  <c r="H278" i="31"/>
  <c r="H279" i="31"/>
  <c r="H280" i="31"/>
  <c r="H281" i="31"/>
  <c r="H282" i="31"/>
  <c r="H283" i="31"/>
  <c r="H284" i="31"/>
  <c r="H285" i="31"/>
  <c r="H286" i="31"/>
  <c r="H287" i="31"/>
  <c r="H288" i="31"/>
  <c r="H289" i="31"/>
  <c r="H290" i="31"/>
  <c r="H291" i="31"/>
  <c r="H292" i="31"/>
  <c r="H293" i="31"/>
  <c r="H294" i="31"/>
  <c r="H295" i="31"/>
  <c r="H296" i="31"/>
  <c r="H297" i="31"/>
  <c r="H298" i="31"/>
  <c r="H299" i="31"/>
  <c r="H300" i="31"/>
  <c r="H301" i="31"/>
  <c r="H302" i="31"/>
  <c r="H303" i="31"/>
  <c r="H304" i="31"/>
  <c r="H305" i="31"/>
  <c r="H306" i="31"/>
  <c r="H307" i="31"/>
  <c r="H308" i="31"/>
  <c r="H309" i="31"/>
  <c r="H310" i="31"/>
  <c r="H311" i="31"/>
  <c r="H312" i="31"/>
  <c r="H313" i="31"/>
  <c r="H314" i="31"/>
  <c r="H315" i="31"/>
  <c r="H316" i="31"/>
  <c r="H242" i="31"/>
  <c r="G245" i="31"/>
  <c r="G248" i="31"/>
  <c r="G250" i="31"/>
  <c r="G251" i="31"/>
  <c r="G253" i="31"/>
  <c r="G261" i="31"/>
  <c r="G264" i="31"/>
  <c r="G266" i="31"/>
  <c r="G267" i="31"/>
  <c r="G269" i="31"/>
  <c r="G277" i="31"/>
  <c r="G280" i="31"/>
  <c r="G282" i="31"/>
  <c r="G283" i="31"/>
  <c r="G285" i="31"/>
  <c r="G293" i="31"/>
  <c r="G296" i="31"/>
  <c r="G298" i="31"/>
  <c r="G299" i="31"/>
  <c r="G301" i="31"/>
  <c r="G309" i="31"/>
  <c r="G312" i="31"/>
  <c r="G314" i="31"/>
  <c r="G315" i="31"/>
  <c r="F243" i="31"/>
  <c r="G243" i="31" s="1"/>
  <c r="F244" i="31"/>
  <c r="G244" i="31" s="1"/>
  <c r="F245" i="31"/>
  <c r="F246" i="31"/>
  <c r="G246" i="31" s="1"/>
  <c r="F248" i="31"/>
  <c r="F250" i="31"/>
  <c r="F251" i="31"/>
  <c r="F253" i="31"/>
  <c r="F254" i="31"/>
  <c r="G254" i="31" s="1"/>
  <c r="F255" i="31"/>
  <c r="G255" i="31" s="1"/>
  <c r="F256" i="31"/>
  <c r="G256" i="31" s="1"/>
  <c r="F257" i="31"/>
  <c r="G257" i="31" s="1"/>
  <c r="F259" i="31"/>
  <c r="G259" i="31" s="1"/>
  <c r="F260" i="31"/>
  <c r="G260" i="31" s="1"/>
  <c r="F261" i="31"/>
  <c r="F262" i="31"/>
  <c r="G262" i="31" s="1"/>
  <c r="F264" i="31"/>
  <c r="F266" i="31"/>
  <c r="F267" i="31"/>
  <c r="F269" i="31"/>
  <c r="F270" i="31"/>
  <c r="G270" i="31" s="1"/>
  <c r="F271" i="31"/>
  <c r="G271" i="31" s="1"/>
  <c r="F272" i="31"/>
  <c r="G272" i="31" s="1"/>
  <c r="F273" i="31"/>
  <c r="G273" i="31" s="1"/>
  <c r="F275" i="31"/>
  <c r="G275" i="31" s="1"/>
  <c r="F276" i="31"/>
  <c r="G276" i="31" s="1"/>
  <c r="F277" i="31"/>
  <c r="F278" i="31"/>
  <c r="G278" i="31" s="1"/>
  <c r="F280" i="31"/>
  <c r="F282" i="31"/>
  <c r="F283" i="31"/>
  <c r="F285" i="31"/>
  <c r="F286" i="31"/>
  <c r="G286" i="31" s="1"/>
  <c r="F287" i="31"/>
  <c r="G287" i="31" s="1"/>
  <c r="F288" i="31"/>
  <c r="G288" i="31" s="1"/>
  <c r="F289" i="31"/>
  <c r="G289" i="31" s="1"/>
  <c r="F291" i="31"/>
  <c r="G291" i="31" s="1"/>
  <c r="F292" i="31"/>
  <c r="G292" i="31" s="1"/>
  <c r="F293" i="31"/>
  <c r="F294" i="31"/>
  <c r="G294" i="31" s="1"/>
  <c r="F296" i="31"/>
  <c r="F298" i="31"/>
  <c r="F299" i="31"/>
  <c r="F301" i="31"/>
  <c r="F302" i="31"/>
  <c r="G302" i="31" s="1"/>
  <c r="F303" i="31"/>
  <c r="G303" i="31" s="1"/>
  <c r="F304" i="31"/>
  <c r="G304" i="31" s="1"/>
  <c r="F305" i="31"/>
  <c r="G305" i="31" s="1"/>
  <c r="F307" i="31"/>
  <c r="G307" i="31" s="1"/>
  <c r="F308" i="31"/>
  <c r="G308" i="31" s="1"/>
  <c r="F309" i="31"/>
  <c r="F310" i="31"/>
  <c r="G310" i="31" s="1"/>
  <c r="F312" i="31"/>
  <c r="F314" i="31"/>
  <c r="F315" i="31"/>
  <c r="E244" i="31"/>
  <c r="E247" i="31"/>
  <c r="E260" i="31"/>
  <c r="E263" i="31"/>
  <c r="E276" i="31"/>
  <c r="E279" i="31"/>
  <c r="E292" i="31"/>
  <c r="E295" i="31"/>
  <c r="E308" i="31"/>
  <c r="E311" i="31"/>
  <c r="D243" i="31"/>
  <c r="E243" i="31" s="1"/>
  <c r="D244" i="31"/>
  <c r="D247" i="31"/>
  <c r="D250" i="31"/>
  <c r="E250" i="31" s="1"/>
  <c r="D251" i="31"/>
  <c r="E251" i="31" s="1"/>
  <c r="D252" i="31"/>
  <c r="E252" i="31" s="1"/>
  <c r="D253" i="31"/>
  <c r="E253" i="31" s="1"/>
  <c r="D254" i="31"/>
  <c r="E254" i="31" s="1"/>
  <c r="D259" i="31"/>
  <c r="E259" i="31" s="1"/>
  <c r="D260" i="31"/>
  <c r="D263" i="31"/>
  <c r="D266" i="31"/>
  <c r="E266" i="31" s="1"/>
  <c r="D267" i="31"/>
  <c r="E267" i="31" s="1"/>
  <c r="D268" i="31"/>
  <c r="E268" i="31" s="1"/>
  <c r="D269" i="31"/>
  <c r="E269" i="31" s="1"/>
  <c r="D270" i="31"/>
  <c r="E270" i="31" s="1"/>
  <c r="D275" i="31"/>
  <c r="E275" i="31" s="1"/>
  <c r="D276" i="31"/>
  <c r="D279" i="31"/>
  <c r="D282" i="31"/>
  <c r="E282" i="31" s="1"/>
  <c r="D283" i="31"/>
  <c r="E283" i="31" s="1"/>
  <c r="D284" i="31"/>
  <c r="E284" i="31" s="1"/>
  <c r="D285" i="31"/>
  <c r="E285" i="31" s="1"/>
  <c r="D286" i="31"/>
  <c r="E286" i="31" s="1"/>
  <c r="D291" i="31"/>
  <c r="E291" i="31" s="1"/>
  <c r="D292" i="31"/>
  <c r="D295" i="31"/>
  <c r="D298" i="31"/>
  <c r="E298" i="31" s="1"/>
  <c r="D299" i="31"/>
  <c r="E299" i="31" s="1"/>
  <c r="D300" i="31"/>
  <c r="E300" i="31" s="1"/>
  <c r="D301" i="31"/>
  <c r="D302" i="31"/>
  <c r="E302" i="31" s="1"/>
  <c r="D307" i="31"/>
  <c r="E307" i="31" s="1"/>
  <c r="D308" i="31"/>
  <c r="D311" i="31"/>
  <c r="D314" i="31"/>
  <c r="E314" i="31" s="1"/>
  <c r="D315" i="31"/>
  <c r="E315" i="31" s="1"/>
  <c r="D316" i="31"/>
  <c r="E316" i="31" s="1"/>
  <c r="C243" i="31"/>
  <c r="C253" i="31"/>
  <c r="C259" i="31"/>
  <c r="C269" i="31"/>
  <c r="C275" i="31"/>
  <c r="C285" i="31"/>
  <c r="C291" i="31"/>
  <c r="C301" i="31"/>
  <c r="C307" i="31"/>
  <c r="B243" i="31"/>
  <c r="B246" i="31"/>
  <c r="C246" i="31" s="1"/>
  <c r="B247" i="31"/>
  <c r="C247" i="31" s="1"/>
  <c r="B248" i="31"/>
  <c r="C248" i="31" s="1"/>
  <c r="B249" i="31"/>
  <c r="C249" i="31" s="1"/>
  <c r="B250" i="31"/>
  <c r="C250" i="31" s="1"/>
  <c r="B251" i="31"/>
  <c r="C251" i="31" s="1"/>
  <c r="B253" i="31"/>
  <c r="B254" i="31"/>
  <c r="C254" i="31" s="1"/>
  <c r="B259" i="31"/>
  <c r="B262" i="31"/>
  <c r="C262" i="31" s="1"/>
  <c r="B263" i="31"/>
  <c r="C263" i="31" s="1"/>
  <c r="B264" i="31"/>
  <c r="C264" i="31" s="1"/>
  <c r="B265" i="31"/>
  <c r="C265" i="31" s="1"/>
  <c r="B266" i="31"/>
  <c r="C266" i="31" s="1"/>
  <c r="B267" i="31"/>
  <c r="C267" i="31" s="1"/>
  <c r="B269" i="31"/>
  <c r="B270" i="31"/>
  <c r="C270" i="31" s="1"/>
  <c r="B275" i="31"/>
  <c r="B278" i="31"/>
  <c r="C278" i="31" s="1"/>
  <c r="B279" i="31"/>
  <c r="C279" i="31" s="1"/>
  <c r="B280" i="31"/>
  <c r="C280" i="31" s="1"/>
  <c r="B281" i="31"/>
  <c r="C281" i="31" s="1"/>
  <c r="B282" i="31"/>
  <c r="C282" i="31" s="1"/>
  <c r="B283" i="31"/>
  <c r="C283" i="31" s="1"/>
  <c r="B285" i="31"/>
  <c r="B286" i="31"/>
  <c r="C286" i="31" s="1"/>
  <c r="B291" i="31"/>
  <c r="B294" i="31"/>
  <c r="C294" i="31" s="1"/>
  <c r="B295" i="31"/>
  <c r="C295" i="31" s="1"/>
  <c r="B296" i="31"/>
  <c r="C296" i="31" s="1"/>
  <c r="B297" i="31"/>
  <c r="C297" i="31" s="1"/>
  <c r="B298" i="31"/>
  <c r="C298" i="31" s="1"/>
  <c r="B299" i="31"/>
  <c r="C299" i="31" s="1"/>
  <c r="B301" i="31"/>
  <c r="B302" i="31"/>
  <c r="C302" i="31" s="1"/>
  <c r="B307" i="31"/>
  <c r="B310" i="31"/>
  <c r="C310" i="31" s="1"/>
  <c r="B311" i="31"/>
  <c r="C311" i="31" s="1"/>
  <c r="B312" i="31"/>
  <c r="C312" i="31" s="1"/>
  <c r="B313" i="31"/>
  <c r="C313" i="31" s="1"/>
  <c r="B314" i="31"/>
  <c r="C314" i="31" s="1"/>
  <c r="B315" i="31"/>
  <c r="C315" i="31" s="1"/>
  <c r="K163" i="31"/>
  <c r="K164" i="31"/>
  <c r="K165" i="31"/>
  <c r="K166" i="31"/>
  <c r="K167" i="31"/>
  <c r="K168" i="31"/>
  <c r="K169" i="31"/>
  <c r="K170" i="31"/>
  <c r="K171" i="31"/>
  <c r="K172" i="31"/>
  <c r="K173" i="31"/>
  <c r="K174" i="31"/>
  <c r="K175" i="31"/>
  <c r="K176" i="31"/>
  <c r="K177" i="31"/>
  <c r="K178" i="31"/>
  <c r="K179" i="31"/>
  <c r="K180" i="31"/>
  <c r="K181" i="31"/>
  <c r="K182" i="31"/>
  <c r="K183" i="31"/>
  <c r="K184" i="31"/>
  <c r="K185" i="31"/>
  <c r="K186" i="31"/>
  <c r="K187" i="31"/>
  <c r="K188" i="31"/>
  <c r="K189" i="31"/>
  <c r="K190" i="31"/>
  <c r="K191" i="31"/>
  <c r="K192" i="31"/>
  <c r="K193" i="31"/>
  <c r="K194" i="31"/>
  <c r="K195" i="31"/>
  <c r="K196" i="31"/>
  <c r="K197" i="31"/>
  <c r="K198" i="31"/>
  <c r="K199" i="31"/>
  <c r="K200" i="31"/>
  <c r="K201" i="31"/>
  <c r="K202" i="31"/>
  <c r="K203" i="31"/>
  <c r="K204" i="31"/>
  <c r="K205" i="31"/>
  <c r="K206" i="31"/>
  <c r="K207" i="31"/>
  <c r="K208" i="31"/>
  <c r="K209" i="31"/>
  <c r="K210" i="31"/>
  <c r="K211" i="31"/>
  <c r="K212" i="31"/>
  <c r="K213" i="31"/>
  <c r="K214" i="31"/>
  <c r="K215" i="31"/>
  <c r="K216" i="31"/>
  <c r="K217" i="31"/>
  <c r="K218" i="31"/>
  <c r="K219" i="31"/>
  <c r="K220" i="31"/>
  <c r="K221" i="31"/>
  <c r="K222" i="31"/>
  <c r="K223" i="31"/>
  <c r="K224" i="31"/>
  <c r="K225" i="31"/>
  <c r="K226" i="31"/>
  <c r="K227" i="31"/>
  <c r="K228" i="31"/>
  <c r="K229" i="31"/>
  <c r="K230" i="31"/>
  <c r="K231" i="31"/>
  <c r="K232" i="31"/>
  <c r="K233" i="31"/>
  <c r="K234" i="31"/>
  <c r="K235" i="31"/>
  <c r="K236" i="31"/>
  <c r="K162" i="31"/>
  <c r="L163" i="31"/>
  <c r="L164" i="31"/>
  <c r="L165" i="31"/>
  <c r="L166" i="31"/>
  <c r="L167" i="31"/>
  <c r="L168" i="31"/>
  <c r="J168" i="31" s="1"/>
  <c r="L169" i="31"/>
  <c r="J169" i="31" s="1"/>
  <c r="L170" i="31"/>
  <c r="L171" i="31"/>
  <c r="L172" i="31"/>
  <c r="L173" i="31"/>
  <c r="L174" i="31"/>
  <c r="L175" i="31"/>
  <c r="J175" i="31" s="1"/>
  <c r="L176" i="31"/>
  <c r="J176" i="31" s="1"/>
  <c r="L177" i="31"/>
  <c r="J177" i="31" s="1"/>
  <c r="L178" i="31"/>
  <c r="J178" i="31" s="1"/>
  <c r="L179" i="31"/>
  <c r="L180" i="31"/>
  <c r="L181" i="31"/>
  <c r="L182" i="31"/>
  <c r="L183" i="31"/>
  <c r="L184" i="31"/>
  <c r="J184" i="31" s="1"/>
  <c r="L185" i="31"/>
  <c r="J185" i="31" s="1"/>
  <c r="L186" i="31"/>
  <c r="L187" i="31"/>
  <c r="L188" i="31"/>
  <c r="L189" i="31"/>
  <c r="L190" i="31"/>
  <c r="L191" i="31"/>
  <c r="J191" i="31" s="1"/>
  <c r="L192" i="31"/>
  <c r="J192" i="31" s="1"/>
  <c r="L193" i="31"/>
  <c r="J193" i="31" s="1"/>
  <c r="L194" i="31"/>
  <c r="J194" i="31" s="1"/>
  <c r="L195" i="31"/>
  <c r="L196" i="31"/>
  <c r="L197" i="31"/>
  <c r="L198" i="31"/>
  <c r="L199" i="31"/>
  <c r="L200" i="31"/>
  <c r="J200" i="31" s="1"/>
  <c r="L201" i="31"/>
  <c r="J201" i="31" s="1"/>
  <c r="L202" i="31"/>
  <c r="L203" i="31"/>
  <c r="L204" i="31"/>
  <c r="L205" i="31"/>
  <c r="L206" i="31"/>
  <c r="L207" i="31"/>
  <c r="J207" i="31" s="1"/>
  <c r="L208" i="31"/>
  <c r="J208" i="31" s="1"/>
  <c r="L209" i="31"/>
  <c r="J209" i="31" s="1"/>
  <c r="L210" i="31"/>
  <c r="J210" i="31" s="1"/>
  <c r="L211" i="31"/>
  <c r="L212" i="31"/>
  <c r="L213" i="31"/>
  <c r="L214" i="31"/>
  <c r="L215" i="31"/>
  <c r="L216" i="31"/>
  <c r="J216" i="31" s="1"/>
  <c r="L217" i="31"/>
  <c r="J217" i="31" s="1"/>
  <c r="L218" i="31"/>
  <c r="L219" i="31"/>
  <c r="L220" i="31"/>
  <c r="L221" i="31"/>
  <c r="L222" i="31"/>
  <c r="L223" i="31"/>
  <c r="J223" i="31" s="1"/>
  <c r="L224" i="31"/>
  <c r="J224" i="31" s="1"/>
  <c r="L225" i="31"/>
  <c r="J225" i="31" s="1"/>
  <c r="L226" i="31"/>
  <c r="J226" i="31" s="1"/>
  <c r="L227" i="31"/>
  <c r="L228" i="31"/>
  <c r="L229" i="31"/>
  <c r="L230" i="31"/>
  <c r="L231" i="31"/>
  <c r="L232" i="31"/>
  <c r="J232" i="31" s="1"/>
  <c r="L233" i="31"/>
  <c r="J233" i="31" s="1"/>
  <c r="L234" i="31"/>
  <c r="L235" i="31"/>
  <c r="L236" i="31"/>
  <c r="L162" i="31"/>
  <c r="J162" i="31" s="1"/>
  <c r="J163" i="31"/>
  <c r="J164" i="31"/>
  <c r="J165" i="31"/>
  <c r="J166" i="31"/>
  <c r="J167" i="31"/>
  <c r="J170" i="31"/>
  <c r="J171" i="31"/>
  <c r="J172" i="31"/>
  <c r="J173" i="31"/>
  <c r="J174" i="31"/>
  <c r="J179" i="31"/>
  <c r="J180" i="31"/>
  <c r="J181" i="31"/>
  <c r="J182" i="31"/>
  <c r="J183" i="31"/>
  <c r="J186" i="31"/>
  <c r="J187" i="31"/>
  <c r="J188" i="31"/>
  <c r="J189" i="31"/>
  <c r="J190" i="31"/>
  <c r="J195" i="31"/>
  <c r="J196" i="31"/>
  <c r="J197" i="31"/>
  <c r="J198" i="31"/>
  <c r="J199" i="31"/>
  <c r="J202" i="31"/>
  <c r="J203" i="31"/>
  <c r="J204" i="31"/>
  <c r="J205" i="31"/>
  <c r="J206" i="31"/>
  <c r="J211" i="31"/>
  <c r="J212" i="31"/>
  <c r="J213" i="31"/>
  <c r="J214" i="31"/>
  <c r="J215" i="31"/>
  <c r="J218" i="31"/>
  <c r="J219" i="31"/>
  <c r="J220" i="31"/>
  <c r="J221" i="31"/>
  <c r="J222" i="31"/>
  <c r="J227" i="31"/>
  <c r="J228" i="31"/>
  <c r="J229" i="31"/>
  <c r="J230" i="31"/>
  <c r="J231" i="31"/>
  <c r="J234" i="31"/>
  <c r="J235" i="31"/>
  <c r="J236" i="31"/>
  <c r="I163" i="31"/>
  <c r="I164" i="31"/>
  <c r="B164" i="31" s="1"/>
  <c r="C164" i="31" s="1"/>
  <c r="I165" i="31"/>
  <c r="B165" i="31" s="1"/>
  <c r="C165" i="31" s="1"/>
  <c r="I166" i="31"/>
  <c r="I167" i="31"/>
  <c r="D167" i="31" s="1"/>
  <c r="E167" i="31" s="1"/>
  <c r="I168" i="31"/>
  <c r="D168" i="31" s="1"/>
  <c r="E168" i="31" s="1"/>
  <c r="I169" i="31"/>
  <c r="D169" i="31" s="1"/>
  <c r="E169" i="31" s="1"/>
  <c r="I170" i="31"/>
  <c r="I171" i="31"/>
  <c r="I172" i="31"/>
  <c r="I173" i="31"/>
  <c r="I174" i="31"/>
  <c r="I175" i="31"/>
  <c r="D175" i="31" s="1"/>
  <c r="E175" i="31" s="1"/>
  <c r="I176" i="31"/>
  <c r="D176" i="31" s="1"/>
  <c r="E176" i="31" s="1"/>
  <c r="I177" i="31"/>
  <c r="D177" i="31" s="1"/>
  <c r="E177" i="31" s="1"/>
  <c r="I178" i="31"/>
  <c r="D178" i="31" s="1"/>
  <c r="E178" i="31" s="1"/>
  <c r="I179" i="31"/>
  <c r="I180" i="31"/>
  <c r="B180" i="31" s="1"/>
  <c r="C180" i="31" s="1"/>
  <c r="I181" i="31"/>
  <c r="B181" i="31" s="1"/>
  <c r="C181" i="31" s="1"/>
  <c r="I182" i="31"/>
  <c r="I183" i="31"/>
  <c r="D183" i="31" s="1"/>
  <c r="I184" i="31"/>
  <c r="D184" i="31" s="1"/>
  <c r="E184" i="31" s="1"/>
  <c r="I185" i="31"/>
  <c r="D185" i="31" s="1"/>
  <c r="E185" i="31" s="1"/>
  <c r="I186" i="31"/>
  <c r="I187" i="31"/>
  <c r="I188" i="31"/>
  <c r="I189" i="31"/>
  <c r="I190" i="31"/>
  <c r="I191" i="31"/>
  <c r="D191" i="31" s="1"/>
  <c r="E191" i="31" s="1"/>
  <c r="I192" i="31"/>
  <c r="D192" i="31" s="1"/>
  <c r="E192" i="31" s="1"/>
  <c r="I193" i="31"/>
  <c r="D193" i="31" s="1"/>
  <c r="E193" i="31" s="1"/>
  <c r="I194" i="31"/>
  <c r="D194" i="31" s="1"/>
  <c r="E194" i="31" s="1"/>
  <c r="I195" i="31"/>
  <c r="I196" i="31"/>
  <c r="B196" i="31" s="1"/>
  <c r="C196" i="31" s="1"/>
  <c r="I197" i="31"/>
  <c r="B197" i="31" s="1"/>
  <c r="C197" i="31" s="1"/>
  <c r="I198" i="31"/>
  <c r="I199" i="31"/>
  <c r="D199" i="31" s="1"/>
  <c r="E199" i="31" s="1"/>
  <c r="I200" i="31"/>
  <c r="D200" i="31" s="1"/>
  <c r="E200" i="31" s="1"/>
  <c r="I201" i="31"/>
  <c r="D201" i="31" s="1"/>
  <c r="E201" i="31" s="1"/>
  <c r="I202" i="31"/>
  <c r="I203" i="31"/>
  <c r="I204" i="31"/>
  <c r="I205" i="31"/>
  <c r="I206" i="31"/>
  <c r="I207" i="31"/>
  <c r="D207" i="31" s="1"/>
  <c r="E207" i="31" s="1"/>
  <c r="I208" i="31"/>
  <c r="D208" i="31" s="1"/>
  <c r="E208" i="31" s="1"/>
  <c r="I209" i="31"/>
  <c r="D209" i="31" s="1"/>
  <c r="E209" i="31" s="1"/>
  <c r="I210" i="31"/>
  <c r="D210" i="31" s="1"/>
  <c r="E210" i="31" s="1"/>
  <c r="I211" i="31"/>
  <c r="I212" i="31"/>
  <c r="B212" i="31" s="1"/>
  <c r="C212" i="31" s="1"/>
  <c r="I213" i="31"/>
  <c r="B213" i="31" s="1"/>
  <c r="C213" i="31" s="1"/>
  <c r="I214" i="31"/>
  <c r="I215" i="31"/>
  <c r="D215" i="31" s="1"/>
  <c r="E215" i="31" s="1"/>
  <c r="I216" i="31"/>
  <c r="D216" i="31" s="1"/>
  <c r="E216" i="31" s="1"/>
  <c r="I217" i="31"/>
  <c r="D217" i="31" s="1"/>
  <c r="E217" i="31" s="1"/>
  <c r="I218" i="31"/>
  <c r="I219" i="31"/>
  <c r="I220" i="31"/>
  <c r="I221" i="31"/>
  <c r="I222" i="31"/>
  <c r="I223" i="31"/>
  <c r="D223" i="31" s="1"/>
  <c r="E223" i="31" s="1"/>
  <c r="I224" i="31"/>
  <c r="D224" i="31" s="1"/>
  <c r="E224" i="31" s="1"/>
  <c r="I225" i="31"/>
  <c r="D225" i="31" s="1"/>
  <c r="E225" i="31" s="1"/>
  <c r="I226" i="31"/>
  <c r="D226" i="31" s="1"/>
  <c r="E226" i="31" s="1"/>
  <c r="I227" i="31"/>
  <c r="I228" i="31"/>
  <c r="B228" i="31" s="1"/>
  <c r="C228" i="31" s="1"/>
  <c r="I229" i="31"/>
  <c r="B229" i="31" s="1"/>
  <c r="C229" i="31" s="1"/>
  <c r="I230" i="31"/>
  <c r="I231" i="31"/>
  <c r="D231" i="31" s="1"/>
  <c r="E231" i="31" s="1"/>
  <c r="I232" i="31"/>
  <c r="D232" i="31" s="1"/>
  <c r="E232" i="31" s="1"/>
  <c r="I233" i="31"/>
  <c r="D233" i="31" s="1"/>
  <c r="E233" i="31" s="1"/>
  <c r="I234" i="31"/>
  <c r="I235" i="31"/>
  <c r="I236" i="31"/>
  <c r="I162" i="31"/>
  <c r="H163" i="31"/>
  <c r="H164" i="31"/>
  <c r="H165" i="31"/>
  <c r="H166" i="31"/>
  <c r="H167" i="31"/>
  <c r="H168" i="31"/>
  <c r="H169" i="31"/>
  <c r="H170" i="31"/>
  <c r="H171" i="31"/>
  <c r="H172" i="31"/>
  <c r="H173" i="31"/>
  <c r="H174" i="31"/>
  <c r="H175" i="31"/>
  <c r="H176" i="31"/>
  <c r="H177" i="31"/>
  <c r="H178" i="31"/>
  <c r="H179" i="31"/>
  <c r="H180" i="31"/>
  <c r="H181" i="31"/>
  <c r="H182" i="31"/>
  <c r="H183" i="31"/>
  <c r="H184" i="31"/>
  <c r="H185" i="31"/>
  <c r="H186" i="31"/>
  <c r="H187" i="31"/>
  <c r="H188" i="31"/>
  <c r="H189" i="31"/>
  <c r="H190" i="31"/>
  <c r="H191" i="31"/>
  <c r="H192" i="31"/>
  <c r="H193" i="31"/>
  <c r="H194" i="31"/>
  <c r="H195" i="31"/>
  <c r="H196" i="31"/>
  <c r="H197" i="31"/>
  <c r="H198" i="31"/>
  <c r="H199" i="31"/>
  <c r="H200" i="31"/>
  <c r="H201" i="31"/>
  <c r="H202" i="31"/>
  <c r="H203" i="31"/>
  <c r="H204" i="31"/>
  <c r="H205" i="31"/>
  <c r="H206" i="31"/>
  <c r="H207" i="31"/>
  <c r="H208" i="31"/>
  <c r="H209" i="31"/>
  <c r="H210" i="31"/>
  <c r="H211" i="31"/>
  <c r="H212" i="31"/>
  <c r="H213" i="31"/>
  <c r="H214" i="31"/>
  <c r="H215" i="31"/>
  <c r="H216" i="31"/>
  <c r="H217" i="31"/>
  <c r="H218" i="31"/>
  <c r="H219" i="31"/>
  <c r="H220" i="31"/>
  <c r="H221" i="31"/>
  <c r="H222" i="31"/>
  <c r="H223" i="31"/>
  <c r="H224" i="31"/>
  <c r="H225" i="31"/>
  <c r="H226" i="31"/>
  <c r="H227" i="31"/>
  <c r="H228" i="31"/>
  <c r="H229" i="31"/>
  <c r="H230" i="31"/>
  <c r="H231" i="31"/>
  <c r="H232" i="31"/>
  <c r="H233" i="31"/>
  <c r="H234" i="31"/>
  <c r="H235" i="31"/>
  <c r="H236" i="31"/>
  <c r="H162" i="31"/>
  <c r="G163" i="31"/>
  <c r="G169" i="31"/>
  <c r="G170" i="31"/>
  <c r="G171" i="31"/>
  <c r="G172" i="31"/>
  <c r="G174" i="31"/>
  <c r="G179" i="31"/>
  <c r="G185" i="31"/>
  <c r="G186" i="31"/>
  <c r="G187" i="31"/>
  <c r="G188" i="31"/>
  <c r="G190" i="31"/>
  <c r="G195" i="31"/>
  <c r="G201" i="31"/>
  <c r="G202" i="31"/>
  <c r="G203" i="31"/>
  <c r="G204" i="31"/>
  <c r="G206" i="31"/>
  <c r="G211" i="31"/>
  <c r="G217" i="31"/>
  <c r="G218" i="31"/>
  <c r="G219" i="31"/>
  <c r="G220" i="31"/>
  <c r="G222" i="31"/>
  <c r="G227" i="31"/>
  <c r="G233" i="31"/>
  <c r="G234" i="31"/>
  <c r="G235" i="31"/>
  <c r="G236" i="31"/>
  <c r="F163" i="31"/>
  <c r="F164" i="31"/>
  <c r="G164" i="31" s="1"/>
  <c r="F165" i="31"/>
  <c r="G165" i="31" s="1"/>
  <c r="F166" i="31"/>
  <c r="G166" i="31" s="1"/>
  <c r="F167" i="31"/>
  <c r="G167" i="31" s="1"/>
  <c r="F168" i="31"/>
  <c r="G168" i="31" s="1"/>
  <c r="F169" i="31"/>
  <c r="F170" i="31"/>
  <c r="F171" i="31"/>
  <c r="F172" i="31"/>
  <c r="F173" i="31"/>
  <c r="G173" i="31" s="1"/>
  <c r="F174" i="31"/>
  <c r="F175" i="31"/>
  <c r="G175" i="31" s="1"/>
  <c r="F176" i="31"/>
  <c r="G176" i="31" s="1"/>
  <c r="F177" i="31"/>
  <c r="G177" i="31" s="1"/>
  <c r="F178" i="31"/>
  <c r="G178" i="31" s="1"/>
  <c r="F179" i="31"/>
  <c r="F180" i="31"/>
  <c r="G180" i="31" s="1"/>
  <c r="F181" i="31"/>
  <c r="G181" i="31" s="1"/>
  <c r="F182" i="31"/>
  <c r="G182" i="31" s="1"/>
  <c r="F183" i="31"/>
  <c r="G183" i="31" s="1"/>
  <c r="F184" i="31"/>
  <c r="G184" i="31" s="1"/>
  <c r="F185" i="31"/>
  <c r="F186" i="31"/>
  <c r="F187" i="31"/>
  <c r="F188" i="31"/>
  <c r="F189" i="31"/>
  <c r="G189" i="31" s="1"/>
  <c r="F190" i="31"/>
  <c r="F191" i="31"/>
  <c r="G191" i="31" s="1"/>
  <c r="F192" i="31"/>
  <c r="G192" i="31" s="1"/>
  <c r="F193" i="31"/>
  <c r="G193" i="31" s="1"/>
  <c r="F194" i="31"/>
  <c r="G194" i="31" s="1"/>
  <c r="F195" i="31"/>
  <c r="F196" i="31"/>
  <c r="G196" i="31" s="1"/>
  <c r="F197" i="31"/>
  <c r="G197" i="31" s="1"/>
  <c r="F198" i="31"/>
  <c r="G198" i="31" s="1"/>
  <c r="F199" i="31"/>
  <c r="G199" i="31" s="1"/>
  <c r="F200" i="31"/>
  <c r="G200" i="31" s="1"/>
  <c r="F201" i="31"/>
  <c r="F202" i="31"/>
  <c r="F203" i="31"/>
  <c r="F204" i="31"/>
  <c r="F205" i="31"/>
  <c r="G205" i="31" s="1"/>
  <c r="F206" i="31"/>
  <c r="F208" i="31"/>
  <c r="G208" i="31" s="1"/>
  <c r="F211" i="31"/>
  <c r="F212" i="31"/>
  <c r="G212" i="31" s="1"/>
  <c r="F213" i="31"/>
  <c r="G213" i="31" s="1"/>
  <c r="F214" i="31"/>
  <c r="G214" i="31" s="1"/>
  <c r="F215" i="31"/>
  <c r="G215" i="31" s="1"/>
  <c r="F216" i="31"/>
  <c r="G216" i="31" s="1"/>
  <c r="F217" i="31"/>
  <c r="F218" i="31"/>
  <c r="F219" i="31"/>
  <c r="F220" i="31"/>
  <c r="F221" i="31"/>
  <c r="G221" i="31" s="1"/>
  <c r="F222" i="31"/>
  <c r="F227" i="31"/>
  <c r="F228" i="31"/>
  <c r="G228" i="31" s="1"/>
  <c r="F229" i="31"/>
  <c r="G229" i="31" s="1"/>
  <c r="F230" i="31"/>
  <c r="G230" i="31" s="1"/>
  <c r="F231" i="31"/>
  <c r="G231" i="31" s="1"/>
  <c r="F232" i="31"/>
  <c r="G232" i="31" s="1"/>
  <c r="F233" i="31"/>
  <c r="F234" i="31"/>
  <c r="F235" i="31"/>
  <c r="F236" i="31"/>
  <c r="E165" i="31"/>
  <c r="E166" i="31"/>
  <c r="E170" i="31"/>
  <c r="E181" i="31"/>
  <c r="E182" i="31"/>
  <c r="E186" i="31"/>
  <c r="E197" i="31"/>
  <c r="E198" i="31"/>
  <c r="E202" i="31"/>
  <c r="E213" i="31"/>
  <c r="E214" i="31"/>
  <c r="E218" i="31"/>
  <c r="E229" i="31"/>
  <c r="E230" i="31"/>
  <c r="E234" i="31"/>
  <c r="D163" i="31"/>
  <c r="E163" i="31" s="1"/>
  <c r="D164" i="31"/>
  <c r="E164" i="31" s="1"/>
  <c r="D165" i="31"/>
  <c r="D166" i="31"/>
  <c r="D170" i="31"/>
  <c r="D171" i="31"/>
  <c r="E171" i="31" s="1"/>
  <c r="D172" i="31"/>
  <c r="E172" i="31" s="1"/>
  <c r="D173" i="31"/>
  <c r="E173" i="31" s="1"/>
  <c r="D174" i="31"/>
  <c r="E174" i="31" s="1"/>
  <c r="D179" i="31"/>
  <c r="E179" i="31" s="1"/>
  <c r="D180" i="31"/>
  <c r="E180" i="31" s="1"/>
  <c r="D181" i="31"/>
  <c r="D182" i="31"/>
  <c r="D186" i="31"/>
  <c r="D187" i="31"/>
  <c r="E187" i="31" s="1"/>
  <c r="D188" i="31"/>
  <c r="E188" i="31" s="1"/>
  <c r="D189" i="31"/>
  <c r="E189" i="31" s="1"/>
  <c r="D190" i="31"/>
  <c r="E190" i="31" s="1"/>
  <c r="D195" i="31"/>
  <c r="D196" i="31"/>
  <c r="E196" i="31" s="1"/>
  <c r="D197" i="31"/>
  <c r="D198" i="31"/>
  <c r="D202" i="31"/>
  <c r="D203" i="31"/>
  <c r="E203" i="31" s="1"/>
  <c r="D204" i="31"/>
  <c r="E204" i="31" s="1"/>
  <c r="D205" i="31"/>
  <c r="E205" i="31" s="1"/>
  <c r="D206" i="31"/>
  <c r="E206" i="31" s="1"/>
  <c r="D211" i="31"/>
  <c r="E211" i="31" s="1"/>
  <c r="D212" i="31"/>
  <c r="E212" i="31" s="1"/>
  <c r="D213" i="31"/>
  <c r="D214" i="31"/>
  <c r="D218" i="31"/>
  <c r="D219" i="31"/>
  <c r="E219" i="31" s="1"/>
  <c r="D220" i="31"/>
  <c r="E220" i="31" s="1"/>
  <c r="D221" i="31"/>
  <c r="E221" i="31" s="1"/>
  <c r="D222" i="31"/>
  <c r="E222" i="31" s="1"/>
  <c r="D227" i="31"/>
  <c r="E227" i="31" s="1"/>
  <c r="D228" i="31"/>
  <c r="E228" i="31" s="1"/>
  <c r="D229" i="31"/>
  <c r="D230" i="31"/>
  <c r="D234" i="31"/>
  <c r="D235" i="31"/>
  <c r="E235" i="31" s="1"/>
  <c r="D236" i="31"/>
  <c r="E236" i="31" s="1"/>
  <c r="C163" i="31"/>
  <c r="C166" i="31"/>
  <c r="C171" i="31"/>
  <c r="C179" i="31"/>
  <c r="C182" i="31"/>
  <c r="C187" i="31"/>
  <c r="C195" i="31"/>
  <c r="C198" i="31"/>
  <c r="C203" i="31"/>
  <c r="C211" i="31"/>
  <c r="C214" i="31"/>
  <c r="C219" i="31"/>
  <c r="C227" i="31"/>
  <c r="C230" i="31"/>
  <c r="C235" i="31"/>
  <c r="B163" i="31"/>
  <c r="B166" i="31"/>
  <c r="B167" i="31"/>
  <c r="C167" i="31" s="1"/>
  <c r="B168" i="31"/>
  <c r="C168" i="31" s="1"/>
  <c r="B169" i="31"/>
  <c r="C169" i="31" s="1"/>
  <c r="B170" i="31"/>
  <c r="B171" i="31"/>
  <c r="B172" i="31"/>
  <c r="C172" i="31" s="1"/>
  <c r="B173" i="31"/>
  <c r="C173" i="31" s="1"/>
  <c r="B174" i="31"/>
  <c r="C174" i="31" s="1"/>
  <c r="B179" i="31"/>
  <c r="B182" i="31"/>
  <c r="B183" i="31"/>
  <c r="C183" i="31" s="1"/>
  <c r="B184" i="31"/>
  <c r="C184" i="31" s="1"/>
  <c r="B185" i="31"/>
  <c r="C185" i="31" s="1"/>
  <c r="B186" i="31"/>
  <c r="C186" i="31" s="1"/>
  <c r="B187" i="31"/>
  <c r="B188" i="31"/>
  <c r="C188" i="31" s="1"/>
  <c r="B189" i="31"/>
  <c r="C189" i="31" s="1"/>
  <c r="B190" i="31"/>
  <c r="C190" i="31" s="1"/>
  <c r="B195" i="31"/>
  <c r="B198" i="31"/>
  <c r="B199" i="31"/>
  <c r="C199" i="31" s="1"/>
  <c r="B200" i="31"/>
  <c r="C200" i="31" s="1"/>
  <c r="B201" i="31"/>
  <c r="C201" i="31" s="1"/>
  <c r="B202" i="31"/>
  <c r="C202" i="31" s="1"/>
  <c r="B203" i="31"/>
  <c r="B204" i="31"/>
  <c r="C204" i="31" s="1"/>
  <c r="B205" i="31"/>
  <c r="C205" i="31" s="1"/>
  <c r="B206" i="31"/>
  <c r="C206" i="31" s="1"/>
  <c r="B211" i="31"/>
  <c r="B214" i="31"/>
  <c r="B215" i="31"/>
  <c r="C215" i="31" s="1"/>
  <c r="B216" i="31"/>
  <c r="C216" i="31" s="1"/>
  <c r="B217" i="31"/>
  <c r="C217" i="31" s="1"/>
  <c r="B218" i="31"/>
  <c r="C218" i="31" s="1"/>
  <c r="B219" i="31"/>
  <c r="B220" i="31"/>
  <c r="C220" i="31" s="1"/>
  <c r="B221" i="31"/>
  <c r="B222" i="31"/>
  <c r="C222" i="31" s="1"/>
  <c r="B227" i="31"/>
  <c r="B230" i="31"/>
  <c r="B231" i="31"/>
  <c r="C231" i="31" s="1"/>
  <c r="B232" i="31"/>
  <c r="C232" i="31" s="1"/>
  <c r="B233" i="31"/>
  <c r="C233" i="31" s="1"/>
  <c r="B234" i="31"/>
  <c r="C234" i="31" s="1"/>
  <c r="B235" i="31"/>
  <c r="B236" i="31"/>
  <c r="C236" i="31" s="1"/>
  <c r="J83" i="31"/>
  <c r="J84" i="31"/>
  <c r="J85" i="31"/>
  <c r="J86" i="31"/>
  <c r="J87" i="31"/>
  <c r="J88" i="31"/>
  <c r="J89" i="31"/>
  <c r="J90" i="31"/>
  <c r="J91" i="31"/>
  <c r="J92" i="31"/>
  <c r="J93" i="31"/>
  <c r="J94" i="31"/>
  <c r="J95" i="31"/>
  <c r="J96" i="31"/>
  <c r="J97" i="31"/>
  <c r="J98" i="31"/>
  <c r="J99" i="31"/>
  <c r="J100" i="31"/>
  <c r="J101" i="31"/>
  <c r="J102" i="31"/>
  <c r="J103" i="31"/>
  <c r="J104" i="31"/>
  <c r="J105" i="31"/>
  <c r="J106" i="31"/>
  <c r="J107" i="31"/>
  <c r="J108" i="31"/>
  <c r="J109" i="31"/>
  <c r="J110" i="31"/>
  <c r="J111" i="31"/>
  <c r="J112" i="31"/>
  <c r="J113" i="31"/>
  <c r="J114" i="31"/>
  <c r="J115" i="31"/>
  <c r="J116" i="31"/>
  <c r="J117" i="31"/>
  <c r="J118" i="31"/>
  <c r="J119" i="31"/>
  <c r="J120" i="31"/>
  <c r="J121" i="31"/>
  <c r="J122" i="31"/>
  <c r="J123" i="31"/>
  <c r="J124" i="31"/>
  <c r="J125" i="31"/>
  <c r="J126" i="31"/>
  <c r="J127" i="31"/>
  <c r="J128" i="31"/>
  <c r="J129" i="31"/>
  <c r="J130" i="31"/>
  <c r="J131" i="31"/>
  <c r="J132" i="31"/>
  <c r="J133" i="31"/>
  <c r="J134" i="31"/>
  <c r="J135" i="31"/>
  <c r="J136" i="31"/>
  <c r="J137" i="31"/>
  <c r="J138" i="31"/>
  <c r="J139" i="31"/>
  <c r="J140" i="31"/>
  <c r="J141" i="31"/>
  <c r="J142" i="31"/>
  <c r="J143" i="31"/>
  <c r="J144" i="31"/>
  <c r="J145" i="31"/>
  <c r="J146" i="31"/>
  <c r="J147" i="31"/>
  <c r="J148" i="31"/>
  <c r="J149" i="31"/>
  <c r="J150" i="31"/>
  <c r="J151" i="31"/>
  <c r="J152" i="31"/>
  <c r="J153" i="31"/>
  <c r="J154" i="31"/>
  <c r="J155" i="31"/>
  <c r="J156" i="31"/>
  <c r="J82" i="31"/>
  <c r="L83" i="31"/>
  <c r="L84" i="31"/>
  <c r="L85" i="31"/>
  <c r="L86" i="31"/>
  <c r="L87" i="31"/>
  <c r="L88" i="31"/>
  <c r="L89" i="31"/>
  <c r="L90" i="31"/>
  <c r="L91" i="31"/>
  <c r="L92" i="31"/>
  <c r="L93" i="31"/>
  <c r="L94" i="31"/>
  <c r="L95" i="31"/>
  <c r="L96" i="31"/>
  <c r="L97" i="31"/>
  <c r="L98" i="31"/>
  <c r="L99" i="31"/>
  <c r="L100" i="31"/>
  <c r="L101" i="31"/>
  <c r="L102" i="31"/>
  <c r="L103" i="31"/>
  <c r="L104" i="31"/>
  <c r="L105" i="31"/>
  <c r="L106" i="31"/>
  <c r="L107" i="31"/>
  <c r="L108" i="31"/>
  <c r="L109" i="31"/>
  <c r="L110" i="31"/>
  <c r="L111" i="31"/>
  <c r="L112" i="31"/>
  <c r="L113" i="31"/>
  <c r="L114" i="31"/>
  <c r="L115" i="31"/>
  <c r="L116" i="31"/>
  <c r="L117" i="31"/>
  <c r="L118" i="31"/>
  <c r="L119" i="31"/>
  <c r="L120" i="31"/>
  <c r="L121" i="31"/>
  <c r="L122" i="31"/>
  <c r="L123" i="31"/>
  <c r="L124" i="31"/>
  <c r="L125" i="31"/>
  <c r="L126" i="31"/>
  <c r="L127" i="31"/>
  <c r="L128" i="31"/>
  <c r="L129" i="31"/>
  <c r="L130" i="31"/>
  <c r="L131" i="31"/>
  <c r="L132" i="31"/>
  <c r="L133" i="31"/>
  <c r="L134" i="31"/>
  <c r="L135" i="31"/>
  <c r="L136" i="31"/>
  <c r="L137" i="31"/>
  <c r="L138" i="31"/>
  <c r="L139" i="31"/>
  <c r="L140" i="31"/>
  <c r="L141" i="31"/>
  <c r="L142" i="31"/>
  <c r="L143" i="31"/>
  <c r="L144" i="31"/>
  <c r="L145" i="31"/>
  <c r="L146" i="31"/>
  <c r="L147" i="31"/>
  <c r="L148" i="31"/>
  <c r="L149" i="31"/>
  <c r="L150" i="31"/>
  <c r="L151" i="31"/>
  <c r="L152" i="31"/>
  <c r="L153" i="31"/>
  <c r="L154" i="31"/>
  <c r="L155" i="31"/>
  <c r="L156" i="31"/>
  <c r="L82" i="31"/>
  <c r="L3" i="31"/>
  <c r="F83" i="31"/>
  <c r="F84" i="31"/>
  <c r="F85" i="31"/>
  <c r="F86" i="31"/>
  <c r="G86" i="31" s="1"/>
  <c r="F87" i="31"/>
  <c r="F88" i="31"/>
  <c r="F89" i="31"/>
  <c r="F90" i="31"/>
  <c r="F91" i="31"/>
  <c r="G91" i="31" s="1"/>
  <c r="F92" i="31"/>
  <c r="F93" i="31"/>
  <c r="F94" i="31"/>
  <c r="F95" i="31"/>
  <c r="F96" i="31"/>
  <c r="F97" i="31"/>
  <c r="F98" i="31"/>
  <c r="F99" i="31"/>
  <c r="F100" i="31"/>
  <c r="F101" i="31"/>
  <c r="F102" i="31"/>
  <c r="K102" i="31" s="1"/>
  <c r="F103" i="31"/>
  <c r="F104" i="31"/>
  <c r="G104" i="31" s="1"/>
  <c r="F105" i="31"/>
  <c r="F106" i="31"/>
  <c r="F107" i="31"/>
  <c r="G107" i="31" s="1"/>
  <c r="F108" i="31"/>
  <c r="F109" i="31"/>
  <c r="F110" i="31"/>
  <c r="F111" i="31"/>
  <c r="F112" i="31"/>
  <c r="F113" i="31"/>
  <c r="F114" i="31"/>
  <c r="F115" i="31"/>
  <c r="F116" i="31"/>
  <c r="F117" i="31"/>
  <c r="F118" i="31"/>
  <c r="F119" i="31"/>
  <c r="F120" i="31"/>
  <c r="G120" i="31" s="1"/>
  <c r="F121" i="31"/>
  <c r="F122" i="31"/>
  <c r="F123" i="31"/>
  <c r="F124" i="31"/>
  <c r="F125" i="31"/>
  <c r="F126" i="31"/>
  <c r="F127" i="31"/>
  <c r="F128" i="31"/>
  <c r="F129" i="31"/>
  <c r="F130" i="31"/>
  <c r="F131" i="31"/>
  <c r="F132" i="31"/>
  <c r="F133" i="31"/>
  <c r="F134" i="31"/>
  <c r="G134" i="31" s="1"/>
  <c r="F135" i="31"/>
  <c r="F136" i="31"/>
  <c r="F137" i="31"/>
  <c r="F138" i="31"/>
  <c r="F139" i="31"/>
  <c r="F140" i="31"/>
  <c r="F141" i="31"/>
  <c r="F142" i="31"/>
  <c r="F143" i="31"/>
  <c r="F144" i="31"/>
  <c r="F145" i="31"/>
  <c r="F146" i="31"/>
  <c r="F147" i="31"/>
  <c r="F148" i="31"/>
  <c r="F149" i="31"/>
  <c r="F150" i="31"/>
  <c r="G150" i="31" s="1"/>
  <c r="F151" i="31"/>
  <c r="F152" i="31"/>
  <c r="F153" i="31"/>
  <c r="F154" i="31"/>
  <c r="F155" i="31"/>
  <c r="G155" i="31" s="1"/>
  <c r="F156" i="31"/>
  <c r="F82" i="31"/>
  <c r="F3" i="31"/>
  <c r="D83" i="31"/>
  <c r="D84" i="31"/>
  <c r="D85" i="31"/>
  <c r="D86" i="31"/>
  <c r="E86" i="31" s="1"/>
  <c r="D87" i="31"/>
  <c r="D88" i="31"/>
  <c r="D89" i="31"/>
  <c r="D90" i="31"/>
  <c r="D91" i="31"/>
  <c r="D92" i="31"/>
  <c r="D93" i="31"/>
  <c r="D94" i="31"/>
  <c r="D95" i="31"/>
  <c r="D96" i="31"/>
  <c r="D97" i="31"/>
  <c r="D98" i="31"/>
  <c r="D99" i="31"/>
  <c r="D100" i="31"/>
  <c r="D101" i="31"/>
  <c r="D102" i="31"/>
  <c r="D103" i="31"/>
  <c r="D104" i="31"/>
  <c r="D105" i="31"/>
  <c r="D106" i="31"/>
  <c r="D107" i="31"/>
  <c r="D108" i="31"/>
  <c r="D109" i="31"/>
  <c r="D110" i="31"/>
  <c r="D111" i="31"/>
  <c r="D112" i="31"/>
  <c r="D113" i="31"/>
  <c r="E113" i="31" s="1"/>
  <c r="D114" i="31"/>
  <c r="D115" i="31"/>
  <c r="D116" i="31"/>
  <c r="D117" i="31"/>
  <c r="E117" i="31" s="1"/>
  <c r="D118" i="31"/>
  <c r="E118" i="31" s="1"/>
  <c r="D119" i="31"/>
  <c r="D120" i="31"/>
  <c r="D121" i="31"/>
  <c r="D122" i="31"/>
  <c r="D123" i="31"/>
  <c r="D124" i="31"/>
  <c r="D125" i="31"/>
  <c r="D126" i="31"/>
  <c r="D127" i="31"/>
  <c r="D128" i="31"/>
  <c r="D129" i="31"/>
  <c r="D130" i="31"/>
  <c r="D131" i="31"/>
  <c r="D132" i="31"/>
  <c r="D133" i="31"/>
  <c r="D134" i="31"/>
  <c r="E134" i="31" s="1"/>
  <c r="D135" i="31"/>
  <c r="D136" i="31"/>
  <c r="E136" i="31" s="1"/>
  <c r="D137" i="31"/>
  <c r="D138" i="31"/>
  <c r="D139" i="31"/>
  <c r="D140" i="31"/>
  <c r="D141" i="31"/>
  <c r="D142" i="31"/>
  <c r="D143" i="31"/>
  <c r="D144" i="31"/>
  <c r="D145" i="31"/>
  <c r="D146" i="31"/>
  <c r="D147" i="31"/>
  <c r="D148" i="31"/>
  <c r="D149" i="31"/>
  <c r="D150" i="31"/>
  <c r="D151" i="31"/>
  <c r="D152" i="31"/>
  <c r="D153" i="31"/>
  <c r="D154" i="31"/>
  <c r="D155" i="31"/>
  <c r="D156" i="31"/>
  <c r="D82" i="31"/>
  <c r="D3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C95" i="31" s="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C111" i="31" s="1"/>
  <c r="B112" i="31"/>
  <c r="C112" i="31" s="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128" i="31"/>
  <c r="B129" i="31"/>
  <c r="B130" i="31"/>
  <c r="B131" i="31"/>
  <c r="B132" i="31"/>
  <c r="B133" i="31"/>
  <c r="B134" i="31"/>
  <c r="C134" i="31" s="1"/>
  <c r="B135" i="31"/>
  <c r="B136" i="31"/>
  <c r="B137" i="31"/>
  <c r="B138" i="31"/>
  <c r="B139" i="31"/>
  <c r="B140" i="31"/>
  <c r="B141" i="31"/>
  <c r="B142" i="31"/>
  <c r="B143" i="31"/>
  <c r="C143" i="31" s="1"/>
  <c r="B144" i="31"/>
  <c r="B145" i="31"/>
  <c r="B146" i="31"/>
  <c r="B147" i="31"/>
  <c r="B148" i="31"/>
  <c r="B149" i="31"/>
  <c r="B150" i="31"/>
  <c r="B151" i="31"/>
  <c r="B152" i="31"/>
  <c r="B153" i="31"/>
  <c r="B154" i="31"/>
  <c r="B155" i="31"/>
  <c r="B156" i="31"/>
  <c r="B82" i="31"/>
  <c r="B3" i="31"/>
  <c r="J4" i="3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48" i="31"/>
  <c r="J49" i="31"/>
  <c r="J50" i="31"/>
  <c r="J51" i="31"/>
  <c r="J52" i="31"/>
  <c r="J53" i="31"/>
  <c r="J54" i="31"/>
  <c r="J55" i="31"/>
  <c r="J56" i="31"/>
  <c r="J57" i="31"/>
  <c r="J58" i="31"/>
  <c r="J59" i="31"/>
  <c r="J60" i="31"/>
  <c r="J61" i="31"/>
  <c r="J62" i="31"/>
  <c r="J63" i="31"/>
  <c r="J64" i="31"/>
  <c r="J65" i="31"/>
  <c r="J66" i="31"/>
  <c r="J67" i="31"/>
  <c r="J68" i="31"/>
  <c r="J69" i="31"/>
  <c r="J70" i="31"/>
  <c r="J71" i="31"/>
  <c r="J72" i="31"/>
  <c r="J73" i="31"/>
  <c r="J74" i="31"/>
  <c r="J75" i="31"/>
  <c r="J76" i="31"/>
  <c r="J77" i="31"/>
  <c r="L4" i="31"/>
  <c r="L5" i="31"/>
  <c r="L6" i="31"/>
  <c r="L7" i="31"/>
  <c r="L8" i="31"/>
  <c r="L9" i="31"/>
  <c r="L10" i="31"/>
  <c r="L11" i="31"/>
  <c r="L1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L50" i="31"/>
  <c r="L51" i="31"/>
  <c r="L52" i="31"/>
  <c r="L53" i="31"/>
  <c r="L54" i="31"/>
  <c r="L55" i="31"/>
  <c r="L56" i="31"/>
  <c r="L57" i="31"/>
  <c r="L58" i="31"/>
  <c r="L59" i="31"/>
  <c r="L60" i="31"/>
  <c r="L61" i="31"/>
  <c r="L62" i="31"/>
  <c r="L63" i="31"/>
  <c r="L64" i="31"/>
  <c r="L65" i="31"/>
  <c r="L66" i="31"/>
  <c r="L67" i="31"/>
  <c r="L68" i="31"/>
  <c r="L69" i="31"/>
  <c r="L70" i="31"/>
  <c r="L71" i="31"/>
  <c r="L72" i="31"/>
  <c r="L73" i="31"/>
  <c r="L74" i="31"/>
  <c r="L75" i="31"/>
  <c r="L76" i="31"/>
  <c r="L77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G37" i="31" s="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B4" i="31"/>
  <c r="B5" i="31"/>
  <c r="B6" i="31"/>
  <c r="B7" i="31"/>
  <c r="B8" i="31"/>
  <c r="C8" i="31" s="1"/>
  <c r="B9" i="31"/>
  <c r="B10" i="31"/>
  <c r="B11" i="31"/>
  <c r="B12" i="31"/>
  <c r="B13" i="31"/>
  <c r="B14" i="31"/>
  <c r="B15" i="31"/>
  <c r="B16" i="31"/>
  <c r="C16" i="31" s="1"/>
  <c r="B17" i="31"/>
  <c r="B18" i="31"/>
  <c r="B19" i="31"/>
  <c r="B20" i="31"/>
  <c r="B21" i="31"/>
  <c r="B22" i="31"/>
  <c r="B23" i="31"/>
  <c r="B24" i="31"/>
  <c r="C24" i="31" s="1"/>
  <c r="B25" i="31"/>
  <c r="B26" i="31"/>
  <c r="B27" i="31"/>
  <c r="B28" i="31"/>
  <c r="B29" i="31"/>
  <c r="B30" i="31"/>
  <c r="B31" i="31"/>
  <c r="B32" i="31"/>
  <c r="C32" i="31" s="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C64" i="31" s="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I83" i="31"/>
  <c r="I84" i="31"/>
  <c r="E84" i="31" s="1"/>
  <c r="I85" i="31"/>
  <c r="E85" i="31" s="1"/>
  <c r="I86" i="31"/>
  <c r="I87" i="31"/>
  <c r="G87" i="31" s="1"/>
  <c r="I88" i="31"/>
  <c r="I89" i="31"/>
  <c r="I90" i="31"/>
  <c r="I91" i="31"/>
  <c r="I92" i="31"/>
  <c r="I93" i="31"/>
  <c r="I94" i="31"/>
  <c r="I95" i="31"/>
  <c r="I96" i="31"/>
  <c r="I97" i="31"/>
  <c r="I98" i="31"/>
  <c r="I99" i="31"/>
  <c r="I100" i="31"/>
  <c r="I101" i="31"/>
  <c r="E101" i="31" s="1"/>
  <c r="I102" i="31"/>
  <c r="I103" i="31"/>
  <c r="I104" i="31"/>
  <c r="I105" i="31"/>
  <c r="I106" i="31"/>
  <c r="I107" i="31"/>
  <c r="I108" i="31"/>
  <c r="I109" i="31"/>
  <c r="I110" i="31"/>
  <c r="I111" i="31"/>
  <c r="I112" i="31"/>
  <c r="G112" i="31" s="1"/>
  <c r="I113" i="31"/>
  <c r="I114" i="31"/>
  <c r="I115" i="31"/>
  <c r="G115" i="31" s="1"/>
  <c r="I116" i="31"/>
  <c r="G116" i="31" s="1"/>
  <c r="I117" i="31"/>
  <c r="G117" i="31" s="1"/>
  <c r="I118" i="31"/>
  <c r="I119" i="31"/>
  <c r="G119" i="31" s="1"/>
  <c r="I120" i="31"/>
  <c r="I121" i="31"/>
  <c r="I122" i="31"/>
  <c r="I123" i="31"/>
  <c r="I124" i="31"/>
  <c r="I125" i="31"/>
  <c r="I126" i="31"/>
  <c r="I127" i="31"/>
  <c r="I128" i="31"/>
  <c r="I129" i="31"/>
  <c r="I130" i="31"/>
  <c r="I131" i="31"/>
  <c r="E131" i="31" s="1"/>
  <c r="I132" i="31"/>
  <c r="G132" i="31" s="1"/>
  <c r="I133" i="31"/>
  <c r="G133" i="31" s="1"/>
  <c r="I134" i="31"/>
  <c r="I135" i="31"/>
  <c r="I136" i="31"/>
  <c r="I137" i="31"/>
  <c r="I138" i="31"/>
  <c r="I139" i="31"/>
  <c r="I140" i="31"/>
  <c r="I141" i="31"/>
  <c r="I142" i="31"/>
  <c r="I143" i="31"/>
  <c r="I144" i="31"/>
  <c r="G144" i="31" s="1"/>
  <c r="I145" i="31"/>
  <c r="I146" i="31"/>
  <c r="I147" i="31"/>
  <c r="I148" i="31"/>
  <c r="G148" i="31" s="1"/>
  <c r="I149" i="31"/>
  <c r="E149" i="31" s="1"/>
  <c r="I150" i="31"/>
  <c r="I151" i="31"/>
  <c r="I152" i="31"/>
  <c r="I153" i="31"/>
  <c r="G153" i="31" s="1"/>
  <c r="I154" i="31"/>
  <c r="I155" i="31"/>
  <c r="I156" i="31"/>
  <c r="H83" i="31"/>
  <c r="H84" i="31"/>
  <c r="H85" i="31"/>
  <c r="H86" i="31"/>
  <c r="H87" i="31"/>
  <c r="H88" i="31"/>
  <c r="H89" i="31"/>
  <c r="H90" i="31"/>
  <c r="H91" i="31"/>
  <c r="H92" i="31"/>
  <c r="H93" i="31"/>
  <c r="H94" i="31"/>
  <c r="H95" i="31"/>
  <c r="H96" i="31"/>
  <c r="H97" i="31"/>
  <c r="H98" i="31"/>
  <c r="H99" i="31"/>
  <c r="H100" i="31"/>
  <c r="H101" i="31"/>
  <c r="H102" i="31"/>
  <c r="H103" i="31"/>
  <c r="H104" i="31"/>
  <c r="H105" i="31"/>
  <c r="H106" i="31"/>
  <c r="H107" i="31"/>
  <c r="H108" i="31"/>
  <c r="H109" i="31"/>
  <c r="H110" i="31"/>
  <c r="H111" i="31"/>
  <c r="H112" i="31"/>
  <c r="H113" i="31"/>
  <c r="H114" i="31"/>
  <c r="H115" i="31"/>
  <c r="H116" i="31"/>
  <c r="H117" i="31"/>
  <c r="H118" i="31"/>
  <c r="H119" i="31"/>
  <c r="H120" i="31"/>
  <c r="H121" i="31"/>
  <c r="H122" i="31"/>
  <c r="H123" i="31"/>
  <c r="H124" i="31"/>
  <c r="H125" i="31"/>
  <c r="K125" i="31" s="1"/>
  <c r="H126" i="31"/>
  <c r="H127" i="31"/>
  <c r="H128" i="31"/>
  <c r="H129" i="31"/>
  <c r="H130" i="31"/>
  <c r="H131" i="31"/>
  <c r="H132" i="31"/>
  <c r="H133" i="31"/>
  <c r="H134" i="31"/>
  <c r="H135" i="31"/>
  <c r="H136" i="31"/>
  <c r="H137" i="31"/>
  <c r="H138" i="31"/>
  <c r="H139" i="31"/>
  <c r="H140" i="31"/>
  <c r="H141" i="31"/>
  <c r="H142" i="31"/>
  <c r="H143" i="31"/>
  <c r="H144" i="31"/>
  <c r="H145" i="31"/>
  <c r="H146" i="31"/>
  <c r="H147" i="31"/>
  <c r="H148" i="31"/>
  <c r="H149" i="31"/>
  <c r="H150" i="31"/>
  <c r="H151" i="31"/>
  <c r="H152" i="31"/>
  <c r="H153" i="31"/>
  <c r="H154" i="31"/>
  <c r="H155" i="31"/>
  <c r="H156" i="31"/>
  <c r="I82" i="31"/>
  <c r="G82" i="31" s="1"/>
  <c r="H82" i="31"/>
  <c r="C94" i="31"/>
  <c r="C110" i="31"/>
  <c r="C126" i="31"/>
  <c r="C127" i="31"/>
  <c r="C142" i="31"/>
  <c r="G92" i="31"/>
  <c r="G93" i="31"/>
  <c r="G106" i="31"/>
  <c r="G123" i="31"/>
  <c r="G156" i="31"/>
  <c r="G83" i="31"/>
  <c r="G84" i="31"/>
  <c r="G85" i="31"/>
  <c r="G89" i="31"/>
  <c r="G90" i="31"/>
  <c r="G101" i="31"/>
  <c r="G102" i="31"/>
  <c r="G103" i="31"/>
  <c r="G105" i="31"/>
  <c r="G108" i="31"/>
  <c r="G109" i="31"/>
  <c r="G118" i="31"/>
  <c r="G121" i="31"/>
  <c r="G122" i="31"/>
  <c r="G124" i="31"/>
  <c r="G125" i="31"/>
  <c r="G131" i="31"/>
  <c r="G138" i="31"/>
  <c r="G139" i="31"/>
  <c r="G140" i="31"/>
  <c r="G141" i="31"/>
  <c r="G149" i="31"/>
  <c r="G154" i="31"/>
  <c r="E90" i="31"/>
  <c r="E106" i="31"/>
  <c r="E138" i="31"/>
  <c r="E150" i="31"/>
  <c r="E154" i="31"/>
  <c r="E83" i="31"/>
  <c r="E91" i="31"/>
  <c r="E92" i="31"/>
  <c r="E93" i="31"/>
  <c r="E99" i="31"/>
  <c r="E102" i="31"/>
  <c r="E103" i="31"/>
  <c r="E107" i="31"/>
  <c r="E108" i="31"/>
  <c r="E109" i="31"/>
  <c r="E115" i="31"/>
  <c r="E116" i="31"/>
  <c r="E119" i="31"/>
  <c r="E122" i="31"/>
  <c r="E123" i="31"/>
  <c r="E124" i="31"/>
  <c r="E125" i="31"/>
  <c r="E135" i="31"/>
  <c r="E137" i="31"/>
  <c r="E139" i="31"/>
  <c r="E140" i="31"/>
  <c r="E141" i="31"/>
  <c r="E147" i="31"/>
  <c r="E155" i="31"/>
  <c r="E156" i="31"/>
  <c r="C133" i="31"/>
  <c r="C84" i="31"/>
  <c r="C85" i="31"/>
  <c r="C86" i="31"/>
  <c r="C90" i="31"/>
  <c r="C91" i="31"/>
  <c r="C92" i="31"/>
  <c r="C93" i="31"/>
  <c r="C99" i="31"/>
  <c r="C100" i="31"/>
  <c r="C105" i="31"/>
  <c r="C106" i="31"/>
  <c r="C107" i="31"/>
  <c r="C108" i="31"/>
  <c r="C109" i="31"/>
  <c r="C118" i="31"/>
  <c r="C119" i="31"/>
  <c r="C120" i="31"/>
  <c r="C121" i="31"/>
  <c r="C122" i="31"/>
  <c r="C123" i="31"/>
  <c r="C124" i="31"/>
  <c r="C125" i="31"/>
  <c r="K131" i="31"/>
  <c r="C138" i="31"/>
  <c r="C139" i="31"/>
  <c r="C140" i="31"/>
  <c r="C141" i="31"/>
  <c r="C147" i="31"/>
  <c r="C152" i="31"/>
  <c r="C153" i="31"/>
  <c r="C154" i="31"/>
  <c r="C155" i="31"/>
  <c r="C156" i="31"/>
  <c r="I4" i="31"/>
  <c r="I5" i="31"/>
  <c r="I6" i="31"/>
  <c r="I7" i="31"/>
  <c r="G7" i="31" s="1"/>
  <c r="I8" i="31"/>
  <c r="I9" i="31"/>
  <c r="I10" i="31"/>
  <c r="I11" i="31"/>
  <c r="I12" i="31"/>
  <c r="G12" i="31" s="1"/>
  <c r="I13" i="31"/>
  <c r="I14" i="31"/>
  <c r="I15" i="31"/>
  <c r="I16" i="31"/>
  <c r="I17" i="31"/>
  <c r="I18" i="31"/>
  <c r="I19" i="31"/>
  <c r="I20" i="31"/>
  <c r="I21" i="31"/>
  <c r="I22" i="31"/>
  <c r="I23" i="31"/>
  <c r="G23" i="31" s="1"/>
  <c r="I24" i="31"/>
  <c r="I25" i="31"/>
  <c r="I26" i="31"/>
  <c r="I27" i="31"/>
  <c r="I28" i="31"/>
  <c r="G28" i="31" s="1"/>
  <c r="I29" i="31"/>
  <c r="I30" i="31"/>
  <c r="I31" i="31"/>
  <c r="I32" i="31"/>
  <c r="I33" i="31"/>
  <c r="I34" i="31"/>
  <c r="I35" i="31"/>
  <c r="I36" i="31"/>
  <c r="I37" i="31"/>
  <c r="I38" i="31"/>
  <c r="I39" i="31"/>
  <c r="G39" i="31" s="1"/>
  <c r="I40" i="31"/>
  <c r="I41" i="31"/>
  <c r="I42" i="31"/>
  <c r="G42" i="31" s="1"/>
  <c r="I43" i="31"/>
  <c r="I44" i="31"/>
  <c r="G44" i="31" s="1"/>
  <c r="I45" i="31"/>
  <c r="I46" i="31"/>
  <c r="I47" i="31"/>
  <c r="I48" i="31"/>
  <c r="I49" i="31"/>
  <c r="I50" i="31"/>
  <c r="I51" i="31"/>
  <c r="I52" i="31"/>
  <c r="I53" i="31"/>
  <c r="I54" i="31"/>
  <c r="I55" i="31"/>
  <c r="G55" i="31" s="1"/>
  <c r="I56" i="31"/>
  <c r="I57" i="31"/>
  <c r="I58" i="31"/>
  <c r="I59" i="31"/>
  <c r="I60" i="31"/>
  <c r="G60" i="31" s="1"/>
  <c r="I61" i="31"/>
  <c r="I62" i="31"/>
  <c r="I63" i="31"/>
  <c r="I64" i="31"/>
  <c r="I65" i="31"/>
  <c r="I66" i="31"/>
  <c r="I67" i="31"/>
  <c r="I68" i="31"/>
  <c r="I69" i="31"/>
  <c r="I70" i="31"/>
  <c r="I71" i="31"/>
  <c r="G71" i="31" s="1"/>
  <c r="I72" i="31"/>
  <c r="I73" i="31"/>
  <c r="I74" i="31"/>
  <c r="I75" i="31"/>
  <c r="I76" i="31"/>
  <c r="G76" i="31" s="1"/>
  <c r="I77" i="31"/>
  <c r="I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3" i="31"/>
  <c r="G14" i="31"/>
  <c r="G30" i="31"/>
  <c r="G46" i="31"/>
  <c r="G62" i="31"/>
  <c r="E13" i="31"/>
  <c r="E29" i="31"/>
  <c r="E45" i="31"/>
  <c r="E61" i="31"/>
  <c r="E77" i="31"/>
  <c r="C27" i="31"/>
  <c r="C40" i="31"/>
  <c r="C48" i="31"/>
  <c r="C56" i="31"/>
  <c r="C72" i="31"/>
  <c r="G4" i="31"/>
  <c r="G5" i="31"/>
  <c r="E6" i="31"/>
  <c r="E10" i="31"/>
  <c r="E11" i="31"/>
  <c r="E15" i="31"/>
  <c r="G20" i="31"/>
  <c r="G21" i="31"/>
  <c r="E22" i="31"/>
  <c r="E26" i="31"/>
  <c r="E27" i="31"/>
  <c r="E31" i="31"/>
  <c r="G36" i="31"/>
  <c r="E38" i="31"/>
  <c r="E42" i="31"/>
  <c r="E43" i="31"/>
  <c r="E47" i="31"/>
  <c r="G52" i="31"/>
  <c r="G53" i="31"/>
  <c r="E54" i="31"/>
  <c r="E58" i="31"/>
  <c r="E59" i="31"/>
  <c r="E63" i="31"/>
  <c r="G68" i="31"/>
  <c r="G69" i="31"/>
  <c r="E70" i="31"/>
  <c r="E74" i="31"/>
  <c r="E75" i="31"/>
  <c r="N3" i="30"/>
  <c r="R3" i="30" s="1"/>
  <c r="N4" i="30"/>
  <c r="N5" i="30"/>
  <c r="N6" i="30"/>
  <c r="N7" i="30"/>
  <c r="R7" i="30" s="1"/>
  <c r="N8" i="30"/>
  <c r="N9" i="30"/>
  <c r="N10" i="30"/>
  <c r="N11" i="30"/>
  <c r="R11" i="30" s="1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R27" i="30" s="1"/>
  <c r="N28" i="30"/>
  <c r="N29" i="30"/>
  <c r="R29" i="30" s="1"/>
  <c r="N30" i="30"/>
  <c r="N31" i="30"/>
  <c r="N32" i="30"/>
  <c r="N33" i="30"/>
  <c r="N34" i="30"/>
  <c r="N35" i="30"/>
  <c r="R35" i="30" s="1"/>
  <c r="N36" i="30"/>
  <c r="N37" i="30"/>
  <c r="N38" i="30"/>
  <c r="R38" i="30" s="1"/>
  <c r="N39" i="30"/>
  <c r="N40" i="30"/>
  <c r="N41" i="30"/>
  <c r="N42" i="30"/>
  <c r="N43" i="30"/>
  <c r="R43" i="30" s="1"/>
  <c r="N44" i="30"/>
  <c r="N45" i="30"/>
  <c r="N46" i="30"/>
  <c r="N47" i="30"/>
  <c r="N48" i="30"/>
  <c r="N49" i="30"/>
  <c r="N50" i="30"/>
  <c r="N51" i="30"/>
  <c r="R51" i="30" s="1"/>
  <c r="N52" i="30"/>
  <c r="N53" i="30"/>
  <c r="N54" i="30"/>
  <c r="N55" i="30"/>
  <c r="R55" i="30" s="1"/>
  <c r="N56" i="30"/>
  <c r="N57" i="30"/>
  <c r="N58" i="30"/>
  <c r="N59" i="30"/>
  <c r="N60" i="30"/>
  <c r="N61" i="30"/>
  <c r="N62" i="30"/>
  <c r="N63" i="30"/>
  <c r="N64" i="30"/>
  <c r="N65" i="30"/>
  <c r="N66" i="30"/>
  <c r="N67" i="30"/>
  <c r="R67" i="30" s="1"/>
  <c r="N68" i="30"/>
  <c r="N69" i="30"/>
  <c r="N70" i="30"/>
  <c r="N71" i="30"/>
  <c r="N72" i="30"/>
  <c r="N73" i="30"/>
  <c r="N74" i="30"/>
  <c r="N75" i="30"/>
  <c r="R75" i="30" s="1"/>
  <c r="N76" i="30"/>
  <c r="O2" i="30"/>
  <c r="O3" i="30"/>
  <c r="O4" i="30"/>
  <c r="O5" i="30"/>
  <c r="O6" i="30"/>
  <c r="O7" i="30"/>
  <c r="O8" i="30"/>
  <c r="O9" i="30"/>
  <c r="O10" i="30"/>
  <c r="O11" i="30"/>
  <c r="O12" i="30"/>
  <c r="R12" i="30" s="1"/>
  <c r="O13" i="30"/>
  <c r="O14" i="30"/>
  <c r="O15" i="30"/>
  <c r="O16" i="30"/>
  <c r="O17" i="30"/>
  <c r="O18" i="30"/>
  <c r="O19" i="30"/>
  <c r="O20" i="30"/>
  <c r="O21" i="30"/>
  <c r="O22" i="30"/>
  <c r="O23" i="30"/>
  <c r="O24" i="30"/>
  <c r="O25" i="30"/>
  <c r="O26" i="30"/>
  <c r="O27" i="30"/>
  <c r="O28" i="30"/>
  <c r="O29" i="30"/>
  <c r="O30" i="30"/>
  <c r="O31" i="30"/>
  <c r="O32" i="30"/>
  <c r="O33" i="30"/>
  <c r="O34" i="30"/>
  <c r="O35" i="30"/>
  <c r="O36" i="30"/>
  <c r="R36" i="30" s="1"/>
  <c r="O37" i="30"/>
  <c r="O38" i="30"/>
  <c r="O39" i="30"/>
  <c r="O40" i="30"/>
  <c r="O41" i="30"/>
  <c r="O42" i="30"/>
  <c r="O43" i="30"/>
  <c r="O44" i="30"/>
  <c r="R44" i="30" s="1"/>
  <c r="O45" i="30"/>
  <c r="O46" i="30"/>
  <c r="O47" i="30"/>
  <c r="O48" i="30"/>
  <c r="O49" i="30"/>
  <c r="O50" i="30"/>
  <c r="O51" i="30"/>
  <c r="O52" i="30"/>
  <c r="R52" i="30" s="1"/>
  <c r="O53" i="30"/>
  <c r="O54" i="30"/>
  <c r="O55" i="30"/>
  <c r="O56" i="30"/>
  <c r="O57" i="30"/>
  <c r="O58" i="30"/>
  <c r="O59" i="30"/>
  <c r="O60" i="30"/>
  <c r="O61" i="30"/>
  <c r="O62" i="30"/>
  <c r="O63" i="30"/>
  <c r="O64" i="30"/>
  <c r="O65" i="30"/>
  <c r="O66" i="30"/>
  <c r="O67" i="30"/>
  <c r="O68" i="30"/>
  <c r="O69" i="30"/>
  <c r="O70" i="30"/>
  <c r="O71" i="30"/>
  <c r="O72" i="30"/>
  <c r="O73" i="30"/>
  <c r="O74" i="30"/>
  <c r="O75" i="30"/>
  <c r="O76" i="30"/>
  <c r="R4" i="30"/>
  <c r="R6" i="30"/>
  <c r="R22" i="30"/>
  <c r="R30" i="30"/>
  <c r="R37" i="30"/>
  <c r="R54" i="30"/>
  <c r="R70" i="30"/>
  <c r="R71" i="30"/>
  <c r="N2" i="30"/>
  <c r="R10" i="30"/>
  <c r="R13" i="30"/>
  <c r="R14" i="30"/>
  <c r="R19" i="30"/>
  <c r="R20" i="30"/>
  <c r="R21" i="30"/>
  <c r="R23" i="30"/>
  <c r="R26" i="30"/>
  <c r="R28" i="30"/>
  <c r="R39" i="30"/>
  <c r="R42" i="30"/>
  <c r="R45" i="30"/>
  <c r="R46" i="30"/>
  <c r="R58" i="30"/>
  <c r="R59" i="30"/>
  <c r="R60" i="30"/>
  <c r="R61" i="30"/>
  <c r="R62" i="30"/>
  <c r="R68" i="30"/>
  <c r="R74" i="30"/>
  <c r="R76" i="30"/>
  <c r="R2" i="30"/>
  <c r="Q3" i="30"/>
  <c r="Q4" i="30"/>
  <c r="Q5" i="30"/>
  <c r="Q6" i="30"/>
  <c r="Q7" i="30"/>
  <c r="Q8" i="30"/>
  <c r="Q9" i="30"/>
  <c r="Q10" i="30"/>
  <c r="Q11" i="30"/>
  <c r="Q12" i="30"/>
  <c r="Q13" i="30"/>
  <c r="Q14" i="30"/>
  <c r="Q15" i="30"/>
  <c r="Q16" i="30"/>
  <c r="Q17" i="30"/>
  <c r="Q18" i="30"/>
  <c r="Q19" i="30"/>
  <c r="Q20" i="30"/>
  <c r="Q21" i="30"/>
  <c r="Q22" i="30"/>
  <c r="Q23" i="30"/>
  <c r="Q24" i="30"/>
  <c r="Q25" i="30"/>
  <c r="Q26" i="30"/>
  <c r="Q27" i="30"/>
  <c r="Q28" i="30"/>
  <c r="Q29" i="30"/>
  <c r="Q30" i="30"/>
  <c r="Q31" i="30"/>
  <c r="Q32" i="30"/>
  <c r="Q33" i="30"/>
  <c r="Q34" i="30"/>
  <c r="Q35" i="30"/>
  <c r="Q36" i="30"/>
  <c r="Q37" i="30"/>
  <c r="Q38" i="30"/>
  <c r="Q39" i="30"/>
  <c r="Q40" i="30"/>
  <c r="Q41" i="30"/>
  <c r="Q42" i="30"/>
  <c r="Q43" i="30"/>
  <c r="Q44" i="30"/>
  <c r="Q45" i="30"/>
  <c r="Q46" i="30"/>
  <c r="Q47" i="30"/>
  <c r="Q48" i="30"/>
  <c r="Q49" i="30"/>
  <c r="Q50" i="30"/>
  <c r="Q51" i="30"/>
  <c r="Q52" i="30"/>
  <c r="Q53" i="30"/>
  <c r="Q54" i="30"/>
  <c r="Q55" i="30"/>
  <c r="Q56" i="30"/>
  <c r="Q57" i="30"/>
  <c r="Q58" i="30"/>
  <c r="Q59" i="30"/>
  <c r="Q60" i="30"/>
  <c r="Q61" i="30"/>
  <c r="Q62" i="30"/>
  <c r="Q63" i="30"/>
  <c r="Q64" i="30"/>
  <c r="Q65" i="30"/>
  <c r="Q66" i="30"/>
  <c r="Q67" i="30"/>
  <c r="Q68" i="30"/>
  <c r="Q69" i="30"/>
  <c r="Q70" i="30"/>
  <c r="Q71" i="30"/>
  <c r="Q72" i="30"/>
  <c r="Q73" i="30"/>
  <c r="Q74" i="30"/>
  <c r="Q75" i="30"/>
  <c r="Q76" i="30"/>
  <c r="Q2" i="30"/>
  <c r="P3" i="30"/>
  <c r="P4" i="30"/>
  <c r="P5" i="30"/>
  <c r="P6" i="30"/>
  <c r="P7" i="30"/>
  <c r="P8" i="30"/>
  <c r="P9" i="30"/>
  <c r="P10" i="30"/>
  <c r="P11" i="30"/>
  <c r="P12" i="30"/>
  <c r="P13" i="30"/>
  <c r="P14" i="30"/>
  <c r="P15" i="30"/>
  <c r="P16" i="30"/>
  <c r="P17" i="30"/>
  <c r="P18" i="30"/>
  <c r="P19" i="30"/>
  <c r="P20" i="30"/>
  <c r="P21" i="30"/>
  <c r="P22" i="30"/>
  <c r="P23" i="30"/>
  <c r="P24" i="30"/>
  <c r="P25" i="30"/>
  <c r="P26" i="30"/>
  <c r="P27" i="30"/>
  <c r="P28" i="30"/>
  <c r="P29" i="30"/>
  <c r="P30" i="30"/>
  <c r="P31" i="30"/>
  <c r="P32" i="30"/>
  <c r="P33" i="30"/>
  <c r="P34" i="30"/>
  <c r="P35" i="30"/>
  <c r="P36" i="30"/>
  <c r="P37" i="30"/>
  <c r="P38" i="30"/>
  <c r="P39" i="30"/>
  <c r="P40" i="30"/>
  <c r="P41" i="30"/>
  <c r="P42" i="30"/>
  <c r="P43" i="30"/>
  <c r="P44" i="30"/>
  <c r="P45" i="30"/>
  <c r="P46" i="30"/>
  <c r="P47" i="30"/>
  <c r="P48" i="30"/>
  <c r="P49" i="30"/>
  <c r="P50" i="30"/>
  <c r="P51" i="30"/>
  <c r="P52" i="30"/>
  <c r="P53" i="30"/>
  <c r="P54" i="30"/>
  <c r="P55" i="30"/>
  <c r="P56" i="30"/>
  <c r="P57" i="30"/>
  <c r="P58" i="30"/>
  <c r="P59" i="30"/>
  <c r="P60" i="30"/>
  <c r="P61" i="30"/>
  <c r="P62" i="30"/>
  <c r="P63" i="30"/>
  <c r="P64" i="30"/>
  <c r="P65" i="30"/>
  <c r="P66" i="30"/>
  <c r="P67" i="30"/>
  <c r="P68" i="30"/>
  <c r="P69" i="30"/>
  <c r="P70" i="30"/>
  <c r="P71" i="30"/>
  <c r="P72" i="30"/>
  <c r="P73" i="30"/>
  <c r="P74" i="30"/>
  <c r="P75" i="30"/>
  <c r="P76" i="30"/>
  <c r="P2" i="30"/>
  <c r="M3" i="30"/>
  <c r="M4" i="3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57" i="30"/>
  <c r="M58" i="30"/>
  <c r="M59" i="30"/>
  <c r="M60" i="30"/>
  <c r="M61" i="30"/>
  <c r="M62" i="30"/>
  <c r="M63" i="30"/>
  <c r="M64" i="30"/>
  <c r="M65" i="30"/>
  <c r="M66" i="30"/>
  <c r="M67" i="30"/>
  <c r="M68" i="30"/>
  <c r="M69" i="30"/>
  <c r="M70" i="30"/>
  <c r="M71" i="30"/>
  <c r="M72" i="30"/>
  <c r="M73" i="30"/>
  <c r="M74" i="30"/>
  <c r="M75" i="30"/>
  <c r="M76" i="30"/>
  <c r="M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2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2" i="30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2" i="30"/>
  <c r="B2" i="30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L3" i="30"/>
  <c r="L4" i="30"/>
  <c r="L5" i="30"/>
  <c r="L6" i="30"/>
  <c r="L7" i="30"/>
  <c r="L8" i="30"/>
  <c r="L9" i="30"/>
  <c r="L10" i="30"/>
  <c r="L11" i="30"/>
  <c r="L12" i="30"/>
  <c r="L13" i="30"/>
  <c r="L14" i="30"/>
  <c r="L15" i="30"/>
  <c r="L16" i="30"/>
  <c r="L17" i="30"/>
  <c r="L18" i="30"/>
  <c r="L19" i="30"/>
  <c r="L20" i="30"/>
  <c r="L21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L49" i="30"/>
  <c r="L50" i="30"/>
  <c r="L51" i="30"/>
  <c r="L52" i="30"/>
  <c r="L53" i="30"/>
  <c r="L54" i="30"/>
  <c r="L55" i="30"/>
  <c r="L56" i="30"/>
  <c r="L57" i="30"/>
  <c r="L58" i="30"/>
  <c r="L59" i="30"/>
  <c r="L60" i="30"/>
  <c r="L61" i="30"/>
  <c r="L62" i="30"/>
  <c r="L63" i="30"/>
  <c r="L64" i="30"/>
  <c r="L65" i="30"/>
  <c r="L66" i="30"/>
  <c r="L67" i="30"/>
  <c r="L68" i="30"/>
  <c r="L69" i="30"/>
  <c r="L70" i="30"/>
  <c r="L71" i="30"/>
  <c r="L72" i="30"/>
  <c r="L73" i="30"/>
  <c r="L74" i="30"/>
  <c r="L75" i="30"/>
  <c r="L76" i="30"/>
  <c r="L2" i="30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2" i="30"/>
  <c r="J3" i="30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2" i="30"/>
  <c r="B80" i="19"/>
  <c r="B81" i="19"/>
  <c r="C81" i="19"/>
  <c r="D81" i="19"/>
  <c r="E81" i="19"/>
  <c r="F81" i="19"/>
  <c r="G81" i="19"/>
  <c r="H81" i="19"/>
  <c r="I81" i="19"/>
  <c r="B82" i="19"/>
  <c r="C82" i="19"/>
  <c r="D82" i="19"/>
  <c r="E82" i="19"/>
  <c r="F82" i="19"/>
  <c r="G82" i="19"/>
  <c r="H82" i="19"/>
  <c r="I82" i="19"/>
  <c r="B83" i="19"/>
  <c r="C83" i="19"/>
  <c r="D83" i="19"/>
  <c r="E83" i="19"/>
  <c r="F83" i="19"/>
  <c r="G83" i="19"/>
  <c r="H83" i="19"/>
  <c r="I83" i="19"/>
  <c r="B84" i="19"/>
  <c r="C84" i="19"/>
  <c r="D84" i="19"/>
  <c r="E84" i="19"/>
  <c r="F84" i="19"/>
  <c r="G84" i="19"/>
  <c r="H84" i="19"/>
  <c r="I84" i="19"/>
  <c r="B85" i="19"/>
  <c r="C85" i="19"/>
  <c r="D85" i="19"/>
  <c r="E85" i="19"/>
  <c r="F85" i="19"/>
  <c r="G85" i="19"/>
  <c r="H85" i="19"/>
  <c r="I85" i="19"/>
  <c r="B86" i="19"/>
  <c r="C86" i="19"/>
  <c r="D86" i="19"/>
  <c r="E86" i="19"/>
  <c r="F86" i="19"/>
  <c r="G86" i="19"/>
  <c r="H86" i="19"/>
  <c r="I86" i="19"/>
  <c r="B87" i="19"/>
  <c r="C87" i="19"/>
  <c r="D87" i="19"/>
  <c r="E87" i="19"/>
  <c r="F87" i="19"/>
  <c r="G87" i="19"/>
  <c r="H87" i="19"/>
  <c r="I87" i="19"/>
  <c r="B88" i="19"/>
  <c r="C88" i="19"/>
  <c r="D88" i="19"/>
  <c r="E88" i="19"/>
  <c r="F88" i="19"/>
  <c r="G88" i="19"/>
  <c r="H88" i="19"/>
  <c r="I88" i="19"/>
  <c r="B89" i="19"/>
  <c r="C89" i="19"/>
  <c r="D89" i="19"/>
  <c r="E89" i="19"/>
  <c r="F89" i="19"/>
  <c r="G89" i="19"/>
  <c r="H89" i="19"/>
  <c r="I89" i="19"/>
  <c r="B90" i="19"/>
  <c r="C90" i="19"/>
  <c r="D90" i="19"/>
  <c r="E90" i="19"/>
  <c r="F90" i="19"/>
  <c r="G90" i="19"/>
  <c r="H90" i="19"/>
  <c r="I90" i="19"/>
  <c r="B91" i="19"/>
  <c r="C91" i="19"/>
  <c r="D91" i="19"/>
  <c r="E91" i="19"/>
  <c r="F91" i="19"/>
  <c r="G91" i="19"/>
  <c r="H91" i="19"/>
  <c r="I91" i="19"/>
  <c r="B92" i="19"/>
  <c r="C92" i="19"/>
  <c r="D92" i="19"/>
  <c r="E92" i="19"/>
  <c r="F92" i="19"/>
  <c r="G92" i="19"/>
  <c r="H92" i="19"/>
  <c r="I92" i="19"/>
  <c r="B93" i="19"/>
  <c r="C93" i="19"/>
  <c r="D93" i="19"/>
  <c r="E93" i="19"/>
  <c r="F93" i="19"/>
  <c r="G93" i="19"/>
  <c r="H93" i="19"/>
  <c r="I93" i="19"/>
  <c r="B94" i="19"/>
  <c r="C94" i="19"/>
  <c r="D94" i="19"/>
  <c r="E94" i="19"/>
  <c r="F94" i="19"/>
  <c r="G94" i="19"/>
  <c r="H94" i="19"/>
  <c r="I94" i="19"/>
  <c r="B95" i="19"/>
  <c r="C95" i="19"/>
  <c r="D95" i="19"/>
  <c r="E95" i="19"/>
  <c r="F95" i="19"/>
  <c r="G95" i="19"/>
  <c r="H95" i="19"/>
  <c r="I95" i="19"/>
  <c r="B96" i="19"/>
  <c r="C96" i="19"/>
  <c r="D96" i="19"/>
  <c r="E96" i="19"/>
  <c r="F96" i="19"/>
  <c r="G96" i="19"/>
  <c r="H96" i="19"/>
  <c r="I96" i="19"/>
  <c r="B97" i="19"/>
  <c r="C97" i="19"/>
  <c r="D97" i="19"/>
  <c r="E97" i="19"/>
  <c r="F97" i="19"/>
  <c r="G97" i="19"/>
  <c r="H97" i="19"/>
  <c r="I97" i="19"/>
  <c r="B98" i="19"/>
  <c r="C98" i="19"/>
  <c r="D98" i="19"/>
  <c r="E98" i="19"/>
  <c r="F98" i="19"/>
  <c r="G98" i="19"/>
  <c r="H98" i="19"/>
  <c r="I98" i="19"/>
  <c r="B99" i="19"/>
  <c r="C99" i="19"/>
  <c r="D99" i="19"/>
  <c r="E99" i="19"/>
  <c r="F99" i="19"/>
  <c r="G99" i="19"/>
  <c r="H99" i="19"/>
  <c r="I99" i="19"/>
  <c r="B100" i="19"/>
  <c r="C100" i="19"/>
  <c r="D100" i="19"/>
  <c r="E100" i="19"/>
  <c r="F100" i="19"/>
  <c r="G100" i="19"/>
  <c r="H100" i="19"/>
  <c r="I100" i="19"/>
  <c r="B101" i="19"/>
  <c r="C101" i="19"/>
  <c r="D101" i="19"/>
  <c r="E101" i="19"/>
  <c r="F101" i="19"/>
  <c r="G101" i="19"/>
  <c r="H101" i="19"/>
  <c r="I101" i="19"/>
  <c r="B102" i="19"/>
  <c r="C102" i="19"/>
  <c r="D102" i="19"/>
  <c r="E102" i="19"/>
  <c r="F102" i="19"/>
  <c r="G102" i="19"/>
  <c r="H102" i="19"/>
  <c r="I102" i="19"/>
  <c r="B103" i="19"/>
  <c r="C103" i="19"/>
  <c r="D103" i="19"/>
  <c r="E103" i="19"/>
  <c r="F103" i="19"/>
  <c r="G103" i="19"/>
  <c r="H103" i="19"/>
  <c r="I103" i="19"/>
  <c r="B104" i="19"/>
  <c r="C104" i="19"/>
  <c r="D104" i="19"/>
  <c r="E104" i="19"/>
  <c r="F104" i="19"/>
  <c r="G104" i="19"/>
  <c r="H104" i="19"/>
  <c r="I104" i="19"/>
  <c r="B105" i="19"/>
  <c r="C105" i="19"/>
  <c r="D105" i="19"/>
  <c r="E105" i="19"/>
  <c r="F105" i="19"/>
  <c r="G105" i="19"/>
  <c r="H105" i="19"/>
  <c r="I105" i="19"/>
  <c r="B106" i="19"/>
  <c r="C106" i="19"/>
  <c r="D106" i="19"/>
  <c r="E106" i="19"/>
  <c r="F106" i="19"/>
  <c r="G106" i="19"/>
  <c r="H106" i="19"/>
  <c r="I106" i="19"/>
  <c r="B107" i="19"/>
  <c r="C107" i="19"/>
  <c r="D107" i="19"/>
  <c r="E107" i="19"/>
  <c r="F107" i="19"/>
  <c r="G107" i="19"/>
  <c r="H107" i="19"/>
  <c r="I107" i="19"/>
  <c r="B108" i="19"/>
  <c r="C108" i="19"/>
  <c r="D108" i="19"/>
  <c r="E108" i="19"/>
  <c r="F108" i="19"/>
  <c r="G108" i="19"/>
  <c r="H108" i="19"/>
  <c r="I108" i="19"/>
  <c r="B109" i="19"/>
  <c r="C109" i="19"/>
  <c r="D109" i="19"/>
  <c r="E109" i="19"/>
  <c r="F109" i="19"/>
  <c r="G109" i="19"/>
  <c r="H109" i="19"/>
  <c r="I109" i="19"/>
  <c r="B110" i="19"/>
  <c r="C110" i="19"/>
  <c r="D110" i="19"/>
  <c r="E110" i="19"/>
  <c r="F110" i="19"/>
  <c r="G110" i="19"/>
  <c r="H110" i="19"/>
  <c r="I110" i="19"/>
  <c r="B111" i="19"/>
  <c r="C111" i="19"/>
  <c r="D111" i="19"/>
  <c r="E111" i="19"/>
  <c r="F111" i="19"/>
  <c r="G111" i="19"/>
  <c r="H111" i="19"/>
  <c r="I111" i="19"/>
  <c r="B112" i="19"/>
  <c r="C112" i="19"/>
  <c r="D112" i="19"/>
  <c r="E112" i="19"/>
  <c r="F112" i="19"/>
  <c r="G112" i="19"/>
  <c r="H112" i="19"/>
  <c r="I112" i="19"/>
  <c r="B113" i="19"/>
  <c r="C113" i="19"/>
  <c r="D113" i="19"/>
  <c r="E113" i="19"/>
  <c r="F113" i="19"/>
  <c r="G113" i="19"/>
  <c r="H113" i="19"/>
  <c r="I113" i="19"/>
  <c r="B114" i="19"/>
  <c r="C114" i="19"/>
  <c r="D114" i="19"/>
  <c r="E114" i="19"/>
  <c r="F114" i="19"/>
  <c r="G114" i="19"/>
  <c r="H114" i="19"/>
  <c r="I114" i="19"/>
  <c r="B115" i="19"/>
  <c r="C115" i="19"/>
  <c r="D115" i="19"/>
  <c r="E115" i="19"/>
  <c r="F115" i="19"/>
  <c r="G115" i="19"/>
  <c r="H115" i="19"/>
  <c r="I115" i="19"/>
  <c r="B116" i="19"/>
  <c r="C116" i="19"/>
  <c r="D116" i="19"/>
  <c r="E116" i="19"/>
  <c r="F116" i="19"/>
  <c r="G116" i="19"/>
  <c r="H116" i="19"/>
  <c r="I116" i="19"/>
  <c r="B117" i="19"/>
  <c r="C117" i="19"/>
  <c r="D117" i="19"/>
  <c r="E117" i="19"/>
  <c r="F117" i="19"/>
  <c r="G117" i="19"/>
  <c r="H117" i="19"/>
  <c r="I117" i="19"/>
  <c r="B118" i="19"/>
  <c r="C118" i="19"/>
  <c r="D118" i="19"/>
  <c r="E118" i="19"/>
  <c r="F118" i="19"/>
  <c r="G118" i="19"/>
  <c r="H118" i="19"/>
  <c r="I118" i="19"/>
  <c r="B119" i="19"/>
  <c r="C119" i="19"/>
  <c r="D119" i="19"/>
  <c r="E119" i="19"/>
  <c r="F119" i="19"/>
  <c r="G119" i="19"/>
  <c r="H119" i="19"/>
  <c r="I119" i="19"/>
  <c r="B120" i="19"/>
  <c r="C120" i="19"/>
  <c r="D120" i="19"/>
  <c r="E120" i="19"/>
  <c r="F120" i="19"/>
  <c r="G120" i="19"/>
  <c r="H120" i="19"/>
  <c r="I120" i="19"/>
  <c r="B121" i="19"/>
  <c r="C121" i="19"/>
  <c r="D121" i="19"/>
  <c r="E121" i="19"/>
  <c r="F121" i="19"/>
  <c r="G121" i="19"/>
  <c r="H121" i="19"/>
  <c r="I121" i="19"/>
  <c r="B122" i="19"/>
  <c r="C122" i="19"/>
  <c r="D122" i="19"/>
  <c r="E122" i="19"/>
  <c r="F122" i="19"/>
  <c r="G122" i="19"/>
  <c r="H122" i="19"/>
  <c r="I122" i="19"/>
  <c r="B123" i="19"/>
  <c r="C123" i="19"/>
  <c r="D123" i="19"/>
  <c r="E123" i="19"/>
  <c r="F123" i="19"/>
  <c r="G123" i="19"/>
  <c r="H123" i="19"/>
  <c r="I123" i="19"/>
  <c r="B124" i="19"/>
  <c r="C124" i="19"/>
  <c r="D124" i="19"/>
  <c r="E124" i="19"/>
  <c r="F124" i="19"/>
  <c r="G124" i="19"/>
  <c r="H124" i="19"/>
  <c r="I124" i="19"/>
  <c r="B125" i="19"/>
  <c r="C125" i="19"/>
  <c r="D125" i="19"/>
  <c r="E125" i="19"/>
  <c r="F125" i="19"/>
  <c r="G125" i="19"/>
  <c r="H125" i="19"/>
  <c r="I125" i="19"/>
  <c r="B126" i="19"/>
  <c r="C126" i="19"/>
  <c r="D126" i="19"/>
  <c r="E126" i="19"/>
  <c r="F126" i="19"/>
  <c r="G126" i="19"/>
  <c r="H126" i="19"/>
  <c r="I126" i="19"/>
  <c r="B127" i="19"/>
  <c r="C127" i="19"/>
  <c r="D127" i="19"/>
  <c r="E127" i="19"/>
  <c r="F127" i="19"/>
  <c r="G127" i="19"/>
  <c r="H127" i="19"/>
  <c r="I127" i="19"/>
  <c r="B128" i="19"/>
  <c r="C128" i="19"/>
  <c r="D128" i="19"/>
  <c r="E128" i="19"/>
  <c r="F128" i="19"/>
  <c r="G128" i="19"/>
  <c r="H128" i="19"/>
  <c r="I128" i="19"/>
  <c r="B129" i="19"/>
  <c r="C129" i="19"/>
  <c r="D129" i="19"/>
  <c r="E129" i="19"/>
  <c r="F129" i="19"/>
  <c r="G129" i="19"/>
  <c r="H129" i="19"/>
  <c r="I129" i="19"/>
  <c r="B130" i="19"/>
  <c r="C130" i="19"/>
  <c r="D130" i="19"/>
  <c r="E130" i="19"/>
  <c r="F130" i="19"/>
  <c r="G130" i="19"/>
  <c r="H130" i="19"/>
  <c r="I130" i="19"/>
  <c r="B131" i="19"/>
  <c r="C131" i="19"/>
  <c r="D131" i="19"/>
  <c r="E131" i="19"/>
  <c r="F131" i="19"/>
  <c r="G131" i="19"/>
  <c r="H131" i="19"/>
  <c r="I131" i="19"/>
  <c r="B132" i="19"/>
  <c r="C132" i="19"/>
  <c r="D132" i="19"/>
  <c r="E132" i="19"/>
  <c r="F132" i="19"/>
  <c r="G132" i="19"/>
  <c r="H132" i="19"/>
  <c r="I132" i="19"/>
  <c r="B133" i="19"/>
  <c r="C133" i="19"/>
  <c r="D133" i="19"/>
  <c r="E133" i="19"/>
  <c r="F133" i="19"/>
  <c r="G133" i="19"/>
  <c r="H133" i="19"/>
  <c r="I133" i="19"/>
  <c r="B134" i="19"/>
  <c r="C134" i="19"/>
  <c r="D134" i="19"/>
  <c r="E134" i="19"/>
  <c r="F134" i="19"/>
  <c r="G134" i="19"/>
  <c r="H134" i="19"/>
  <c r="I134" i="19"/>
  <c r="B135" i="19"/>
  <c r="C135" i="19"/>
  <c r="D135" i="19"/>
  <c r="E135" i="19"/>
  <c r="F135" i="19"/>
  <c r="G135" i="19"/>
  <c r="H135" i="19"/>
  <c r="I135" i="19"/>
  <c r="B136" i="19"/>
  <c r="C136" i="19"/>
  <c r="D136" i="19"/>
  <c r="E136" i="19"/>
  <c r="F136" i="19"/>
  <c r="G136" i="19"/>
  <c r="H136" i="19"/>
  <c r="I136" i="19"/>
  <c r="B137" i="19"/>
  <c r="C137" i="19"/>
  <c r="D137" i="19"/>
  <c r="E137" i="19"/>
  <c r="F137" i="19"/>
  <c r="G137" i="19"/>
  <c r="H137" i="19"/>
  <c r="I137" i="19"/>
  <c r="B138" i="19"/>
  <c r="C138" i="19"/>
  <c r="D138" i="19"/>
  <c r="E138" i="19"/>
  <c r="F138" i="19"/>
  <c r="G138" i="19"/>
  <c r="H138" i="19"/>
  <c r="I138" i="19"/>
  <c r="B139" i="19"/>
  <c r="C139" i="19"/>
  <c r="D139" i="19"/>
  <c r="E139" i="19"/>
  <c r="F139" i="19"/>
  <c r="G139" i="19"/>
  <c r="H139" i="19"/>
  <c r="I139" i="19"/>
  <c r="B140" i="19"/>
  <c r="C140" i="19"/>
  <c r="D140" i="19"/>
  <c r="E140" i="19"/>
  <c r="F140" i="19"/>
  <c r="G140" i="19"/>
  <c r="H140" i="19"/>
  <c r="I140" i="19"/>
  <c r="B141" i="19"/>
  <c r="C141" i="19"/>
  <c r="D141" i="19"/>
  <c r="E141" i="19"/>
  <c r="F141" i="19"/>
  <c r="G141" i="19"/>
  <c r="H141" i="19"/>
  <c r="I141" i="19"/>
  <c r="B142" i="19"/>
  <c r="C142" i="19"/>
  <c r="D142" i="19"/>
  <c r="E142" i="19"/>
  <c r="F142" i="19"/>
  <c r="G142" i="19"/>
  <c r="H142" i="19"/>
  <c r="I142" i="19"/>
  <c r="B143" i="19"/>
  <c r="C143" i="19"/>
  <c r="D143" i="19"/>
  <c r="E143" i="19"/>
  <c r="F143" i="19"/>
  <c r="G143" i="19"/>
  <c r="H143" i="19"/>
  <c r="I143" i="19"/>
  <c r="B144" i="19"/>
  <c r="C144" i="19"/>
  <c r="D144" i="19"/>
  <c r="E144" i="19"/>
  <c r="F144" i="19"/>
  <c r="G144" i="19"/>
  <c r="H144" i="19"/>
  <c r="I144" i="19"/>
  <c r="B145" i="19"/>
  <c r="C145" i="19"/>
  <c r="D145" i="19"/>
  <c r="E145" i="19"/>
  <c r="F145" i="19"/>
  <c r="G145" i="19"/>
  <c r="H145" i="19"/>
  <c r="I145" i="19"/>
  <c r="B146" i="19"/>
  <c r="C146" i="19"/>
  <c r="D146" i="19"/>
  <c r="E146" i="19"/>
  <c r="F146" i="19"/>
  <c r="G146" i="19"/>
  <c r="H146" i="19"/>
  <c r="I146" i="19"/>
  <c r="B147" i="19"/>
  <c r="C147" i="19"/>
  <c r="D147" i="19"/>
  <c r="E147" i="19"/>
  <c r="F147" i="19"/>
  <c r="G147" i="19"/>
  <c r="H147" i="19"/>
  <c r="I147" i="19"/>
  <c r="B148" i="19"/>
  <c r="C148" i="19"/>
  <c r="D148" i="19"/>
  <c r="E148" i="19"/>
  <c r="F148" i="19"/>
  <c r="G148" i="19"/>
  <c r="H148" i="19"/>
  <c r="I148" i="19"/>
  <c r="B149" i="19"/>
  <c r="C149" i="19"/>
  <c r="D149" i="19"/>
  <c r="E149" i="19"/>
  <c r="F149" i="19"/>
  <c r="G149" i="19"/>
  <c r="H149" i="19"/>
  <c r="I149" i="19"/>
  <c r="B150" i="19"/>
  <c r="C150" i="19"/>
  <c r="D150" i="19"/>
  <c r="E150" i="19"/>
  <c r="F150" i="19"/>
  <c r="G150" i="19"/>
  <c r="H150" i="19"/>
  <c r="I150" i="19"/>
  <c r="B151" i="19"/>
  <c r="C151" i="19"/>
  <c r="D151" i="19"/>
  <c r="E151" i="19"/>
  <c r="F151" i="19"/>
  <c r="G151" i="19"/>
  <c r="H151" i="19"/>
  <c r="I151" i="19"/>
  <c r="B152" i="19"/>
  <c r="C152" i="19"/>
  <c r="D152" i="19"/>
  <c r="E152" i="19"/>
  <c r="F152" i="19"/>
  <c r="G152" i="19"/>
  <c r="H152" i="19"/>
  <c r="I152" i="19"/>
  <c r="B153" i="19"/>
  <c r="C153" i="19"/>
  <c r="D153" i="19"/>
  <c r="E153" i="19"/>
  <c r="F153" i="19"/>
  <c r="G153" i="19"/>
  <c r="H153" i="19"/>
  <c r="I153" i="19"/>
  <c r="B154" i="19"/>
  <c r="C154" i="19"/>
  <c r="D154" i="19"/>
  <c r="E154" i="19"/>
  <c r="F154" i="19"/>
  <c r="G154" i="19"/>
  <c r="H154" i="19"/>
  <c r="I154" i="19"/>
  <c r="C80" i="19"/>
  <c r="D80" i="19"/>
  <c r="E80" i="19"/>
  <c r="F80" i="19"/>
  <c r="G80" i="19"/>
  <c r="H80" i="19"/>
  <c r="I80" i="19"/>
  <c r="B57" i="20"/>
  <c r="C57" i="20"/>
  <c r="D57" i="20"/>
  <c r="E57" i="20"/>
  <c r="F57" i="20"/>
  <c r="G57" i="20"/>
  <c r="H57" i="20"/>
  <c r="I57" i="20"/>
  <c r="J57" i="20"/>
  <c r="B58" i="20"/>
  <c r="C58" i="20"/>
  <c r="D58" i="20"/>
  <c r="E58" i="20"/>
  <c r="F58" i="20"/>
  <c r="G58" i="20"/>
  <c r="H58" i="20"/>
  <c r="I58" i="20"/>
  <c r="J58" i="20"/>
  <c r="B59" i="20"/>
  <c r="C59" i="20"/>
  <c r="D59" i="20"/>
  <c r="E59" i="20"/>
  <c r="F59" i="20"/>
  <c r="G59" i="20"/>
  <c r="H59" i="20"/>
  <c r="I59" i="20"/>
  <c r="J59" i="20"/>
  <c r="B60" i="20"/>
  <c r="C60" i="20"/>
  <c r="D60" i="20"/>
  <c r="E60" i="20"/>
  <c r="F60" i="20"/>
  <c r="G60" i="20"/>
  <c r="H60" i="20"/>
  <c r="I60" i="20"/>
  <c r="J60" i="20"/>
  <c r="B61" i="20"/>
  <c r="C61" i="20"/>
  <c r="D61" i="20"/>
  <c r="E61" i="20"/>
  <c r="F61" i="20"/>
  <c r="G61" i="20"/>
  <c r="H61" i="20"/>
  <c r="I61" i="20"/>
  <c r="J61" i="20"/>
  <c r="B62" i="20"/>
  <c r="C62" i="20"/>
  <c r="D62" i="20"/>
  <c r="E62" i="20"/>
  <c r="F62" i="20"/>
  <c r="G62" i="20"/>
  <c r="H62" i="20"/>
  <c r="I62" i="20"/>
  <c r="J62" i="20"/>
  <c r="B63" i="20"/>
  <c r="C63" i="20"/>
  <c r="D63" i="20"/>
  <c r="E63" i="20"/>
  <c r="F63" i="20"/>
  <c r="G63" i="20"/>
  <c r="H63" i="20"/>
  <c r="I63" i="20"/>
  <c r="J63" i="20"/>
  <c r="B64" i="20"/>
  <c r="C64" i="20"/>
  <c r="D64" i="20"/>
  <c r="E64" i="20"/>
  <c r="F64" i="20"/>
  <c r="G64" i="20"/>
  <c r="H64" i="20"/>
  <c r="I64" i="20"/>
  <c r="J64" i="20"/>
  <c r="B65" i="20"/>
  <c r="C65" i="20"/>
  <c r="D65" i="20"/>
  <c r="E65" i="20"/>
  <c r="F65" i="20"/>
  <c r="G65" i="20"/>
  <c r="H65" i="20"/>
  <c r="I65" i="20"/>
  <c r="J65" i="20"/>
  <c r="B66" i="20"/>
  <c r="C66" i="20"/>
  <c r="D66" i="20"/>
  <c r="E66" i="20"/>
  <c r="F66" i="20"/>
  <c r="G66" i="20"/>
  <c r="H66" i="20"/>
  <c r="I66" i="20"/>
  <c r="J66" i="20"/>
  <c r="B67" i="20"/>
  <c r="C67" i="20"/>
  <c r="D67" i="20"/>
  <c r="E67" i="20"/>
  <c r="F67" i="20"/>
  <c r="G67" i="20"/>
  <c r="H67" i="20"/>
  <c r="I67" i="20"/>
  <c r="J67" i="20"/>
  <c r="B68" i="20"/>
  <c r="C68" i="20"/>
  <c r="D68" i="20"/>
  <c r="E68" i="20"/>
  <c r="F68" i="20"/>
  <c r="G68" i="20"/>
  <c r="H68" i="20"/>
  <c r="I68" i="20"/>
  <c r="J68" i="20"/>
  <c r="B69" i="20"/>
  <c r="C69" i="20"/>
  <c r="D69" i="20"/>
  <c r="E69" i="20"/>
  <c r="F69" i="20"/>
  <c r="G69" i="20"/>
  <c r="H69" i="20"/>
  <c r="I69" i="20"/>
  <c r="J69" i="20"/>
  <c r="B70" i="20"/>
  <c r="C70" i="20"/>
  <c r="D70" i="20"/>
  <c r="E70" i="20"/>
  <c r="F70" i="20"/>
  <c r="G70" i="20"/>
  <c r="H70" i="20"/>
  <c r="I70" i="20"/>
  <c r="J70" i="20"/>
  <c r="B71" i="20"/>
  <c r="C71" i="20"/>
  <c r="D71" i="20"/>
  <c r="E71" i="20"/>
  <c r="F71" i="20"/>
  <c r="G71" i="20"/>
  <c r="H71" i="20"/>
  <c r="I71" i="20"/>
  <c r="J71" i="20"/>
  <c r="B72" i="20"/>
  <c r="C72" i="20"/>
  <c r="D72" i="20"/>
  <c r="E72" i="20"/>
  <c r="F72" i="20"/>
  <c r="G72" i="20"/>
  <c r="H72" i="20"/>
  <c r="I72" i="20"/>
  <c r="J72" i="20"/>
  <c r="B73" i="20"/>
  <c r="C73" i="20"/>
  <c r="D73" i="20"/>
  <c r="E73" i="20"/>
  <c r="F73" i="20"/>
  <c r="G73" i="20"/>
  <c r="H73" i="20"/>
  <c r="I73" i="20"/>
  <c r="J73" i="20"/>
  <c r="B74" i="20"/>
  <c r="C74" i="20"/>
  <c r="D74" i="20"/>
  <c r="E74" i="20"/>
  <c r="F74" i="20"/>
  <c r="G74" i="20"/>
  <c r="H74" i="20"/>
  <c r="I74" i="20"/>
  <c r="J74" i="20"/>
  <c r="B75" i="20"/>
  <c r="C75" i="20"/>
  <c r="D75" i="20"/>
  <c r="E75" i="20"/>
  <c r="F75" i="20"/>
  <c r="G75" i="20"/>
  <c r="H75" i="20"/>
  <c r="I75" i="20"/>
  <c r="J75" i="20"/>
  <c r="B76" i="20"/>
  <c r="C76" i="20"/>
  <c r="D76" i="20"/>
  <c r="E76" i="20"/>
  <c r="F76" i="20"/>
  <c r="G76" i="20"/>
  <c r="H76" i="20"/>
  <c r="I76" i="20"/>
  <c r="J76" i="20"/>
  <c r="B77" i="20"/>
  <c r="C77" i="20"/>
  <c r="D77" i="20"/>
  <c r="E77" i="20"/>
  <c r="F77" i="20"/>
  <c r="G77" i="20"/>
  <c r="H77" i="20"/>
  <c r="I77" i="20"/>
  <c r="J77" i="20"/>
  <c r="B78" i="20"/>
  <c r="C78" i="20"/>
  <c r="D78" i="20"/>
  <c r="E78" i="20"/>
  <c r="F78" i="20"/>
  <c r="G78" i="20"/>
  <c r="H78" i="20"/>
  <c r="I78" i="20"/>
  <c r="J78" i="20"/>
  <c r="B79" i="20"/>
  <c r="C79" i="20"/>
  <c r="D79" i="20"/>
  <c r="E79" i="20"/>
  <c r="F79" i="20"/>
  <c r="G79" i="20"/>
  <c r="H79" i="20"/>
  <c r="I79" i="20"/>
  <c r="J79" i="20"/>
  <c r="B80" i="20"/>
  <c r="C80" i="20"/>
  <c r="D80" i="20"/>
  <c r="E80" i="20"/>
  <c r="F80" i="20"/>
  <c r="G80" i="20"/>
  <c r="H80" i="20"/>
  <c r="I80" i="20"/>
  <c r="J80" i="20"/>
  <c r="B81" i="20"/>
  <c r="C81" i="20"/>
  <c r="D81" i="20"/>
  <c r="E81" i="20"/>
  <c r="F81" i="20"/>
  <c r="G81" i="20"/>
  <c r="H81" i="20"/>
  <c r="I81" i="20"/>
  <c r="J81" i="20"/>
  <c r="B82" i="20"/>
  <c r="C82" i="20"/>
  <c r="D82" i="20"/>
  <c r="E82" i="20"/>
  <c r="F82" i="20"/>
  <c r="G82" i="20"/>
  <c r="H82" i="20"/>
  <c r="I82" i="20"/>
  <c r="J82" i="20"/>
  <c r="B83" i="20"/>
  <c r="C83" i="20"/>
  <c r="D83" i="20"/>
  <c r="E83" i="20"/>
  <c r="F83" i="20"/>
  <c r="G83" i="20"/>
  <c r="H83" i="20"/>
  <c r="I83" i="20"/>
  <c r="J83" i="20"/>
  <c r="B84" i="20"/>
  <c r="C84" i="20"/>
  <c r="D84" i="20"/>
  <c r="E84" i="20"/>
  <c r="F84" i="20"/>
  <c r="G84" i="20"/>
  <c r="H84" i="20"/>
  <c r="I84" i="20"/>
  <c r="J84" i="20"/>
  <c r="B85" i="20"/>
  <c r="C85" i="20"/>
  <c r="D85" i="20"/>
  <c r="E85" i="20"/>
  <c r="F85" i="20"/>
  <c r="G85" i="20"/>
  <c r="H85" i="20"/>
  <c r="I85" i="20"/>
  <c r="J85" i="20"/>
  <c r="B86" i="20"/>
  <c r="C86" i="20"/>
  <c r="D86" i="20"/>
  <c r="E86" i="20"/>
  <c r="F86" i="20"/>
  <c r="G86" i="20"/>
  <c r="H86" i="20"/>
  <c r="I86" i="20"/>
  <c r="J86" i="20"/>
  <c r="B87" i="20"/>
  <c r="C87" i="20"/>
  <c r="D87" i="20"/>
  <c r="E87" i="20"/>
  <c r="F87" i="20"/>
  <c r="G87" i="20"/>
  <c r="H87" i="20"/>
  <c r="I87" i="20"/>
  <c r="J87" i="20"/>
  <c r="B88" i="20"/>
  <c r="C88" i="20"/>
  <c r="D88" i="20"/>
  <c r="E88" i="20"/>
  <c r="F88" i="20"/>
  <c r="G88" i="20"/>
  <c r="H88" i="20"/>
  <c r="I88" i="20"/>
  <c r="J88" i="20"/>
  <c r="B89" i="20"/>
  <c r="C89" i="20"/>
  <c r="D89" i="20"/>
  <c r="E89" i="20"/>
  <c r="F89" i="20"/>
  <c r="G89" i="20"/>
  <c r="H89" i="20"/>
  <c r="I89" i="20"/>
  <c r="J89" i="20"/>
  <c r="B90" i="20"/>
  <c r="C90" i="20"/>
  <c r="D90" i="20"/>
  <c r="E90" i="20"/>
  <c r="F90" i="20"/>
  <c r="G90" i="20"/>
  <c r="H90" i="20"/>
  <c r="I90" i="20"/>
  <c r="J90" i="20"/>
  <c r="B91" i="20"/>
  <c r="C91" i="20"/>
  <c r="D91" i="20"/>
  <c r="E91" i="20"/>
  <c r="F91" i="20"/>
  <c r="G91" i="20"/>
  <c r="H91" i="20"/>
  <c r="I91" i="20"/>
  <c r="J91" i="20"/>
  <c r="B92" i="20"/>
  <c r="C92" i="20"/>
  <c r="D92" i="20"/>
  <c r="E92" i="20"/>
  <c r="F92" i="20"/>
  <c r="G92" i="20"/>
  <c r="H92" i="20"/>
  <c r="I92" i="20"/>
  <c r="J92" i="20"/>
  <c r="B93" i="20"/>
  <c r="C93" i="20"/>
  <c r="D93" i="20"/>
  <c r="E93" i="20"/>
  <c r="F93" i="20"/>
  <c r="G93" i="20"/>
  <c r="H93" i="20"/>
  <c r="I93" i="20"/>
  <c r="J93" i="20"/>
  <c r="B94" i="20"/>
  <c r="C94" i="20"/>
  <c r="D94" i="20"/>
  <c r="E94" i="20"/>
  <c r="F94" i="20"/>
  <c r="G94" i="20"/>
  <c r="H94" i="20"/>
  <c r="I94" i="20"/>
  <c r="J94" i="20"/>
  <c r="B95" i="20"/>
  <c r="C95" i="20"/>
  <c r="D95" i="20"/>
  <c r="E95" i="20"/>
  <c r="F95" i="20"/>
  <c r="G95" i="20"/>
  <c r="H95" i="20"/>
  <c r="I95" i="20"/>
  <c r="J95" i="20"/>
  <c r="B96" i="20"/>
  <c r="C96" i="20"/>
  <c r="D96" i="20"/>
  <c r="E96" i="20"/>
  <c r="F96" i="20"/>
  <c r="G96" i="20"/>
  <c r="H96" i="20"/>
  <c r="I96" i="20"/>
  <c r="J96" i="20"/>
  <c r="B97" i="20"/>
  <c r="C97" i="20"/>
  <c r="D97" i="20"/>
  <c r="E97" i="20"/>
  <c r="F97" i="20"/>
  <c r="G97" i="20"/>
  <c r="H97" i="20"/>
  <c r="I97" i="20"/>
  <c r="J97" i="20"/>
  <c r="B98" i="20"/>
  <c r="C98" i="20"/>
  <c r="D98" i="20"/>
  <c r="E98" i="20"/>
  <c r="F98" i="20"/>
  <c r="G98" i="20"/>
  <c r="H98" i="20"/>
  <c r="I98" i="20"/>
  <c r="J98" i="20"/>
  <c r="B99" i="20"/>
  <c r="C99" i="20"/>
  <c r="D99" i="20"/>
  <c r="E99" i="20"/>
  <c r="F99" i="20"/>
  <c r="G99" i="20"/>
  <c r="H99" i="20"/>
  <c r="I99" i="20"/>
  <c r="J99" i="20"/>
  <c r="B100" i="20"/>
  <c r="C100" i="20"/>
  <c r="D100" i="20"/>
  <c r="E100" i="20"/>
  <c r="F100" i="20"/>
  <c r="G100" i="20"/>
  <c r="H100" i="20"/>
  <c r="I100" i="20"/>
  <c r="J100" i="20"/>
  <c r="B101" i="20"/>
  <c r="C101" i="20"/>
  <c r="D101" i="20"/>
  <c r="E101" i="20"/>
  <c r="F101" i="20"/>
  <c r="G101" i="20"/>
  <c r="H101" i="20"/>
  <c r="I101" i="20"/>
  <c r="J101" i="20"/>
  <c r="B102" i="20"/>
  <c r="C102" i="20"/>
  <c r="D102" i="20"/>
  <c r="E102" i="20"/>
  <c r="F102" i="20"/>
  <c r="G102" i="20"/>
  <c r="H102" i="20"/>
  <c r="I102" i="20"/>
  <c r="J102" i="20"/>
  <c r="B103" i="20"/>
  <c r="C103" i="20"/>
  <c r="D103" i="20"/>
  <c r="E103" i="20"/>
  <c r="F103" i="20"/>
  <c r="G103" i="20"/>
  <c r="H103" i="20"/>
  <c r="I103" i="20"/>
  <c r="J103" i="20"/>
  <c r="B104" i="20"/>
  <c r="C104" i="20"/>
  <c r="D104" i="20"/>
  <c r="E104" i="20"/>
  <c r="F104" i="20"/>
  <c r="G104" i="20"/>
  <c r="H104" i="20"/>
  <c r="I104" i="20"/>
  <c r="J104" i="20"/>
  <c r="B105" i="20"/>
  <c r="C105" i="20"/>
  <c r="D105" i="20"/>
  <c r="E105" i="20"/>
  <c r="F105" i="20"/>
  <c r="G105" i="20"/>
  <c r="H105" i="20"/>
  <c r="I105" i="20"/>
  <c r="J105" i="20"/>
  <c r="B106" i="20"/>
  <c r="C106" i="20"/>
  <c r="D106" i="20"/>
  <c r="E106" i="20"/>
  <c r="F106" i="20"/>
  <c r="G106" i="20"/>
  <c r="H106" i="20"/>
  <c r="I106" i="20"/>
  <c r="J106" i="20"/>
  <c r="C56" i="20"/>
  <c r="D56" i="20"/>
  <c r="E56" i="20"/>
  <c r="F56" i="20"/>
  <c r="G56" i="20"/>
  <c r="H56" i="20"/>
  <c r="I56" i="20"/>
  <c r="J56" i="20"/>
  <c r="B56" i="20"/>
  <c r="B81" i="23"/>
  <c r="C81" i="23"/>
  <c r="D81" i="23"/>
  <c r="E81" i="23"/>
  <c r="F81" i="23"/>
  <c r="G81" i="23"/>
  <c r="H81" i="23"/>
  <c r="I81" i="23"/>
  <c r="J81" i="23"/>
  <c r="K81" i="23"/>
  <c r="L81" i="23"/>
  <c r="M81" i="23"/>
  <c r="N81" i="23"/>
  <c r="B82" i="23"/>
  <c r="C82" i="23"/>
  <c r="D82" i="23"/>
  <c r="E82" i="23"/>
  <c r="F82" i="23"/>
  <c r="G82" i="23"/>
  <c r="H82" i="23"/>
  <c r="I82" i="23"/>
  <c r="J82" i="23"/>
  <c r="K82" i="23"/>
  <c r="L82" i="23"/>
  <c r="M82" i="23"/>
  <c r="N82" i="23"/>
  <c r="B83" i="23"/>
  <c r="C83" i="23"/>
  <c r="D83" i="23"/>
  <c r="E83" i="23"/>
  <c r="F83" i="23"/>
  <c r="G83" i="23"/>
  <c r="H83" i="23"/>
  <c r="I83" i="23"/>
  <c r="J83" i="23"/>
  <c r="K83" i="23"/>
  <c r="L83" i="23"/>
  <c r="M83" i="23"/>
  <c r="N83" i="23"/>
  <c r="B84" i="23"/>
  <c r="C84" i="23"/>
  <c r="D84" i="23"/>
  <c r="E84" i="23"/>
  <c r="F84" i="23"/>
  <c r="G84" i="23"/>
  <c r="H84" i="23"/>
  <c r="I84" i="23"/>
  <c r="J84" i="23"/>
  <c r="K84" i="23"/>
  <c r="L84" i="23"/>
  <c r="M84" i="23"/>
  <c r="N84" i="23"/>
  <c r="B85" i="23"/>
  <c r="C85" i="23"/>
  <c r="D85" i="23"/>
  <c r="E85" i="23"/>
  <c r="F85" i="23"/>
  <c r="G85" i="23"/>
  <c r="H85" i="23"/>
  <c r="I85" i="23"/>
  <c r="J85" i="23"/>
  <c r="K85" i="23"/>
  <c r="L85" i="23"/>
  <c r="M85" i="23"/>
  <c r="N85" i="23"/>
  <c r="B86" i="23"/>
  <c r="C86" i="23"/>
  <c r="D86" i="23"/>
  <c r="E86" i="23"/>
  <c r="F86" i="23"/>
  <c r="G86" i="23"/>
  <c r="H86" i="23"/>
  <c r="I86" i="23"/>
  <c r="J86" i="23"/>
  <c r="K86" i="23"/>
  <c r="L86" i="23"/>
  <c r="M86" i="23"/>
  <c r="N86" i="23"/>
  <c r="B87" i="23"/>
  <c r="C87" i="23"/>
  <c r="D87" i="23"/>
  <c r="E87" i="23"/>
  <c r="F87" i="23"/>
  <c r="G87" i="23"/>
  <c r="H87" i="23"/>
  <c r="I87" i="23"/>
  <c r="J87" i="23"/>
  <c r="K87" i="23"/>
  <c r="L87" i="23"/>
  <c r="M87" i="23"/>
  <c r="N87" i="23"/>
  <c r="B88" i="23"/>
  <c r="C88" i="23"/>
  <c r="D88" i="23"/>
  <c r="E88" i="23"/>
  <c r="F88" i="23"/>
  <c r="G88" i="23"/>
  <c r="H88" i="23"/>
  <c r="I88" i="23"/>
  <c r="J88" i="23"/>
  <c r="K88" i="23"/>
  <c r="L88" i="23"/>
  <c r="M88" i="23"/>
  <c r="N88" i="23"/>
  <c r="B89" i="23"/>
  <c r="C89" i="23"/>
  <c r="D89" i="23"/>
  <c r="E89" i="23"/>
  <c r="F89" i="23"/>
  <c r="G89" i="23"/>
  <c r="H89" i="23"/>
  <c r="I89" i="23"/>
  <c r="J89" i="23"/>
  <c r="K89" i="23"/>
  <c r="L89" i="23"/>
  <c r="M89" i="23"/>
  <c r="N89" i="23"/>
  <c r="B90" i="23"/>
  <c r="C90" i="23"/>
  <c r="D90" i="23"/>
  <c r="E90" i="23"/>
  <c r="F90" i="23"/>
  <c r="G90" i="23"/>
  <c r="H90" i="23"/>
  <c r="I90" i="23"/>
  <c r="J90" i="23"/>
  <c r="K90" i="23"/>
  <c r="L90" i="23"/>
  <c r="M90" i="23"/>
  <c r="N90" i="23"/>
  <c r="B91" i="23"/>
  <c r="C91" i="23"/>
  <c r="D91" i="23"/>
  <c r="E91" i="23"/>
  <c r="F91" i="23"/>
  <c r="G91" i="23"/>
  <c r="H91" i="23"/>
  <c r="I91" i="23"/>
  <c r="J91" i="23"/>
  <c r="K91" i="23"/>
  <c r="L91" i="23"/>
  <c r="M91" i="23"/>
  <c r="N91" i="23"/>
  <c r="B92" i="23"/>
  <c r="C92" i="23"/>
  <c r="D92" i="23"/>
  <c r="E92" i="23"/>
  <c r="F92" i="23"/>
  <c r="G92" i="23"/>
  <c r="H92" i="23"/>
  <c r="I92" i="23"/>
  <c r="J92" i="23"/>
  <c r="K92" i="23"/>
  <c r="L92" i="23"/>
  <c r="M92" i="23"/>
  <c r="N92" i="23"/>
  <c r="B93" i="23"/>
  <c r="C93" i="23"/>
  <c r="D93" i="23"/>
  <c r="E93" i="23"/>
  <c r="F93" i="23"/>
  <c r="G93" i="23"/>
  <c r="H93" i="23"/>
  <c r="I93" i="23"/>
  <c r="J93" i="23"/>
  <c r="K93" i="23"/>
  <c r="L93" i="23"/>
  <c r="M93" i="23"/>
  <c r="N93" i="23"/>
  <c r="B94" i="23"/>
  <c r="C94" i="23"/>
  <c r="D94" i="23"/>
  <c r="E94" i="23"/>
  <c r="F94" i="23"/>
  <c r="G94" i="23"/>
  <c r="H94" i="23"/>
  <c r="I94" i="23"/>
  <c r="J94" i="23"/>
  <c r="K94" i="23"/>
  <c r="L94" i="23"/>
  <c r="M94" i="23"/>
  <c r="N94" i="23"/>
  <c r="B95" i="23"/>
  <c r="C95" i="23"/>
  <c r="D95" i="23"/>
  <c r="E95" i="23"/>
  <c r="F95" i="23"/>
  <c r="G95" i="23"/>
  <c r="H95" i="23"/>
  <c r="I95" i="23"/>
  <c r="J95" i="23"/>
  <c r="K95" i="23"/>
  <c r="L95" i="23"/>
  <c r="M95" i="23"/>
  <c r="N95" i="23"/>
  <c r="B96" i="23"/>
  <c r="C96" i="23"/>
  <c r="D96" i="23"/>
  <c r="E96" i="23"/>
  <c r="F96" i="23"/>
  <c r="G96" i="23"/>
  <c r="H96" i="23"/>
  <c r="I96" i="23"/>
  <c r="J96" i="23"/>
  <c r="K96" i="23"/>
  <c r="L96" i="23"/>
  <c r="M96" i="23"/>
  <c r="N96" i="23"/>
  <c r="B97" i="23"/>
  <c r="C97" i="23"/>
  <c r="D97" i="23"/>
  <c r="E97" i="23"/>
  <c r="F97" i="23"/>
  <c r="G97" i="23"/>
  <c r="H97" i="23"/>
  <c r="I97" i="23"/>
  <c r="J97" i="23"/>
  <c r="K97" i="23"/>
  <c r="L97" i="23"/>
  <c r="M97" i="23"/>
  <c r="N97" i="23"/>
  <c r="B98" i="23"/>
  <c r="C98" i="23"/>
  <c r="D98" i="23"/>
  <c r="E98" i="23"/>
  <c r="F98" i="23"/>
  <c r="G98" i="23"/>
  <c r="H98" i="23"/>
  <c r="I98" i="23"/>
  <c r="J98" i="23"/>
  <c r="K98" i="23"/>
  <c r="L98" i="23"/>
  <c r="M98" i="23"/>
  <c r="N98" i="23"/>
  <c r="B99" i="23"/>
  <c r="C99" i="23"/>
  <c r="D99" i="23"/>
  <c r="E99" i="23"/>
  <c r="F99" i="23"/>
  <c r="G99" i="23"/>
  <c r="H99" i="23"/>
  <c r="I99" i="23"/>
  <c r="J99" i="23"/>
  <c r="K99" i="23"/>
  <c r="L99" i="23"/>
  <c r="M99" i="23"/>
  <c r="N99" i="23"/>
  <c r="B100" i="23"/>
  <c r="C100" i="23"/>
  <c r="D100" i="23"/>
  <c r="E100" i="23"/>
  <c r="F100" i="23"/>
  <c r="G100" i="23"/>
  <c r="H100" i="23"/>
  <c r="I100" i="23"/>
  <c r="J100" i="23"/>
  <c r="K100" i="23"/>
  <c r="L100" i="23"/>
  <c r="M100" i="23"/>
  <c r="N100" i="23"/>
  <c r="B101" i="23"/>
  <c r="C101" i="23"/>
  <c r="D101" i="23"/>
  <c r="E101" i="23"/>
  <c r="F101" i="23"/>
  <c r="G101" i="23"/>
  <c r="H101" i="23"/>
  <c r="I101" i="23"/>
  <c r="J101" i="23"/>
  <c r="K101" i="23"/>
  <c r="L101" i="23"/>
  <c r="M101" i="23"/>
  <c r="N101" i="23"/>
  <c r="B102" i="23"/>
  <c r="C102" i="23"/>
  <c r="D102" i="23"/>
  <c r="E102" i="23"/>
  <c r="F102" i="23"/>
  <c r="G102" i="23"/>
  <c r="H102" i="23"/>
  <c r="I102" i="23"/>
  <c r="J102" i="23"/>
  <c r="K102" i="23"/>
  <c r="L102" i="23"/>
  <c r="M102" i="23"/>
  <c r="N102" i="23"/>
  <c r="B103" i="23"/>
  <c r="C103" i="23"/>
  <c r="D103" i="23"/>
  <c r="E103" i="23"/>
  <c r="F103" i="23"/>
  <c r="G103" i="23"/>
  <c r="H103" i="23"/>
  <c r="I103" i="23"/>
  <c r="J103" i="23"/>
  <c r="K103" i="23"/>
  <c r="L103" i="23"/>
  <c r="M103" i="23"/>
  <c r="N103" i="23"/>
  <c r="B104" i="23"/>
  <c r="C104" i="23"/>
  <c r="D104" i="23"/>
  <c r="E104" i="23"/>
  <c r="F104" i="23"/>
  <c r="G104" i="23"/>
  <c r="H104" i="23"/>
  <c r="I104" i="23"/>
  <c r="J104" i="23"/>
  <c r="K104" i="23"/>
  <c r="L104" i="23"/>
  <c r="M104" i="23"/>
  <c r="N104" i="23"/>
  <c r="B105" i="23"/>
  <c r="C105" i="23"/>
  <c r="D105" i="23"/>
  <c r="E105" i="23"/>
  <c r="F105" i="23"/>
  <c r="G105" i="23"/>
  <c r="H105" i="23"/>
  <c r="I105" i="23"/>
  <c r="J105" i="23"/>
  <c r="K105" i="23"/>
  <c r="L105" i="23"/>
  <c r="M105" i="23"/>
  <c r="N105" i="23"/>
  <c r="B106" i="23"/>
  <c r="C106" i="23"/>
  <c r="D106" i="23"/>
  <c r="E106" i="23"/>
  <c r="F106" i="23"/>
  <c r="G106" i="23"/>
  <c r="H106" i="23"/>
  <c r="I106" i="23"/>
  <c r="J106" i="23"/>
  <c r="K106" i="23"/>
  <c r="L106" i="23"/>
  <c r="M106" i="23"/>
  <c r="N106" i="23"/>
  <c r="B107" i="23"/>
  <c r="C107" i="23"/>
  <c r="D107" i="23"/>
  <c r="E107" i="23"/>
  <c r="F107" i="23"/>
  <c r="G107" i="23"/>
  <c r="H107" i="23"/>
  <c r="I107" i="23"/>
  <c r="J107" i="23"/>
  <c r="K107" i="23"/>
  <c r="L107" i="23"/>
  <c r="M107" i="23"/>
  <c r="N107" i="23"/>
  <c r="B108" i="23"/>
  <c r="C108" i="23"/>
  <c r="D108" i="23"/>
  <c r="E108" i="23"/>
  <c r="F108" i="23"/>
  <c r="G108" i="23"/>
  <c r="H108" i="23"/>
  <c r="I108" i="23"/>
  <c r="J108" i="23"/>
  <c r="K108" i="23"/>
  <c r="L108" i="23"/>
  <c r="M108" i="23"/>
  <c r="N108" i="23"/>
  <c r="B109" i="23"/>
  <c r="C109" i="23"/>
  <c r="D109" i="23"/>
  <c r="E109" i="23"/>
  <c r="F109" i="23"/>
  <c r="G109" i="23"/>
  <c r="H109" i="23"/>
  <c r="I109" i="23"/>
  <c r="J109" i="23"/>
  <c r="K109" i="23"/>
  <c r="L109" i="23"/>
  <c r="M109" i="23"/>
  <c r="N109" i="23"/>
  <c r="B110" i="23"/>
  <c r="C110" i="23"/>
  <c r="D110" i="23"/>
  <c r="E110" i="23"/>
  <c r="F110" i="23"/>
  <c r="G110" i="23"/>
  <c r="H110" i="23"/>
  <c r="I110" i="23"/>
  <c r="J110" i="23"/>
  <c r="K110" i="23"/>
  <c r="L110" i="23"/>
  <c r="M110" i="23"/>
  <c r="N110" i="23"/>
  <c r="B111" i="23"/>
  <c r="C111" i="23"/>
  <c r="D111" i="23"/>
  <c r="E111" i="23"/>
  <c r="F111" i="23"/>
  <c r="G111" i="23"/>
  <c r="H111" i="23"/>
  <c r="I111" i="23"/>
  <c r="J111" i="23"/>
  <c r="K111" i="23"/>
  <c r="L111" i="23"/>
  <c r="M111" i="23"/>
  <c r="N111" i="23"/>
  <c r="B112" i="23"/>
  <c r="C112" i="23"/>
  <c r="D112" i="23"/>
  <c r="E112" i="23"/>
  <c r="F112" i="23"/>
  <c r="G112" i="23"/>
  <c r="H112" i="23"/>
  <c r="I112" i="23"/>
  <c r="J112" i="23"/>
  <c r="K112" i="23"/>
  <c r="L112" i="23"/>
  <c r="M112" i="23"/>
  <c r="N112" i="23"/>
  <c r="B113" i="23"/>
  <c r="C113" i="23"/>
  <c r="D113" i="23"/>
  <c r="E113" i="23"/>
  <c r="F113" i="23"/>
  <c r="G113" i="23"/>
  <c r="H113" i="23"/>
  <c r="I113" i="23"/>
  <c r="J113" i="23"/>
  <c r="K113" i="23"/>
  <c r="L113" i="23"/>
  <c r="M113" i="23"/>
  <c r="N113" i="23"/>
  <c r="B114" i="23"/>
  <c r="C114" i="23"/>
  <c r="D114" i="23"/>
  <c r="E114" i="23"/>
  <c r="F114" i="23"/>
  <c r="G114" i="23"/>
  <c r="H114" i="23"/>
  <c r="I114" i="23"/>
  <c r="J114" i="23"/>
  <c r="K114" i="23"/>
  <c r="L114" i="23"/>
  <c r="M114" i="23"/>
  <c r="N114" i="23"/>
  <c r="B115" i="23"/>
  <c r="C115" i="23"/>
  <c r="D115" i="23"/>
  <c r="E115" i="23"/>
  <c r="F115" i="23"/>
  <c r="G115" i="23"/>
  <c r="H115" i="23"/>
  <c r="I115" i="23"/>
  <c r="J115" i="23"/>
  <c r="K115" i="23"/>
  <c r="L115" i="23"/>
  <c r="M115" i="23"/>
  <c r="N115" i="23"/>
  <c r="B116" i="23"/>
  <c r="C116" i="23"/>
  <c r="D116" i="23"/>
  <c r="E116" i="23"/>
  <c r="F116" i="23"/>
  <c r="G116" i="23"/>
  <c r="H116" i="23"/>
  <c r="I116" i="23"/>
  <c r="J116" i="23"/>
  <c r="K116" i="23"/>
  <c r="L116" i="23"/>
  <c r="M116" i="23"/>
  <c r="N116" i="23"/>
  <c r="B117" i="23"/>
  <c r="C117" i="23"/>
  <c r="D117" i="23"/>
  <c r="E117" i="23"/>
  <c r="F117" i="23"/>
  <c r="G117" i="23"/>
  <c r="H117" i="23"/>
  <c r="I117" i="23"/>
  <c r="J117" i="23"/>
  <c r="K117" i="23"/>
  <c r="L117" i="23"/>
  <c r="M117" i="23"/>
  <c r="N117" i="23"/>
  <c r="B118" i="23"/>
  <c r="C118" i="23"/>
  <c r="D118" i="23"/>
  <c r="E118" i="23"/>
  <c r="F118" i="23"/>
  <c r="G118" i="23"/>
  <c r="H118" i="23"/>
  <c r="I118" i="23"/>
  <c r="J118" i="23"/>
  <c r="K118" i="23"/>
  <c r="L118" i="23"/>
  <c r="M118" i="23"/>
  <c r="N118" i="23"/>
  <c r="B119" i="23"/>
  <c r="C119" i="23"/>
  <c r="D119" i="23"/>
  <c r="E119" i="23"/>
  <c r="F119" i="23"/>
  <c r="G119" i="23"/>
  <c r="H119" i="23"/>
  <c r="I119" i="23"/>
  <c r="J119" i="23"/>
  <c r="K119" i="23"/>
  <c r="L119" i="23"/>
  <c r="M119" i="23"/>
  <c r="N119" i="23"/>
  <c r="B120" i="23"/>
  <c r="C120" i="23"/>
  <c r="D120" i="23"/>
  <c r="E120" i="23"/>
  <c r="F120" i="23"/>
  <c r="G120" i="23"/>
  <c r="H120" i="23"/>
  <c r="I120" i="23"/>
  <c r="J120" i="23"/>
  <c r="K120" i="23"/>
  <c r="L120" i="23"/>
  <c r="M120" i="23"/>
  <c r="N120" i="23"/>
  <c r="B121" i="23"/>
  <c r="C121" i="23"/>
  <c r="D121" i="23"/>
  <c r="E121" i="23"/>
  <c r="F121" i="23"/>
  <c r="G121" i="23"/>
  <c r="H121" i="23"/>
  <c r="I121" i="23"/>
  <c r="J121" i="23"/>
  <c r="K121" i="23"/>
  <c r="L121" i="23"/>
  <c r="M121" i="23"/>
  <c r="N121" i="23"/>
  <c r="B122" i="23"/>
  <c r="C122" i="23"/>
  <c r="D122" i="23"/>
  <c r="E122" i="23"/>
  <c r="F122" i="23"/>
  <c r="G122" i="23"/>
  <c r="H122" i="23"/>
  <c r="I122" i="23"/>
  <c r="J122" i="23"/>
  <c r="K122" i="23"/>
  <c r="L122" i="23"/>
  <c r="M122" i="23"/>
  <c r="N122" i="23"/>
  <c r="B123" i="23"/>
  <c r="C123" i="23"/>
  <c r="D123" i="23"/>
  <c r="E123" i="23"/>
  <c r="F123" i="23"/>
  <c r="G123" i="23"/>
  <c r="H123" i="23"/>
  <c r="I123" i="23"/>
  <c r="J123" i="23"/>
  <c r="K123" i="23"/>
  <c r="L123" i="23"/>
  <c r="M123" i="23"/>
  <c r="N123" i="23"/>
  <c r="B124" i="23"/>
  <c r="C124" i="23"/>
  <c r="D124" i="23"/>
  <c r="E124" i="23"/>
  <c r="F124" i="23"/>
  <c r="G124" i="23"/>
  <c r="H124" i="23"/>
  <c r="I124" i="23"/>
  <c r="J124" i="23"/>
  <c r="K124" i="23"/>
  <c r="L124" i="23"/>
  <c r="M124" i="23"/>
  <c r="N124" i="23"/>
  <c r="B125" i="23"/>
  <c r="C125" i="23"/>
  <c r="D125" i="23"/>
  <c r="E125" i="23"/>
  <c r="F125" i="23"/>
  <c r="G125" i="23"/>
  <c r="H125" i="23"/>
  <c r="I125" i="23"/>
  <c r="J125" i="23"/>
  <c r="K125" i="23"/>
  <c r="L125" i="23"/>
  <c r="M125" i="23"/>
  <c r="N125" i="23"/>
  <c r="B126" i="23"/>
  <c r="C126" i="23"/>
  <c r="D126" i="23"/>
  <c r="E126" i="23"/>
  <c r="F126" i="23"/>
  <c r="G126" i="23"/>
  <c r="H126" i="23"/>
  <c r="I126" i="23"/>
  <c r="J126" i="23"/>
  <c r="K126" i="23"/>
  <c r="L126" i="23"/>
  <c r="M126" i="23"/>
  <c r="N126" i="23"/>
  <c r="B127" i="23"/>
  <c r="C127" i="23"/>
  <c r="D127" i="23"/>
  <c r="E127" i="23"/>
  <c r="F127" i="23"/>
  <c r="G127" i="23"/>
  <c r="H127" i="23"/>
  <c r="I127" i="23"/>
  <c r="J127" i="23"/>
  <c r="K127" i="23"/>
  <c r="L127" i="23"/>
  <c r="M127" i="23"/>
  <c r="N127" i="23"/>
  <c r="B128" i="23"/>
  <c r="C128" i="23"/>
  <c r="D128" i="23"/>
  <c r="E128" i="23"/>
  <c r="F128" i="23"/>
  <c r="G128" i="23"/>
  <c r="H128" i="23"/>
  <c r="I128" i="23"/>
  <c r="J128" i="23"/>
  <c r="K128" i="23"/>
  <c r="L128" i="23"/>
  <c r="M128" i="23"/>
  <c r="N128" i="23"/>
  <c r="B129" i="23"/>
  <c r="C129" i="23"/>
  <c r="D129" i="23"/>
  <c r="E129" i="23"/>
  <c r="F129" i="23"/>
  <c r="G129" i="23"/>
  <c r="H129" i="23"/>
  <c r="I129" i="23"/>
  <c r="J129" i="23"/>
  <c r="K129" i="23"/>
  <c r="L129" i="23"/>
  <c r="M129" i="23"/>
  <c r="N129" i="23"/>
  <c r="B130" i="23"/>
  <c r="C130" i="23"/>
  <c r="D130" i="23"/>
  <c r="E130" i="23"/>
  <c r="F130" i="23"/>
  <c r="G130" i="23"/>
  <c r="H130" i="23"/>
  <c r="I130" i="23"/>
  <c r="J130" i="23"/>
  <c r="K130" i="23"/>
  <c r="L130" i="23"/>
  <c r="M130" i="23"/>
  <c r="N130" i="23"/>
  <c r="B131" i="23"/>
  <c r="C131" i="23"/>
  <c r="D131" i="23"/>
  <c r="E131" i="23"/>
  <c r="F131" i="23"/>
  <c r="G131" i="23"/>
  <c r="H131" i="23"/>
  <c r="I131" i="23"/>
  <c r="J131" i="23"/>
  <c r="K131" i="23"/>
  <c r="L131" i="23"/>
  <c r="M131" i="23"/>
  <c r="N131" i="23"/>
  <c r="B132" i="23"/>
  <c r="C132" i="23"/>
  <c r="D132" i="23"/>
  <c r="E132" i="23"/>
  <c r="F132" i="23"/>
  <c r="G132" i="23"/>
  <c r="H132" i="23"/>
  <c r="I132" i="23"/>
  <c r="J132" i="23"/>
  <c r="K132" i="23"/>
  <c r="L132" i="23"/>
  <c r="M132" i="23"/>
  <c r="N132" i="23"/>
  <c r="B133" i="23"/>
  <c r="C133" i="23"/>
  <c r="D133" i="23"/>
  <c r="E133" i="23"/>
  <c r="F133" i="23"/>
  <c r="G133" i="23"/>
  <c r="H133" i="23"/>
  <c r="I133" i="23"/>
  <c r="J133" i="23"/>
  <c r="K133" i="23"/>
  <c r="L133" i="23"/>
  <c r="M133" i="23"/>
  <c r="N133" i="23"/>
  <c r="B134" i="23"/>
  <c r="C134" i="23"/>
  <c r="D134" i="23"/>
  <c r="E134" i="23"/>
  <c r="F134" i="23"/>
  <c r="G134" i="23"/>
  <c r="H134" i="23"/>
  <c r="I134" i="23"/>
  <c r="J134" i="23"/>
  <c r="K134" i="23"/>
  <c r="L134" i="23"/>
  <c r="M134" i="23"/>
  <c r="N134" i="23"/>
  <c r="B135" i="23"/>
  <c r="C135" i="23"/>
  <c r="D135" i="23"/>
  <c r="E135" i="23"/>
  <c r="F135" i="23"/>
  <c r="G135" i="23"/>
  <c r="H135" i="23"/>
  <c r="I135" i="23"/>
  <c r="J135" i="23"/>
  <c r="K135" i="23"/>
  <c r="L135" i="23"/>
  <c r="M135" i="23"/>
  <c r="N135" i="23"/>
  <c r="B136" i="23"/>
  <c r="C136" i="23"/>
  <c r="D136" i="23"/>
  <c r="E136" i="23"/>
  <c r="F136" i="23"/>
  <c r="G136" i="23"/>
  <c r="H136" i="23"/>
  <c r="I136" i="23"/>
  <c r="J136" i="23"/>
  <c r="K136" i="23"/>
  <c r="L136" i="23"/>
  <c r="M136" i="23"/>
  <c r="N136" i="23"/>
  <c r="B137" i="23"/>
  <c r="C137" i="23"/>
  <c r="D137" i="23"/>
  <c r="E137" i="23"/>
  <c r="F137" i="23"/>
  <c r="G137" i="23"/>
  <c r="H137" i="23"/>
  <c r="I137" i="23"/>
  <c r="J137" i="23"/>
  <c r="K137" i="23"/>
  <c r="L137" i="23"/>
  <c r="M137" i="23"/>
  <c r="N137" i="23"/>
  <c r="B138" i="23"/>
  <c r="C138" i="23"/>
  <c r="D138" i="23"/>
  <c r="E138" i="23"/>
  <c r="F138" i="23"/>
  <c r="G138" i="23"/>
  <c r="H138" i="23"/>
  <c r="I138" i="23"/>
  <c r="J138" i="23"/>
  <c r="K138" i="23"/>
  <c r="L138" i="23"/>
  <c r="M138" i="23"/>
  <c r="N138" i="23"/>
  <c r="B139" i="23"/>
  <c r="C139" i="23"/>
  <c r="D139" i="23"/>
  <c r="E139" i="23"/>
  <c r="F139" i="23"/>
  <c r="G139" i="23"/>
  <c r="H139" i="23"/>
  <c r="I139" i="23"/>
  <c r="J139" i="23"/>
  <c r="K139" i="23"/>
  <c r="L139" i="23"/>
  <c r="M139" i="23"/>
  <c r="N139" i="23"/>
  <c r="B140" i="23"/>
  <c r="C140" i="23"/>
  <c r="D140" i="23"/>
  <c r="E140" i="23"/>
  <c r="F140" i="23"/>
  <c r="G140" i="23"/>
  <c r="H140" i="23"/>
  <c r="I140" i="23"/>
  <c r="J140" i="23"/>
  <c r="K140" i="23"/>
  <c r="L140" i="23"/>
  <c r="M140" i="23"/>
  <c r="N140" i="23"/>
  <c r="B141" i="23"/>
  <c r="C141" i="23"/>
  <c r="D141" i="23"/>
  <c r="E141" i="23"/>
  <c r="F141" i="23"/>
  <c r="G141" i="23"/>
  <c r="H141" i="23"/>
  <c r="I141" i="23"/>
  <c r="J141" i="23"/>
  <c r="K141" i="23"/>
  <c r="L141" i="23"/>
  <c r="M141" i="23"/>
  <c r="N141" i="23"/>
  <c r="B142" i="23"/>
  <c r="C142" i="23"/>
  <c r="D142" i="23"/>
  <c r="E142" i="23"/>
  <c r="F142" i="23"/>
  <c r="G142" i="23"/>
  <c r="H142" i="23"/>
  <c r="I142" i="23"/>
  <c r="J142" i="23"/>
  <c r="K142" i="23"/>
  <c r="L142" i="23"/>
  <c r="M142" i="23"/>
  <c r="N142" i="23"/>
  <c r="B143" i="23"/>
  <c r="C143" i="23"/>
  <c r="D143" i="23"/>
  <c r="E143" i="23"/>
  <c r="F143" i="23"/>
  <c r="G143" i="23"/>
  <c r="H143" i="23"/>
  <c r="I143" i="23"/>
  <c r="J143" i="23"/>
  <c r="K143" i="23"/>
  <c r="L143" i="23"/>
  <c r="M143" i="23"/>
  <c r="N143" i="23"/>
  <c r="B144" i="23"/>
  <c r="C144" i="23"/>
  <c r="D144" i="23"/>
  <c r="E144" i="23"/>
  <c r="F144" i="23"/>
  <c r="G144" i="23"/>
  <c r="H144" i="23"/>
  <c r="I144" i="23"/>
  <c r="J144" i="23"/>
  <c r="K144" i="23"/>
  <c r="L144" i="23"/>
  <c r="M144" i="23"/>
  <c r="N144" i="23"/>
  <c r="B145" i="23"/>
  <c r="C145" i="23"/>
  <c r="D145" i="23"/>
  <c r="E145" i="23"/>
  <c r="F145" i="23"/>
  <c r="G145" i="23"/>
  <c r="H145" i="23"/>
  <c r="I145" i="23"/>
  <c r="J145" i="23"/>
  <c r="K145" i="23"/>
  <c r="L145" i="23"/>
  <c r="M145" i="23"/>
  <c r="N145" i="23"/>
  <c r="B146" i="23"/>
  <c r="C146" i="23"/>
  <c r="D146" i="23"/>
  <c r="E146" i="23"/>
  <c r="F146" i="23"/>
  <c r="G146" i="23"/>
  <c r="H146" i="23"/>
  <c r="I146" i="23"/>
  <c r="J146" i="23"/>
  <c r="K146" i="23"/>
  <c r="L146" i="23"/>
  <c r="M146" i="23"/>
  <c r="N146" i="23"/>
  <c r="B147" i="23"/>
  <c r="C147" i="23"/>
  <c r="D147" i="23"/>
  <c r="E147" i="23"/>
  <c r="F147" i="23"/>
  <c r="G147" i="23"/>
  <c r="H147" i="23"/>
  <c r="I147" i="23"/>
  <c r="J147" i="23"/>
  <c r="K147" i="23"/>
  <c r="L147" i="23"/>
  <c r="M147" i="23"/>
  <c r="N147" i="23"/>
  <c r="B148" i="23"/>
  <c r="C148" i="23"/>
  <c r="D148" i="23"/>
  <c r="E148" i="23"/>
  <c r="F148" i="23"/>
  <c r="G148" i="23"/>
  <c r="H148" i="23"/>
  <c r="I148" i="23"/>
  <c r="J148" i="23"/>
  <c r="K148" i="23"/>
  <c r="L148" i="23"/>
  <c r="M148" i="23"/>
  <c r="N148" i="23"/>
  <c r="B149" i="23"/>
  <c r="C149" i="23"/>
  <c r="D149" i="23"/>
  <c r="E149" i="23"/>
  <c r="F149" i="23"/>
  <c r="G149" i="23"/>
  <c r="H149" i="23"/>
  <c r="I149" i="23"/>
  <c r="J149" i="23"/>
  <c r="K149" i="23"/>
  <c r="L149" i="23"/>
  <c r="M149" i="23"/>
  <c r="N149" i="23"/>
  <c r="B150" i="23"/>
  <c r="C150" i="23"/>
  <c r="D150" i="23"/>
  <c r="E150" i="23"/>
  <c r="F150" i="23"/>
  <c r="G150" i="23"/>
  <c r="H150" i="23"/>
  <c r="I150" i="23"/>
  <c r="J150" i="23"/>
  <c r="K150" i="23"/>
  <c r="L150" i="23"/>
  <c r="M150" i="23"/>
  <c r="N150" i="23"/>
  <c r="B151" i="23"/>
  <c r="C151" i="23"/>
  <c r="D151" i="23"/>
  <c r="E151" i="23"/>
  <c r="F151" i="23"/>
  <c r="G151" i="23"/>
  <c r="H151" i="23"/>
  <c r="I151" i="23"/>
  <c r="J151" i="23"/>
  <c r="K151" i="23"/>
  <c r="L151" i="23"/>
  <c r="M151" i="23"/>
  <c r="N151" i="23"/>
  <c r="B152" i="23"/>
  <c r="C152" i="23"/>
  <c r="D152" i="23"/>
  <c r="E152" i="23"/>
  <c r="F152" i="23"/>
  <c r="G152" i="23"/>
  <c r="H152" i="23"/>
  <c r="I152" i="23"/>
  <c r="J152" i="23"/>
  <c r="K152" i="23"/>
  <c r="L152" i="23"/>
  <c r="M152" i="23"/>
  <c r="N152" i="23"/>
  <c r="B153" i="23"/>
  <c r="C153" i="23"/>
  <c r="D153" i="23"/>
  <c r="E153" i="23"/>
  <c r="F153" i="23"/>
  <c r="G153" i="23"/>
  <c r="H153" i="23"/>
  <c r="I153" i="23"/>
  <c r="J153" i="23"/>
  <c r="K153" i="23"/>
  <c r="L153" i="23"/>
  <c r="M153" i="23"/>
  <c r="N153" i="23"/>
  <c r="B154" i="23"/>
  <c r="C154" i="23"/>
  <c r="D154" i="23"/>
  <c r="E154" i="23"/>
  <c r="F154" i="23"/>
  <c r="G154" i="23"/>
  <c r="H154" i="23"/>
  <c r="I154" i="23"/>
  <c r="J154" i="23"/>
  <c r="K154" i="23"/>
  <c r="L154" i="23"/>
  <c r="M154" i="23"/>
  <c r="N154" i="23"/>
  <c r="C80" i="23"/>
  <c r="D80" i="23"/>
  <c r="E80" i="23"/>
  <c r="F80" i="23"/>
  <c r="G80" i="23"/>
  <c r="H80" i="23"/>
  <c r="I80" i="23"/>
  <c r="J80" i="23"/>
  <c r="K80" i="23"/>
  <c r="L80" i="23"/>
  <c r="M80" i="23"/>
  <c r="N80" i="23"/>
  <c r="B80" i="23"/>
  <c r="E158" i="17"/>
  <c r="B80" i="17"/>
  <c r="B158" i="17" s="1"/>
  <c r="C80" i="17"/>
  <c r="D80" i="17"/>
  <c r="E80" i="17"/>
  <c r="F80" i="17"/>
  <c r="G80" i="17"/>
  <c r="H80" i="17"/>
  <c r="I80" i="17"/>
  <c r="J80" i="17"/>
  <c r="J158" i="17" s="1"/>
  <c r="K80" i="17"/>
  <c r="L80" i="17"/>
  <c r="B81" i="17"/>
  <c r="C81" i="17"/>
  <c r="D81" i="17"/>
  <c r="E81" i="17"/>
  <c r="F81" i="17"/>
  <c r="G81" i="17"/>
  <c r="H81" i="17"/>
  <c r="I81" i="17"/>
  <c r="I159" i="17" s="1"/>
  <c r="J81" i="17"/>
  <c r="J159" i="17" s="1"/>
  <c r="K81" i="17"/>
  <c r="L81" i="17"/>
  <c r="B82" i="17"/>
  <c r="C82" i="17"/>
  <c r="D82" i="17"/>
  <c r="D160" i="17" s="1"/>
  <c r="E82" i="17"/>
  <c r="F82" i="17"/>
  <c r="G82" i="17"/>
  <c r="H82" i="17"/>
  <c r="I82" i="17"/>
  <c r="J82" i="17"/>
  <c r="K82" i="17"/>
  <c r="K160" i="17" s="1"/>
  <c r="L82" i="17"/>
  <c r="B83" i="17"/>
  <c r="C83" i="17"/>
  <c r="D83" i="17"/>
  <c r="D161" i="17" s="1"/>
  <c r="G161" i="17" s="1"/>
  <c r="E83" i="17"/>
  <c r="E161" i="17" s="1"/>
  <c r="F83" i="17"/>
  <c r="G83" i="17"/>
  <c r="H83" i="17"/>
  <c r="I83" i="17"/>
  <c r="J83" i="17"/>
  <c r="K83" i="17"/>
  <c r="L83" i="17"/>
  <c r="B84" i="17"/>
  <c r="C84" i="17"/>
  <c r="D84" i="17"/>
  <c r="E84" i="17"/>
  <c r="E162" i="17" s="1"/>
  <c r="G162" i="17" s="1"/>
  <c r="F84" i="17"/>
  <c r="G84" i="17"/>
  <c r="H84" i="17"/>
  <c r="I84" i="17"/>
  <c r="I162" i="17" s="1"/>
  <c r="J84" i="17"/>
  <c r="J162" i="17" s="1"/>
  <c r="K84" i="17"/>
  <c r="L84" i="17"/>
  <c r="B85" i="17"/>
  <c r="C85" i="17"/>
  <c r="D85" i="17"/>
  <c r="E85" i="17"/>
  <c r="F85" i="17"/>
  <c r="G85" i="17"/>
  <c r="H85" i="17"/>
  <c r="I85" i="17"/>
  <c r="J85" i="17"/>
  <c r="J163" i="17" s="1"/>
  <c r="K85" i="17"/>
  <c r="L85" i="17"/>
  <c r="B86" i="17"/>
  <c r="C86" i="17"/>
  <c r="C164" i="17" s="1"/>
  <c r="G164" i="17" s="1"/>
  <c r="D86" i="17"/>
  <c r="D164" i="17" s="1"/>
  <c r="E86" i="17"/>
  <c r="F86" i="17"/>
  <c r="G86" i="17"/>
  <c r="H86" i="17"/>
  <c r="H164" i="17" s="1"/>
  <c r="I86" i="17"/>
  <c r="J86" i="17"/>
  <c r="K86" i="17"/>
  <c r="L86" i="17"/>
  <c r="B87" i="17"/>
  <c r="C87" i="17"/>
  <c r="D87" i="17"/>
  <c r="D165" i="17" s="1"/>
  <c r="E87" i="17"/>
  <c r="E165" i="17" s="1"/>
  <c r="F87" i="17"/>
  <c r="G87" i="17"/>
  <c r="H87" i="17"/>
  <c r="H165" i="17" s="1"/>
  <c r="I87" i="17"/>
  <c r="J87" i="17"/>
  <c r="K87" i="17"/>
  <c r="L87" i="17"/>
  <c r="L165" i="17" s="1"/>
  <c r="B88" i="17"/>
  <c r="B166" i="17" s="1"/>
  <c r="C88" i="17"/>
  <c r="D88" i="17"/>
  <c r="E88" i="17"/>
  <c r="F88" i="17"/>
  <c r="G88" i="17"/>
  <c r="H88" i="17"/>
  <c r="I88" i="17"/>
  <c r="I166" i="17" s="1"/>
  <c r="J88" i="17"/>
  <c r="J166" i="17" s="1"/>
  <c r="K88" i="17"/>
  <c r="L88" i="17"/>
  <c r="B89" i="17"/>
  <c r="B167" i="17" s="1"/>
  <c r="C89" i="17"/>
  <c r="D89" i="17"/>
  <c r="E89" i="17"/>
  <c r="F89" i="17"/>
  <c r="F167" i="17" s="1"/>
  <c r="G167" i="17" s="1"/>
  <c r="G89" i="17"/>
  <c r="H89" i="17"/>
  <c r="I89" i="17"/>
  <c r="J89" i="17"/>
  <c r="K89" i="17"/>
  <c r="L89" i="17"/>
  <c r="B90" i="17"/>
  <c r="C90" i="17"/>
  <c r="C168" i="17" s="1"/>
  <c r="D90" i="17"/>
  <c r="D168" i="17" s="1"/>
  <c r="E90" i="17"/>
  <c r="F90" i="17"/>
  <c r="G90" i="17"/>
  <c r="H90" i="17"/>
  <c r="I90" i="17"/>
  <c r="J90" i="17"/>
  <c r="K90" i="17"/>
  <c r="K168" i="17" s="1"/>
  <c r="L90" i="17"/>
  <c r="L168" i="17" s="1"/>
  <c r="B91" i="17"/>
  <c r="C91" i="17"/>
  <c r="D91" i="17"/>
  <c r="E91" i="17"/>
  <c r="F91" i="17"/>
  <c r="G91" i="17"/>
  <c r="H91" i="17"/>
  <c r="H169" i="17" s="1"/>
  <c r="I91" i="17"/>
  <c r="I169" i="17" s="1"/>
  <c r="J91" i="17"/>
  <c r="K91" i="17"/>
  <c r="L91" i="17"/>
  <c r="B92" i="17"/>
  <c r="C92" i="17"/>
  <c r="D92" i="17"/>
  <c r="E92" i="17"/>
  <c r="E170" i="17" s="1"/>
  <c r="F92" i="17"/>
  <c r="F170" i="17" s="1"/>
  <c r="G92" i="17"/>
  <c r="H92" i="17"/>
  <c r="I92" i="17"/>
  <c r="J92" i="17"/>
  <c r="K92" i="17"/>
  <c r="L92" i="17"/>
  <c r="B93" i="17"/>
  <c r="B171" i="17" s="1"/>
  <c r="C93" i="17"/>
  <c r="C171" i="17" s="1"/>
  <c r="G171" i="17" s="1"/>
  <c r="D93" i="17"/>
  <c r="E93" i="17"/>
  <c r="F93" i="17"/>
  <c r="G93" i="17"/>
  <c r="H93" i="17"/>
  <c r="I93" i="17"/>
  <c r="J93" i="17"/>
  <c r="J171" i="17" s="1"/>
  <c r="K93" i="17"/>
  <c r="K171" i="17" s="1"/>
  <c r="L93" i="17"/>
  <c r="B94" i="17"/>
  <c r="C94" i="17"/>
  <c r="D94" i="17"/>
  <c r="E94" i="17"/>
  <c r="F94" i="17"/>
  <c r="G94" i="17"/>
  <c r="H94" i="17"/>
  <c r="I94" i="17"/>
  <c r="J94" i="17"/>
  <c r="K94" i="17"/>
  <c r="K172" i="17" s="1"/>
  <c r="L94" i="17"/>
  <c r="B95" i="17"/>
  <c r="C95" i="17"/>
  <c r="D95" i="17"/>
  <c r="D173" i="17" s="1"/>
  <c r="E95" i="17"/>
  <c r="E173" i="17" s="1"/>
  <c r="F95" i="17"/>
  <c r="G95" i="17"/>
  <c r="H95" i="17"/>
  <c r="I95" i="17"/>
  <c r="J95" i="17"/>
  <c r="K95" i="17"/>
  <c r="L95" i="17"/>
  <c r="L173" i="17" s="1"/>
  <c r="B96" i="17"/>
  <c r="B174" i="17" s="1"/>
  <c r="C96" i="17"/>
  <c r="D96" i="17"/>
  <c r="E96" i="17"/>
  <c r="E174" i="17" s="1"/>
  <c r="F96" i="17"/>
  <c r="G96" i="17"/>
  <c r="H96" i="17"/>
  <c r="I96" i="17"/>
  <c r="I174" i="17" s="1"/>
  <c r="J96" i="17"/>
  <c r="J174" i="17" s="1"/>
  <c r="K96" i="17"/>
  <c r="L96" i="17"/>
  <c r="B97" i="17"/>
  <c r="C97" i="17"/>
  <c r="D97" i="17"/>
  <c r="E97" i="17"/>
  <c r="F97" i="17"/>
  <c r="F175" i="17" s="1"/>
  <c r="G97" i="17"/>
  <c r="H97" i="17"/>
  <c r="I97" i="17"/>
  <c r="J97" i="17"/>
  <c r="J175" i="17" s="1"/>
  <c r="K97" i="17"/>
  <c r="L97" i="17"/>
  <c r="B98" i="17"/>
  <c r="C98" i="17"/>
  <c r="C176" i="17" s="1"/>
  <c r="D98" i="17"/>
  <c r="D176" i="17" s="1"/>
  <c r="E98" i="17"/>
  <c r="F98" i="17"/>
  <c r="G98" i="17"/>
  <c r="H98" i="17"/>
  <c r="I98" i="17"/>
  <c r="J98" i="17"/>
  <c r="K98" i="17"/>
  <c r="L98" i="17"/>
  <c r="L176" i="17" s="1"/>
  <c r="B99" i="17"/>
  <c r="C99" i="17"/>
  <c r="D99" i="17"/>
  <c r="E99" i="17"/>
  <c r="F99" i="17"/>
  <c r="G99" i="17"/>
  <c r="H99" i="17"/>
  <c r="I99" i="17"/>
  <c r="I177" i="17" s="1"/>
  <c r="J99" i="17"/>
  <c r="K99" i="17"/>
  <c r="L99" i="17"/>
  <c r="B100" i="17"/>
  <c r="C100" i="17"/>
  <c r="D100" i="17"/>
  <c r="E100" i="17"/>
  <c r="F100" i="17"/>
  <c r="F178" i="17" s="1"/>
  <c r="G100" i="17"/>
  <c r="H100" i="17"/>
  <c r="I100" i="17"/>
  <c r="J100" i="17"/>
  <c r="K100" i="17"/>
  <c r="L100" i="17"/>
  <c r="B101" i="17"/>
  <c r="C101" i="17"/>
  <c r="D101" i="17"/>
  <c r="E101" i="17"/>
  <c r="F101" i="17"/>
  <c r="G101" i="17"/>
  <c r="H101" i="17"/>
  <c r="I101" i="17"/>
  <c r="J101" i="17"/>
  <c r="J179" i="17" s="1"/>
  <c r="K101" i="17"/>
  <c r="L101" i="17"/>
  <c r="B102" i="17"/>
  <c r="C102" i="17"/>
  <c r="D102" i="17"/>
  <c r="E102" i="17"/>
  <c r="F102" i="17"/>
  <c r="G102" i="17"/>
  <c r="H102" i="17"/>
  <c r="H180" i="17" s="1"/>
  <c r="I102" i="17"/>
  <c r="J102" i="17"/>
  <c r="K102" i="17"/>
  <c r="L102" i="17"/>
  <c r="B103" i="17"/>
  <c r="C103" i="17"/>
  <c r="D103" i="17"/>
  <c r="D181" i="17" s="1"/>
  <c r="E103" i="17"/>
  <c r="E181" i="17" s="1"/>
  <c r="F103" i="17"/>
  <c r="G103" i="17"/>
  <c r="H103" i="17"/>
  <c r="H181" i="17" s="1"/>
  <c r="I103" i="17"/>
  <c r="J103" i="17"/>
  <c r="K103" i="17"/>
  <c r="L103" i="17"/>
  <c r="L181" i="17" s="1"/>
  <c r="B104" i="17"/>
  <c r="B182" i="17" s="1"/>
  <c r="C104" i="17"/>
  <c r="D104" i="17"/>
  <c r="E104" i="17"/>
  <c r="F104" i="17"/>
  <c r="G104" i="17"/>
  <c r="H104" i="17"/>
  <c r="I104" i="17"/>
  <c r="I182" i="17" s="1"/>
  <c r="J104" i="17"/>
  <c r="J182" i="17" s="1"/>
  <c r="K104" i="17"/>
  <c r="L104" i="17"/>
  <c r="B105" i="17"/>
  <c r="B183" i="17" s="1"/>
  <c r="C105" i="17"/>
  <c r="D105" i="17"/>
  <c r="E105" i="17"/>
  <c r="F105" i="17"/>
  <c r="F183" i="17" s="1"/>
  <c r="G105" i="17"/>
  <c r="H105" i="17"/>
  <c r="I105" i="17"/>
  <c r="J105" i="17"/>
  <c r="K105" i="17"/>
  <c r="L105" i="17"/>
  <c r="B106" i="17"/>
  <c r="C106" i="17"/>
  <c r="C184" i="17" s="1"/>
  <c r="D106" i="17"/>
  <c r="D184" i="17" s="1"/>
  <c r="E106" i="17"/>
  <c r="F106" i="17"/>
  <c r="G106" i="17"/>
  <c r="H106" i="17"/>
  <c r="I106" i="17"/>
  <c r="J106" i="17"/>
  <c r="K106" i="17"/>
  <c r="K184" i="17" s="1"/>
  <c r="L106" i="17"/>
  <c r="L184" i="17" s="1"/>
  <c r="B107" i="17"/>
  <c r="C107" i="17"/>
  <c r="D107" i="17"/>
  <c r="E107" i="17"/>
  <c r="F107" i="17"/>
  <c r="G107" i="17"/>
  <c r="H107" i="17"/>
  <c r="H185" i="17" s="1"/>
  <c r="I107" i="17"/>
  <c r="I185" i="17" s="1"/>
  <c r="J107" i="17"/>
  <c r="K107" i="17"/>
  <c r="L107" i="17"/>
  <c r="B108" i="17"/>
  <c r="C108" i="17"/>
  <c r="D108" i="17"/>
  <c r="E108" i="17"/>
  <c r="F108" i="17"/>
  <c r="F186" i="17" s="1"/>
  <c r="G108" i="17"/>
  <c r="H108" i="17"/>
  <c r="I108" i="17"/>
  <c r="J108" i="17"/>
  <c r="K108" i="17"/>
  <c r="L108" i="17"/>
  <c r="B109" i="17"/>
  <c r="B187" i="17" s="1"/>
  <c r="C109" i="17"/>
  <c r="C187" i="17" s="1"/>
  <c r="G187" i="17" s="1"/>
  <c r="D109" i="17"/>
  <c r="E109" i="17"/>
  <c r="F109" i="17"/>
  <c r="G109" i="17"/>
  <c r="H109" i="17"/>
  <c r="I109" i="17"/>
  <c r="J109" i="17"/>
  <c r="K109" i="17"/>
  <c r="L109" i="17"/>
  <c r="B110" i="17"/>
  <c r="C110" i="17"/>
  <c r="D110" i="17"/>
  <c r="E110" i="17"/>
  <c r="F110" i="17"/>
  <c r="G110" i="17"/>
  <c r="H110" i="17"/>
  <c r="H188" i="17" s="1"/>
  <c r="I110" i="17"/>
  <c r="J110" i="17"/>
  <c r="K110" i="17"/>
  <c r="K188" i="17" s="1"/>
  <c r="L110" i="17"/>
  <c r="B111" i="17"/>
  <c r="C111" i="17"/>
  <c r="D111" i="17"/>
  <c r="E111" i="17"/>
  <c r="F111" i="17"/>
  <c r="G111" i="17"/>
  <c r="H111" i="17"/>
  <c r="I111" i="17"/>
  <c r="J111" i="17"/>
  <c r="K111" i="17"/>
  <c r="L111" i="17"/>
  <c r="L189" i="17" s="1"/>
  <c r="B112" i="17"/>
  <c r="B190" i="17" s="1"/>
  <c r="C112" i="17"/>
  <c r="D112" i="17"/>
  <c r="E112" i="17"/>
  <c r="E190" i="17" s="1"/>
  <c r="G190" i="17" s="1"/>
  <c r="F112" i="17"/>
  <c r="G112" i="17"/>
  <c r="H112" i="17"/>
  <c r="I112" i="17"/>
  <c r="I190" i="17" s="1"/>
  <c r="J112" i="17"/>
  <c r="J190" i="17" s="1"/>
  <c r="K112" i="17"/>
  <c r="L112" i="17"/>
  <c r="B113" i="17"/>
  <c r="C113" i="17"/>
  <c r="D113" i="17"/>
  <c r="E113" i="17"/>
  <c r="F113" i="17"/>
  <c r="F191" i="17" s="1"/>
  <c r="G113" i="17"/>
  <c r="H113" i="17"/>
  <c r="I113" i="17"/>
  <c r="J113" i="17"/>
  <c r="J191" i="17" s="1"/>
  <c r="K113" i="17"/>
  <c r="L113" i="17"/>
  <c r="B114" i="17"/>
  <c r="C114" i="17"/>
  <c r="C192" i="17" s="1"/>
  <c r="D114" i="17"/>
  <c r="D192" i="17" s="1"/>
  <c r="E114" i="17"/>
  <c r="F114" i="17"/>
  <c r="G114" i="17"/>
  <c r="H114" i="17"/>
  <c r="I114" i="17"/>
  <c r="J114" i="17"/>
  <c r="K114" i="17"/>
  <c r="L114" i="17"/>
  <c r="L192" i="17" s="1"/>
  <c r="B115" i="17"/>
  <c r="C115" i="17"/>
  <c r="D115" i="17"/>
  <c r="D193" i="17" s="1"/>
  <c r="G193" i="17" s="1"/>
  <c r="E115" i="17"/>
  <c r="F115" i="17"/>
  <c r="G115" i="17"/>
  <c r="H115" i="17"/>
  <c r="I115" i="17"/>
  <c r="I193" i="17" s="1"/>
  <c r="J115" i="17"/>
  <c r="K115" i="17"/>
  <c r="L115" i="17"/>
  <c r="B116" i="17"/>
  <c r="C116" i="17"/>
  <c r="D116" i="17"/>
  <c r="E116" i="17"/>
  <c r="F116" i="17"/>
  <c r="F194" i="17" s="1"/>
  <c r="G116" i="17"/>
  <c r="H116" i="17"/>
  <c r="I116" i="17"/>
  <c r="I194" i="17" s="1"/>
  <c r="J116" i="17"/>
  <c r="K116" i="17"/>
  <c r="L116" i="17"/>
  <c r="B117" i="17"/>
  <c r="C117" i="17"/>
  <c r="D117" i="17"/>
  <c r="E117" i="17"/>
  <c r="F117" i="17"/>
  <c r="G117" i="17"/>
  <c r="H117" i="17"/>
  <c r="I117" i="17"/>
  <c r="J117" i="17"/>
  <c r="J195" i="17" s="1"/>
  <c r="K117" i="17"/>
  <c r="L117" i="17"/>
  <c r="B118" i="17"/>
  <c r="C118" i="17"/>
  <c r="C196" i="17" s="1"/>
  <c r="G196" i="17" s="1"/>
  <c r="D118" i="17"/>
  <c r="E118" i="17"/>
  <c r="F118" i="17"/>
  <c r="G118" i="17"/>
  <c r="H118" i="17"/>
  <c r="H196" i="17" s="1"/>
  <c r="I118" i="17"/>
  <c r="J118" i="17"/>
  <c r="K118" i="17"/>
  <c r="L118" i="17"/>
  <c r="B119" i="17"/>
  <c r="C119" i="17"/>
  <c r="D119" i="17"/>
  <c r="D197" i="17" s="1"/>
  <c r="E119" i="17"/>
  <c r="E197" i="17" s="1"/>
  <c r="F119" i="17"/>
  <c r="G119" i="17"/>
  <c r="H119" i="17"/>
  <c r="H197" i="17" s="1"/>
  <c r="I119" i="17"/>
  <c r="J119" i="17"/>
  <c r="K119" i="17"/>
  <c r="L119" i="17"/>
  <c r="L197" i="17" s="1"/>
  <c r="B120" i="17"/>
  <c r="B198" i="17" s="1"/>
  <c r="C120" i="17"/>
  <c r="D120" i="17"/>
  <c r="E120" i="17"/>
  <c r="F120" i="17"/>
  <c r="G120" i="17"/>
  <c r="H120" i="17"/>
  <c r="I120" i="17"/>
  <c r="I198" i="17" s="1"/>
  <c r="J120" i="17"/>
  <c r="J198" i="17" s="1"/>
  <c r="K120" i="17"/>
  <c r="L120" i="17"/>
  <c r="B121" i="17"/>
  <c r="C121" i="17"/>
  <c r="D121" i="17"/>
  <c r="E121" i="17"/>
  <c r="F121" i="17"/>
  <c r="F199" i="17" s="1"/>
  <c r="G199" i="17" s="1"/>
  <c r="G121" i="17"/>
  <c r="H121" i="17"/>
  <c r="I121" i="17"/>
  <c r="J121" i="17"/>
  <c r="K121" i="17"/>
  <c r="L121" i="17"/>
  <c r="B122" i="17"/>
  <c r="C122" i="17"/>
  <c r="C200" i="17" s="1"/>
  <c r="D122" i="17"/>
  <c r="D200" i="17" s="1"/>
  <c r="E122" i="17"/>
  <c r="F122" i="17"/>
  <c r="G122" i="17"/>
  <c r="H122" i="17"/>
  <c r="I122" i="17"/>
  <c r="J122" i="17"/>
  <c r="K122" i="17"/>
  <c r="K200" i="17" s="1"/>
  <c r="L122" i="17"/>
  <c r="L200" i="17" s="1"/>
  <c r="B123" i="17"/>
  <c r="C123" i="17"/>
  <c r="D123" i="17"/>
  <c r="E123" i="17"/>
  <c r="F123" i="17"/>
  <c r="G123" i="17"/>
  <c r="H123" i="17"/>
  <c r="I123" i="17"/>
  <c r="I201" i="17" s="1"/>
  <c r="J123" i="17"/>
  <c r="K123" i="17"/>
  <c r="L123" i="17"/>
  <c r="B124" i="17"/>
  <c r="C124" i="17"/>
  <c r="D124" i="17"/>
  <c r="E124" i="17"/>
  <c r="E202" i="17" s="1"/>
  <c r="F124" i="17"/>
  <c r="F202" i="17" s="1"/>
  <c r="G124" i="17"/>
  <c r="H124" i="17"/>
  <c r="I124" i="17"/>
  <c r="J124" i="17"/>
  <c r="K124" i="17"/>
  <c r="L124" i="17"/>
  <c r="B125" i="17"/>
  <c r="B203" i="17" s="1"/>
  <c r="C125" i="17"/>
  <c r="D125" i="17"/>
  <c r="E125" i="17"/>
  <c r="F125" i="17"/>
  <c r="F203" i="17" s="1"/>
  <c r="G125" i="17"/>
  <c r="H125" i="17"/>
  <c r="I125" i="17"/>
  <c r="J125" i="17"/>
  <c r="J203" i="17" s="1"/>
  <c r="K125" i="17"/>
  <c r="K203" i="17" s="1"/>
  <c r="L125" i="17"/>
  <c r="B126" i="17"/>
  <c r="C126" i="17"/>
  <c r="D126" i="17"/>
  <c r="E126" i="17"/>
  <c r="F126" i="17"/>
  <c r="G126" i="17"/>
  <c r="H126" i="17"/>
  <c r="H204" i="17" s="1"/>
  <c r="I126" i="17"/>
  <c r="J126" i="17"/>
  <c r="K126" i="17"/>
  <c r="K204" i="17" s="1"/>
  <c r="L126" i="17"/>
  <c r="B127" i="17"/>
  <c r="C127" i="17"/>
  <c r="D127" i="17"/>
  <c r="D205" i="17" s="1"/>
  <c r="E127" i="17"/>
  <c r="E205" i="17" s="1"/>
  <c r="F127" i="17"/>
  <c r="G127" i="17"/>
  <c r="H127" i="17"/>
  <c r="I127" i="17"/>
  <c r="J127" i="17"/>
  <c r="K127" i="17"/>
  <c r="L127" i="17"/>
  <c r="B128" i="17"/>
  <c r="B206" i="17" s="1"/>
  <c r="C128" i="17"/>
  <c r="D128" i="17"/>
  <c r="E128" i="17"/>
  <c r="F128" i="17"/>
  <c r="G128" i="17"/>
  <c r="H128" i="17"/>
  <c r="I128" i="17"/>
  <c r="J128" i="17"/>
  <c r="J206" i="17" s="1"/>
  <c r="K128" i="17"/>
  <c r="L128" i="17"/>
  <c r="B129" i="17"/>
  <c r="C129" i="17"/>
  <c r="D129" i="17"/>
  <c r="E129" i="17"/>
  <c r="F129" i="17"/>
  <c r="G129" i="17"/>
  <c r="H129" i="17"/>
  <c r="I129" i="17"/>
  <c r="J129" i="17"/>
  <c r="K129" i="17"/>
  <c r="L129" i="17"/>
  <c r="B130" i="17"/>
  <c r="C130" i="17"/>
  <c r="D130" i="17"/>
  <c r="D208" i="17" s="1"/>
  <c r="E130" i="17"/>
  <c r="F130" i="17"/>
  <c r="G130" i="17"/>
  <c r="H130" i="17"/>
  <c r="I130" i="17"/>
  <c r="J130" i="17"/>
  <c r="K130" i="17"/>
  <c r="L130" i="17"/>
  <c r="B131" i="17"/>
  <c r="C131" i="17"/>
  <c r="D131" i="17"/>
  <c r="E131" i="17"/>
  <c r="F131" i="17"/>
  <c r="G131" i="17"/>
  <c r="H131" i="17"/>
  <c r="I131" i="17"/>
  <c r="J131" i="17"/>
  <c r="K131" i="17"/>
  <c r="L131" i="17"/>
  <c r="B132" i="17"/>
  <c r="C132" i="17"/>
  <c r="D132" i="17"/>
  <c r="E132" i="17"/>
  <c r="F132" i="17"/>
  <c r="G132" i="17"/>
  <c r="H132" i="17"/>
  <c r="I132" i="17"/>
  <c r="J132" i="17"/>
  <c r="K132" i="17"/>
  <c r="L132" i="17"/>
  <c r="B133" i="17"/>
  <c r="C133" i="17"/>
  <c r="D133" i="17"/>
  <c r="E133" i="17"/>
  <c r="F133" i="17"/>
  <c r="G133" i="17"/>
  <c r="H133" i="17"/>
  <c r="I133" i="17"/>
  <c r="J133" i="17"/>
  <c r="J211" i="17" s="1"/>
  <c r="K133" i="17"/>
  <c r="L133" i="17"/>
  <c r="B134" i="17"/>
  <c r="C134" i="17"/>
  <c r="D134" i="17"/>
  <c r="E134" i="17"/>
  <c r="F134" i="17"/>
  <c r="G134" i="17"/>
  <c r="H134" i="17"/>
  <c r="H212" i="17" s="1"/>
  <c r="I134" i="17"/>
  <c r="J134" i="17"/>
  <c r="K134" i="17"/>
  <c r="L134" i="17"/>
  <c r="B135" i="17"/>
  <c r="C135" i="17"/>
  <c r="D135" i="17"/>
  <c r="D213" i="17" s="1"/>
  <c r="E135" i="17"/>
  <c r="E213" i="17" s="1"/>
  <c r="F135" i="17"/>
  <c r="G135" i="17"/>
  <c r="H135" i="17"/>
  <c r="H213" i="17" s="1"/>
  <c r="I135" i="17"/>
  <c r="J135" i="17"/>
  <c r="K135" i="17"/>
  <c r="L135" i="17"/>
  <c r="L213" i="17" s="1"/>
  <c r="B136" i="17"/>
  <c r="B214" i="17" s="1"/>
  <c r="C136" i="17"/>
  <c r="D136" i="17"/>
  <c r="E136" i="17"/>
  <c r="F136" i="17"/>
  <c r="G136" i="17"/>
  <c r="H136" i="17"/>
  <c r="I136" i="17"/>
  <c r="I214" i="17" s="1"/>
  <c r="J136" i="17"/>
  <c r="J214" i="17" s="1"/>
  <c r="K136" i="17"/>
  <c r="L136" i="17"/>
  <c r="B137" i="17"/>
  <c r="C137" i="17"/>
  <c r="D137" i="17"/>
  <c r="E137" i="17"/>
  <c r="F137" i="17"/>
  <c r="G137" i="17"/>
  <c r="H137" i="17"/>
  <c r="I137" i="17"/>
  <c r="J137" i="17"/>
  <c r="K137" i="17"/>
  <c r="L137" i="17"/>
  <c r="B138" i="17"/>
  <c r="C138" i="17"/>
  <c r="C216" i="17" s="1"/>
  <c r="D138" i="17"/>
  <c r="D216" i="17" s="1"/>
  <c r="E138" i="17"/>
  <c r="F138" i="17"/>
  <c r="G138" i="17"/>
  <c r="H138" i="17"/>
  <c r="I138" i="17"/>
  <c r="J138" i="17"/>
  <c r="K138" i="17"/>
  <c r="L138" i="17"/>
  <c r="L216" i="17" s="1"/>
  <c r="B139" i="17"/>
  <c r="C139" i="17"/>
  <c r="D139" i="17"/>
  <c r="E139" i="17"/>
  <c r="F139" i="17"/>
  <c r="G139" i="17"/>
  <c r="H139" i="17"/>
  <c r="H217" i="17" s="1"/>
  <c r="I139" i="17"/>
  <c r="I217" i="17" s="1"/>
  <c r="J139" i="17"/>
  <c r="K139" i="17"/>
  <c r="L139" i="17"/>
  <c r="B140" i="17"/>
  <c r="C140" i="17"/>
  <c r="D140" i="17"/>
  <c r="E140" i="17"/>
  <c r="F140" i="17"/>
  <c r="F218" i="17" s="1"/>
  <c r="G140" i="17"/>
  <c r="H140" i="17"/>
  <c r="I140" i="17"/>
  <c r="J140" i="17"/>
  <c r="K140" i="17"/>
  <c r="L140" i="17"/>
  <c r="B141" i="17"/>
  <c r="B219" i="17" s="1"/>
  <c r="C141" i="17"/>
  <c r="C219" i="17" s="1"/>
  <c r="G219" i="17" s="1"/>
  <c r="D141" i="17"/>
  <c r="E141" i="17"/>
  <c r="F141" i="17"/>
  <c r="F219" i="17" s="1"/>
  <c r="G141" i="17"/>
  <c r="H141" i="17"/>
  <c r="I141" i="17"/>
  <c r="J141" i="17"/>
  <c r="K141" i="17"/>
  <c r="L141" i="17"/>
  <c r="B142" i="17"/>
  <c r="C142" i="17"/>
  <c r="D142" i="17"/>
  <c r="E142" i="17"/>
  <c r="F142" i="17"/>
  <c r="G142" i="17"/>
  <c r="H142" i="17"/>
  <c r="H220" i="17" s="1"/>
  <c r="I142" i="17"/>
  <c r="J142" i="17"/>
  <c r="K142" i="17"/>
  <c r="K220" i="17" s="1"/>
  <c r="L142" i="17"/>
  <c r="B143" i="17"/>
  <c r="C143" i="17"/>
  <c r="D143" i="17"/>
  <c r="E143" i="17"/>
  <c r="F143" i="17"/>
  <c r="G143" i="17"/>
  <c r="H143" i="17"/>
  <c r="I143" i="17"/>
  <c r="J143" i="17"/>
  <c r="K143" i="17"/>
  <c r="L143" i="17"/>
  <c r="L221" i="17" s="1"/>
  <c r="B144" i="17"/>
  <c r="B222" i="17" s="1"/>
  <c r="C144" i="17"/>
  <c r="D144" i="17"/>
  <c r="E144" i="17"/>
  <c r="E222" i="17" s="1"/>
  <c r="G222" i="17" s="1"/>
  <c r="F144" i="17"/>
  <c r="G144" i="17"/>
  <c r="H144" i="17"/>
  <c r="I144" i="17"/>
  <c r="I222" i="17" s="1"/>
  <c r="J144" i="17"/>
  <c r="J222" i="17" s="1"/>
  <c r="K144" i="17"/>
  <c r="L144" i="17"/>
  <c r="B145" i="17"/>
  <c r="C145" i="17"/>
  <c r="D145" i="17"/>
  <c r="E145" i="17"/>
  <c r="F145" i="17"/>
  <c r="F223" i="17" s="1"/>
  <c r="G145" i="17"/>
  <c r="H145" i="17"/>
  <c r="I145" i="17"/>
  <c r="J145" i="17"/>
  <c r="J223" i="17" s="1"/>
  <c r="K145" i="17"/>
  <c r="L145" i="17"/>
  <c r="B146" i="17"/>
  <c r="C146" i="17"/>
  <c r="C224" i="17" s="1"/>
  <c r="D146" i="17"/>
  <c r="D224" i="17" s="1"/>
  <c r="E146" i="17"/>
  <c r="F146" i="17"/>
  <c r="G146" i="17"/>
  <c r="H146" i="17"/>
  <c r="I146" i="17"/>
  <c r="J146" i="17"/>
  <c r="K146" i="17"/>
  <c r="L146" i="17"/>
  <c r="L224" i="17" s="1"/>
  <c r="B147" i="17"/>
  <c r="C147" i="17"/>
  <c r="D147" i="17"/>
  <c r="D225" i="17" s="1"/>
  <c r="G225" i="17" s="1"/>
  <c r="E147" i="17"/>
  <c r="F147" i="17"/>
  <c r="G147" i="17"/>
  <c r="H147" i="17"/>
  <c r="I147" i="17"/>
  <c r="I225" i="17" s="1"/>
  <c r="J147" i="17"/>
  <c r="K147" i="17"/>
  <c r="L147" i="17"/>
  <c r="B148" i="17"/>
  <c r="C148" i="17"/>
  <c r="D148" i="17"/>
  <c r="E148" i="17"/>
  <c r="F148" i="17"/>
  <c r="F226" i="17" s="1"/>
  <c r="G148" i="17"/>
  <c r="H148" i="17"/>
  <c r="I148" i="17"/>
  <c r="I226" i="17" s="1"/>
  <c r="J148" i="17"/>
  <c r="K148" i="17"/>
  <c r="L148" i="17"/>
  <c r="B149" i="17"/>
  <c r="C149" i="17"/>
  <c r="D149" i="17"/>
  <c r="E149" i="17"/>
  <c r="F149" i="17"/>
  <c r="G149" i="17"/>
  <c r="H149" i="17"/>
  <c r="I149" i="17"/>
  <c r="J149" i="17"/>
  <c r="J227" i="17" s="1"/>
  <c r="K149" i="17"/>
  <c r="L149" i="17"/>
  <c r="B150" i="17"/>
  <c r="C150" i="17"/>
  <c r="C228" i="17" s="1"/>
  <c r="G228" i="17" s="1"/>
  <c r="D150" i="17"/>
  <c r="E150" i="17"/>
  <c r="F150" i="17"/>
  <c r="G150" i="17"/>
  <c r="H150" i="17"/>
  <c r="H228" i="17" s="1"/>
  <c r="I150" i="17"/>
  <c r="J150" i="17"/>
  <c r="K150" i="17"/>
  <c r="L150" i="17"/>
  <c r="B151" i="17"/>
  <c r="C151" i="17"/>
  <c r="D151" i="17"/>
  <c r="D229" i="17" s="1"/>
  <c r="E151" i="17"/>
  <c r="E229" i="17" s="1"/>
  <c r="F151" i="17"/>
  <c r="G151" i="17"/>
  <c r="H151" i="17"/>
  <c r="H229" i="17" s="1"/>
  <c r="I151" i="17"/>
  <c r="J151" i="17"/>
  <c r="K151" i="17"/>
  <c r="L151" i="17"/>
  <c r="L229" i="17" s="1"/>
  <c r="B152" i="17"/>
  <c r="B230" i="17" s="1"/>
  <c r="C152" i="17"/>
  <c r="D152" i="17"/>
  <c r="E152" i="17"/>
  <c r="F152" i="17"/>
  <c r="G152" i="17"/>
  <c r="H152" i="17"/>
  <c r="I152" i="17"/>
  <c r="I230" i="17" s="1"/>
  <c r="J152" i="17"/>
  <c r="J230" i="17" s="1"/>
  <c r="K152" i="17"/>
  <c r="L152" i="17"/>
  <c r="B153" i="17"/>
  <c r="C153" i="17"/>
  <c r="D153" i="17"/>
  <c r="E153" i="17"/>
  <c r="F153" i="17"/>
  <c r="F231" i="17" s="1"/>
  <c r="G153" i="17"/>
  <c r="H153" i="17"/>
  <c r="I153" i="17"/>
  <c r="J153" i="17"/>
  <c r="K153" i="17"/>
  <c r="L153" i="17"/>
  <c r="B154" i="17"/>
  <c r="C154" i="17"/>
  <c r="C232" i="17" s="1"/>
  <c r="D154" i="17"/>
  <c r="D232" i="17" s="1"/>
  <c r="E154" i="17"/>
  <c r="F154" i="17"/>
  <c r="G154" i="17"/>
  <c r="H154" i="17"/>
  <c r="I154" i="17"/>
  <c r="J154" i="17"/>
  <c r="K154" i="17"/>
  <c r="K232" i="17" s="1"/>
  <c r="L154" i="17"/>
  <c r="L232" i="17" s="1"/>
  <c r="C158" i="17"/>
  <c r="D158" i="17"/>
  <c r="F158" i="17"/>
  <c r="H158" i="17"/>
  <c r="I158" i="17"/>
  <c r="K158" i="17"/>
  <c r="L158" i="17"/>
  <c r="B159" i="17"/>
  <c r="C159" i="17"/>
  <c r="D159" i="17"/>
  <c r="E159" i="17"/>
  <c r="G159" i="17" s="1"/>
  <c r="F159" i="17"/>
  <c r="H159" i="17"/>
  <c r="K159" i="17"/>
  <c r="L159" i="17"/>
  <c r="B160" i="17"/>
  <c r="C160" i="17"/>
  <c r="E160" i="17"/>
  <c r="F160" i="17"/>
  <c r="H160" i="17"/>
  <c r="I160" i="17"/>
  <c r="J160" i="17"/>
  <c r="L160" i="17"/>
  <c r="B161" i="17"/>
  <c r="C161" i="17"/>
  <c r="F161" i="17"/>
  <c r="H161" i="17"/>
  <c r="I161" i="17"/>
  <c r="J161" i="17"/>
  <c r="K161" i="17"/>
  <c r="L161" i="17"/>
  <c r="B162" i="17"/>
  <c r="C162" i="17"/>
  <c r="D162" i="17"/>
  <c r="F162" i="17"/>
  <c r="H162" i="17"/>
  <c r="K162" i="17"/>
  <c r="L162" i="17"/>
  <c r="B163" i="17"/>
  <c r="C163" i="17"/>
  <c r="G163" i="17" s="1"/>
  <c r="D163" i="17"/>
  <c r="E163" i="17"/>
  <c r="F163" i="17"/>
  <c r="H163" i="17"/>
  <c r="I163" i="17"/>
  <c r="K163" i="17"/>
  <c r="L163" i="17"/>
  <c r="B164" i="17"/>
  <c r="E164" i="17"/>
  <c r="F164" i="17"/>
  <c r="I164" i="17"/>
  <c r="J164" i="17"/>
  <c r="K164" i="17"/>
  <c r="L164" i="17"/>
  <c r="B165" i="17"/>
  <c r="C165" i="17"/>
  <c r="F165" i="17"/>
  <c r="I165" i="17"/>
  <c r="J165" i="17"/>
  <c r="K165" i="17"/>
  <c r="C166" i="17"/>
  <c r="G166" i="17" s="1"/>
  <c r="D166" i="17"/>
  <c r="E166" i="17"/>
  <c r="F166" i="17"/>
  <c r="H166" i="17"/>
  <c r="K166" i="17"/>
  <c r="L166" i="17"/>
  <c r="C167" i="17"/>
  <c r="D167" i="17"/>
  <c r="E167" i="17"/>
  <c r="H167" i="17"/>
  <c r="I167" i="17"/>
  <c r="J167" i="17"/>
  <c r="K167" i="17"/>
  <c r="L167" i="17"/>
  <c r="B168" i="17"/>
  <c r="E168" i="17"/>
  <c r="F168" i="17"/>
  <c r="H168" i="17"/>
  <c r="I168" i="17"/>
  <c r="J168" i="17"/>
  <c r="B169" i="17"/>
  <c r="C169" i="17"/>
  <c r="G169" i="17" s="1"/>
  <c r="D169" i="17"/>
  <c r="E169" i="17"/>
  <c r="F169" i="17"/>
  <c r="J169" i="17"/>
  <c r="K169" i="17"/>
  <c r="L169" i="17"/>
  <c r="B170" i="17"/>
  <c r="C170" i="17"/>
  <c r="D170" i="17"/>
  <c r="H170" i="17"/>
  <c r="I170" i="17"/>
  <c r="J170" i="17"/>
  <c r="K170" i="17"/>
  <c r="L170" i="17"/>
  <c r="D171" i="17"/>
  <c r="E171" i="17"/>
  <c r="F171" i="17"/>
  <c r="H171" i="17"/>
  <c r="I171" i="17"/>
  <c r="L171" i="17"/>
  <c r="B172" i="17"/>
  <c r="C172" i="17"/>
  <c r="D172" i="17"/>
  <c r="G172" i="17" s="1"/>
  <c r="E172" i="17"/>
  <c r="F172" i="17"/>
  <c r="H172" i="17"/>
  <c r="I172" i="17"/>
  <c r="J172" i="17"/>
  <c r="L172" i="17"/>
  <c r="B173" i="17"/>
  <c r="C173" i="17"/>
  <c r="F173" i="17"/>
  <c r="H173" i="17"/>
  <c r="I173" i="17"/>
  <c r="J173" i="17"/>
  <c r="K173" i="17"/>
  <c r="C174" i="17"/>
  <c r="G174" i="17" s="1"/>
  <c r="D174" i="17"/>
  <c r="F174" i="17"/>
  <c r="H174" i="17"/>
  <c r="K174" i="17"/>
  <c r="L174" i="17"/>
  <c r="B175" i="17"/>
  <c r="C175" i="17"/>
  <c r="D175" i="17"/>
  <c r="G175" i="17" s="1"/>
  <c r="E175" i="17"/>
  <c r="H175" i="17"/>
  <c r="I175" i="17"/>
  <c r="K175" i="17"/>
  <c r="L175" i="17"/>
  <c r="B176" i="17"/>
  <c r="E176" i="17"/>
  <c r="F176" i="17"/>
  <c r="H176" i="17"/>
  <c r="I176" i="17"/>
  <c r="J176" i="17"/>
  <c r="K176" i="17"/>
  <c r="B177" i="17"/>
  <c r="C177" i="17"/>
  <c r="G177" i="17" s="1"/>
  <c r="D177" i="17"/>
  <c r="E177" i="17"/>
  <c r="F177" i="17"/>
  <c r="H177" i="17"/>
  <c r="J177" i="17"/>
  <c r="K177" i="17"/>
  <c r="L177" i="17"/>
  <c r="B178" i="17"/>
  <c r="C178" i="17"/>
  <c r="D178" i="17"/>
  <c r="E178" i="17"/>
  <c r="H178" i="17"/>
  <c r="I178" i="17"/>
  <c r="J178" i="17"/>
  <c r="K178" i="17"/>
  <c r="L178" i="17"/>
  <c r="B179" i="17"/>
  <c r="C179" i="17"/>
  <c r="G179" i="17" s="1"/>
  <c r="D179" i="17"/>
  <c r="E179" i="17"/>
  <c r="F179" i="17"/>
  <c r="H179" i="17"/>
  <c r="I179" i="17"/>
  <c r="K179" i="17"/>
  <c r="L179" i="17"/>
  <c r="B180" i="17"/>
  <c r="C180" i="17"/>
  <c r="D180" i="17"/>
  <c r="E180" i="17"/>
  <c r="F180" i="17"/>
  <c r="I180" i="17"/>
  <c r="J180" i="17"/>
  <c r="K180" i="17"/>
  <c r="L180" i="17"/>
  <c r="B181" i="17"/>
  <c r="C181" i="17"/>
  <c r="F181" i="17"/>
  <c r="I181" i="17"/>
  <c r="J181" i="17"/>
  <c r="K181" i="17"/>
  <c r="C182" i="17"/>
  <c r="G182" i="17" s="1"/>
  <c r="D182" i="17"/>
  <c r="E182" i="17"/>
  <c r="F182" i="17"/>
  <c r="H182" i="17"/>
  <c r="K182" i="17"/>
  <c r="L182" i="17"/>
  <c r="C183" i="17"/>
  <c r="D183" i="17"/>
  <c r="E183" i="17"/>
  <c r="H183" i="17"/>
  <c r="I183" i="17"/>
  <c r="J183" i="17"/>
  <c r="K183" i="17"/>
  <c r="L183" i="17"/>
  <c r="B184" i="17"/>
  <c r="E184" i="17"/>
  <c r="F184" i="17"/>
  <c r="H184" i="17"/>
  <c r="I184" i="17"/>
  <c r="J184" i="17"/>
  <c r="B185" i="17"/>
  <c r="C185" i="17"/>
  <c r="G185" i="17" s="1"/>
  <c r="D185" i="17"/>
  <c r="E185" i="17"/>
  <c r="F185" i="17"/>
  <c r="J185" i="17"/>
  <c r="K185" i="17"/>
  <c r="L185" i="17"/>
  <c r="B186" i="17"/>
  <c r="C186" i="17"/>
  <c r="D186" i="17"/>
  <c r="E186" i="17"/>
  <c r="H186" i="17"/>
  <c r="I186" i="17"/>
  <c r="J186" i="17"/>
  <c r="K186" i="17"/>
  <c r="L186" i="17"/>
  <c r="D187" i="17"/>
  <c r="E187" i="17"/>
  <c r="F187" i="17"/>
  <c r="H187" i="17"/>
  <c r="I187" i="17"/>
  <c r="J187" i="17"/>
  <c r="K187" i="17"/>
  <c r="L187" i="17"/>
  <c r="B188" i="17"/>
  <c r="C188" i="17"/>
  <c r="D188" i="17"/>
  <c r="G188" i="17" s="1"/>
  <c r="E188" i="17"/>
  <c r="F188" i="17"/>
  <c r="I188" i="17"/>
  <c r="J188" i="17"/>
  <c r="L188" i="17"/>
  <c r="B189" i="17"/>
  <c r="C189" i="17"/>
  <c r="D189" i="17"/>
  <c r="E189" i="17"/>
  <c r="F189" i="17"/>
  <c r="H189" i="17"/>
  <c r="I189" i="17"/>
  <c r="J189" i="17"/>
  <c r="K189" i="17"/>
  <c r="C190" i="17"/>
  <c r="D190" i="17"/>
  <c r="F190" i="17"/>
  <c r="H190" i="17"/>
  <c r="K190" i="17"/>
  <c r="L190" i="17"/>
  <c r="B191" i="17"/>
  <c r="C191" i="17"/>
  <c r="D191" i="17"/>
  <c r="E191" i="17"/>
  <c r="H191" i="17"/>
  <c r="I191" i="17"/>
  <c r="K191" i="17"/>
  <c r="L191" i="17"/>
  <c r="B192" i="17"/>
  <c r="E192" i="17"/>
  <c r="F192" i="17"/>
  <c r="H192" i="17"/>
  <c r="I192" i="17"/>
  <c r="J192" i="17"/>
  <c r="K192" i="17"/>
  <c r="B193" i="17"/>
  <c r="C193" i="17"/>
  <c r="E193" i="17"/>
  <c r="F193" i="17"/>
  <c r="H193" i="17"/>
  <c r="J193" i="17"/>
  <c r="K193" i="17"/>
  <c r="L193" i="17"/>
  <c r="B194" i="17"/>
  <c r="C194" i="17"/>
  <c r="D194" i="17"/>
  <c r="E194" i="17"/>
  <c r="H194" i="17"/>
  <c r="J194" i="17"/>
  <c r="K194" i="17"/>
  <c r="L194" i="17"/>
  <c r="B195" i="17"/>
  <c r="C195" i="17"/>
  <c r="G195" i="17" s="1"/>
  <c r="D195" i="17"/>
  <c r="E195" i="17"/>
  <c r="F195" i="17"/>
  <c r="H195" i="17"/>
  <c r="I195" i="17"/>
  <c r="K195" i="17"/>
  <c r="L195" i="17"/>
  <c r="B196" i="17"/>
  <c r="D196" i="17"/>
  <c r="E196" i="17"/>
  <c r="F196" i="17"/>
  <c r="I196" i="17"/>
  <c r="J196" i="17"/>
  <c r="K196" i="17"/>
  <c r="L196" i="17"/>
  <c r="B197" i="17"/>
  <c r="C197" i="17"/>
  <c r="F197" i="17"/>
  <c r="I197" i="17"/>
  <c r="J197" i="17"/>
  <c r="K197" i="17"/>
  <c r="C198" i="17"/>
  <c r="D198" i="17"/>
  <c r="E198" i="17"/>
  <c r="F198" i="17"/>
  <c r="H198" i="17"/>
  <c r="K198" i="17"/>
  <c r="L198" i="17"/>
  <c r="B199" i="17"/>
  <c r="C199" i="17"/>
  <c r="D199" i="17"/>
  <c r="E199" i="17"/>
  <c r="H199" i="17"/>
  <c r="I199" i="17"/>
  <c r="J199" i="17"/>
  <c r="K199" i="17"/>
  <c r="L199" i="17"/>
  <c r="B200" i="17"/>
  <c r="E200" i="17"/>
  <c r="F200" i="17"/>
  <c r="H200" i="17"/>
  <c r="I200" i="17"/>
  <c r="J200" i="17"/>
  <c r="B201" i="17"/>
  <c r="C201" i="17"/>
  <c r="D201" i="17"/>
  <c r="E201" i="17"/>
  <c r="F201" i="17"/>
  <c r="H201" i="17"/>
  <c r="J201" i="17"/>
  <c r="K201" i="17"/>
  <c r="L201" i="17"/>
  <c r="B202" i="17"/>
  <c r="C202" i="17"/>
  <c r="D202" i="17"/>
  <c r="H202" i="17"/>
  <c r="I202" i="17"/>
  <c r="J202" i="17"/>
  <c r="K202" i="17"/>
  <c r="L202" i="17"/>
  <c r="C203" i="17"/>
  <c r="D203" i="17"/>
  <c r="E203" i="17"/>
  <c r="H203" i="17"/>
  <c r="I203" i="17"/>
  <c r="L203" i="17"/>
  <c r="B204" i="17"/>
  <c r="C204" i="17"/>
  <c r="G204" i="17" s="1"/>
  <c r="D204" i="17"/>
  <c r="E204" i="17"/>
  <c r="F204" i="17"/>
  <c r="I204" i="17"/>
  <c r="J204" i="17"/>
  <c r="L204" i="17"/>
  <c r="B205" i="17"/>
  <c r="C205" i="17"/>
  <c r="F205" i="17"/>
  <c r="H205" i="17"/>
  <c r="I205" i="17"/>
  <c r="J205" i="17"/>
  <c r="K205" i="17"/>
  <c r="L205" i="17"/>
  <c r="C206" i="17"/>
  <c r="G206" i="17" s="1"/>
  <c r="D206" i="17"/>
  <c r="E206" i="17"/>
  <c r="F206" i="17"/>
  <c r="H206" i="17"/>
  <c r="I206" i="17"/>
  <c r="K206" i="17"/>
  <c r="L206" i="17"/>
  <c r="B207" i="17"/>
  <c r="C207" i="17"/>
  <c r="G207" i="17" s="1"/>
  <c r="D207" i="17"/>
  <c r="E207" i="17"/>
  <c r="F207" i="17"/>
  <c r="H207" i="17"/>
  <c r="I207" i="17"/>
  <c r="J207" i="17"/>
  <c r="K207" i="17"/>
  <c r="L207" i="17"/>
  <c r="B208" i="17"/>
  <c r="C208" i="17"/>
  <c r="E208" i="17"/>
  <c r="F208" i="17"/>
  <c r="H208" i="17"/>
  <c r="I208" i="17"/>
  <c r="J208" i="17"/>
  <c r="K208" i="17"/>
  <c r="L208" i="17"/>
  <c r="B209" i="17"/>
  <c r="C209" i="17"/>
  <c r="G209" i="17" s="1"/>
  <c r="D209" i="17"/>
  <c r="E209" i="17"/>
  <c r="F209" i="17"/>
  <c r="H209" i="17"/>
  <c r="I209" i="17"/>
  <c r="J209" i="17"/>
  <c r="K209" i="17"/>
  <c r="L209" i="17"/>
  <c r="B210" i="17"/>
  <c r="C210" i="17"/>
  <c r="G210" i="17" s="1"/>
  <c r="D210" i="17"/>
  <c r="E210" i="17"/>
  <c r="F210" i="17"/>
  <c r="H210" i="17"/>
  <c r="I210" i="17"/>
  <c r="J210" i="17"/>
  <c r="K210" i="17"/>
  <c r="L210" i="17"/>
  <c r="B211" i="17"/>
  <c r="C211" i="17"/>
  <c r="G211" i="17" s="1"/>
  <c r="D211" i="17"/>
  <c r="E211" i="17"/>
  <c r="F211" i="17"/>
  <c r="H211" i="17"/>
  <c r="I211" i="17"/>
  <c r="K211" i="17"/>
  <c r="L211" i="17"/>
  <c r="B212" i="17"/>
  <c r="C212" i="17"/>
  <c r="D212" i="17"/>
  <c r="E212" i="17"/>
  <c r="F212" i="17"/>
  <c r="I212" i="17"/>
  <c r="J212" i="17"/>
  <c r="K212" i="17"/>
  <c r="L212" i="17"/>
  <c r="B213" i="17"/>
  <c r="C213" i="17"/>
  <c r="F213" i="17"/>
  <c r="I213" i="17"/>
  <c r="J213" i="17"/>
  <c r="K213" i="17"/>
  <c r="C214" i="17"/>
  <c r="D214" i="17"/>
  <c r="E214" i="17"/>
  <c r="F214" i="17"/>
  <c r="H214" i="17"/>
  <c r="K214" i="17"/>
  <c r="L214" i="17"/>
  <c r="B215" i="17"/>
  <c r="C215" i="17"/>
  <c r="D215" i="17"/>
  <c r="G215" i="17" s="1"/>
  <c r="E215" i="17"/>
  <c r="F215" i="17"/>
  <c r="H215" i="17"/>
  <c r="I215" i="17"/>
  <c r="J215" i="17"/>
  <c r="K215" i="17"/>
  <c r="L215" i="17"/>
  <c r="B216" i="17"/>
  <c r="E216" i="17"/>
  <c r="F216" i="17"/>
  <c r="H216" i="17"/>
  <c r="I216" i="17"/>
  <c r="J216" i="17"/>
  <c r="K216" i="17"/>
  <c r="B217" i="17"/>
  <c r="C217" i="17"/>
  <c r="D217" i="17"/>
  <c r="E217" i="17"/>
  <c r="F217" i="17"/>
  <c r="J217" i="17"/>
  <c r="K217" i="17"/>
  <c r="L217" i="17"/>
  <c r="B218" i="17"/>
  <c r="C218" i="17"/>
  <c r="D218" i="17"/>
  <c r="E218" i="17"/>
  <c r="H218" i="17"/>
  <c r="I218" i="17"/>
  <c r="J218" i="17"/>
  <c r="K218" i="17"/>
  <c r="L218" i="17"/>
  <c r="D219" i="17"/>
  <c r="E219" i="17"/>
  <c r="H219" i="17"/>
  <c r="I219" i="17"/>
  <c r="J219" i="17"/>
  <c r="K219" i="17"/>
  <c r="L219" i="17"/>
  <c r="B220" i="17"/>
  <c r="C220" i="17"/>
  <c r="D220" i="17"/>
  <c r="G220" i="17" s="1"/>
  <c r="E220" i="17"/>
  <c r="F220" i="17"/>
  <c r="I220" i="17"/>
  <c r="J220" i="17"/>
  <c r="L220" i="17"/>
  <c r="B221" i="17"/>
  <c r="C221" i="17"/>
  <c r="D221" i="17"/>
  <c r="E221" i="17"/>
  <c r="F221" i="17"/>
  <c r="H221" i="17"/>
  <c r="I221" i="17"/>
  <c r="J221" i="17"/>
  <c r="K221" i="17"/>
  <c r="C222" i="17"/>
  <c r="D222" i="17"/>
  <c r="F222" i="17"/>
  <c r="H222" i="17"/>
  <c r="K222" i="17"/>
  <c r="L222" i="17"/>
  <c r="B223" i="17"/>
  <c r="C223" i="17"/>
  <c r="D223" i="17"/>
  <c r="E223" i="17"/>
  <c r="H223" i="17"/>
  <c r="I223" i="17"/>
  <c r="K223" i="17"/>
  <c r="L223" i="17"/>
  <c r="B224" i="17"/>
  <c r="E224" i="17"/>
  <c r="F224" i="17"/>
  <c r="H224" i="17"/>
  <c r="I224" i="17"/>
  <c r="J224" i="17"/>
  <c r="K224" i="17"/>
  <c r="B225" i="17"/>
  <c r="C225" i="17"/>
  <c r="E225" i="17"/>
  <c r="F225" i="17"/>
  <c r="H225" i="17"/>
  <c r="J225" i="17"/>
  <c r="K225" i="17"/>
  <c r="L225" i="17"/>
  <c r="B226" i="17"/>
  <c r="C226" i="17"/>
  <c r="D226" i="17"/>
  <c r="E226" i="17"/>
  <c r="H226" i="17"/>
  <c r="J226" i="17"/>
  <c r="K226" i="17"/>
  <c r="L226" i="17"/>
  <c r="B227" i="17"/>
  <c r="C227" i="17"/>
  <c r="G227" i="17" s="1"/>
  <c r="D227" i="17"/>
  <c r="E227" i="17"/>
  <c r="F227" i="17"/>
  <c r="H227" i="17"/>
  <c r="I227" i="17"/>
  <c r="K227" i="17"/>
  <c r="L227" i="17"/>
  <c r="B228" i="17"/>
  <c r="D228" i="17"/>
  <c r="E228" i="17"/>
  <c r="F228" i="17"/>
  <c r="I228" i="17"/>
  <c r="J228" i="17"/>
  <c r="K228" i="17"/>
  <c r="L228" i="17"/>
  <c r="B229" i="17"/>
  <c r="C229" i="17"/>
  <c r="F229" i="17"/>
  <c r="I229" i="17"/>
  <c r="J229" i="17"/>
  <c r="K229" i="17"/>
  <c r="C230" i="17"/>
  <c r="D230" i="17"/>
  <c r="E230" i="17"/>
  <c r="F230" i="17"/>
  <c r="H230" i="17"/>
  <c r="K230" i="17"/>
  <c r="L230" i="17"/>
  <c r="B231" i="17"/>
  <c r="C231" i="17"/>
  <c r="D231" i="17"/>
  <c r="E231" i="17"/>
  <c r="H231" i="17"/>
  <c r="I231" i="17"/>
  <c r="J231" i="17"/>
  <c r="K231" i="17"/>
  <c r="L231" i="17"/>
  <c r="B232" i="17"/>
  <c r="E232" i="17"/>
  <c r="F232" i="17"/>
  <c r="H232" i="17"/>
  <c r="I232" i="17"/>
  <c r="J232" i="17"/>
  <c r="AM3" i="31" l="1"/>
  <c r="B309" i="31"/>
  <c r="C309" i="31" s="1"/>
  <c r="B293" i="31"/>
  <c r="C293" i="31" s="1"/>
  <c r="B277" i="31"/>
  <c r="C277" i="31" s="1"/>
  <c r="B261" i="31"/>
  <c r="C261" i="31" s="1"/>
  <c r="B245" i="31"/>
  <c r="C245" i="31" s="1"/>
  <c r="D313" i="31"/>
  <c r="E313" i="31" s="1"/>
  <c r="D297" i="31"/>
  <c r="E297" i="31" s="1"/>
  <c r="D281" i="31"/>
  <c r="E281" i="31" s="1"/>
  <c r="D265" i="31"/>
  <c r="E265" i="31" s="1"/>
  <c r="D249" i="31"/>
  <c r="E249" i="31" s="1"/>
  <c r="F316" i="31"/>
  <c r="G316" i="31" s="1"/>
  <c r="F300" i="31"/>
  <c r="G300" i="31" s="1"/>
  <c r="F284" i="31"/>
  <c r="G284" i="31" s="1"/>
  <c r="F268" i="31"/>
  <c r="G268" i="31" s="1"/>
  <c r="F252" i="31"/>
  <c r="G252" i="31" s="1"/>
  <c r="B306" i="31"/>
  <c r="C306" i="31" s="1"/>
  <c r="B290" i="31"/>
  <c r="C290" i="31" s="1"/>
  <c r="B274" i="31"/>
  <c r="C274" i="31" s="1"/>
  <c r="B258" i="31"/>
  <c r="C258" i="31" s="1"/>
  <c r="B305" i="31"/>
  <c r="C305" i="31" s="1"/>
  <c r="B289" i="31"/>
  <c r="C289" i="31" s="1"/>
  <c r="B273" i="31"/>
  <c r="C273" i="31" s="1"/>
  <c r="B257" i="31"/>
  <c r="C257" i="31" s="1"/>
  <c r="B304" i="31"/>
  <c r="C304" i="31" s="1"/>
  <c r="B288" i="31"/>
  <c r="C288" i="31" s="1"/>
  <c r="B272" i="31"/>
  <c r="C272" i="31" s="1"/>
  <c r="B256" i="31"/>
  <c r="B303" i="31"/>
  <c r="C303" i="31" s="1"/>
  <c r="B287" i="31"/>
  <c r="C287" i="31" s="1"/>
  <c r="B271" i="31"/>
  <c r="C271" i="31" s="1"/>
  <c r="B255" i="31"/>
  <c r="C255" i="31" s="1"/>
  <c r="E301" i="31"/>
  <c r="D306" i="31"/>
  <c r="E306" i="31" s="1"/>
  <c r="D290" i="31"/>
  <c r="E290" i="31" s="1"/>
  <c r="D274" i="31"/>
  <c r="E274" i="31" s="1"/>
  <c r="D258" i="31"/>
  <c r="E258" i="31" s="1"/>
  <c r="D242" i="31"/>
  <c r="E242" i="31" s="1"/>
  <c r="E183" i="31"/>
  <c r="F225" i="31"/>
  <c r="G225" i="31" s="1"/>
  <c r="F209" i="31"/>
  <c r="G209" i="31" s="1"/>
  <c r="F224" i="31"/>
  <c r="G224" i="31" s="1"/>
  <c r="F207" i="31"/>
  <c r="G207" i="31" s="1"/>
  <c r="F226" i="31"/>
  <c r="G226" i="31" s="1"/>
  <c r="F210" i="31"/>
  <c r="G210" i="31" s="1"/>
  <c r="F223" i="31"/>
  <c r="G223" i="31" s="1"/>
  <c r="E195" i="31"/>
  <c r="C221" i="31"/>
  <c r="B226" i="31"/>
  <c r="C226" i="31" s="1"/>
  <c r="B210" i="31"/>
  <c r="C210" i="31" s="1"/>
  <c r="B194" i="31"/>
  <c r="C194" i="31" s="1"/>
  <c r="B178" i="31"/>
  <c r="C178" i="31" s="1"/>
  <c r="B225" i="31"/>
  <c r="C225" i="31" s="1"/>
  <c r="B209" i="31"/>
  <c r="C209" i="31" s="1"/>
  <c r="B193" i="31"/>
  <c r="C193" i="31" s="1"/>
  <c r="B177" i="31"/>
  <c r="C177" i="31" s="1"/>
  <c r="B224" i="31"/>
  <c r="C224" i="31" s="1"/>
  <c r="B208" i="31"/>
  <c r="C208" i="31" s="1"/>
  <c r="B192" i="31"/>
  <c r="C192" i="31" s="1"/>
  <c r="B176" i="31"/>
  <c r="C176" i="31" s="1"/>
  <c r="C170" i="31"/>
  <c r="B223" i="31"/>
  <c r="C223" i="31" s="1"/>
  <c r="B207" i="31"/>
  <c r="C207" i="31" s="1"/>
  <c r="B191" i="31"/>
  <c r="C191" i="31" s="1"/>
  <c r="B175" i="31"/>
  <c r="C175" i="31" s="1"/>
  <c r="F162" i="31"/>
  <c r="G162" i="31" s="1"/>
  <c r="D162" i="31"/>
  <c r="E162" i="31" s="1"/>
  <c r="B162" i="31"/>
  <c r="C162" i="31" s="1"/>
  <c r="J3" i="31"/>
  <c r="K134" i="31"/>
  <c r="G152" i="31"/>
  <c r="G88" i="31"/>
  <c r="K150" i="31"/>
  <c r="G145" i="31"/>
  <c r="G113" i="31"/>
  <c r="E146" i="31"/>
  <c r="E130" i="31"/>
  <c r="E114" i="31"/>
  <c r="E98" i="31"/>
  <c r="E129" i="31"/>
  <c r="E97" i="31"/>
  <c r="E96" i="31"/>
  <c r="E105" i="31"/>
  <c r="C3" i="31"/>
  <c r="G51" i="31"/>
  <c r="G47" i="31"/>
  <c r="G73" i="31"/>
  <c r="G57" i="31"/>
  <c r="G41" i="31"/>
  <c r="G25" i="31"/>
  <c r="G9" i="31"/>
  <c r="E66" i="31"/>
  <c r="E50" i="31"/>
  <c r="E34" i="31"/>
  <c r="C67" i="31"/>
  <c r="C35" i="31"/>
  <c r="C49" i="31"/>
  <c r="C33" i="31"/>
  <c r="K101" i="31"/>
  <c r="C128" i="31"/>
  <c r="K133" i="31"/>
  <c r="K132" i="31"/>
  <c r="K149" i="31"/>
  <c r="C137" i="31"/>
  <c r="K121" i="31"/>
  <c r="E121" i="31"/>
  <c r="C89" i="31"/>
  <c r="K89" i="31"/>
  <c r="C136" i="31"/>
  <c r="K136" i="31"/>
  <c r="E120" i="31"/>
  <c r="K120" i="31"/>
  <c r="C104" i="31"/>
  <c r="K104" i="31"/>
  <c r="C151" i="31"/>
  <c r="C135" i="31"/>
  <c r="K135" i="31"/>
  <c r="C103" i="31"/>
  <c r="K103" i="31"/>
  <c r="E100" i="31"/>
  <c r="G147" i="31"/>
  <c r="K147" i="31"/>
  <c r="G99" i="31"/>
  <c r="K99" i="31"/>
  <c r="C83" i="31"/>
  <c r="K83" i="31"/>
  <c r="C132" i="31"/>
  <c r="E112" i="31"/>
  <c r="G100" i="31"/>
  <c r="K118" i="31"/>
  <c r="C131" i="31"/>
  <c r="E153" i="31"/>
  <c r="E133" i="31"/>
  <c r="E89" i="31"/>
  <c r="G137" i="31"/>
  <c r="K138" i="31"/>
  <c r="K94" i="31"/>
  <c r="E152" i="31"/>
  <c r="E132" i="31"/>
  <c r="E88" i="31"/>
  <c r="G136" i="31"/>
  <c r="G97" i="31"/>
  <c r="K90" i="31"/>
  <c r="E151" i="31"/>
  <c r="E87" i="31"/>
  <c r="G135" i="31"/>
  <c r="G96" i="31"/>
  <c r="E145" i="31"/>
  <c r="K114" i="31"/>
  <c r="K98" i="31"/>
  <c r="E128" i="31"/>
  <c r="C102" i="31"/>
  <c r="E148" i="31"/>
  <c r="E104" i="31"/>
  <c r="G151" i="31"/>
  <c r="K154" i="31"/>
  <c r="K86" i="31"/>
  <c r="K95" i="31"/>
  <c r="C101" i="31"/>
  <c r="K106" i="31"/>
  <c r="K85" i="31"/>
  <c r="E144" i="31"/>
  <c r="G129" i="31"/>
  <c r="K105" i="31"/>
  <c r="K84" i="31"/>
  <c r="K141" i="31"/>
  <c r="K109" i="31"/>
  <c r="K93" i="31"/>
  <c r="G128" i="31"/>
  <c r="K156" i="31"/>
  <c r="K140" i="31"/>
  <c r="K124" i="31"/>
  <c r="K108" i="31"/>
  <c r="K92" i="31"/>
  <c r="C150" i="31"/>
  <c r="K155" i="31"/>
  <c r="K139" i="31"/>
  <c r="K123" i="31"/>
  <c r="K107" i="31"/>
  <c r="K91" i="31"/>
  <c r="C149" i="31"/>
  <c r="K119" i="31"/>
  <c r="C148" i="31"/>
  <c r="K122" i="31"/>
  <c r="E82" i="31"/>
  <c r="E143" i="31"/>
  <c r="E127" i="31"/>
  <c r="E111" i="31"/>
  <c r="E95" i="31"/>
  <c r="E142" i="31"/>
  <c r="E126" i="31"/>
  <c r="E94" i="31"/>
  <c r="G146" i="31"/>
  <c r="G130" i="31"/>
  <c r="G114" i="31"/>
  <c r="G98" i="31"/>
  <c r="G143" i="31"/>
  <c r="G127" i="31"/>
  <c r="G111" i="31"/>
  <c r="G95" i="31"/>
  <c r="G142" i="31"/>
  <c r="G126" i="31"/>
  <c r="G110" i="31"/>
  <c r="G94" i="31"/>
  <c r="C146" i="31"/>
  <c r="C130" i="31"/>
  <c r="C114" i="31"/>
  <c r="C98" i="31"/>
  <c r="C19" i="31"/>
  <c r="C18" i="31"/>
  <c r="K8" i="31"/>
  <c r="K65" i="31"/>
  <c r="C65" i="31"/>
  <c r="C17" i="31"/>
  <c r="C51" i="31"/>
  <c r="K51" i="31"/>
  <c r="K35" i="31"/>
  <c r="K66" i="31"/>
  <c r="K50" i="31"/>
  <c r="K34" i="31"/>
  <c r="K14" i="31"/>
  <c r="K33" i="31"/>
  <c r="K12" i="31"/>
  <c r="K49" i="31"/>
  <c r="E32" i="31"/>
  <c r="E30" i="31"/>
  <c r="E28" i="31"/>
  <c r="G54" i="31"/>
  <c r="G40" i="31"/>
  <c r="C20" i="31"/>
  <c r="C68" i="31"/>
  <c r="C66" i="31"/>
  <c r="E16" i="31"/>
  <c r="G38" i="31"/>
  <c r="C4" i="31"/>
  <c r="E14" i="31"/>
  <c r="G35" i="31"/>
  <c r="E76" i="31"/>
  <c r="E12" i="31"/>
  <c r="G31" i="31"/>
  <c r="E72" i="31"/>
  <c r="E8" i="31"/>
  <c r="G26" i="31"/>
  <c r="C50" i="31"/>
  <c r="E64" i="31"/>
  <c r="G74" i="31"/>
  <c r="G24" i="31"/>
  <c r="C47" i="31"/>
  <c r="E62" i="31"/>
  <c r="G72" i="31"/>
  <c r="G22" i="31"/>
  <c r="E60" i="31"/>
  <c r="G70" i="31"/>
  <c r="G19" i="31"/>
  <c r="G67" i="31"/>
  <c r="G15" i="31"/>
  <c r="E48" i="31"/>
  <c r="G63" i="31"/>
  <c r="G10" i="31"/>
  <c r="C34" i="31"/>
  <c r="E46" i="31"/>
  <c r="G58" i="31"/>
  <c r="G8" i="31"/>
  <c r="C31" i="31"/>
  <c r="E44" i="31"/>
  <c r="G56" i="31"/>
  <c r="G6" i="31"/>
  <c r="E3" i="31"/>
  <c r="E73" i="31"/>
  <c r="E57" i="31"/>
  <c r="E41" i="31"/>
  <c r="E25" i="31"/>
  <c r="E9" i="31"/>
  <c r="G3" i="31"/>
  <c r="C62" i="31"/>
  <c r="C46" i="31"/>
  <c r="C14" i="31"/>
  <c r="G66" i="31"/>
  <c r="G50" i="31"/>
  <c r="G34" i="31"/>
  <c r="G18" i="31"/>
  <c r="E71" i="31"/>
  <c r="E55" i="31"/>
  <c r="E39" i="31"/>
  <c r="E23" i="31"/>
  <c r="E7" i="31"/>
  <c r="G65" i="31"/>
  <c r="G49" i="31"/>
  <c r="G33" i="31"/>
  <c r="G17" i="31"/>
  <c r="C60" i="31"/>
  <c r="C44" i="31"/>
  <c r="C12" i="31"/>
  <c r="G64" i="31"/>
  <c r="G48" i="31"/>
  <c r="G32" i="31"/>
  <c r="G16" i="31"/>
  <c r="E69" i="31"/>
  <c r="E53" i="31"/>
  <c r="E37" i="31"/>
  <c r="E21" i="31"/>
  <c r="E5" i="31"/>
  <c r="E68" i="31"/>
  <c r="E52" i="31"/>
  <c r="E36" i="31"/>
  <c r="E20" i="31"/>
  <c r="E4" i="31"/>
  <c r="E67" i="31"/>
  <c r="E51" i="31"/>
  <c r="E35" i="31"/>
  <c r="E19" i="31"/>
  <c r="G77" i="31"/>
  <c r="G61" i="31"/>
  <c r="G45" i="31"/>
  <c r="G29" i="31"/>
  <c r="G13" i="31"/>
  <c r="E18" i="31"/>
  <c r="C39" i="31"/>
  <c r="C23" i="31"/>
  <c r="E65" i="31"/>
  <c r="E49" i="31"/>
  <c r="E33" i="31"/>
  <c r="E17" i="31"/>
  <c r="G75" i="31"/>
  <c r="G59" i="31"/>
  <c r="G43" i="31"/>
  <c r="G11" i="31"/>
  <c r="R69" i="30"/>
  <c r="R53" i="30"/>
  <c r="R5" i="30"/>
  <c r="R66" i="30"/>
  <c r="R50" i="30"/>
  <c r="R34" i="30"/>
  <c r="R18" i="30"/>
  <c r="R65" i="30"/>
  <c r="R49" i="30"/>
  <c r="R33" i="30"/>
  <c r="R17" i="30"/>
  <c r="R64" i="30"/>
  <c r="R48" i="30"/>
  <c r="R32" i="30"/>
  <c r="R16" i="30"/>
  <c r="R63" i="30"/>
  <c r="R47" i="30"/>
  <c r="R31" i="30"/>
  <c r="R15" i="30"/>
  <c r="R73" i="30"/>
  <c r="R57" i="30"/>
  <c r="R41" i="30"/>
  <c r="R25" i="30"/>
  <c r="R9" i="30"/>
  <c r="R72" i="30"/>
  <c r="R56" i="30"/>
  <c r="R40" i="30"/>
  <c r="R24" i="30"/>
  <c r="R8" i="30"/>
  <c r="G158" i="17"/>
  <c r="G232" i="17"/>
  <c r="G229" i="17"/>
  <c r="G216" i="17"/>
  <c r="G213" i="17"/>
  <c r="G200" i="17"/>
  <c r="G197" i="17"/>
  <c r="G184" i="17"/>
  <c r="G181" i="17"/>
  <c r="G168" i="17"/>
  <c r="G165" i="17"/>
  <c r="G223" i="17"/>
  <c r="G224" i="17"/>
  <c r="G192" i="17"/>
  <c r="G176" i="17"/>
  <c r="G191" i="17"/>
  <c r="G183" i="17"/>
  <c r="G231" i="17"/>
  <c r="G178" i="17"/>
  <c r="G198" i="17"/>
  <c r="G201" i="17"/>
  <c r="G230" i="17"/>
  <c r="G170" i="17"/>
  <c r="G202" i="17"/>
  <c r="G173" i="17"/>
  <c r="G226" i="17"/>
  <c r="G194" i="17"/>
  <c r="G217" i="17"/>
  <c r="G214" i="17"/>
  <c r="G208" i="17"/>
  <c r="G205" i="17"/>
  <c r="G203" i="17"/>
  <c r="G186" i="17"/>
  <c r="G180" i="17"/>
  <c r="G212" i="17"/>
  <c r="G221" i="17"/>
  <c r="G218" i="17"/>
  <c r="G189" i="17"/>
  <c r="G160" i="17"/>
  <c r="C256" i="31" l="1"/>
  <c r="K130" i="31"/>
  <c r="K143" i="31"/>
  <c r="C96" i="31"/>
  <c r="K96" i="31"/>
  <c r="K100" i="31"/>
  <c r="C116" i="31"/>
  <c r="K116" i="31"/>
  <c r="K127" i="31"/>
  <c r="C97" i="31"/>
  <c r="K97" i="31"/>
  <c r="K126" i="31"/>
  <c r="K137" i="31"/>
  <c r="K111" i="31"/>
  <c r="K146" i="31"/>
  <c r="C113" i="31"/>
  <c r="K113" i="31"/>
  <c r="K152" i="31"/>
  <c r="K112" i="31"/>
  <c r="K142" i="31"/>
  <c r="K151" i="31"/>
  <c r="K148" i="31"/>
  <c r="C145" i="31"/>
  <c r="K145" i="31"/>
  <c r="C115" i="31"/>
  <c r="K115" i="31"/>
  <c r="C87" i="31"/>
  <c r="K87" i="31"/>
  <c r="C144" i="31"/>
  <c r="K144" i="31"/>
  <c r="C129" i="31"/>
  <c r="K129" i="31"/>
  <c r="C117" i="31"/>
  <c r="K117" i="31"/>
  <c r="E110" i="31"/>
  <c r="K110" i="31"/>
  <c r="K128" i="31"/>
  <c r="K153" i="31"/>
  <c r="C88" i="31"/>
  <c r="K88" i="31"/>
  <c r="C82" i="31"/>
  <c r="K82" i="31"/>
  <c r="C55" i="31"/>
  <c r="K55" i="31"/>
  <c r="C37" i="31"/>
  <c r="K37" i="31"/>
  <c r="C53" i="31"/>
  <c r="K53" i="31"/>
  <c r="K13" i="31"/>
  <c r="C13" i="31"/>
  <c r="G27" i="31"/>
  <c r="K27" i="31"/>
  <c r="C28" i="31"/>
  <c r="K28" i="31"/>
  <c r="K52" i="31"/>
  <c r="C52" i="31"/>
  <c r="K68" i="31"/>
  <c r="C26" i="31"/>
  <c r="K26" i="31"/>
  <c r="E24" i="31"/>
  <c r="K24" i="31"/>
  <c r="K46" i="31"/>
  <c r="K72" i="31"/>
  <c r="C73" i="31"/>
  <c r="K73" i="31"/>
  <c r="C70" i="31"/>
  <c r="K70" i="31"/>
  <c r="K61" i="31"/>
  <c r="C61" i="31"/>
  <c r="K75" i="31"/>
  <c r="C75" i="31"/>
  <c r="C10" i="31"/>
  <c r="K10" i="31"/>
  <c r="C42" i="31"/>
  <c r="K42" i="31"/>
  <c r="K62" i="31"/>
  <c r="K58" i="31"/>
  <c r="C58" i="31"/>
  <c r="C74" i="31"/>
  <c r="K74" i="31"/>
  <c r="K47" i="31"/>
  <c r="K39" i="31"/>
  <c r="C63" i="31"/>
  <c r="K63" i="31"/>
  <c r="C77" i="31"/>
  <c r="K77" i="31"/>
  <c r="C54" i="31"/>
  <c r="K54" i="31"/>
  <c r="K40" i="31"/>
  <c r="E40" i="31"/>
  <c r="K32" i="31"/>
  <c r="K16" i="31"/>
  <c r="C38" i="31"/>
  <c r="K38" i="31"/>
  <c r="C76" i="31"/>
  <c r="K76" i="31"/>
  <c r="K23" i="31"/>
  <c r="C9" i="31"/>
  <c r="K9" i="31"/>
  <c r="K30" i="31"/>
  <c r="C30" i="31"/>
  <c r="C6" i="31"/>
  <c r="K6" i="31"/>
  <c r="K48" i="31"/>
  <c r="K15" i="31"/>
  <c r="C15" i="31"/>
  <c r="C57" i="31"/>
  <c r="K57" i="31"/>
  <c r="C22" i="31"/>
  <c r="K22" i="31"/>
  <c r="K20" i="31"/>
  <c r="K43" i="31"/>
  <c r="C43" i="31"/>
  <c r="K31" i="31"/>
  <c r="C7" i="31"/>
  <c r="K7" i="31"/>
  <c r="C25" i="31"/>
  <c r="K25" i="31"/>
  <c r="K59" i="31"/>
  <c r="C59" i="31"/>
  <c r="C11" i="31"/>
  <c r="K11" i="31"/>
  <c r="K64" i="31"/>
  <c r="K17" i="31"/>
  <c r="C41" i="31"/>
  <c r="K41" i="31"/>
  <c r="C5" i="31"/>
  <c r="K5" i="31"/>
  <c r="C21" i="31"/>
  <c r="K21" i="31"/>
  <c r="C71" i="31"/>
  <c r="K71" i="31"/>
  <c r="K36" i="31"/>
  <c r="C36" i="31"/>
  <c r="K18" i="31"/>
  <c r="C69" i="31"/>
  <c r="K69" i="31"/>
  <c r="K29" i="31"/>
  <c r="C29" i="31"/>
  <c r="K44" i="31"/>
  <c r="K67" i="31"/>
  <c r="C45" i="31"/>
  <c r="K45" i="31"/>
  <c r="E56" i="31"/>
  <c r="K56" i="31"/>
  <c r="K60" i="31"/>
  <c r="K4" i="31"/>
  <c r="K19" i="31"/>
  <c r="K3" i="3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924A81-FFF9-4C06-BD66-3A2CE82AB14C}" keepAlive="1" name="Query - 5  Generation" description="Connection to the '5  Generation' query in the workbook." type="5" refreshedVersion="0" background="1" saveData="1">
    <dbPr connection="Provider=Microsoft.Mashup.OleDb.1;Data Source=$Workbook$;Location=&quot;5  Generation&quot;;Extended Properties=&quot;&quot;" command="SELECT * FROM [5  Generation]"/>
  </connection>
  <connection id="2" xr16:uid="{02504AE7-AF41-41EF-A25B-5D54D6079C45}" keepAlive="1" name="Query - 5  Generation (2)" description="Connection to the '5  Generation (2)' query in the workbook." type="5" refreshedVersion="0" background="1" saveData="1">
    <dbPr connection="Provider=Microsoft.Mashup.OleDb.1;Data Source=$Workbook$;Location=&quot;5  Generation (2)&quot;;Extended Properties=&quot;&quot;" command="SELECT * FROM [5  Generation (2)]"/>
  </connection>
  <connection id="3" xr16:uid="{2C6841C6-3647-41C3-8677-3AA1B9FEA31C}" keepAlive="1" name="Query - 7  Emissions" description="Connection to the '7  Emissions' query in the workbook." type="5" refreshedVersion="0" background="1" saveData="1">
    <dbPr connection="Provider=Microsoft.Mashup.OleDb.1;Data Source=$Workbook$;Location=&quot;7  Emissions&quot;;Extended Properties=&quot;&quot;" command="SELECT * FROM [7  Emissions]"/>
  </connection>
  <connection id="4" xr16:uid="{FAC14F4F-83D8-47BC-93D2-1318C9F6B6E5}" keepAlive="1" name="Query - Annual Data" description="Connection to the 'Annual Data' query in the workbook." type="5" refreshedVersion="8" background="1" saveData="1">
    <dbPr connection="Provider=Microsoft.Mashup.OleDb.1;Data Source=$Workbook$;Location=&quot;Annual Data&quot;;Extended Properties=&quot;&quot;" command="SELECT * FROM [Annual Data]"/>
  </connection>
  <connection id="5" xr16:uid="{307F56BC-019F-4613-A6B6-D297870F2126}" keepAlive="1" name="Query - Annual Data (2)" description="Connection to the 'Annual Data (2)' query in the workbook." type="5" refreshedVersion="8" background="1" saveData="1">
    <dbPr connection="Provider=Microsoft.Mashup.OleDb.1;Data Source=$Workbook$;Location=&quot;Annual Data (2)&quot;;Extended Properties=&quot;&quot;" command="SELECT * FROM [Annual Data (2)]"/>
  </connection>
  <connection id="6" xr16:uid="{F5443B65-E3A3-4F8E-8ABA-085008F92ABA}" keepAlive="1" name="Query - Annual Data (3)" description="Connection to the 'Annual Data (3)' query in the workbook." type="5" refreshedVersion="0" background="1" saveData="1">
    <dbPr connection="Provider=Microsoft.Mashup.OleDb.1;Data Source=$Workbook$;Location=&quot;Annual Data (3)&quot;;Extended Properties=&quot;&quot;" command="SELECT * FROM [Annual Data (3)]"/>
  </connection>
  <connection id="7" xr16:uid="{715060C8-5851-4E1D-8E32-58185DC40DF9}" keepAlive="1" name="Query - Annual Data (4)" description="Connection to the 'Annual Data (4)' query in the workbook." type="5" refreshedVersion="8" background="1" saveData="1">
    <dbPr connection="Provider=Microsoft.Mashup.OleDb.1;Data Source=$Workbook$;Location=&quot;Annual Data (4)&quot;;Extended Properties=&quot;&quot;" command="SELECT * FROM [Annual Data (4)]"/>
  </connection>
  <connection id="8" xr16:uid="{1D1BEFAA-ABB5-4B15-A1A9-AF36069D25E6}" keepAlive="1" name="Query - Annual Data (5)" description="Connection to the 'Annual Data (5)' query in the workbook." type="5" refreshedVersion="8" background="1" saveData="1">
    <dbPr connection="Provider=Microsoft.Mashup.OleDb.1;Data Source=$Workbook$;Location=&quot;Annual Data (5)&quot;;Extended Properties=&quot;&quot;" command="SELECT * FROM [Annual Data (5)]"/>
  </connection>
  <connection id="9" xr16:uid="{61DA1B0A-CBD4-4AE2-831D-D46B8AE0C374}" keepAlive="1" name="Query - Annual Data (6)" description="Connection to the 'Annual Data (6)' query in the workbook." type="5" refreshedVersion="0" background="1" saveData="1">
    <dbPr connection="Provider=Microsoft.Mashup.OleDb.1;Data Source=$Workbook$;Location=&quot;Annual Data (6)&quot;;Extended Properties=&quot;&quot;" command="SELECT * FROM [Annual Data (6)]"/>
  </connection>
  <connection id="10" xr16:uid="{7BABDA55-3582-4B46-9472-9A732B5072FA}" keepAlive="1" name="Query - eia_US_energy_coal" description="Connection to the 'eia_US_energy_coal' query in the workbook." type="5" refreshedVersion="0" background="1" saveData="1">
    <dbPr connection="Provider=Microsoft.Mashup.OleDb.1;Data Source=$Workbook$;Location=eia_US_energy_coal;Extended Properties=&quot;&quot;" command="SELECT * FROM [eia_US_energy_coal]"/>
  </connection>
  <connection id="11" xr16:uid="{B307EE0F-A14A-4D89-86F6-A205D8A99613}" keepAlive="1" name="Query - eia_US_energy_fossil_fuel_emissions" description="Connection to the 'eia_US_energy_fossil_fuel_emissions' query in the workbook." type="5" refreshedVersion="0" background="1" saveData="1">
    <dbPr connection="Provider=Microsoft.Mashup.OleDb.1;Data Source=$Workbook$;Location=eia_US_energy_fossil_fuel_emissions;Extended Properties=&quot;&quot;" command="SELECT * FROM [eia_US_energy_fossil_fuel_emissions]"/>
  </connection>
  <connection id="12" xr16:uid="{8FDAD028-DFF0-44FB-93B2-4FBEF45C2900}" keepAlive="1" name="Query - eia_US_energy_natural_gas" description="Connection to the 'eia_US_energy_natural_gas' query in the workbook." type="5" refreshedVersion="0" background="1" saveData="1">
    <dbPr connection="Provider=Microsoft.Mashup.OleDb.1;Data Source=$Workbook$;Location=eia_US_energy_natural_gas;Extended Properties=&quot;&quot;" command="SELECT * FROM [eia_US_energy_natural_gas]"/>
  </connection>
  <connection id="13" xr16:uid="{52CF94E0-D12B-4190-B9C5-CE969AC671EA}" keepAlive="1" name="Query - eia_US_energy_nuclear_power_plants" description="Connection to the 'eia_US_energy_nuclear_power_plants' query in the workbook." type="5" refreshedVersion="0" background="1" saveData="1">
    <dbPr connection="Provider=Microsoft.Mashup.OleDb.1;Data Source=$Workbook$;Location=eia_US_energy_nuclear_power_plants;Extended Properties=&quot;&quot;" command="SELECT * FROM [eia_US_energy_nuclear_power_plants]"/>
  </connection>
  <connection id="14" xr16:uid="{71D9E0BD-A404-4BE6-9C6D-CFF321C8154B}" keepAlive="1" name="Query - eia_US_energy_oil" description="Connection to the 'eia_US_energy_oil' query in the workbook." type="5" refreshedVersion="0" background="1" saveData="1">
    <dbPr connection="Provider=Microsoft.Mashup.OleDb.1;Data Source=$Workbook$;Location=eia_US_energy_oil;Extended Properties=&quot;&quot;" command="SELECT * FROM [eia_US_energy_oil]"/>
  </connection>
  <connection id="15" xr16:uid="{F56321D8-7A1F-4D4A-965F-DCAE2B2E9BD9}" keepAlive="1" name="Query - eia_US_energy_production" description="Connection to the 'eia_US_energy_production' query in the workbook." type="5" refreshedVersion="0" background="1" saveData="1">
    <dbPr connection="Provider=Microsoft.Mashup.OleDb.1;Data Source=$Workbook$;Location=eia_US_energy_production;Extended Properties=&quot;&quot;" command="SELECT * FROM [eia_US_energy_production]"/>
  </connection>
  <connection id="16" xr16:uid="{79B1CE06-F732-4C43-895C-C88CD56D3500}" keepAlive="1" name="Query - eia_US_energy_uranium" description="Connection to the 'eia_US_energy_uranium' query in the workbook." type="5" refreshedVersion="0" background="1" saveData="1">
    <dbPr connection="Provider=Microsoft.Mashup.OleDb.1;Data Source=$Workbook$;Location=eia_US_energy_uranium;Extended Properties=&quot;&quot;" command="SELECT * FROM [eia_US_energy_uranium]"/>
  </connection>
  <connection id="17" xr16:uid="{4CC95A52-1415-4C01-8183-FB6431AB4341}" keepAlive="1" name="Query - eia_US_full_electricity_table(7" description="Connection to the 'eia_US_full_electricity_table(7' query in the workbook." type="5" refreshedVersion="0" background="1" saveData="1">
    <dbPr connection="Provider=Microsoft.Mashup.OleDb.1;Data Source=$Workbook$;Location=eia_US_full_electricity_table(7;Extended Properties=&quot;&quot;" command="SELECT * FROM [eia_US_full_electricity_table(7]"/>
  </connection>
  <connection id="18" xr16:uid="{C3653C2D-BC79-41B1-A44B-F60EA7EEC275}" keepAlive="1" name="Query - MER_T03_07C" description="Connection to the 'MER_T03_07C' query in the workbook." type="5" refreshedVersion="0" background="1" saveData="1">
    <dbPr connection="Provider=Microsoft.Mashup.OleDb.1;Data Source=$Workbook$;Location=MER_T03_07C;Extended Properties=&quot;&quot;" command="SELECT * FROM [MER_T03_07C]"/>
  </connection>
  <connection id="19" xr16:uid="{FA458430-86D0-4BBE-BE4E-DAB5A515FB99}" keepAlive="1" name="Query - Sheet1" description="Connection to the 'Sheet1' query in the workbook." type="5" refreshedVersion="0" background="1" saveData="1">
    <dbPr connection="Provider=Microsoft.Mashup.OleDb.1;Data Source=$Workbook$;Location=Sheet1;Extended Properties=&quot;&quot;" command="SELECT * FROM [Sheet1]"/>
  </connection>
  <connection id="20" xr16:uid="{C5EAAA26-0E17-4AA8-AC3B-80E15BA3361E}" keepAlive="1" name="Query - Sheet1 (2)" description="Connection to the 'Sheet1 (2)' query in the workbook." type="5" refreshedVersion="0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<sst xmlns="http://schemas.openxmlformats.org/spreadsheetml/2006/main" count="356" uniqueCount="152">
  <si>
    <t>Year</t>
  </si>
  <si>
    <t>Total Number of discharged assemblies</t>
  </si>
  <si>
    <t>BWR Metric tons of initial heavy metal (MTiHM) of discharged assemblies</t>
  </si>
  <si>
    <t>PWR Metric tons of initial heavy metal (MTiHM) of discharged assemblies</t>
  </si>
  <si>
    <t>Total Metric tons of initial heavy metal (MTiHM) of discharged assemblies</t>
  </si>
  <si>
    <t>BWR Average burnup (GWDt/MTU) of discharged assemblies</t>
  </si>
  <si>
    <t>PWR Average burnup (GWDt/MTU) of discharged assemblies</t>
  </si>
  <si>
    <t>Annual Total</t>
  </si>
  <si>
    <t>Electricity Net Generation From Coal, Electric Power Sector (Million Kilowatthours)</t>
  </si>
  <si>
    <t>Electricity Net Generation From Petroleum, Electric Power Sector (Million Kilowatthours)</t>
  </si>
  <si>
    <t>Electricity Net Generation From Natural Gas, Electric Power Sector (Million Kilowatthours)</t>
  </si>
  <si>
    <t>Electricity Net Generation From Other Fossil Gases, Electric Power Sector (Million Kilowatthours)</t>
  </si>
  <si>
    <t>Electricity Net Generation From Nuclear Electric Power, Electric Power Sector (Million Kilowatthours)</t>
  </si>
  <si>
    <t>Electricity Net Generation From Hydroelectric Pumped Storage, Electric Power Sector (Million Kilowatthours)</t>
  </si>
  <si>
    <t>Electricity Net Generation From Conventional Hydroelectric Power, Electric Power Sector (Million Kilowatthours)</t>
  </si>
  <si>
    <t>Electricity Net Generation From Wood, Electric Power Sector (Million Kilowatthours)</t>
  </si>
  <si>
    <t>Electricity Net Generation From Waste, Electric Power Sector (Million Kilowatthours)</t>
  </si>
  <si>
    <t>Electricity Net Generation From Geothermal, Electric Power Sector (Million Kilowatthours)</t>
  </si>
  <si>
    <t>Electricity Net Generation From Solar, Electric Power Sector (Million Kilowatthours)</t>
  </si>
  <si>
    <t>Electricity Net Generation From Wind, Electric Power Sector (Million Kilowatthours)</t>
  </si>
  <si>
    <t>Electricity Net Generation Total (including from sources not shown), Electric Power Sector (Million Kilowatthours)</t>
  </si>
  <si>
    <t>Electricity Net Generation From Coal, Electric Power Sector (Kilowatthours)</t>
  </si>
  <si>
    <t>Electricity Net Generation From Petroleum, Electric Power Sector (Kilowatthours)</t>
  </si>
  <si>
    <t>Electricity Net Generation From Natural Gas, Electric Power Sector (Kilowatthours)</t>
  </si>
  <si>
    <t>Electricity Net Generation From Other Fossil Gases, Electric Power Sector (Kilowatthours)</t>
  </si>
  <si>
    <t>Electricity Net Generation From Nuclear Electric Power, Electric Power Sector (Kilowatthours)</t>
  </si>
  <si>
    <t>Electricity Net Generation From Hydroelectric Pumped Storage, Electric Power Sector (Kilowatthours)</t>
  </si>
  <si>
    <t>Electricity Net Generation From Conventional Hydroelectric Power, Electric Power Sector (Kilowatthours)</t>
  </si>
  <si>
    <t>Electricity Net Generation From Wood, Electric Power Sector (Kilowatthours)</t>
  </si>
  <si>
    <t>Electricity Net Generation From Waste, Electric Power Sector (Kilowatthours)</t>
  </si>
  <si>
    <t>Electricity Net Generation From Geothermal, Electric Power Sector (Kilowatthours)</t>
  </si>
  <si>
    <t>Electricity Net Generation From Solar, Electric Power Sector (Kilowatthours)</t>
  </si>
  <si>
    <t>Electricity Net Generation From Wind, Electric Power Sector (Kilowatthours)</t>
  </si>
  <si>
    <t>Electricity Net Generation Total (including from sources not shown), Electric Power Sector (Kilowatthours)</t>
  </si>
  <si>
    <t>Coal Consumption for Electricity Generation and Useful Thermal Output, Electric Power Sector (Thousand Short Tons)</t>
  </si>
  <si>
    <t>Distillate Fuel Oil Consumption for Electricity Generation and Useful Thermal Output, Electric Power Sector (Thousand Barrels)</t>
  </si>
  <si>
    <t>Residual Fuel Oil Consumption for Electricity Generation and Useful Thermal Output, Electric Power Sector (Thousand Barrels)</t>
  </si>
  <si>
    <t>Other Petroleum Liquids Consumption for Electricity Generation and Useful Thermal Output, Electric Power Sector (Thousand Barrels)</t>
  </si>
  <si>
    <t>Petroleum Coke Consumption for Electricity Generation and Useful Thermal Output, Electric Power Sector (Thousand Short Tons)</t>
  </si>
  <si>
    <t>Total Petroleum Consumption for Electricity Generation and Useful Thermal Output, Electric Power Sector (Thousand Barrels)</t>
  </si>
  <si>
    <t>Natural Gas Consumption for Electricity Generation and Useful Thermal Output, Electric Power Sector (Billion Cubic Feet)</t>
  </si>
  <si>
    <t>Other Fossil Gases Consumption for Electricity Generation and Useful Thermal Output, Electric Power Sector (Trillion Btu)</t>
  </si>
  <si>
    <t>Wood Consumption for Electricity Generation and Useful Thermal Output, Electric Power Sector (Trillion Btu)</t>
  </si>
  <si>
    <t>Waste Consumption for Electricity Generation and Useful Thermal Output, Electric Power Sector (Trillion Btu)</t>
  </si>
  <si>
    <t>Other Consumption for Electricity Generation and Useful Thermal Output, Electric Power Sector (Trillion Btu)</t>
  </si>
  <si>
    <t>Coal Consumption for Electricity Generation and Useful Thermal Output, Electric Power Sector (Short Tons)</t>
  </si>
  <si>
    <t>Distillate Fuel Oil Consumption for Electricity Generation and Useful Thermal Output, Electric Power Sector (Barrels)</t>
  </si>
  <si>
    <t>Residual Fuel Oil Consumption for Electricity Generation and Useful Thermal Output, Electric Power Sector (Barrels)</t>
  </si>
  <si>
    <t>Other Petroleum Liquids Consumption for Electricity Generation and Useful Thermal Output, Electric Power Sector (Barrels)</t>
  </si>
  <si>
    <t>Petroleum Coke Consumption for Electricity Generation and Useful Thermal Output, Electric Power Sector (Short Tons)</t>
  </si>
  <si>
    <t>Total Petroleum Consumption for Electricity Generation and Useful Thermal Output, Electric Power Sector (Barrels)</t>
  </si>
  <si>
    <t>Coal Consumption for Electricity Generation and Useful Thermal Output, Electric Power Sector (Metric Tons)</t>
  </si>
  <si>
    <t>Other Petroleum Liquids Consumption for Electricity Generation and Useful Thermal Output, Electric Power Sector (Approximate Metric Tons)</t>
  </si>
  <si>
    <t>Petroleum Coke Consumption for Electricity Generation and Useful Thermal Output, Electric Power Sector (Metric Tons)</t>
  </si>
  <si>
    <t>Distillate Fuel Oil Consumption for Electricity Generation and Useful Thermal Output, Electric Power Sector (Approximate Metric Tons)</t>
  </si>
  <si>
    <t>Residual Fuel Oil Consumption for Electricity Generation and Useful Thermal Output, Electric Power Sector (Approximate Metric Tons)</t>
  </si>
  <si>
    <t>Total Petroleum Consumption for Electricity Generation and Useful Thermal Output, Electric Power Sector (Metric Tons)</t>
  </si>
  <si>
    <t>Natural Gas Consumption for Electricity Generation and Useful Thermal Output, Electric Power Sector (Metric Tons - Oil Equivalent)</t>
  </si>
  <si>
    <t>Other Fossil Gases Consumption for Electricity Generation and Useful Thermal Output, Electric Power Sector (Metric Tons - Oil Equivalent)</t>
  </si>
  <si>
    <t>Wood Consumption for Electricity Generation and Useful Thermal Output, Electric Power Sector (Metric Tons - Oil Equivalent)</t>
  </si>
  <si>
    <t>Waste Consumption for Electricity Generation and Useful Thermal Output, Electric Power Sector (Metric Tons - Oil Equivalent)</t>
  </si>
  <si>
    <t>Other Consumption for Electricity Generation and Useful Thermal Output, Electric Power Sector (Metric Tons - Oil Equivalent)</t>
  </si>
  <si>
    <t>Coal Electric Power Sector CO2 Emissions (Million Metric Tons of Carbon Dioxide)</t>
  </si>
  <si>
    <t>Natural Gas Electric Power Sector CO2 Emissions (Million Metric Tons of Carbon Dioxide)</t>
  </si>
  <si>
    <t>Distillate Fuel, Including Kerosene-Type Jet Fuel, Oil Electric Power Sector CO2 Emissions (Million Metric Tons of Carbon Dioxide)</t>
  </si>
  <si>
    <t>Petroleum Coke Electric Power Sector CO2 Emissions (Million Metric Tons of Carbon Dioxide)</t>
  </si>
  <si>
    <t>Residual Fuel Oil Electric Power Sector CO2 Emissions (Million Metric Tons of Carbon Dioxide)</t>
  </si>
  <si>
    <t>Petroleum Electric Power Sector CO2 Emissions (Million Metric Tons of Carbon Dioxide)</t>
  </si>
  <si>
    <t>Geothermal Energy Electric Power Sector CO2 Emissions (Million Metric Tons of Carbon Dioxide)</t>
  </si>
  <si>
    <t>Non-Biomass Waste Electric Power Sector CO2 Emissions (Million Metric Tons of Carbon Dioxide)</t>
  </si>
  <si>
    <t>Total Energy Electric Power Sector CO2 Emissions (Million Metric Tons of Carbon Dioxide)</t>
  </si>
  <si>
    <t>Coal Electric Power Sector CO2 Emissions (Metric Tons of Carbon Dioxide)</t>
  </si>
  <si>
    <t>Natural Gas Electric Power Sector CO2 Emissions (Metric Tons of Carbon Dioxide)</t>
  </si>
  <si>
    <t>Distillate Fuel, Including Kerosene-Type Jet Fuel, Oil Electric Power Sector CO2 Emissions (Metric Tons of Carbon Dioxide)</t>
  </si>
  <si>
    <t>Petroleum Coke Electric Power Sector CO2 Emissions (Metric Tons of Carbon Dioxide)</t>
  </si>
  <si>
    <t>Residual Fuel Oil Electric Power Sector CO2 Emissions (Metric Tons of Carbon Dioxide)</t>
  </si>
  <si>
    <t>Petroleum Electric Power Sector CO2 Emissions (Metric Tons of Carbon Dioxide)</t>
  </si>
  <si>
    <t>Geothermal Energy Electric Power Sector CO2 Emissions (Metric Tons of Carbon Dioxide)</t>
  </si>
  <si>
    <t>Non-Biomass Waste Electric Power Sector CO2 Emissions (Metric Tons of Carbon Dioxide)</t>
  </si>
  <si>
    <t>Total Energy Electric Power Sector CO2 Emissions (Metric Tons of Carbon Dioxide)</t>
  </si>
  <si>
    <t>Domestic Concentrate Production (Million Pounds Uranium Oxide)</t>
  </si>
  <si>
    <t>Purchased Imports (Million Pounds Uranium Oxide)</t>
  </si>
  <si>
    <t>Export Sales (Million Pounds Uranium Oxide)</t>
  </si>
  <si>
    <t>Electric Plant Purchases from Domestic Suppliers (Million Pounds Uranium Oxide)</t>
  </si>
  <si>
    <t>Loaded into U.S. Nuclear Reactors (Million Pounds Uranium Oxide)</t>
  </si>
  <si>
    <t>Domestic Suppliers Inventories (Million Pounds Uranium Oxide)</t>
  </si>
  <si>
    <t>Electric Plants Inventories (Million Pounds Uranium Oxide)</t>
  </si>
  <si>
    <t>Total Inventories (Million Pounds Uranium Oxide)</t>
  </si>
  <si>
    <t>Domestic Concentrate Production (Metric Tons Uranium)</t>
  </si>
  <si>
    <t>Purchased Imports (Metric Tons Uranium)</t>
  </si>
  <si>
    <t>Export Sales (Metric Tons Uranium)</t>
  </si>
  <si>
    <t>Electric Plant Purchases from Domestic Suppliers (Metric Tons Uranium)</t>
  </si>
  <si>
    <t>Loaded into U.S. Nuclear Reactors (Metric Tons Uranium)</t>
  </si>
  <si>
    <t>Domestic Suppliers Inventories (Metric Tons Uranium)</t>
  </si>
  <si>
    <t>Electric Plants Inventories (Metric Tons Uranium)</t>
  </si>
  <si>
    <t>Total Inventories (Metric Tons Uranium)</t>
  </si>
  <si>
    <t>Electricity Generated to Coal Consumed (kWh/t)</t>
  </si>
  <si>
    <t>Electricity Generated to Petroleum Consumed (kWh/t)</t>
  </si>
  <si>
    <t>Electricity Generated to Natural Gas Consumed (kWh/t)</t>
  </si>
  <si>
    <t>Electricity Generated to Uranium Consumed (kWh/t)</t>
  </si>
  <si>
    <t>Electricity Generated from Coal to CO2 Produced (kWh/t)</t>
  </si>
  <si>
    <t>Electricity Generated from Petroleum to CO2 Produced (kWh/t)</t>
  </si>
  <si>
    <t>Electricity Generated from Natural Gas to CO2 Produced (kWh/t)</t>
  </si>
  <si>
    <t>CO2 Produced to Coal Consumed (%)</t>
  </si>
  <si>
    <t>Nuclear Waste Produced to Uranium Consumed (%)</t>
  </si>
  <si>
    <t>CO2 Produced to Petroleum Consumed (%)</t>
  </si>
  <si>
    <t>CO2 Produced to Natural Gas Consumed (%)</t>
  </si>
  <si>
    <t>Electricity Generated from Uranium to Waste Produced (kWh/t)</t>
  </si>
  <si>
    <t>Percent of Total Generated Electricity from Coal (%)</t>
  </si>
  <si>
    <t>Percent of Total Generated Electricity from Petroleum (%)</t>
  </si>
  <si>
    <t>Percent of Total Generated Electricity from Natural Gas (%)</t>
  </si>
  <si>
    <t>Percent of Total Generated Electricity from Nuclear (%)</t>
  </si>
  <si>
    <t>Total Amount of Electricity Accounted For (%)</t>
  </si>
  <si>
    <t>Electricity Generated from Nuclear Increase of 10%</t>
  </si>
  <si>
    <t>Increase in Power Production from Additional Nuclear (Kilowatthours)</t>
  </si>
  <si>
    <t>Percentage Change in Electricity Generation from Coal (%)</t>
  </si>
  <si>
    <t>Percentage Change in Electricity Generation from Petroleum (%)</t>
  </si>
  <si>
    <t>Percentage Change in Electricity Generation from Natural Gas (%)</t>
  </si>
  <si>
    <t>Percentage of Total Electricity Generated (%)</t>
  </si>
  <si>
    <t>Correct Percentage of Total Electricity Generated Accounted for (1E-4 Tolerance)</t>
  </si>
  <si>
    <t>Electricity Generated from Nuclear Increase of 25%</t>
  </si>
  <si>
    <t>Additional Electricity Produced After Full Reduction of Generation by a Source (Kilowatthours)</t>
  </si>
  <si>
    <t>Electricity Generated from Nuclear Increase of 50%</t>
  </si>
  <si>
    <t>Electricity Generated from Nuclear Increase of 100%</t>
  </si>
  <si>
    <t>Electricity Net Generation From Coal After Surplus Production Also Removed (Kilowatthours)</t>
  </si>
  <si>
    <t>Percentage Change in Electricity Generation from Coal with Surplus Reduction (%)</t>
  </si>
  <si>
    <t>Surplus Electricity Produced After Full Reduction of Generation by a Source (Kilowatthours)</t>
  </si>
  <si>
    <t>Estimated CO2 Emissions from Coal (Metric Tons of CO2)</t>
  </si>
  <si>
    <t>Estimated CO2 Emissions from Petroleum (Metric Tons of CO2)</t>
  </si>
  <si>
    <t>Estimated CO2 Emissions from Natural Gas (Metric Tons of CO2)</t>
  </si>
  <si>
    <t>Estimated Nuclear Waste Produced (Metric Tons of Initial Heavy Metal)</t>
  </si>
  <si>
    <t>Estimated Fuel Consumed from Coal (Metric Tons)</t>
  </si>
  <si>
    <t>Estimated Fuel Consumed from Petroleum (Metric Tons)</t>
  </si>
  <si>
    <t>Estimated Fuel Consumed from Natural Gas (Metric Tons)</t>
  </si>
  <si>
    <t>Estimated Fuel Consumed from Nuclear (Metric Tons)</t>
  </si>
  <si>
    <t>Percentage Change from Real CO2 Emissions From Coal (%)</t>
  </si>
  <si>
    <t>Percentage Change from Real CO2 Emissions From Petroleum (%)</t>
  </si>
  <si>
    <t>Percentage Change from Real CO2 Emissions From Natural Gas (%)</t>
  </si>
  <si>
    <t>Percentage Change from Real Nuclear Waste Produced (%)</t>
  </si>
  <si>
    <t>Percentage Change from Real Fuel Consumption from Coal (%)</t>
  </si>
  <si>
    <t>Percentage Change from Real Fuel Consumption from Petroleum (%)</t>
  </si>
  <si>
    <t>Percentage Change from Real Fuel Consumption from Natural Gas (%)</t>
  </si>
  <si>
    <t>Percentage Change from Real Fuel Consumption from Nuclear (%)</t>
  </si>
  <si>
    <t>Estimated Percentage Change in CO2 Emissions and Fuel Consumed for Coal (%)</t>
  </si>
  <si>
    <t>Estimated Percentage Change in CO2 Emissions and Fuel Consumed for Petroleum (%)</t>
  </si>
  <si>
    <t>Estimated Percentage Change in CO2 Emissions and Fuel Consumed for Natural Gas (%)</t>
  </si>
  <si>
    <t>Estimated Percentage Change in Waste Production and Fuel Consumed for Nuclear (%)</t>
  </si>
  <si>
    <t>Percentage of Total Generated Electricity from Coal (%)</t>
  </si>
  <si>
    <t>Other Sources Electricity Generation (%)</t>
  </si>
  <si>
    <t>Percentage of Total Generated Electricity from Petroleum (%)</t>
  </si>
  <si>
    <t>Percentage of Total Generated Electricity from Natural Gas (%)</t>
  </si>
  <si>
    <t>Percentage of Total Generated Electricity from Nuclear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</si>
</sst>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B776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1" fontId="0" fillId="0" borderId="0" xfId="0" applyNumberFormat="1"/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0" fontId="1" fillId="0" borderId="0" xfId="0" applyFont="1" applyAlignment="1">
      <alignment wrapText="1"/>
    </xf>
    <xf numFmtId="10" fontId="0" fillId="0" borderId="0" xfId="1" applyNumberFormat="1" applyFont="1"/>
    <xf numFmtId="10" fontId="0" fillId="0" borderId="0" xfId="0" applyNumberFormat="1"/>
    <xf numFmtId="11" fontId="0" fillId="0" borderId="0" xfId="0" applyNumberFormat="1"/>
    <xf numFmtId="49" fontId="3" fillId="2" borderId="0" xfId="0" applyNumberFormat="1" applyFont="1" applyFill="1" applyAlignment="1">
      <alignment wrapText="1"/>
    </xf>
    <xf numFmtId="49" fontId="3" fillId="3" borderId="0" xfId="0" applyNumberFormat="1" applyFont="1" applyFill="1" applyAlignment="1">
      <alignment wrapText="1"/>
    </xf>
    <xf numFmtId="49" fontId="3" fillId="4" borderId="0" xfId="0" applyNumberFormat="1" applyFont="1" applyFill="1" applyAlignment="1">
      <alignment wrapText="1"/>
    </xf>
    <xf numFmtId="49" fontId="3" fillId="5" borderId="0" xfId="0" applyNumberFormat="1" applyFont="1" applyFill="1" applyAlignment="1">
      <alignment wrapText="1"/>
    </xf>
    <xf numFmtId="49" fontId="3" fillId="6" borderId="0" xfId="0" applyNumberFormat="1" applyFont="1" applyFill="1" applyAlignment="1">
      <alignment wrapText="1"/>
    </xf>
    <xf numFmtId="49" fontId="3" fillId="7" borderId="0" xfId="0" applyNumberFormat="1" applyFont="1" applyFill="1" applyAlignment="1">
      <alignment wrapText="1"/>
    </xf>
    <xf numFmtId="49" fontId="3" fillId="8" borderId="0" xfId="0" applyNumberFormat="1" applyFont="1" applyFill="1" applyAlignment="1">
      <alignment wrapText="1"/>
    </xf>
    <xf numFmtId="49" fontId="6" fillId="0" borderId="0" xfId="0" applyNumberFormat="1" applyFont="1" applyAlignment="1">
      <alignment horizontal="center" wrapText="1"/>
    </xf>
    <xf numFmtId="1" fontId="0" fillId="0" borderId="0" xfId="0" applyNumberFormat="1" applyFill="1" applyBorder="1"/>
    <xf numFmtId="2" fontId="0" fillId="0" borderId="0" xfId="0" applyNumberFormat="1" applyFill="1" applyBorder="1"/>
    <xf numFmtId="10" fontId="0" fillId="0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B77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/>
              <a:t>Net Electricity Generation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'Electricity Generation'!$A$2:$A$76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'Electricity Generation'!$B$2:$B$76</c:f>
              <c:numCache>
                <c:formatCode>0</c:formatCode>
                <c:ptCount val="75"/>
                <c:pt idx="0">
                  <c:v>135451320000</c:v>
                </c:pt>
                <c:pt idx="1">
                  <c:v>154519994000</c:v>
                </c:pt>
                <c:pt idx="2">
                  <c:v>185203657000</c:v>
                </c:pt>
                <c:pt idx="3">
                  <c:v>195436666000</c:v>
                </c:pt>
                <c:pt idx="4">
                  <c:v>218846325000</c:v>
                </c:pt>
                <c:pt idx="5">
                  <c:v>239145966000</c:v>
                </c:pt>
                <c:pt idx="6">
                  <c:v>301362698000</c:v>
                </c:pt>
                <c:pt idx="7">
                  <c:v>338503484000</c:v>
                </c:pt>
                <c:pt idx="8">
                  <c:v>346386207000</c:v>
                </c:pt>
                <c:pt idx="9">
                  <c:v>344365781000</c:v>
                </c:pt>
                <c:pt idx="10">
                  <c:v>378424210000</c:v>
                </c:pt>
                <c:pt idx="11">
                  <c:v>403067357000</c:v>
                </c:pt>
                <c:pt idx="12">
                  <c:v>421870669000</c:v>
                </c:pt>
                <c:pt idx="13">
                  <c:v>450249238000</c:v>
                </c:pt>
                <c:pt idx="14">
                  <c:v>493926719000</c:v>
                </c:pt>
                <c:pt idx="15">
                  <c:v>526230019000</c:v>
                </c:pt>
                <c:pt idx="16">
                  <c:v>570925951000</c:v>
                </c:pt>
                <c:pt idx="17">
                  <c:v>613474800000</c:v>
                </c:pt>
                <c:pt idx="18">
                  <c:v>630483363000</c:v>
                </c:pt>
                <c:pt idx="19">
                  <c:v>684904580000</c:v>
                </c:pt>
                <c:pt idx="20">
                  <c:v>706001240000</c:v>
                </c:pt>
                <c:pt idx="21">
                  <c:v>704394479000</c:v>
                </c:pt>
                <c:pt idx="22">
                  <c:v>713102454000</c:v>
                </c:pt>
                <c:pt idx="23">
                  <c:v>771131265000</c:v>
                </c:pt>
                <c:pt idx="24">
                  <c:v>847651470000</c:v>
                </c:pt>
                <c:pt idx="25">
                  <c:v>828432921000</c:v>
                </c:pt>
                <c:pt idx="26">
                  <c:v>852786222000</c:v>
                </c:pt>
                <c:pt idx="27">
                  <c:v>944390993000</c:v>
                </c:pt>
                <c:pt idx="28">
                  <c:v>985218596000</c:v>
                </c:pt>
                <c:pt idx="29">
                  <c:v>975742083000</c:v>
                </c:pt>
                <c:pt idx="30">
                  <c:v>1075037091000</c:v>
                </c:pt>
                <c:pt idx="31">
                  <c:v>1161562368000</c:v>
                </c:pt>
                <c:pt idx="32">
                  <c:v>1203203232000</c:v>
                </c:pt>
                <c:pt idx="33">
                  <c:v>1192004204000</c:v>
                </c:pt>
                <c:pt idx="34">
                  <c:v>1259424279000</c:v>
                </c:pt>
                <c:pt idx="35">
                  <c:v>1341680752000</c:v>
                </c:pt>
                <c:pt idx="36">
                  <c:v>1402128125000</c:v>
                </c:pt>
                <c:pt idx="37">
                  <c:v>1385831452000</c:v>
                </c:pt>
                <c:pt idx="38">
                  <c:v>1463781289000</c:v>
                </c:pt>
                <c:pt idx="39">
                  <c:v>1540652774000</c:v>
                </c:pt>
                <c:pt idx="40">
                  <c:v>1562366197000</c:v>
                </c:pt>
                <c:pt idx="41">
                  <c:v>1572108922000</c:v>
                </c:pt>
                <c:pt idx="42">
                  <c:v>1568845635000</c:v>
                </c:pt>
                <c:pt idx="43">
                  <c:v>1597713819000</c:v>
                </c:pt>
                <c:pt idx="44">
                  <c:v>1665464154000</c:v>
                </c:pt>
                <c:pt idx="45">
                  <c:v>1666276091000</c:v>
                </c:pt>
                <c:pt idx="46">
                  <c:v>1686056319000</c:v>
                </c:pt>
                <c:pt idx="47">
                  <c:v>1771972991000</c:v>
                </c:pt>
                <c:pt idx="48">
                  <c:v>1820761761000</c:v>
                </c:pt>
                <c:pt idx="49">
                  <c:v>1850193304000</c:v>
                </c:pt>
                <c:pt idx="50">
                  <c:v>1858617724000</c:v>
                </c:pt>
                <c:pt idx="51">
                  <c:v>1943111290000</c:v>
                </c:pt>
                <c:pt idx="52">
                  <c:v>1882826135000</c:v>
                </c:pt>
                <c:pt idx="53">
                  <c:v>1910612812000</c:v>
                </c:pt>
                <c:pt idx="54">
                  <c:v>1952713826000</c:v>
                </c:pt>
                <c:pt idx="55">
                  <c:v>1957187710000</c:v>
                </c:pt>
                <c:pt idx="56">
                  <c:v>1992053878000</c:v>
                </c:pt>
                <c:pt idx="57">
                  <c:v>1969737146000</c:v>
                </c:pt>
                <c:pt idx="58">
                  <c:v>1998390297000</c:v>
                </c:pt>
                <c:pt idx="59">
                  <c:v>1968837582000</c:v>
                </c:pt>
                <c:pt idx="60">
                  <c:v>1741123025000</c:v>
                </c:pt>
                <c:pt idx="61">
                  <c:v>1827737545000</c:v>
                </c:pt>
                <c:pt idx="62">
                  <c:v>1717890732000</c:v>
                </c:pt>
                <c:pt idx="63">
                  <c:v>1500556855000</c:v>
                </c:pt>
                <c:pt idx="64">
                  <c:v>1567722496000</c:v>
                </c:pt>
                <c:pt idx="65">
                  <c:v>1568774359000</c:v>
                </c:pt>
                <c:pt idx="66">
                  <c:v>1340993299000</c:v>
                </c:pt>
                <c:pt idx="67">
                  <c:v>1229662700000</c:v>
                </c:pt>
                <c:pt idx="68">
                  <c:v>1197837931000</c:v>
                </c:pt>
                <c:pt idx="69">
                  <c:v>1142173011000</c:v>
                </c:pt>
                <c:pt idx="70">
                  <c:v>958731995000</c:v>
                </c:pt>
                <c:pt idx="71">
                  <c:v>767701586000</c:v>
                </c:pt>
                <c:pt idx="72">
                  <c:v>892439982000</c:v>
                </c:pt>
                <c:pt idx="73">
                  <c:v>826096518000</c:v>
                </c:pt>
                <c:pt idx="74">
                  <c:v>670568566000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8-464E-8D8D-C38F12E9966A}"/>
            </c:ext>
          </c:extLst>
        </c:ser>
        <c:ser>
          <c:idx val="2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'Electricity Generation'!$A$2:$A$76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'Electricity Generation'!$C$2:$C$76</c:f>
              <c:numCache>
                <c:formatCode>0</c:formatCode>
                <c:ptCount val="75"/>
                <c:pt idx="0">
                  <c:v>28547232000</c:v>
                </c:pt>
                <c:pt idx="1">
                  <c:v>33734288000</c:v>
                </c:pt>
                <c:pt idx="2">
                  <c:v>28712116000</c:v>
                </c:pt>
                <c:pt idx="3">
                  <c:v>29749761000</c:v>
                </c:pt>
                <c:pt idx="4">
                  <c:v>38404449000</c:v>
                </c:pt>
                <c:pt idx="5">
                  <c:v>31520175000</c:v>
                </c:pt>
                <c:pt idx="6">
                  <c:v>37138308000</c:v>
                </c:pt>
                <c:pt idx="7">
                  <c:v>35946772000</c:v>
                </c:pt>
                <c:pt idx="8">
                  <c:v>40499357000</c:v>
                </c:pt>
                <c:pt idx="9">
                  <c:v>40371540000</c:v>
                </c:pt>
                <c:pt idx="10">
                  <c:v>46839719000</c:v>
                </c:pt>
                <c:pt idx="11">
                  <c:v>47986893000</c:v>
                </c:pt>
                <c:pt idx="12">
                  <c:v>48519376000</c:v>
                </c:pt>
                <c:pt idx="13">
                  <c:v>48879536000</c:v>
                </c:pt>
                <c:pt idx="14">
                  <c:v>52001610000</c:v>
                </c:pt>
                <c:pt idx="15">
                  <c:v>56953712000</c:v>
                </c:pt>
                <c:pt idx="16">
                  <c:v>64801224000</c:v>
                </c:pt>
                <c:pt idx="17">
                  <c:v>78926172000</c:v>
                </c:pt>
                <c:pt idx="18">
                  <c:v>89270724000</c:v>
                </c:pt>
                <c:pt idx="19">
                  <c:v>104275833000</c:v>
                </c:pt>
                <c:pt idx="20">
                  <c:v>137847152000</c:v>
                </c:pt>
                <c:pt idx="21">
                  <c:v>184183402000</c:v>
                </c:pt>
                <c:pt idx="22">
                  <c:v>220225423000</c:v>
                </c:pt>
                <c:pt idx="23">
                  <c:v>274295961000</c:v>
                </c:pt>
                <c:pt idx="24">
                  <c:v>314342926000</c:v>
                </c:pt>
                <c:pt idx="25">
                  <c:v>300930537000</c:v>
                </c:pt>
                <c:pt idx="26">
                  <c:v>289094900000</c:v>
                </c:pt>
                <c:pt idx="27">
                  <c:v>319988136000</c:v>
                </c:pt>
                <c:pt idx="28">
                  <c:v>358178822000</c:v>
                </c:pt>
                <c:pt idx="29">
                  <c:v>365060441000</c:v>
                </c:pt>
                <c:pt idx="30">
                  <c:v>303525209000</c:v>
                </c:pt>
                <c:pt idx="31">
                  <c:v>245994189000</c:v>
                </c:pt>
                <c:pt idx="32">
                  <c:v>206420775000</c:v>
                </c:pt>
                <c:pt idx="33">
                  <c:v>146797490000</c:v>
                </c:pt>
                <c:pt idx="34">
                  <c:v>144498593000</c:v>
                </c:pt>
                <c:pt idx="35">
                  <c:v>119807913000</c:v>
                </c:pt>
                <c:pt idx="36">
                  <c:v>100202273000</c:v>
                </c:pt>
                <c:pt idx="37">
                  <c:v>136584867000</c:v>
                </c:pt>
                <c:pt idx="38">
                  <c:v>118492571000</c:v>
                </c:pt>
                <c:pt idx="39">
                  <c:v>148899561000</c:v>
                </c:pt>
                <c:pt idx="40">
                  <c:v>159004961000</c:v>
                </c:pt>
                <c:pt idx="41">
                  <c:v>118863929000</c:v>
                </c:pt>
                <c:pt idx="42">
                  <c:v>112798164000</c:v>
                </c:pt>
                <c:pt idx="43">
                  <c:v>92237912000</c:v>
                </c:pt>
                <c:pt idx="44">
                  <c:v>105425325000</c:v>
                </c:pt>
                <c:pt idx="45">
                  <c:v>98676618000</c:v>
                </c:pt>
                <c:pt idx="46">
                  <c:v>68145850999.999992</c:v>
                </c:pt>
                <c:pt idx="47">
                  <c:v>74782864000</c:v>
                </c:pt>
                <c:pt idx="48">
                  <c:v>86479050000</c:v>
                </c:pt>
                <c:pt idx="49">
                  <c:v>122211090000</c:v>
                </c:pt>
                <c:pt idx="50">
                  <c:v>111539127000</c:v>
                </c:pt>
                <c:pt idx="51">
                  <c:v>105192123000</c:v>
                </c:pt>
                <c:pt idx="52">
                  <c:v>119148890000</c:v>
                </c:pt>
                <c:pt idx="53">
                  <c:v>89733268000</c:v>
                </c:pt>
                <c:pt idx="54">
                  <c:v>113697200000</c:v>
                </c:pt>
                <c:pt idx="55">
                  <c:v>114678306000</c:v>
                </c:pt>
                <c:pt idx="56">
                  <c:v>116481854000</c:v>
                </c:pt>
                <c:pt idx="57">
                  <c:v>59708237000</c:v>
                </c:pt>
                <c:pt idx="58">
                  <c:v>61306315000</c:v>
                </c:pt>
                <c:pt idx="59">
                  <c:v>42881220000</c:v>
                </c:pt>
                <c:pt idx="60">
                  <c:v>35811025000</c:v>
                </c:pt>
                <c:pt idx="61">
                  <c:v>34678725000</c:v>
                </c:pt>
                <c:pt idx="62">
                  <c:v>28202160000</c:v>
                </c:pt>
                <c:pt idx="63">
                  <c:v>20071757000</c:v>
                </c:pt>
                <c:pt idx="64">
                  <c:v>24509663000</c:v>
                </c:pt>
                <c:pt idx="65">
                  <c:v>28042889000</c:v>
                </c:pt>
                <c:pt idx="66">
                  <c:v>26505152000</c:v>
                </c:pt>
                <c:pt idx="67">
                  <c:v>22710470000</c:v>
                </c:pt>
                <c:pt idx="68">
                  <c:v>20039388000</c:v>
                </c:pt>
                <c:pt idx="69">
                  <c:v>23928476000</c:v>
                </c:pt>
                <c:pt idx="70">
                  <c:v>17220152000</c:v>
                </c:pt>
                <c:pt idx="71">
                  <c:v>16333431000</c:v>
                </c:pt>
                <c:pt idx="72">
                  <c:v>18308358000</c:v>
                </c:pt>
                <c:pt idx="73">
                  <c:v>21826556000</c:v>
                </c:pt>
                <c:pt idx="74">
                  <c:v>15388370000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38-464E-8D8D-C38F12E9966A}"/>
            </c:ext>
          </c:extLst>
        </c:ser>
        <c:ser>
          <c:idx val="3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'Electricity Generation'!$A$2:$A$76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'Electricity Generation'!$D$2:$D$76</c:f>
              <c:numCache>
                <c:formatCode>0</c:formatCode>
                <c:ptCount val="75"/>
                <c:pt idx="0">
                  <c:v>36966709000</c:v>
                </c:pt>
                <c:pt idx="1">
                  <c:v>44559159000</c:v>
                </c:pt>
                <c:pt idx="2">
                  <c:v>56615678000</c:v>
                </c:pt>
                <c:pt idx="3">
                  <c:v>68453088000</c:v>
                </c:pt>
                <c:pt idx="4">
                  <c:v>79790975000</c:v>
                </c:pt>
                <c:pt idx="5">
                  <c:v>93688271000</c:v>
                </c:pt>
                <c:pt idx="6">
                  <c:v>95285441000</c:v>
                </c:pt>
                <c:pt idx="7">
                  <c:v>104037208000</c:v>
                </c:pt>
                <c:pt idx="8">
                  <c:v>114212525000</c:v>
                </c:pt>
                <c:pt idx="9">
                  <c:v>119759302000</c:v>
                </c:pt>
                <c:pt idx="10">
                  <c:v>146619391000</c:v>
                </c:pt>
                <c:pt idx="11">
                  <c:v>157969787000</c:v>
                </c:pt>
                <c:pt idx="12">
                  <c:v>169285998000</c:v>
                </c:pt>
                <c:pt idx="13">
                  <c:v>184301293000</c:v>
                </c:pt>
                <c:pt idx="14">
                  <c:v>201602073000</c:v>
                </c:pt>
                <c:pt idx="15">
                  <c:v>220038479000</c:v>
                </c:pt>
                <c:pt idx="16">
                  <c:v>221559434000</c:v>
                </c:pt>
                <c:pt idx="17">
                  <c:v>251151562000</c:v>
                </c:pt>
                <c:pt idx="18">
                  <c:v>264805784999.99997</c:v>
                </c:pt>
                <c:pt idx="19">
                  <c:v>304432723000</c:v>
                </c:pt>
                <c:pt idx="20">
                  <c:v>333278945000</c:v>
                </c:pt>
                <c:pt idx="21">
                  <c:v>372890063000</c:v>
                </c:pt>
                <c:pt idx="22">
                  <c:v>374030784000</c:v>
                </c:pt>
                <c:pt idx="23">
                  <c:v>375747796000</c:v>
                </c:pt>
                <c:pt idx="24">
                  <c:v>340858192000</c:v>
                </c:pt>
                <c:pt idx="25">
                  <c:v>320065088000</c:v>
                </c:pt>
                <c:pt idx="26">
                  <c:v>299778408000</c:v>
                </c:pt>
                <c:pt idx="27">
                  <c:v>294623911000</c:v>
                </c:pt>
                <c:pt idx="28">
                  <c:v>305504859000</c:v>
                </c:pt>
                <c:pt idx="29">
                  <c:v>305390836000</c:v>
                </c:pt>
                <c:pt idx="30">
                  <c:v>329485107000</c:v>
                </c:pt>
                <c:pt idx="31">
                  <c:v>346239900000</c:v>
                </c:pt>
                <c:pt idx="32">
                  <c:v>345777173000</c:v>
                </c:pt>
                <c:pt idx="33">
                  <c:v>305259749000</c:v>
                </c:pt>
                <c:pt idx="34">
                  <c:v>274098457999.99997</c:v>
                </c:pt>
                <c:pt idx="35">
                  <c:v>297393596000</c:v>
                </c:pt>
                <c:pt idx="36">
                  <c:v>291945965000</c:v>
                </c:pt>
                <c:pt idx="37">
                  <c:v>248508433000</c:v>
                </c:pt>
                <c:pt idx="38">
                  <c:v>272620803000</c:v>
                </c:pt>
                <c:pt idx="39">
                  <c:v>252800704000</c:v>
                </c:pt>
                <c:pt idx="40">
                  <c:v>297295127000</c:v>
                </c:pt>
                <c:pt idx="41">
                  <c:v>309486351000</c:v>
                </c:pt>
                <c:pt idx="42">
                  <c:v>317773359000</c:v>
                </c:pt>
                <c:pt idx="43">
                  <c:v>334274122000</c:v>
                </c:pt>
                <c:pt idx="44">
                  <c:v>342221829000</c:v>
                </c:pt>
                <c:pt idx="45">
                  <c:v>385689325000</c:v>
                </c:pt>
                <c:pt idx="46">
                  <c:v>419178592000</c:v>
                </c:pt>
                <c:pt idx="47">
                  <c:v>378757294000</c:v>
                </c:pt>
                <c:pt idx="48">
                  <c:v>399595822000</c:v>
                </c:pt>
                <c:pt idx="49">
                  <c:v>449292578000</c:v>
                </c:pt>
                <c:pt idx="50">
                  <c:v>472995956000</c:v>
                </c:pt>
                <c:pt idx="51">
                  <c:v>517977999000</c:v>
                </c:pt>
                <c:pt idx="52">
                  <c:v>554939682000</c:v>
                </c:pt>
                <c:pt idx="53">
                  <c:v>607683244000</c:v>
                </c:pt>
                <c:pt idx="54">
                  <c:v>567303389000</c:v>
                </c:pt>
                <c:pt idx="55">
                  <c:v>627171620000</c:v>
                </c:pt>
                <c:pt idx="56">
                  <c:v>683828924000</c:v>
                </c:pt>
                <c:pt idx="57">
                  <c:v>734416873000</c:v>
                </c:pt>
                <c:pt idx="58">
                  <c:v>814751904000</c:v>
                </c:pt>
                <c:pt idx="59">
                  <c:v>802371511000</c:v>
                </c:pt>
                <c:pt idx="60">
                  <c:v>841005651000</c:v>
                </c:pt>
                <c:pt idx="61">
                  <c:v>901389416000</c:v>
                </c:pt>
                <c:pt idx="62">
                  <c:v>926290376000</c:v>
                </c:pt>
                <c:pt idx="63">
                  <c:v>1132791082000</c:v>
                </c:pt>
                <c:pt idx="64">
                  <c:v>1028948774000</c:v>
                </c:pt>
                <c:pt idx="65">
                  <c:v>1033198483000</c:v>
                </c:pt>
                <c:pt idx="66">
                  <c:v>1238842100000</c:v>
                </c:pt>
                <c:pt idx="67">
                  <c:v>1280343820000</c:v>
                </c:pt>
                <c:pt idx="68">
                  <c:v>1198013534000</c:v>
                </c:pt>
                <c:pt idx="69">
                  <c:v>1368532451000</c:v>
                </c:pt>
                <c:pt idx="70">
                  <c:v>1479857891000</c:v>
                </c:pt>
                <c:pt idx="71">
                  <c:v>1522299080000</c:v>
                </c:pt>
                <c:pt idx="72">
                  <c:v>1476603388000</c:v>
                </c:pt>
                <c:pt idx="73">
                  <c:v>1582686971000</c:v>
                </c:pt>
                <c:pt idx="74">
                  <c:v>1699855506000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38-464E-8D8D-C38F12E9966A}"/>
            </c:ext>
          </c:extLst>
        </c:ser>
        <c:ser>
          <c:idx val="5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'Electricity Generation'!$A$2:$A$76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'Electricity Generation'!$F$2:$F$76</c:f>
              <c:numCache>
                <c:formatCode>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9670000</c:v>
                </c:pt>
                <c:pt idx="9">
                  <c:v>164691000</c:v>
                </c:pt>
                <c:pt idx="10">
                  <c:v>188101000</c:v>
                </c:pt>
                <c:pt idx="11">
                  <c:v>518182000</c:v>
                </c:pt>
                <c:pt idx="12">
                  <c:v>1692149000</c:v>
                </c:pt>
                <c:pt idx="13">
                  <c:v>2269685000</c:v>
                </c:pt>
                <c:pt idx="14">
                  <c:v>3211836000</c:v>
                </c:pt>
                <c:pt idx="15">
                  <c:v>3342743000</c:v>
                </c:pt>
                <c:pt idx="16">
                  <c:v>3656699000</c:v>
                </c:pt>
                <c:pt idx="17">
                  <c:v>5519909000</c:v>
                </c:pt>
                <c:pt idx="18">
                  <c:v>7655214000</c:v>
                </c:pt>
                <c:pt idx="19">
                  <c:v>12528419000</c:v>
                </c:pt>
                <c:pt idx="20">
                  <c:v>13927839000</c:v>
                </c:pt>
                <c:pt idx="21">
                  <c:v>21804448000</c:v>
                </c:pt>
                <c:pt idx="22">
                  <c:v>38104545000</c:v>
                </c:pt>
                <c:pt idx="23">
                  <c:v>54091135000</c:v>
                </c:pt>
                <c:pt idx="24">
                  <c:v>83479463000</c:v>
                </c:pt>
                <c:pt idx="25">
                  <c:v>113975740000</c:v>
                </c:pt>
                <c:pt idx="26">
                  <c:v>172505075000</c:v>
                </c:pt>
                <c:pt idx="27">
                  <c:v>191103531000</c:v>
                </c:pt>
                <c:pt idx="28">
                  <c:v>250883283000</c:v>
                </c:pt>
                <c:pt idx="29">
                  <c:v>276403070000</c:v>
                </c:pt>
                <c:pt idx="30">
                  <c:v>255154623000</c:v>
                </c:pt>
                <c:pt idx="31">
                  <c:v>251115575000</c:v>
                </c:pt>
                <c:pt idx="32">
                  <c:v>272673503000.00003</c:v>
                </c:pt>
                <c:pt idx="33">
                  <c:v>282773248000</c:v>
                </c:pt>
                <c:pt idx="34">
                  <c:v>293677119000</c:v>
                </c:pt>
                <c:pt idx="35">
                  <c:v>327633549000</c:v>
                </c:pt>
                <c:pt idx="36">
                  <c:v>383690727000</c:v>
                </c:pt>
                <c:pt idx="37">
                  <c:v>414038063000</c:v>
                </c:pt>
                <c:pt idx="38">
                  <c:v>455270382000</c:v>
                </c:pt>
                <c:pt idx="39">
                  <c:v>526973047000</c:v>
                </c:pt>
                <c:pt idx="40">
                  <c:v>529354716999.99994</c:v>
                </c:pt>
                <c:pt idx="41">
                  <c:v>576861678000</c:v>
                </c:pt>
                <c:pt idx="42">
                  <c:v>612565087000</c:v>
                </c:pt>
                <c:pt idx="43">
                  <c:v>618776263000</c:v>
                </c:pt>
                <c:pt idx="44">
                  <c:v>610291214000</c:v>
                </c:pt>
                <c:pt idx="45">
                  <c:v>640439832000</c:v>
                </c:pt>
                <c:pt idx="46">
                  <c:v>673402123000</c:v>
                </c:pt>
                <c:pt idx="47">
                  <c:v>674728546000</c:v>
                </c:pt>
                <c:pt idx="48">
                  <c:v>628644171000</c:v>
                </c:pt>
                <c:pt idx="49">
                  <c:v>673702104000</c:v>
                </c:pt>
                <c:pt idx="50">
                  <c:v>728254124000</c:v>
                </c:pt>
                <c:pt idx="51">
                  <c:v>753892940000</c:v>
                </c:pt>
                <c:pt idx="52">
                  <c:v>768826308000</c:v>
                </c:pt>
                <c:pt idx="53">
                  <c:v>780064087000</c:v>
                </c:pt>
                <c:pt idx="54">
                  <c:v>763732695000</c:v>
                </c:pt>
                <c:pt idx="55">
                  <c:v>788528387000</c:v>
                </c:pt>
                <c:pt idx="56">
                  <c:v>781986365000</c:v>
                </c:pt>
                <c:pt idx="57">
                  <c:v>787218636000</c:v>
                </c:pt>
                <c:pt idx="58">
                  <c:v>806424753000</c:v>
                </c:pt>
                <c:pt idx="59">
                  <c:v>806208435000</c:v>
                </c:pt>
                <c:pt idx="60">
                  <c:v>798854585000</c:v>
                </c:pt>
                <c:pt idx="61">
                  <c:v>806968301000</c:v>
                </c:pt>
                <c:pt idx="62">
                  <c:v>790204367000</c:v>
                </c:pt>
                <c:pt idx="63">
                  <c:v>769331249000</c:v>
                </c:pt>
                <c:pt idx="64">
                  <c:v>789016473000</c:v>
                </c:pt>
                <c:pt idx="65">
                  <c:v>797165982000</c:v>
                </c:pt>
                <c:pt idx="66">
                  <c:v>797177877000</c:v>
                </c:pt>
                <c:pt idx="67">
                  <c:v>805693948000</c:v>
                </c:pt>
                <c:pt idx="68">
                  <c:v>804949635000</c:v>
                </c:pt>
                <c:pt idx="69">
                  <c:v>807084477000</c:v>
                </c:pt>
                <c:pt idx="70">
                  <c:v>809409262000</c:v>
                </c:pt>
                <c:pt idx="71">
                  <c:v>789878863000</c:v>
                </c:pt>
                <c:pt idx="72">
                  <c:v>779644595000</c:v>
                </c:pt>
                <c:pt idx="73">
                  <c:v>771537176000</c:v>
                </c:pt>
                <c:pt idx="74">
                  <c:v>774873169000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38-464E-8D8D-C38F12E9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640496"/>
        <c:axId val="452639056"/>
        <c:extLst>
          <c:ext xmlns:c15="http://schemas.microsoft.com/office/drawing/2012/chart" uri="{02D57815-91ED-43cb-92C2-25804820EDAC}">
            <c15:filteredLineSeries>
              <c15:ser>
                <c:idx val="13"/>
                <c:order val="4"/>
                <c:tx>
                  <c:v>Total</c:v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'Electricity Generation'!$A$2:$A$76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'Electricity Generation'!$N$2:$N$76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291099543000</c:v>
                      </c:pt>
                      <c:pt idx="1">
                        <c:v>329141343000</c:v>
                      </c:pt>
                      <c:pt idx="2">
                        <c:v>370672814000</c:v>
                      </c:pt>
                      <c:pt idx="3">
                        <c:v>399223620000</c:v>
                      </c:pt>
                      <c:pt idx="4">
                        <c:v>442664515000</c:v>
                      </c:pt>
                      <c:pt idx="5">
                        <c:v>471686354000</c:v>
                      </c:pt>
                      <c:pt idx="6">
                        <c:v>547037985000</c:v>
                      </c:pt>
                      <c:pt idx="7">
                        <c:v>600667750000</c:v>
                      </c:pt>
                      <c:pt idx="8">
                        <c:v>631516894000</c:v>
                      </c:pt>
                      <c:pt idx="9">
                        <c:v>645098404000</c:v>
                      </c:pt>
                      <c:pt idx="10">
                        <c:v>710005723000</c:v>
                      </c:pt>
                      <c:pt idx="11">
                        <c:v>755549097000</c:v>
                      </c:pt>
                      <c:pt idx="12">
                        <c:v>793759508000</c:v>
                      </c:pt>
                      <c:pt idx="13">
                        <c:v>854534866000</c:v>
                      </c:pt>
                      <c:pt idx="14">
                        <c:v>916792820000</c:v>
                      </c:pt>
                      <c:pt idx="15">
                        <c:v>983990263000</c:v>
                      </c:pt>
                      <c:pt idx="16">
                        <c:v>1055251929000</c:v>
                      </c:pt>
                      <c:pt idx="17">
                        <c:v>1144350138000</c:v>
                      </c:pt>
                      <c:pt idx="18">
                        <c:v>1214365186000</c:v>
                      </c:pt>
                      <c:pt idx="19">
                        <c:v>1329443027000</c:v>
                      </c:pt>
                      <c:pt idx="20">
                        <c:v>1442182474000</c:v>
                      </c:pt>
                      <c:pt idx="21">
                        <c:v>1531867709000</c:v>
                      </c:pt>
                      <c:pt idx="22">
                        <c:v>1612632963000</c:v>
                      </c:pt>
                      <c:pt idx="23">
                        <c:v>1749662101000</c:v>
                      </c:pt>
                      <c:pt idx="24">
                        <c:v>1860709510000</c:v>
                      </c:pt>
                      <c:pt idx="25">
                        <c:v>1867139763000</c:v>
                      </c:pt>
                      <c:pt idx="26">
                        <c:v>1917648536000</c:v>
                      </c:pt>
                      <c:pt idx="27">
                        <c:v>2037696497000</c:v>
                      </c:pt>
                      <c:pt idx="28">
                        <c:v>2124323316000</c:v>
                      </c:pt>
                      <c:pt idx="29">
                        <c:v>2206330565000</c:v>
                      </c:pt>
                      <c:pt idx="30">
                        <c:v>2247371861000</c:v>
                      </c:pt>
                      <c:pt idx="31">
                        <c:v>2286439244000</c:v>
                      </c:pt>
                      <c:pt idx="32">
                        <c:v>2294812218000</c:v>
                      </c:pt>
                      <c:pt idx="33">
                        <c:v>2241211367000</c:v>
                      </c:pt>
                      <c:pt idx="34">
                        <c:v>2310284566000</c:v>
                      </c:pt>
                      <c:pt idx="35">
                        <c:v>2416304247000</c:v>
                      </c:pt>
                      <c:pt idx="36">
                        <c:v>2469841000000</c:v>
                      </c:pt>
                      <c:pt idx="37">
                        <c:v>2487309832000</c:v>
                      </c:pt>
                      <c:pt idx="38">
                        <c:v>2572126547000</c:v>
                      </c:pt>
                      <c:pt idx="39">
                        <c:v>2704250058000</c:v>
                      </c:pt>
                      <c:pt idx="40">
                        <c:v>2848227433000</c:v>
                      </c:pt>
                      <c:pt idx="41">
                        <c:v>2901321619000</c:v>
                      </c:pt>
                      <c:pt idx="42">
                        <c:v>2935560671000</c:v>
                      </c:pt>
                      <c:pt idx="43">
                        <c:v>2934373604000</c:v>
                      </c:pt>
                      <c:pt idx="44">
                        <c:v>3043896806000</c:v>
                      </c:pt>
                      <c:pt idx="45">
                        <c:v>3088725327000</c:v>
                      </c:pt>
                      <c:pt idx="46">
                        <c:v>3194230179000</c:v>
                      </c:pt>
                      <c:pt idx="47">
                        <c:v>3284141352000</c:v>
                      </c:pt>
                      <c:pt idx="48">
                        <c:v>3329375133000</c:v>
                      </c:pt>
                      <c:pt idx="49">
                        <c:v>3457415645000</c:v>
                      </c:pt>
                      <c:pt idx="50">
                        <c:v>3529982463000</c:v>
                      </c:pt>
                      <c:pt idx="51">
                        <c:v>3637528980000</c:v>
                      </c:pt>
                      <c:pt idx="52">
                        <c:v>3580053030000</c:v>
                      </c:pt>
                      <c:pt idx="53">
                        <c:v>3698457951000</c:v>
                      </c:pt>
                      <c:pt idx="54">
                        <c:v>3721159274000</c:v>
                      </c:pt>
                      <c:pt idx="55">
                        <c:v>3808360397000</c:v>
                      </c:pt>
                      <c:pt idx="56">
                        <c:v>3902191893000</c:v>
                      </c:pt>
                      <c:pt idx="57">
                        <c:v>3908077046000</c:v>
                      </c:pt>
                      <c:pt idx="58">
                        <c:v>4005343248000</c:v>
                      </c:pt>
                      <c:pt idx="59">
                        <c:v>3974348936000</c:v>
                      </c:pt>
                      <c:pt idx="60">
                        <c:v>3809837297000</c:v>
                      </c:pt>
                      <c:pt idx="61">
                        <c:v>3972386038000</c:v>
                      </c:pt>
                      <c:pt idx="62">
                        <c:v>3948186209000</c:v>
                      </c:pt>
                      <c:pt idx="63">
                        <c:v>3890357903000</c:v>
                      </c:pt>
                      <c:pt idx="64">
                        <c:v>3903715325000</c:v>
                      </c:pt>
                      <c:pt idx="65">
                        <c:v>3936961409000</c:v>
                      </c:pt>
                      <c:pt idx="66">
                        <c:v>3920406549000</c:v>
                      </c:pt>
                      <c:pt idx="67">
                        <c:v>3918977217000</c:v>
                      </c:pt>
                      <c:pt idx="68">
                        <c:v>3878625066000</c:v>
                      </c:pt>
                      <c:pt idx="69">
                        <c:v>4020876936000</c:v>
                      </c:pt>
                      <c:pt idx="70">
                        <c:v>3968347528000</c:v>
                      </c:pt>
                      <c:pt idx="71">
                        <c:v>3854169801000</c:v>
                      </c:pt>
                      <c:pt idx="72">
                        <c:v>3957181287000</c:v>
                      </c:pt>
                      <c:pt idx="73">
                        <c:v>4073887536000</c:v>
                      </c:pt>
                      <c:pt idx="74">
                        <c:v>4028541285000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3B38-464E-8D8D-C38F12E9966A}"/>
                  </c:ext>
                </c:extLst>
              </c15:ser>
            </c15:filteredLineSeries>
          </c:ext>
        </c:extLst>
      </c:lineChart>
      <c:catAx>
        <c:axId val="45264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39056"/>
        <c:crosses val="autoZero"/>
        <c:auto val="1"/>
        <c:lblAlgn val="ctr"/>
        <c:lblOffset val="100"/>
        <c:noMultiLvlLbl val="0"/>
      </c:catAx>
      <c:valAx>
        <c:axId val="4526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Net Electricity Generation (Billion 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4049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10% Increase in Electricity Generation from Nuclear</a:t>
            </a:r>
          </a:p>
          <a:p>
            <a:pPr>
              <a:defRPr/>
            </a:pPr>
            <a:r>
              <a:rPr lang="en-US"/>
              <a:t>- Electricity Generated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v>Coal (Surplus Reduction)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'Analysis-Prediction'!$M$3:$M$77</c:f>
              <c:numCache>
                <c:formatCode>0</c:formatCode>
                <c:ptCount val="75"/>
                <c:pt idx="0">
                  <c:v>135451320000</c:v>
                </c:pt>
                <c:pt idx="1">
                  <c:v>154519994000</c:v>
                </c:pt>
                <c:pt idx="2">
                  <c:v>185203657000</c:v>
                </c:pt>
                <c:pt idx="3">
                  <c:v>195436666000</c:v>
                </c:pt>
                <c:pt idx="4">
                  <c:v>218846325000</c:v>
                </c:pt>
                <c:pt idx="5">
                  <c:v>239145966000</c:v>
                </c:pt>
                <c:pt idx="6">
                  <c:v>301362698000</c:v>
                </c:pt>
                <c:pt idx="7">
                  <c:v>338503484000</c:v>
                </c:pt>
                <c:pt idx="8">
                  <c:v>346385884666.66669</c:v>
                </c:pt>
                <c:pt idx="9">
                  <c:v>344360291300</c:v>
                </c:pt>
                <c:pt idx="10">
                  <c:v>378417939966.66669</c:v>
                </c:pt>
                <c:pt idx="11">
                  <c:v>403050084266.66669</c:v>
                </c:pt>
                <c:pt idx="12">
                  <c:v>421814264033.33331</c:v>
                </c:pt>
                <c:pt idx="13">
                  <c:v>450173581833.33331</c:v>
                </c:pt>
                <c:pt idx="14">
                  <c:v>493819657800</c:v>
                </c:pt>
                <c:pt idx="15">
                  <c:v>526118594233.33331</c:v>
                </c:pt>
                <c:pt idx="16">
                  <c:v>570804061033.33337</c:v>
                </c:pt>
                <c:pt idx="17">
                  <c:v>613290803033.33337</c:v>
                </c:pt>
                <c:pt idx="18">
                  <c:v>630228189200</c:v>
                </c:pt>
                <c:pt idx="19">
                  <c:v>684486966033.33337</c:v>
                </c:pt>
                <c:pt idx="20">
                  <c:v>705536978700</c:v>
                </c:pt>
                <c:pt idx="21">
                  <c:v>703667664066.66663</c:v>
                </c:pt>
                <c:pt idx="22">
                  <c:v>711832302500</c:v>
                </c:pt>
                <c:pt idx="23">
                  <c:v>769328227166.66663</c:v>
                </c:pt>
                <c:pt idx="24">
                  <c:v>844868821233.33337</c:v>
                </c:pt>
                <c:pt idx="25">
                  <c:v>824633729666.66663</c:v>
                </c:pt>
                <c:pt idx="26">
                  <c:v>847036052833.33337</c:v>
                </c:pt>
                <c:pt idx="27">
                  <c:v>938020875300</c:v>
                </c:pt>
                <c:pt idx="28">
                  <c:v>976855819900</c:v>
                </c:pt>
                <c:pt idx="29">
                  <c:v>966528647333.33337</c:v>
                </c:pt>
                <c:pt idx="30">
                  <c:v>1066531936900</c:v>
                </c:pt>
                <c:pt idx="31">
                  <c:v>1153191848833.3333</c:v>
                </c:pt>
                <c:pt idx="32">
                  <c:v>1194114115233.3333</c:v>
                </c:pt>
                <c:pt idx="33">
                  <c:v>1182578429066.6667</c:v>
                </c:pt>
                <c:pt idx="34">
                  <c:v>1249635041700</c:v>
                </c:pt>
                <c:pt idx="35">
                  <c:v>1330759633700</c:v>
                </c:pt>
                <c:pt idx="36">
                  <c:v>1389338434100</c:v>
                </c:pt>
                <c:pt idx="37">
                  <c:v>1372030183233.3333</c:v>
                </c:pt>
                <c:pt idx="38">
                  <c:v>1448605609600</c:v>
                </c:pt>
                <c:pt idx="39">
                  <c:v>1523087005766.6667</c:v>
                </c:pt>
                <c:pt idx="40">
                  <c:v>1544721039766.6667</c:v>
                </c:pt>
                <c:pt idx="41">
                  <c:v>1552880199400</c:v>
                </c:pt>
                <c:pt idx="42">
                  <c:v>1548426798766.6667</c:v>
                </c:pt>
                <c:pt idx="43">
                  <c:v>1577087943566.6667</c:v>
                </c:pt>
                <c:pt idx="44">
                  <c:v>1645121113533.3333</c:v>
                </c:pt>
                <c:pt idx="45">
                  <c:v>1644928096600</c:v>
                </c:pt>
                <c:pt idx="46">
                  <c:v>1663609581566.6667</c:v>
                </c:pt>
                <c:pt idx="47">
                  <c:v>1749482039466.6667</c:v>
                </c:pt>
                <c:pt idx="48">
                  <c:v>1799806955300</c:v>
                </c:pt>
                <c:pt idx="49">
                  <c:v>1827736567200</c:v>
                </c:pt>
                <c:pt idx="50">
                  <c:v>1834342586533.3333</c:v>
                </c:pt>
                <c:pt idx="51">
                  <c:v>1917981525333.3333</c:v>
                </c:pt>
                <c:pt idx="52">
                  <c:v>1857198591400</c:v>
                </c:pt>
                <c:pt idx="53">
                  <c:v>1884610675766.6667</c:v>
                </c:pt>
                <c:pt idx="54">
                  <c:v>1927256069500</c:v>
                </c:pt>
                <c:pt idx="55">
                  <c:v>1930903430433.3333</c:v>
                </c:pt>
                <c:pt idx="56">
                  <c:v>1965987665833.3333</c:v>
                </c:pt>
                <c:pt idx="57">
                  <c:v>1943496524800</c:v>
                </c:pt>
                <c:pt idx="58">
                  <c:v>1971509471900</c:v>
                </c:pt>
                <c:pt idx="59">
                  <c:v>1941963967500</c:v>
                </c:pt>
                <c:pt idx="60">
                  <c:v>1714494538833.3333</c:v>
                </c:pt>
                <c:pt idx="61">
                  <c:v>1800838601633.3333</c:v>
                </c:pt>
                <c:pt idx="62">
                  <c:v>1691550586433.3333</c:v>
                </c:pt>
                <c:pt idx="63">
                  <c:v>1469339862066.6665</c:v>
                </c:pt>
                <c:pt idx="64">
                  <c:v>1539631060800</c:v>
                </c:pt>
                <c:pt idx="65">
                  <c:v>1542202159600</c:v>
                </c:pt>
                <c:pt idx="66">
                  <c:v>1314353259200</c:v>
                </c:pt>
                <c:pt idx="67">
                  <c:v>1198660240133.3335</c:v>
                </c:pt>
                <c:pt idx="68">
                  <c:v>1164214010000</c:v>
                </c:pt>
                <c:pt idx="69">
                  <c:v>1112295855200</c:v>
                </c:pt>
                <c:pt idx="70">
                  <c:v>921991529533.33325</c:v>
                </c:pt>
                <c:pt idx="71">
                  <c:v>731376426133.33325</c:v>
                </c:pt>
                <c:pt idx="72">
                  <c:v>858772033666.66675</c:v>
                </c:pt>
                <c:pt idx="73">
                  <c:v>796487262266.66675</c:v>
                </c:pt>
                <c:pt idx="74">
                  <c:v>634298724733.33325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95-40BB-B4DD-445404D6C889}"/>
            </c:ext>
          </c:extLst>
        </c:ser>
        <c:ser>
          <c:idx val="2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'Analysis-Prediction'!$D$3:$D$77</c:f>
              <c:numCache>
                <c:formatCode>0</c:formatCode>
                <c:ptCount val="75"/>
                <c:pt idx="0">
                  <c:v>28547232000</c:v>
                </c:pt>
                <c:pt idx="1">
                  <c:v>33734288000</c:v>
                </c:pt>
                <c:pt idx="2">
                  <c:v>28712116000</c:v>
                </c:pt>
                <c:pt idx="3">
                  <c:v>29749761000</c:v>
                </c:pt>
                <c:pt idx="4">
                  <c:v>38404449000</c:v>
                </c:pt>
                <c:pt idx="5">
                  <c:v>31520175000</c:v>
                </c:pt>
                <c:pt idx="6">
                  <c:v>37138308000</c:v>
                </c:pt>
                <c:pt idx="7">
                  <c:v>35946772000</c:v>
                </c:pt>
                <c:pt idx="8">
                  <c:v>40499034666.666664</c:v>
                </c:pt>
                <c:pt idx="9">
                  <c:v>40366050300</c:v>
                </c:pt>
                <c:pt idx="10">
                  <c:v>46833448966.666664</c:v>
                </c:pt>
                <c:pt idx="11">
                  <c:v>47969620266.666664</c:v>
                </c:pt>
                <c:pt idx="12">
                  <c:v>48462971033.333336</c:v>
                </c:pt>
                <c:pt idx="13">
                  <c:v>48803879833.333336</c:v>
                </c:pt>
                <c:pt idx="14">
                  <c:v>51894548800</c:v>
                </c:pt>
                <c:pt idx="15">
                  <c:v>56842287233.333336</c:v>
                </c:pt>
                <c:pt idx="16">
                  <c:v>64679334033.333336</c:v>
                </c:pt>
                <c:pt idx="17">
                  <c:v>78742175033.333328</c:v>
                </c:pt>
                <c:pt idx="18">
                  <c:v>89015550200</c:v>
                </c:pt>
                <c:pt idx="19">
                  <c:v>103858219033.33333</c:v>
                </c:pt>
                <c:pt idx="20">
                  <c:v>137382890700</c:v>
                </c:pt>
                <c:pt idx="21">
                  <c:v>183456587066.66666</c:v>
                </c:pt>
                <c:pt idx="22">
                  <c:v>218955271500</c:v>
                </c:pt>
                <c:pt idx="23">
                  <c:v>272492923166.66666</c:v>
                </c:pt>
                <c:pt idx="24">
                  <c:v>311560277233.33331</c:v>
                </c:pt>
                <c:pt idx="25">
                  <c:v>297131345666.66669</c:v>
                </c:pt>
                <c:pt idx="26">
                  <c:v>283344730833.33331</c:v>
                </c:pt>
                <c:pt idx="27">
                  <c:v>313618018300</c:v>
                </c:pt>
                <c:pt idx="28">
                  <c:v>349816045900</c:v>
                </c:pt>
                <c:pt idx="29">
                  <c:v>355847005333.33331</c:v>
                </c:pt>
                <c:pt idx="30">
                  <c:v>295020054900</c:v>
                </c:pt>
                <c:pt idx="31">
                  <c:v>237623669833.33334</c:v>
                </c:pt>
                <c:pt idx="32">
                  <c:v>197331658233.33334</c:v>
                </c:pt>
                <c:pt idx="33">
                  <c:v>137371715066.66667</c:v>
                </c:pt>
                <c:pt idx="34">
                  <c:v>134709355700</c:v>
                </c:pt>
                <c:pt idx="35">
                  <c:v>108886794700</c:v>
                </c:pt>
                <c:pt idx="36">
                  <c:v>87412582100</c:v>
                </c:pt>
                <c:pt idx="37">
                  <c:v>122783598233.33333</c:v>
                </c:pt>
                <c:pt idx="38">
                  <c:v>103316891600</c:v>
                </c:pt>
                <c:pt idx="39">
                  <c:v>131333792766.66667</c:v>
                </c:pt>
                <c:pt idx="40">
                  <c:v>141359803766.66666</c:v>
                </c:pt>
                <c:pt idx="41">
                  <c:v>99635206400</c:v>
                </c:pt>
                <c:pt idx="42">
                  <c:v>92379327766.666672</c:v>
                </c:pt>
                <c:pt idx="43">
                  <c:v>71612036566.666672</c:v>
                </c:pt>
                <c:pt idx="44">
                  <c:v>85082284533.333328</c:v>
                </c:pt>
                <c:pt idx="45">
                  <c:v>77328623600</c:v>
                </c:pt>
                <c:pt idx="46">
                  <c:v>45699113566.666656</c:v>
                </c:pt>
                <c:pt idx="47">
                  <c:v>52291912466.666672</c:v>
                </c:pt>
                <c:pt idx="48">
                  <c:v>65524244300</c:v>
                </c:pt>
                <c:pt idx="49">
                  <c:v>99754353200</c:v>
                </c:pt>
                <c:pt idx="50">
                  <c:v>87263989533.333328</c:v>
                </c:pt>
                <c:pt idx="51">
                  <c:v>80062358333.333328</c:v>
                </c:pt>
                <c:pt idx="52">
                  <c:v>93521346400</c:v>
                </c:pt>
                <c:pt idx="53">
                  <c:v>63731131766.666672</c:v>
                </c:pt>
                <c:pt idx="54">
                  <c:v>88239443500</c:v>
                </c:pt>
                <c:pt idx="55">
                  <c:v>88394026433.333328</c:v>
                </c:pt>
                <c:pt idx="56">
                  <c:v>90415641833.333328</c:v>
                </c:pt>
                <c:pt idx="57">
                  <c:v>33467615800</c:v>
                </c:pt>
                <c:pt idx="58">
                  <c:v>34425489900</c:v>
                </c:pt>
                <c:pt idx="59">
                  <c:v>16007605500</c:v>
                </c:pt>
                <c:pt idx="60">
                  <c:v>9182538833.3333321</c:v>
                </c:pt>
                <c:pt idx="61">
                  <c:v>7779781633.3333321</c:v>
                </c:pt>
                <c:pt idx="62">
                  <c:v>1862014433.3333321</c:v>
                </c:pt>
                <c:pt idx="63">
                  <c:v>0</c:v>
                </c:pt>
                <c:pt idx="64">
                  <c:v>0</c:v>
                </c:pt>
                <c:pt idx="65">
                  <c:v>1470689600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95-40BB-B4DD-445404D6C889}"/>
            </c:ext>
          </c:extLst>
        </c:ser>
        <c:ser>
          <c:idx val="4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'Analysis-Prediction'!$F$3:$F$77</c:f>
              <c:numCache>
                <c:formatCode>0</c:formatCode>
                <c:ptCount val="75"/>
                <c:pt idx="0">
                  <c:v>36966709000</c:v>
                </c:pt>
                <c:pt idx="1">
                  <c:v>44559159000</c:v>
                </c:pt>
                <c:pt idx="2">
                  <c:v>56615678000</c:v>
                </c:pt>
                <c:pt idx="3">
                  <c:v>68453088000</c:v>
                </c:pt>
                <c:pt idx="4">
                  <c:v>79790975000</c:v>
                </c:pt>
                <c:pt idx="5">
                  <c:v>93688271000</c:v>
                </c:pt>
                <c:pt idx="6">
                  <c:v>95285441000</c:v>
                </c:pt>
                <c:pt idx="7">
                  <c:v>104037208000</c:v>
                </c:pt>
                <c:pt idx="8">
                  <c:v>114212202666.66667</c:v>
                </c:pt>
                <c:pt idx="9">
                  <c:v>119753812300</c:v>
                </c:pt>
                <c:pt idx="10">
                  <c:v>146613120966.66666</c:v>
                </c:pt>
                <c:pt idx="11">
                  <c:v>157952514266.66666</c:v>
                </c:pt>
                <c:pt idx="12">
                  <c:v>169229593033.33334</c:v>
                </c:pt>
                <c:pt idx="13">
                  <c:v>184225636833.33334</c:v>
                </c:pt>
                <c:pt idx="14">
                  <c:v>201495011800</c:v>
                </c:pt>
                <c:pt idx="15">
                  <c:v>219927054233.33334</c:v>
                </c:pt>
                <c:pt idx="16">
                  <c:v>221437544033.33334</c:v>
                </c:pt>
                <c:pt idx="17">
                  <c:v>250967565033.33334</c:v>
                </c:pt>
                <c:pt idx="18">
                  <c:v>264550611199.99997</c:v>
                </c:pt>
                <c:pt idx="19">
                  <c:v>304015109033.33331</c:v>
                </c:pt>
                <c:pt idx="20">
                  <c:v>332814683700</c:v>
                </c:pt>
                <c:pt idx="21">
                  <c:v>372163248066.66669</c:v>
                </c:pt>
                <c:pt idx="22">
                  <c:v>372760632500</c:v>
                </c:pt>
                <c:pt idx="23">
                  <c:v>373944758166.66669</c:v>
                </c:pt>
                <c:pt idx="24">
                  <c:v>338075543233.33331</c:v>
                </c:pt>
                <c:pt idx="25">
                  <c:v>316265896666.66669</c:v>
                </c:pt>
                <c:pt idx="26">
                  <c:v>294028238833.33331</c:v>
                </c:pt>
                <c:pt idx="27">
                  <c:v>288253793300</c:v>
                </c:pt>
                <c:pt idx="28">
                  <c:v>297142082900</c:v>
                </c:pt>
                <c:pt idx="29">
                  <c:v>296177400333.33331</c:v>
                </c:pt>
                <c:pt idx="30">
                  <c:v>320979952900</c:v>
                </c:pt>
                <c:pt idx="31">
                  <c:v>337869380833.33331</c:v>
                </c:pt>
                <c:pt idx="32">
                  <c:v>336688056233.33331</c:v>
                </c:pt>
                <c:pt idx="33">
                  <c:v>295833974066.66669</c:v>
                </c:pt>
                <c:pt idx="34">
                  <c:v>264309220699.99997</c:v>
                </c:pt>
                <c:pt idx="35">
                  <c:v>286472477700</c:v>
                </c:pt>
                <c:pt idx="36">
                  <c:v>279156274100</c:v>
                </c:pt>
                <c:pt idx="37">
                  <c:v>234707164233.33334</c:v>
                </c:pt>
                <c:pt idx="38">
                  <c:v>257445123600</c:v>
                </c:pt>
                <c:pt idx="39">
                  <c:v>235234935766.66666</c:v>
                </c:pt>
                <c:pt idx="40">
                  <c:v>279649969766.66669</c:v>
                </c:pt>
                <c:pt idx="41">
                  <c:v>290257628400</c:v>
                </c:pt>
                <c:pt idx="42">
                  <c:v>297354522766.66669</c:v>
                </c:pt>
                <c:pt idx="43">
                  <c:v>313648246566.66669</c:v>
                </c:pt>
                <c:pt idx="44">
                  <c:v>321878788533.33331</c:v>
                </c:pt>
                <c:pt idx="45">
                  <c:v>364341330600</c:v>
                </c:pt>
                <c:pt idx="46">
                  <c:v>396731854566.66669</c:v>
                </c:pt>
                <c:pt idx="47">
                  <c:v>356266342466.66669</c:v>
                </c:pt>
                <c:pt idx="48">
                  <c:v>378641016300</c:v>
                </c:pt>
                <c:pt idx="49">
                  <c:v>426835841200</c:v>
                </c:pt>
                <c:pt idx="50">
                  <c:v>448720818533.33331</c:v>
                </c:pt>
                <c:pt idx="51">
                  <c:v>492848234333.33331</c:v>
                </c:pt>
                <c:pt idx="52">
                  <c:v>529312138400</c:v>
                </c:pt>
                <c:pt idx="53">
                  <c:v>581681107766.66663</c:v>
                </c:pt>
                <c:pt idx="54">
                  <c:v>541845632500</c:v>
                </c:pt>
                <c:pt idx="55">
                  <c:v>600887340433.33337</c:v>
                </c:pt>
                <c:pt idx="56">
                  <c:v>657762711833.33337</c:v>
                </c:pt>
                <c:pt idx="57">
                  <c:v>708176251800</c:v>
                </c:pt>
                <c:pt idx="58">
                  <c:v>787871078900</c:v>
                </c:pt>
                <c:pt idx="59">
                  <c:v>775497896500</c:v>
                </c:pt>
                <c:pt idx="60">
                  <c:v>814377164833.33337</c:v>
                </c:pt>
                <c:pt idx="61">
                  <c:v>874490472633.33337</c:v>
                </c:pt>
                <c:pt idx="62">
                  <c:v>899950230433.33337</c:v>
                </c:pt>
                <c:pt idx="63">
                  <c:v>1107146707033.3333</c:v>
                </c:pt>
                <c:pt idx="64">
                  <c:v>1002648224900</c:v>
                </c:pt>
                <c:pt idx="65">
                  <c:v>1006626283600</c:v>
                </c:pt>
                <c:pt idx="66">
                  <c:v>1212269504100</c:v>
                </c:pt>
                <c:pt idx="67">
                  <c:v>1253487355066.6667</c:v>
                </c:pt>
                <c:pt idx="68">
                  <c:v>1171181879500</c:v>
                </c:pt>
                <c:pt idx="69">
                  <c:v>1341629635100</c:v>
                </c:pt>
                <c:pt idx="70">
                  <c:v>1452877582266.6667</c:v>
                </c:pt>
                <c:pt idx="71">
                  <c:v>1495969784566.6667</c:v>
                </c:pt>
                <c:pt idx="72">
                  <c:v>1450615234833.3333</c:v>
                </c:pt>
                <c:pt idx="73">
                  <c:v>1556969065133.3333</c:v>
                </c:pt>
                <c:pt idx="74">
                  <c:v>1674026400366.6667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95-40BB-B4DD-445404D6C889}"/>
            </c:ext>
          </c:extLst>
        </c:ser>
        <c:ser>
          <c:idx val="6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'Analysis-Prediction'!$H$3:$H$77</c:f>
              <c:numCache>
                <c:formatCode>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10637000</c:v>
                </c:pt>
                <c:pt idx="9">
                  <c:v>181160100</c:v>
                </c:pt>
                <c:pt idx="10">
                  <c:v>206911100.00000003</c:v>
                </c:pt>
                <c:pt idx="11">
                  <c:v>570000200</c:v>
                </c:pt>
                <c:pt idx="12">
                  <c:v>1861363900.0000002</c:v>
                </c:pt>
                <c:pt idx="13">
                  <c:v>2496653500</c:v>
                </c:pt>
                <c:pt idx="14">
                  <c:v>3533019600.0000005</c:v>
                </c:pt>
                <c:pt idx="15">
                  <c:v>3677017300.0000005</c:v>
                </c:pt>
                <c:pt idx="16">
                  <c:v>4022368900.0000005</c:v>
                </c:pt>
                <c:pt idx="17">
                  <c:v>6071899900.000001</c:v>
                </c:pt>
                <c:pt idx="18">
                  <c:v>8420735400.000001</c:v>
                </c:pt>
                <c:pt idx="19">
                  <c:v>13781260900.000002</c:v>
                </c:pt>
                <c:pt idx="20">
                  <c:v>15320622900.000002</c:v>
                </c:pt>
                <c:pt idx="21">
                  <c:v>23984892800.000004</c:v>
                </c:pt>
                <c:pt idx="22">
                  <c:v>41914999500</c:v>
                </c:pt>
                <c:pt idx="23">
                  <c:v>59500248500.000008</c:v>
                </c:pt>
                <c:pt idx="24">
                  <c:v>91827409300</c:v>
                </c:pt>
                <c:pt idx="25">
                  <c:v>125373314000.00002</c:v>
                </c:pt>
                <c:pt idx="26">
                  <c:v>189755582500.00003</c:v>
                </c:pt>
                <c:pt idx="27">
                  <c:v>210213884100.00003</c:v>
                </c:pt>
                <c:pt idx="28">
                  <c:v>275971611300</c:v>
                </c:pt>
                <c:pt idx="29">
                  <c:v>304043377000</c:v>
                </c:pt>
                <c:pt idx="30">
                  <c:v>280670085300</c:v>
                </c:pt>
                <c:pt idx="31">
                  <c:v>276227132500</c:v>
                </c:pt>
                <c:pt idx="32">
                  <c:v>299940853300.00006</c:v>
                </c:pt>
                <c:pt idx="33">
                  <c:v>311050572800</c:v>
                </c:pt>
                <c:pt idx="34">
                  <c:v>323044830900</c:v>
                </c:pt>
                <c:pt idx="35">
                  <c:v>360396903900</c:v>
                </c:pt>
                <c:pt idx="36">
                  <c:v>422059799700.00006</c:v>
                </c:pt>
                <c:pt idx="37">
                  <c:v>455441869300.00006</c:v>
                </c:pt>
                <c:pt idx="38">
                  <c:v>500797420200.00006</c:v>
                </c:pt>
                <c:pt idx="39">
                  <c:v>579670351700</c:v>
                </c:pt>
                <c:pt idx="40">
                  <c:v>582290188700</c:v>
                </c:pt>
                <c:pt idx="41">
                  <c:v>634547845800</c:v>
                </c:pt>
                <c:pt idx="42">
                  <c:v>673821595700</c:v>
                </c:pt>
                <c:pt idx="43">
                  <c:v>680653889300</c:v>
                </c:pt>
                <c:pt idx="44">
                  <c:v>671320335400</c:v>
                </c:pt>
                <c:pt idx="45">
                  <c:v>704483815200</c:v>
                </c:pt>
                <c:pt idx="46">
                  <c:v>740742335300</c:v>
                </c:pt>
                <c:pt idx="47">
                  <c:v>742201400600</c:v>
                </c:pt>
                <c:pt idx="48">
                  <c:v>691508588100</c:v>
                </c:pt>
                <c:pt idx="49">
                  <c:v>741072314400</c:v>
                </c:pt>
                <c:pt idx="50">
                  <c:v>801079536400.00012</c:v>
                </c:pt>
                <c:pt idx="51">
                  <c:v>829282234000.00012</c:v>
                </c:pt>
                <c:pt idx="52">
                  <c:v>845708938800.00012</c:v>
                </c:pt>
                <c:pt idx="53">
                  <c:v>858070495700.00012</c:v>
                </c:pt>
                <c:pt idx="54">
                  <c:v>840105964500.00012</c:v>
                </c:pt>
                <c:pt idx="55">
                  <c:v>867381225700.00012</c:v>
                </c:pt>
                <c:pt idx="56">
                  <c:v>860185001500.00012</c:v>
                </c:pt>
                <c:pt idx="57">
                  <c:v>865940499600.00012</c:v>
                </c:pt>
                <c:pt idx="58">
                  <c:v>887067228300.00012</c:v>
                </c:pt>
                <c:pt idx="59">
                  <c:v>886829278500.00012</c:v>
                </c:pt>
                <c:pt idx="60">
                  <c:v>878740043500.00012</c:v>
                </c:pt>
                <c:pt idx="61">
                  <c:v>887665131100.00012</c:v>
                </c:pt>
                <c:pt idx="62">
                  <c:v>869224803700.00012</c:v>
                </c:pt>
                <c:pt idx="63">
                  <c:v>846264373900.00012</c:v>
                </c:pt>
                <c:pt idx="64">
                  <c:v>867918120300.00012</c:v>
                </c:pt>
                <c:pt idx="65">
                  <c:v>876882580200.00012</c:v>
                </c:pt>
                <c:pt idx="66">
                  <c:v>876895664700.00012</c:v>
                </c:pt>
                <c:pt idx="67">
                  <c:v>886263342800.00012</c:v>
                </c:pt>
                <c:pt idx="68">
                  <c:v>885444598500.00012</c:v>
                </c:pt>
                <c:pt idx="69">
                  <c:v>887792924700.00012</c:v>
                </c:pt>
                <c:pt idx="70">
                  <c:v>890350188200.00012</c:v>
                </c:pt>
                <c:pt idx="71">
                  <c:v>868866749300.00012</c:v>
                </c:pt>
                <c:pt idx="72">
                  <c:v>857609054500.00012</c:v>
                </c:pt>
                <c:pt idx="73">
                  <c:v>848690893600.00012</c:v>
                </c:pt>
                <c:pt idx="74">
                  <c:v>852360485900.00012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95-40BB-B4DD-445404D6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>
          <c:ext xmlns:c15="http://schemas.microsoft.com/office/drawing/2012/chart" uri="{02D57815-91ED-43cb-92C2-25804820EDAC}">
            <c15:filteredLineSeries>
              <c15:ser>
                <c:idx val="7"/>
                <c:order val="4"/>
                <c:tx>
                  <c:v>Nuclear Increase</c:v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'Analysis-Prediction'!$A$3:$A$77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'Analysis-Prediction'!$I$3:$I$77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967000</c:v>
                      </c:pt>
                      <c:pt idx="9">
                        <c:v>16469100</c:v>
                      </c:pt>
                      <c:pt idx="10">
                        <c:v>18810100</c:v>
                      </c:pt>
                      <c:pt idx="11">
                        <c:v>51818200</c:v>
                      </c:pt>
                      <c:pt idx="12">
                        <c:v>169214900</c:v>
                      </c:pt>
                      <c:pt idx="13">
                        <c:v>226968500</c:v>
                      </c:pt>
                      <c:pt idx="14">
                        <c:v>321183600</c:v>
                      </c:pt>
                      <c:pt idx="15">
                        <c:v>334274300</c:v>
                      </c:pt>
                      <c:pt idx="16">
                        <c:v>365669900</c:v>
                      </c:pt>
                      <c:pt idx="17">
                        <c:v>551990900</c:v>
                      </c:pt>
                      <c:pt idx="18">
                        <c:v>765521400</c:v>
                      </c:pt>
                      <c:pt idx="19">
                        <c:v>1252841900</c:v>
                      </c:pt>
                      <c:pt idx="20">
                        <c:v>1392783900</c:v>
                      </c:pt>
                      <c:pt idx="21">
                        <c:v>2180444800</c:v>
                      </c:pt>
                      <c:pt idx="22">
                        <c:v>3810454500</c:v>
                      </c:pt>
                      <c:pt idx="23">
                        <c:v>5409113500</c:v>
                      </c:pt>
                      <c:pt idx="24">
                        <c:v>8347946300</c:v>
                      </c:pt>
                      <c:pt idx="25">
                        <c:v>11397574000</c:v>
                      </c:pt>
                      <c:pt idx="26">
                        <c:v>17250507500</c:v>
                      </c:pt>
                      <c:pt idx="27">
                        <c:v>19110353100</c:v>
                      </c:pt>
                      <c:pt idx="28">
                        <c:v>25088328300</c:v>
                      </c:pt>
                      <c:pt idx="29">
                        <c:v>27640307000</c:v>
                      </c:pt>
                      <c:pt idx="30">
                        <c:v>25515462300</c:v>
                      </c:pt>
                      <c:pt idx="31">
                        <c:v>25111557500</c:v>
                      </c:pt>
                      <c:pt idx="32">
                        <c:v>27267350300.000004</c:v>
                      </c:pt>
                      <c:pt idx="33">
                        <c:v>28277324800</c:v>
                      </c:pt>
                      <c:pt idx="34">
                        <c:v>29367711900</c:v>
                      </c:pt>
                      <c:pt idx="35">
                        <c:v>32763354900</c:v>
                      </c:pt>
                      <c:pt idx="36">
                        <c:v>38369072700</c:v>
                      </c:pt>
                      <c:pt idx="37">
                        <c:v>41403806300</c:v>
                      </c:pt>
                      <c:pt idx="38">
                        <c:v>45527038200</c:v>
                      </c:pt>
                      <c:pt idx="39">
                        <c:v>52697304700</c:v>
                      </c:pt>
                      <c:pt idx="40">
                        <c:v>52935471700</c:v>
                      </c:pt>
                      <c:pt idx="41">
                        <c:v>57686167800</c:v>
                      </c:pt>
                      <c:pt idx="42">
                        <c:v>61256508700</c:v>
                      </c:pt>
                      <c:pt idx="43">
                        <c:v>61877626300</c:v>
                      </c:pt>
                      <c:pt idx="44">
                        <c:v>61029121400</c:v>
                      </c:pt>
                      <c:pt idx="45">
                        <c:v>64043983200</c:v>
                      </c:pt>
                      <c:pt idx="46">
                        <c:v>67340212300</c:v>
                      </c:pt>
                      <c:pt idx="47">
                        <c:v>67472854600</c:v>
                      </c:pt>
                      <c:pt idx="48">
                        <c:v>62864417100</c:v>
                      </c:pt>
                      <c:pt idx="49">
                        <c:v>67370210400</c:v>
                      </c:pt>
                      <c:pt idx="50">
                        <c:v>72825412400</c:v>
                      </c:pt>
                      <c:pt idx="51">
                        <c:v>75389294000</c:v>
                      </c:pt>
                      <c:pt idx="52">
                        <c:v>76882630800</c:v>
                      </c:pt>
                      <c:pt idx="53">
                        <c:v>78006408700</c:v>
                      </c:pt>
                      <c:pt idx="54">
                        <c:v>76373269500</c:v>
                      </c:pt>
                      <c:pt idx="55">
                        <c:v>78852838700</c:v>
                      </c:pt>
                      <c:pt idx="56">
                        <c:v>78198636500</c:v>
                      </c:pt>
                      <c:pt idx="57">
                        <c:v>78721863600</c:v>
                      </c:pt>
                      <c:pt idx="58">
                        <c:v>80642475300</c:v>
                      </c:pt>
                      <c:pt idx="59">
                        <c:v>80620843500</c:v>
                      </c:pt>
                      <c:pt idx="60">
                        <c:v>79885458500</c:v>
                      </c:pt>
                      <c:pt idx="61">
                        <c:v>80696830100</c:v>
                      </c:pt>
                      <c:pt idx="62">
                        <c:v>79020436700</c:v>
                      </c:pt>
                      <c:pt idx="63">
                        <c:v>76933124900</c:v>
                      </c:pt>
                      <c:pt idx="64">
                        <c:v>78901647300</c:v>
                      </c:pt>
                      <c:pt idx="65">
                        <c:v>79716598200</c:v>
                      </c:pt>
                      <c:pt idx="66">
                        <c:v>79717787700</c:v>
                      </c:pt>
                      <c:pt idx="67">
                        <c:v>80569394800</c:v>
                      </c:pt>
                      <c:pt idx="68">
                        <c:v>80494963500</c:v>
                      </c:pt>
                      <c:pt idx="69">
                        <c:v>80708447700</c:v>
                      </c:pt>
                      <c:pt idx="70">
                        <c:v>80940926200</c:v>
                      </c:pt>
                      <c:pt idx="71">
                        <c:v>78987886300</c:v>
                      </c:pt>
                      <c:pt idx="72">
                        <c:v>77964459500</c:v>
                      </c:pt>
                      <c:pt idx="73">
                        <c:v>77153717600</c:v>
                      </c:pt>
                      <c:pt idx="74">
                        <c:v>77487316900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695-40BB-B4DD-445404D6C889}"/>
                  </c:ext>
                </c:extLst>
              </c15:ser>
            </c15:filteredLineSeries>
            <c15:filteredLineSeries>
              <c15:ser>
                <c:idx val="10"/>
                <c:order val="5"/>
                <c:tx>
                  <c:v>Surplus</c:v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'Analysis-Prediction'!$A$3:$A$77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'Analysis-Prediction'!$L$3:$L$77</c15:sqref>
                        </c15:formulaRef>
                      </c:ext>
                    </c:extLst>
                    <c:numCache>
                      <c:formatCode>0.00</c:formatCode>
                      <c:ptCount val="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5572617966.6666679</c:v>
                      </c:pt>
                      <c:pt idx="64">
                        <c:v>1790886100</c:v>
                      </c:pt>
                      <c:pt idx="65">
                        <c:v>0</c:v>
                      </c:pt>
                      <c:pt idx="66">
                        <c:v>67443900</c:v>
                      </c:pt>
                      <c:pt idx="67">
                        <c:v>4145994933.3333321</c:v>
                      </c:pt>
                      <c:pt idx="68">
                        <c:v>6792266500</c:v>
                      </c:pt>
                      <c:pt idx="69">
                        <c:v>2974339900</c:v>
                      </c:pt>
                      <c:pt idx="70">
                        <c:v>9760156733.3333321</c:v>
                      </c:pt>
                      <c:pt idx="71">
                        <c:v>9995864433.3333321</c:v>
                      </c:pt>
                      <c:pt idx="72">
                        <c:v>7679795166.6666679</c:v>
                      </c:pt>
                      <c:pt idx="73">
                        <c:v>3891349866.6666679</c:v>
                      </c:pt>
                      <c:pt idx="74">
                        <c:v>10440735633.333332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695-40BB-B4DD-445404D6C889}"/>
                  </c:ext>
                </c:extLst>
              </c15:ser>
            </c15:filteredLineSeries>
            <c15:filteredLineSeries>
              <c15:ser>
                <c:idx val="0"/>
                <c:order val="6"/>
                <c:tx>
                  <c:v>Coal</c:v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'Analysis-Prediction'!$A$3:$A$77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'Analysis-Prediction'!$B$3:$B$77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135451320000</c:v>
                      </c:pt>
                      <c:pt idx="1">
                        <c:v>154519994000</c:v>
                      </c:pt>
                      <c:pt idx="2">
                        <c:v>185203657000</c:v>
                      </c:pt>
                      <c:pt idx="3">
                        <c:v>195436666000</c:v>
                      </c:pt>
                      <c:pt idx="4">
                        <c:v>218846325000</c:v>
                      </c:pt>
                      <c:pt idx="5">
                        <c:v>239145966000</c:v>
                      </c:pt>
                      <c:pt idx="6">
                        <c:v>301362698000</c:v>
                      </c:pt>
                      <c:pt idx="7">
                        <c:v>338503484000</c:v>
                      </c:pt>
                      <c:pt idx="8">
                        <c:v>346385884666.66669</c:v>
                      </c:pt>
                      <c:pt idx="9">
                        <c:v>344360291300</c:v>
                      </c:pt>
                      <c:pt idx="10">
                        <c:v>378417939966.66669</c:v>
                      </c:pt>
                      <c:pt idx="11">
                        <c:v>403050084266.66669</c:v>
                      </c:pt>
                      <c:pt idx="12">
                        <c:v>421814264033.33331</c:v>
                      </c:pt>
                      <c:pt idx="13">
                        <c:v>450173581833.33331</c:v>
                      </c:pt>
                      <c:pt idx="14">
                        <c:v>493819657800</c:v>
                      </c:pt>
                      <c:pt idx="15">
                        <c:v>526118594233.33331</c:v>
                      </c:pt>
                      <c:pt idx="16">
                        <c:v>570804061033.33337</c:v>
                      </c:pt>
                      <c:pt idx="17">
                        <c:v>613290803033.33337</c:v>
                      </c:pt>
                      <c:pt idx="18">
                        <c:v>630228189200</c:v>
                      </c:pt>
                      <c:pt idx="19">
                        <c:v>684486966033.33337</c:v>
                      </c:pt>
                      <c:pt idx="20">
                        <c:v>705536978700</c:v>
                      </c:pt>
                      <c:pt idx="21">
                        <c:v>703667664066.66663</c:v>
                      </c:pt>
                      <c:pt idx="22">
                        <c:v>711832302500</c:v>
                      </c:pt>
                      <c:pt idx="23">
                        <c:v>769328227166.66663</c:v>
                      </c:pt>
                      <c:pt idx="24">
                        <c:v>844868821233.33337</c:v>
                      </c:pt>
                      <c:pt idx="25">
                        <c:v>824633729666.66663</c:v>
                      </c:pt>
                      <c:pt idx="26">
                        <c:v>847036052833.33337</c:v>
                      </c:pt>
                      <c:pt idx="27">
                        <c:v>938020875300</c:v>
                      </c:pt>
                      <c:pt idx="28">
                        <c:v>976855819900</c:v>
                      </c:pt>
                      <c:pt idx="29">
                        <c:v>966528647333.33337</c:v>
                      </c:pt>
                      <c:pt idx="30">
                        <c:v>1066531936900</c:v>
                      </c:pt>
                      <c:pt idx="31">
                        <c:v>1153191848833.3333</c:v>
                      </c:pt>
                      <c:pt idx="32">
                        <c:v>1194114115233.3333</c:v>
                      </c:pt>
                      <c:pt idx="33">
                        <c:v>1182578429066.6667</c:v>
                      </c:pt>
                      <c:pt idx="34">
                        <c:v>1249635041700</c:v>
                      </c:pt>
                      <c:pt idx="35">
                        <c:v>1330759633700</c:v>
                      </c:pt>
                      <c:pt idx="36">
                        <c:v>1389338434100</c:v>
                      </c:pt>
                      <c:pt idx="37">
                        <c:v>1372030183233.3333</c:v>
                      </c:pt>
                      <c:pt idx="38">
                        <c:v>1448605609600</c:v>
                      </c:pt>
                      <c:pt idx="39">
                        <c:v>1523087005766.6667</c:v>
                      </c:pt>
                      <c:pt idx="40">
                        <c:v>1544721039766.6667</c:v>
                      </c:pt>
                      <c:pt idx="41">
                        <c:v>1552880199400</c:v>
                      </c:pt>
                      <c:pt idx="42">
                        <c:v>1548426798766.6667</c:v>
                      </c:pt>
                      <c:pt idx="43">
                        <c:v>1577087943566.6667</c:v>
                      </c:pt>
                      <c:pt idx="44">
                        <c:v>1645121113533.3333</c:v>
                      </c:pt>
                      <c:pt idx="45">
                        <c:v>1644928096600</c:v>
                      </c:pt>
                      <c:pt idx="46">
                        <c:v>1663609581566.6667</c:v>
                      </c:pt>
                      <c:pt idx="47">
                        <c:v>1749482039466.6667</c:v>
                      </c:pt>
                      <c:pt idx="48">
                        <c:v>1799806955300</c:v>
                      </c:pt>
                      <c:pt idx="49">
                        <c:v>1827736567200</c:v>
                      </c:pt>
                      <c:pt idx="50">
                        <c:v>1834342586533.3333</c:v>
                      </c:pt>
                      <c:pt idx="51">
                        <c:v>1917981525333.3333</c:v>
                      </c:pt>
                      <c:pt idx="52">
                        <c:v>1857198591400</c:v>
                      </c:pt>
                      <c:pt idx="53">
                        <c:v>1884610675766.6667</c:v>
                      </c:pt>
                      <c:pt idx="54">
                        <c:v>1927256069500</c:v>
                      </c:pt>
                      <c:pt idx="55">
                        <c:v>1930903430433.3333</c:v>
                      </c:pt>
                      <c:pt idx="56">
                        <c:v>1965987665833.3333</c:v>
                      </c:pt>
                      <c:pt idx="57">
                        <c:v>1943496524800</c:v>
                      </c:pt>
                      <c:pt idx="58">
                        <c:v>1971509471900</c:v>
                      </c:pt>
                      <c:pt idx="59">
                        <c:v>1941963967500</c:v>
                      </c:pt>
                      <c:pt idx="60">
                        <c:v>1714494538833.3333</c:v>
                      </c:pt>
                      <c:pt idx="61">
                        <c:v>1800838601633.3333</c:v>
                      </c:pt>
                      <c:pt idx="62">
                        <c:v>1691550586433.3333</c:v>
                      </c:pt>
                      <c:pt idx="63">
                        <c:v>1474912480033.3333</c:v>
                      </c:pt>
                      <c:pt idx="64">
                        <c:v>1541421946900</c:v>
                      </c:pt>
                      <c:pt idx="65">
                        <c:v>1542202159600</c:v>
                      </c:pt>
                      <c:pt idx="66">
                        <c:v>1314420703100</c:v>
                      </c:pt>
                      <c:pt idx="67">
                        <c:v>1202806235066.6667</c:v>
                      </c:pt>
                      <c:pt idx="68">
                        <c:v>1171006276500</c:v>
                      </c:pt>
                      <c:pt idx="69">
                        <c:v>1115270195100</c:v>
                      </c:pt>
                      <c:pt idx="70">
                        <c:v>931751686266.66663</c:v>
                      </c:pt>
                      <c:pt idx="71">
                        <c:v>741372290566.66663</c:v>
                      </c:pt>
                      <c:pt idx="72">
                        <c:v>866451828833.33337</c:v>
                      </c:pt>
                      <c:pt idx="73">
                        <c:v>800378612133.33337</c:v>
                      </c:pt>
                      <c:pt idx="74">
                        <c:v>644739460366.66663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95-40BB-B4DD-445404D6C889}"/>
                  </c:ext>
                </c:extLst>
              </c15:ser>
            </c15:filteredLineSeries>
          </c:ext>
        </c:extLst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Electricity</a:t>
                </a:r>
                <a:r>
                  <a:rPr lang="en-US" sz="1200" baseline="0"/>
                  <a:t> Generated</a:t>
                </a:r>
              </a:p>
              <a:p>
                <a:pPr>
                  <a:defRPr sz="1200"/>
                </a:pPr>
                <a:r>
                  <a:rPr lang="en-US" sz="1200" baseline="0"/>
                  <a:t>(Billion Kilowatthours)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10% Increase in Electricity Generation from Nuclear</a:t>
            </a:r>
          </a:p>
          <a:p>
            <a:pPr>
              <a:defRPr/>
            </a:pPr>
            <a:r>
              <a:rPr lang="en-US"/>
              <a:t>- Waste</a:t>
            </a:r>
            <a:r>
              <a:rPr lang="en-US" baseline="0"/>
              <a:t> Produced b</a:t>
            </a:r>
            <a:r>
              <a:rPr lang="en-US"/>
              <a:t>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'Analysis-Prediction'!$A$3:$A$77</c15:sqref>
                  </c15:fullRef>
                </c:ext>
              </c:extLst>
              <c:f>'Analysis-Prediction'!$A$23:$A$77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'Analysis-Prediction'!$O$3:$O$77</c15:sqref>
                  </c15:fullRef>
                </c:ext>
              </c:extLst>
              <c:f>'Analysis-Prediction'!$O$23:$O$77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820825539.86659849</c:v>
                </c:pt>
                <c:pt idx="5">
                  <c:v>807977545.80112028</c:v>
                </c:pt>
                <c:pt idx="6">
                  <c:v>830015376.99582458</c:v>
                </c:pt>
                <c:pt idx="7">
                  <c:v>918287889.38466418</c:v>
                </c:pt>
                <c:pt idx="8">
                  <c:v>967770006.74121916</c:v>
                </c:pt>
                <c:pt idx="9">
                  <c:v>964600940.20420623</c:v>
                </c:pt>
                <c:pt idx="10">
                  <c:v>1062496030.5949631</c:v>
                </c:pt>
                <c:pt idx="11">
                  <c:v>1144719974.4925358</c:v>
                </c:pt>
                <c:pt idx="12">
                  <c:v>1187813838.4086316</c:v>
                </c:pt>
                <c:pt idx="13">
                  <c:v>1187266855.8280959</c:v>
                </c:pt>
                <c:pt idx="14">
                  <c:v>1246925984.5784979</c:v>
                </c:pt>
                <c:pt idx="15">
                  <c:v>1322585960.4199853</c:v>
                </c:pt>
                <c:pt idx="16">
                  <c:v>1370541347.5197837</c:v>
                </c:pt>
                <c:pt idx="17">
                  <c:v>1360108650.0843256</c:v>
                </c:pt>
                <c:pt idx="18">
                  <c:v>1428231758.2904029</c:v>
                </c:pt>
                <c:pt idx="19">
                  <c:v>1490354733.1908405</c:v>
                </c:pt>
                <c:pt idx="20">
                  <c:v>1517530437.6490328</c:v>
                </c:pt>
                <c:pt idx="21">
                  <c:v>1527715877.5889323</c:v>
                </c:pt>
                <c:pt idx="22">
                  <c:v>1527211920.6925037</c:v>
                </c:pt>
                <c:pt idx="23">
                  <c:v>1548264095.9917636</c:v>
                </c:pt>
                <c:pt idx="24">
                  <c:v>1611847411.4696012</c:v>
                </c:pt>
                <c:pt idx="25">
                  <c:v>1616957016.2794812</c:v>
                </c:pt>
                <c:pt idx="26">
                  <c:v>1637896207.7614565</c:v>
                </c:pt>
                <c:pt idx="27">
                  <c:v>1729263967.4978373</c:v>
                </c:pt>
                <c:pt idx="28">
                  <c:v>1775324241.8171964</c:v>
                </c:pt>
                <c:pt idx="29">
                  <c:v>1804788221.2103248</c:v>
                </c:pt>
                <c:pt idx="30">
                  <c:v>1811181371.0847011</c:v>
                </c:pt>
                <c:pt idx="31">
                  <c:v>1901263281.0019891</c:v>
                </c:pt>
                <c:pt idx="32">
                  <c:v>1843677040.7164469</c:v>
                </c:pt>
                <c:pt idx="33">
                  <c:v>1863153904.6900446</c:v>
                </c:pt>
                <c:pt idx="34">
                  <c:v>1905035758.8592708</c:v>
                </c:pt>
                <c:pt idx="35">
                  <c:v>1915626674.1439402</c:v>
                </c:pt>
                <c:pt idx="36">
                  <c:v>1957084826.8695633</c:v>
                </c:pt>
                <c:pt idx="37">
                  <c:v>1926933015.3091197</c:v>
                </c:pt>
                <c:pt idx="38">
                  <c:v>1959244404.6957762</c:v>
                </c:pt>
                <c:pt idx="39">
                  <c:v>1931843437.1364248</c:v>
                </c:pt>
                <c:pt idx="40">
                  <c:v>1713541318.669035</c:v>
                </c:pt>
                <c:pt idx="41">
                  <c:v>1800667610.7074339</c:v>
                </c:pt>
                <c:pt idx="42">
                  <c:v>1696246728.0050766</c:v>
                </c:pt>
                <c:pt idx="43">
                  <c:v>1480322670.8101711</c:v>
                </c:pt>
                <c:pt idx="44">
                  <c:v>1543147407.0830853</c:v>
                </c:pt>
                <c:pt idx="45">
                  <c:v>1541920651.0033767</c:v>
                </c:pt>
                <c:pt idx="46">
                  <c:v>1324626731.7681205</c:v>
                </c:pt>
                <c:pt idx="47">
                  <c:v>1210535397.965946</c:v>
                </c:pt>
                <c:pt idx="48">
                  <c:v>1173140277.5040524</c:v>
                </c:pt>
                <c:pt idx="49">
                  <c:v>1122864949.8686457</c:v>
                </c:pt>
                <c:pt idx="50">
                  <c:v>936289763.80792761</c:v>
                </c:pt>
                <c:pt idx="51">
                  <c:v>750853476.4851743</c:v>
                </c:pt>
                <c:pt idx="52">
                  <c:v>875642643.51809835</c:v>
                </c:pt>
                <c:pt idx="53">
                  <c:v>820805710.77482307</c:v>
                </c:pt>
                <c:pt idx="54">
                  <c:v>656808998.55688381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3-4247-9ACE-2395234A116F}"/>
            </c:ext>
          </c:extLst>
        </c:ser>
        <c:ser>
          <c:idx val="2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'Analysis-Prediction'!$A$3:$A$77</c15:sqref>
                  </c15:fullRef>
                </c:ext>
              </c:extLst>
              <c:f>'Analysis-Prediction'!$A$23:$A$77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'Analysis-Prediction'!$P$3:$P$77</c15:sqref>
                  </c15:fullRef>
                </c:ext>
              </c:extLst>
              <c:f>'Analysis-Prediction'!$P$23:$P$77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261603531.59328294</c:v>
                </c:pt>
                <c:pt idx="5">
                  <c:v>249574876.87193629</c:v>
                </c:pt>
                <c:pt idx="6">
                  <c:v>232746662.88126031</c:v>
                </c:pt>
                <c:pt idx="7">
                  <c:v>255628743.53261745</c:v>
                </c:pt>
                <c:pt idx="8">
                  <c:v>285735155.17558825</c:v>
                </c:pt>
                <c:pt idx="9">
                  <c:v>291770602.64220738</c:v>
                </c:pt>
                <c:pt idx="10">
                  <c:v>239616090.71544236</c:v>
                </c:pt>
                <c:pt idx="11">
                  <c:v>190959278.28877428</c:v>
                </c:pt>
                <c:pt idx="12">
                  <c:v>158012908.92859939</c:v>
                </c:pt>
                <c:pt idx="13">
                  <c:v>110173437.77433707</c:v>
                </c:pt>
                <c:pt idx="14">
                  <c:v>108163809.49630977</c:v>
                </c:pt>
                <c:pt idx="15">
                  <c:v>87869838.54714255</c:v>
                </c:pt>
                <c:pt idx="16">
                  <c:v>71514432.166561738</c:v>
                </c:pt>
                <c:pt idx="17">
                  <c:v>98150563.092103273</c:v>
                </c:pt>
                <c:pt idx="18">
                  <c:v>82452048.579237923</c:v>
                </c:pt>
                <c:pt idx="19">
                  <c:v>103736361.593977</c:v>
                </c:pt>
                <c:pt idx="20">
                  <c:v>113919111.58581336</c:v>
                </c:pt>
                <c:pt idx="21">
                  <c:v>81760029.967119798</c:v>
                </c:pt>
                <c:pt idx="22">
                  <c:v>74264196.911516815</c:v>
                </c:pt>
                <c:pt idx="23">
                  <c:v>58638728.702002719</c:v>
                </c:pt>
                <c:pt idx="24">
                  <c:v>69741029.493933573</c:v>
                </c:pt>
                <c:pt idx="25">
                  <c:v>63669781.240670413</c:v>
                </c:pt>
                <c:pt idx="26">
                  <c:v>39372703.05313427</c:v>
                </c:pt>
                <c:pt idx="27">
                  <c:v>44330347.854145668</c:v>
                </c:pt>
                <c:pt idx="28">
                  <c:v>54711223.497649431</c:v>
                </c:pt>
                <c:pt idx="29">
                  <c:v>82656367.948643625</c:v>
                </c:pt>
                <c:pt idx="30">
                  <c:v>73412168.573551774</c:v>
                </c:pt>
                <c:pt idx="31">
                  <c:v>67376910.640527084</c:v>
                </c:pt>
                <c:pt idx="32">
                  <c:v>77362457.54263258</c:v>
                </c:pt>
                <c:pt idx="33">
                  <c:v>54585327.963971324</c:v>
                </c:pt>
                <c:pt idx="34">
                  <c:v>73828819.185621992</c:v>
                </c:pt>
                <c:pt idx="35">
                  <c:v>73878857.711376548</c:v>
                </c:pt>
                <c:pt idx="36">
                  <c:v>76045578.865613118</c:v>
                </c:pt>
                <c:pt idx="37">
                  <c:v>29863344.22489145</c:v>
                </c:pt>
                <c:pt idx="38">
                  <c:v>29742131.753366679</c:v>
                </c:pt>
                <c:pt idx="39">
                  <c:v>14330281.646231147</c:v>
                </c:pt>
                <c:pt idx="40">
                  <c:v>8259945.7412393708</c:v>
                </c:pt>
                <c:pt idx="41">
                  <c:v>7050966.7450480545</c:v>
                </c:pt>
                <c:pt idx="42">
                  <c:v>1705593.4317194135</c:v>
                </c:pt>
                <c:pt idx="43">
                  <c:v>0</c:v>
                </c:pt>
                <c:pt idx="44">
                  <c:v>0</c:v>
                </c:pt>
                <c:pt idx="45">
                  <c:v>1327102.936077663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3-4247-9ACE-2395234A116F}"/>
            </c:ext>
          </c:extLst>
        </c:ser>
        <c:ser>
          <c:idx val="4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'Analysis-Prediction'!$A$3:$A$77</c15:sqref>
                  </c15:fullRef>
                </c:ext>
              </c:extLst>
              <c:f>'Analysis-Prediction'!$A$23:$A$77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'Analysis-Prediction'!$Q$3:$Q$77</c15:sqref>
                  </c15:fullRef>
                </c:ext>
              </c:extLst>
              <c:f>'Analysis-Prediction'!$Q$23:$Q$77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197097718.42986247</c:v>
                </c:pt>
                <c:pt idx="5">
                  <c:v>184372201.38593602</c:v>
                </c:pt>
                <c:pt idx="6">
                  <c:v>168478153.60043597</c:v>
                </c:pt>
                <c:pt idx="7">
                  <c:v>163491992.09902722</c:v>
                </c:pt>
                <c:pt idx="8">
                  <c:v>169338142.0202603</c:v>
                </c:pt>
                <c:pt idx="9">
                  <c:v>169521552.67443913</c:v>
                </c:pt>
                <c:pt idx="10">
                  <c:v>186600558.78710932</c:v>
                </c:pt>
                <c:pt idx="11">
                  <c:v>195473262.58761626</c:v>
                </c:pt>
                <c:pt idx="12">
                  <c:v>192588934.33742812</c:v>
                </c:pt>
                <c:pt idx="13">
                  <c:v>170176874.55457026</c:v>
                </c:pt>
                <c:pt idx="14">
                  <c:v>151965639.02959207</c:v>
                </c:pt>
                <c:pt idx="15">
                  <c:v>163360257.92629239</c:v>
                </c:pt>
                <c:pt idx="16">
                  <c:v>158910435.18602183</c:v>
                </c:pt>
                <c:pt idx="17">
                  <c:v>133716209.15975556</c:v>
                </c:pt>
                <c:pt idx="18">
                  <c:v>145995942.20550808</c:v>
                </c:pt>
                <c:pt idx="19">
                  <c:v>132843163.02717508</c:v>
                </c:pt>
                <c:pt idx="20">
                  <c:v>158226345.27894902</c:v>
                </c:pt>
                <c:pt idx="21">
                  <c:v>164520027.3025921</c:v>
                </c:pt>
                <c:pt idx="22">
                  <c:v>167445779.24783936</c:v>
                </c:pt>
                <c:pt idx="23">
                  <c:v>174571006.49261418</c:v>
                </c:pt>
                <c:pt idx="24">
                  <c:v>176408798.92479017</c:v>
                </c:pt>
                <c:pt idx="25">
                  <c:v>199203964.04957694</c:v>
                </c:pt>
                <c:pt idx="26">
                  <c:v>216025469.97708446</c:v>
                </c:pt>
                <c:pt idx="27">
                  <c:v>192760130.17283711</c:v>
                </c:pt>
                <c:pt idx="28">
                  <c:v>207407617.72489655</c:v>
                </c:pt>
                <c:pt idx="29">
                  <c:v>235311750.86206388</c:v>
                </c:pt>
                <c:pt idx="30">
                  <c:v>246572774.89838773</c:v>
                </c:pt>
                <c:pt idx="31">
                  <c:v>267223577.1239433</c:v>
                </c:pt>
                <c:pt idx="32">
                  <c:v>276024792.22136003</c:v>
                </c:pt>
                <c:pt idx="33">
                  <c:v>292875946.37240231</c:v>
                </c:pt>
                <c:pt idx="34">
                  <c:v>265673741.20458496</c:v>
                </c:pt>
                <c:pt idx="35">
                  <c:v>284408287.03361064</c:v>
                </c:pt>
                <c:pt idx="36">
                  <c:v>306735502.95635563</c:v>
                </c:pt>
                <c:pt idx="37">
                  <c:v>325932945.8119871</c:v>
                </c:pt>
                <c:pt idx="38">
                  <c:v>359163935.60570335</c:v>
                </c:pt>
                <c:pt idx="39">
                  <c:v>349943286.29117411</c:v>
                </c:pt>
                <c:pt idx="40">
                  <c:v>360787963.31349206</c:v>
                </c:pt>
                <c:pt idx="41">
                  <c:v>387741249.24539727</c:v>
                </c:pt>
                <c:pt idx="42">
                  <c:v>397823329.00417149</c:v>
                </c:pt>
                <c:pt idx="43">
                  <c:v>481571559.87365568</c:v>
                </c:pt>
                <c:pt idx="44">
                  <c:v>432757307.03393996</c:v>
                </c:pt>
                <c:pt idx="45">
                  <c:v>431635982.59300584</c:v>
                </c:pt>
                <c:pt idx="46">
                  <c:v>513943507.39198875</c:v>
                </c:pt>
                <c:pt idx="47">
                  <c:v>533609210.51678616</c:v>
                </c:pt>
                <c:pt idx="48">
                  <c:v>494242945.74897265</c:v>
                </c:pt>
                <c:pt idx="49">
                  <c:v>566497400.5428102</c:v>
                </c:pt>
                <c:pt idx="50">
                  <c:v>605599855.60861146</c:v>
                </c:pt>
                <c:pt idx="51">
                  <c:v>623926793.66242099</c:v>
                </c:pt>
                <c:pt idx="52">
                  <c:v>602049131.58379257</c:v>
                </c:pt>
                <c:pt idx="53">
                  <c:v>648502087.97403765</c:v>
                </c:pt>
                <c:pt idx="54">
                  <c:v>693744979.82294858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3-4247-9ACE-2395234A116F}"/>
            </c:ext>
          </c:extLst>
        </c:ser>
        <c:ser>
          <c:idx val="6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'Analysis-Prediction'!$A$3:$A$77</c15:sqref>
                  </c15:fullRef>
                </c:ext>
              </c:extLst>
              <c:f>'Analysis-Prediction'!$A$23:$A$77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'Analysis-Prediction'!$R$3:$R$77</c15:sqref>
                  </c15:fullRef>
                </c:ext>
              </c:extLst>
              <c:f>'Analysis-Prediction'!$R$23:$R$77</c:f>
              <c:numCache>
                <c:formatCode>0</c:formatCode>
                <c:ptCount val="55"/>
                <c:pt idx="0">
                  <c:v>10.56</c:v>
                </c:pt>
                <c:pt idx="1">
                  <c:v>49.060000000000009</c:v>
                </c:pt>
                <c:pt idx="2">
                  <c:v>114.29</c:v>
                </c:pt>
                <c:pt idx="3">
                  <c:v>251.79000000000005</c:v>
                </c:pt>
                <c:pt idx="4">
                  <c:v>173.47</c:v>
                </c:pt>
                <c:pt idx="5">
                  <c:v>490.49000000000007</c:v>
                </c:pt>
                <c:pt idx="6">
                  <c:v>631.84</c:v>
                </c:pt>
                <c:pt idx="7">
                  <c:v>730.07000000000016</c:v>
                </c:pt>
                <c:pt idx="8">
                  <c:v>927.07999999999993</c:v>
                </c:pt>
                <c:pt idx="9">
                  <c:v>1190.2</c:v>
                </c:pt>
                <c:pt idx="10">
                  <c:v>1219.4599999999998</c:v>
                </c:pt>
                <c:pt idx="11">
                  <c:v>1361.25</c:v>
                </c:pt>
                <c:pt idx="12">
                  <c:v>1228.48</c:v>
                </c:pt>
                <c:pt idx="13">
                  <c:v>1096.81</c:v>
                </c:pt>
                <c:pt idx="14">
                  <c:v>1376.1000000000001</c:v>
                </c:pt>
                <c:pt idx="15">
                  <c:v>1470.92</c:v>
                </c:pt>
                <c:pt idx="16">
                  <c:v>1542.2000000000003</c:v>
                </c:pt>
                <c:pt idx="17">
                  <c:v>1581.14</c:v>
                </c:pt>
                <c:pt idx="18">
                  <c:v>1861.7500000000002</c:v>
                </c:pt>
                <c:pt idx="19">
                  <c:v>1792.0099999999998</c:v>
                </c:pt>
                <c:pt idx="20">
                  <c:v>2064.15</c:v>
                </c:pt>
                <c:pt idx="21">
                  <c:v>2377.4300000000003</c:v>
                </c:pt>
                <c:pt idx="22">
                  <c:v>1920.38</c:v>
                </c:pt>
                <c:pt idx="23">
                  <c:v>2481.4900000000002</c:v>
                </c:pt>
                <c:pt idx="24">
                  <c:v>2370.6099999999997</c:v>
                </c:pt>
                <c:pt idx="25">
                  <c:v>2037.2</c:v>
                </c:pt>
                <c:pt idx="26">
                  <c:v>2647.15</c:v>
                </c:pt>
                <c:pt idx="27">
                  <c:v>2573.3399999999997</c:v>
                </c:pt>
                <c:pt idx="28">
                  <c:v>2363.79</c:v>
                </c:pt>
                <c:pt idx="29">
                  <c:v>1756.15</c:v>
                </c:pt>
                <c:pt idx="30">
                  <c:v>2539.1300000000006</c:v>
                </c:pt>
                <c:pt idx="31">
                  <c:v>2385.2400000000007</c:v>
                </c:pt>
                <c:pt idx="32">
                  <c:v>2076.6900000000005</c:v>
                </c:pt>
                <c:pt idx="33">
                  <c:v>2582.8000000000002</c:v>
                </c:pt>
                <c:pt idx="34">
                  <c:v>2601.9400000000005</c:v>
                </c:pt>
                <c:pt idx="35">
                  <c:v>2123.88</c:v>
                </c:pt>
                <c:pt idx="36">
                  <c:v>2565.8600000000006</c:v>
                </c:pt>
                <c:pt idx="37">
                  <c:v>2458.0600000000004</c:v>
                </c:pt>
                <c:pt idx="38">
                  <c:v>2236.0800000000004</c:v>
                </c:pt>
                <c:pt idx="39">
                  <c:v>2571.8000000000002</c:v>
                </c:pt>
                <c:pt idx="40">
                  <c:v>2628.4500000000007</c:v>
                </c:pt>
                <c:pt idx="41">
                  <c:v>2265.3400000000006</c:v>
                </c:pt>
                <c:pt idx="42">
                  <c:v>2540.7800000000007</c:v>
                </c:pt>
                <c:pt idx="43">
                  <c:v>2640.5500000000006</c:v>
                </c:pt>
                <c:pt idx="44">
                  <c:v>2134.6600000000003</c:v>
                </c:pt>
                <c:pt idx="45">
                  <c:v>2566.3000000000002</c:v>
                </c:pt>
                <c:pt idx="46">
                  <c:v>2458.7200000000003</c:v>
                </c:pt>
                <c:pt idx="47">
                  <c:v>2115.4100000000003</c:v>
                </c:pt>
                <c:pt idx="48">
                  <c:v>2411.0900000000006</c:v>
                </c:pt>
                <c:pt idx="49">
                  <c:v>2621.1900000000005</c:v>
                </c:pt>
                <c:pt idx="50">
                  <c:v>2406.8000000000002</c:v>
                </c:pt>
                <c:pt idx="51">
                  <c:v>2625.7000000000003</c:v>
                </c:pt>
                <c:pt idx="52">
                  <c:v>2364.7800000000002</c:v>
                </c:pt>
                <c:pt idx="53">
                  <c:v>2447.9400000000005</c:v>
                </c:pt>
                <c:pt idx="5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3-4247-9ACE-2395234A1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/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Waste Produced</a:t>
                </a:r>
                <a:endParaRPr lang="en-US" sz="1200" baseline="0"/>
              </a:p>
              <a:p>
                <a:pPr>
                  <a:defRPr sz="1200"/>
                </a:pPr>
                <a:r>
                  <a:rPr lang="en-US" sz="1200" baseline="0"/>
                  <a:t>(Million Metric Tons)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10% Increase in Electricity Generation from Nuclear</a:t>
            </a:r>
          </a:p>
          <a:p>
            <a:pPr>
              <a:defRPr/>
            </a:pPr>
            <a:r>
              <a:rPr lang="en-US"/>
              <a:t>- Fuel Consumed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'Analysis-Prediction'!$S$3:$S$77</c:f>
              <c:numCache>
                <c:formatCode>0</c:formatCode>
                <c:ptCount val="75"/>
                <c:pt idx="0">
                  <c:v>76170329.98367399</c:v>
                </c:pt>
                <c:pt idx="1">
                  <c:v>83343756.921218991</c:v>
                </c:pt>
                <c:pt idx="2">
                  <c:v>95951116.792708188</c:v>
                </c:pt>
                <c:pt idx="3">
                  <c:v>97133391.645212695</c:v>
                </c:pt>
                <c:pt idx="4">
                  <c:v>105140170.24157879</c:v>
                </c:pt>
                <c:pt idx="5">
                  <c:v>107396762.24573369</c:v>
                </c:pt>
                <c:pt idx="6">
                  <c:v>130416142.18831648</c:v>
                </c:pt>
                <c:pt idx="7">
                  <c:v>143588283.50256118</c:v>
                </c:pt>
                <c:pt idx="8">
                  <c:v>145847251.78132778</c:v>
                </c:pt>
                <c:pt idx="9">
                  <c:v>141268332.38208884</c:v>
                </c:pt>
                <c:pt idx="10">
                  <c:v>152788437.65360135</c:v>
                </c:pt>
                <c:pt idx="11">
                  <c:v>160279385.61699912</c:v>
                </c:pt>
                <c:pt idx="12">
                  <c:v>165253463.01045352</c:v>
                </c:pt>
                <c:pt idx="13">
                  <c:v>175343730.358821</c:v>
                </c:pt>
                <c:pt idx="14">
                  <c:v>191676049.37587517</c:v>
                </c:pt>
                <c:pt idx="15">
                  <c:v>204459223.89652488</c:v>
                </c:pt>
                <c:pt idx="16">
                  <c:v>222020625.83230996</c:v>
                </c:pt>
                <c:pt idx="17">
                  <c:v>241671191.54024896</c:v>
                </c:pt>
                <c:pt idx="18">
                  <c:v>248635343.07068425</c:v>
                </c:pt>
                <c:pt idx="19">
                  <c:v>269975899.74038523</c:v>
                </c:pt>
                <c:pt idx="20">
                  <c:v>281623371.74561685</c:v>
                </c:pt>
                <c:pt idx="21">
                  <c:v>290164237.47731441</c:v>
                </c:pt>
                <c:pt idx="22">
                  <c:v>296393247.26013339</c:v>
                </c:pt>
                <c:pt idx="23">
                  <c:v>318372192.44829142</c:v>
                </c:pt>
                <c:pt idx="24">
                  <c:v>351927706.86696208</c:v>
                </c:pt>
                <c:pt idx="25">
                  <c:v>353814694.24768466</c:v>
                </c:pt>
                <c:pt idx="26">
                  <c:v>365799648.13669902</c:v>
                </c:pt>
                <c:pt idx="27">
                  <c:v>404011636.78640038</c:v>
                </c:pt>
                <c:pt idx="28">
                  <c:v>429167310.29799706</c:v>
                </c:pt>
                <c:pt idx="29">
                  <c:v>432446574.59151405</c:v>
                </c:pt>
                <c:pt idx="30">
                  <c:v>474350081.25117779</c:v>
                </c:pt>
                <c:pt idx="31">
                  <c:v>512714847.93151665</c:v>
                </c:pt>
                <c:pt idx="32">
                  <c:v>537315129.07430482</c:v>
                </c:pt>
                <c:pt idx="33">
                  <c:v>534305690.48156595</c:v>
                </c:pt>
                <c:pt idx="34">
                  <c:v>562773550.28926325</c:v>
                </c:pt>
                <c:pt idx="35">
                  <c:v>597826513.78850329</c:v>
                </c:pt>
                <c:pt idx="36">
                  <c:v>623700193.9875052</c:v>
                </c:pt>
                <c:pt idx="37">
                  <c:v>615282984.83998215</c:v>
                </c:pt>
                <c:pt idx="38">
                  <c:v>644510660.32773566</c:v>
                </c:pt>
                <c:pt idx="39">
                  <c:v>680139067.79190171</c:v>
                </c:pt>
                <c:pt idx="40">
                  <c:v>692607151.85946131</c:v>
                </c:pt>
                <c:pt idx="41">
                  <c:v>701249186.14801037</c:v>
                </c:pt>
                <c:pt idx="42">
                  <c:v>701863191.0046314</c:v>
                </c:pt>
                <c:pt idx="43">
                  <c:v>711985140.64309049</c:v>
                </c:pt>
                <c:pt idx="44">
                  <c:v>745240382.11340034</c:v>
                </c:pt>
                <c:pt idx="45">
                  <c:v>750798187.25852656</c:v>
                </c:pt>
                <c:pt idx="46">
                  <c:v>761047424.08206558</c:v>
                </c:pt>
                <c:pt idx="47">
                  <c:v>803345013.5678283</c:v>
                </c:pt>
                <c:pt idx="48">
                  <c:v>826227353.31659806</c:v>
                </c:pt>
                <c:pt idx="49">
                  <c:v>839373618.33161092</c:v>
                </c:pt>
                <c:pt idx="50">
                  <c:v>842441208.55392361</c:v>
                </c:pt>
                <c:pt idx="51">
                  <c:v>882755555.42667425</c:v>
                </c:pt>
                <c:pt idx="52">
                  <c:v>863010098.46804976</c:v>
                </c:pt>
                <c:pt idx="53">
                  <c:v>874710674.56378961</c:v>
                </c:pt>
                <c:pt idx="54">
                  <c:v>899938419.89528072</c:v>
                </c:pt>
                <c:pt idx="55">
                  <c:v>909561453.83537924</c:v>
                </c:pt>
                <c:pt idx="56">
                  <c:v>928874559.06820655</c:v>
                </c:pt>
                <c:pt idx="57">
                  <c:v>918941177.70945525</c:v>
                </c:pt>
                <c:pt idx="58">
                  <c:v>935382757.66328394</c:v>
                </c:pt>
                <c:pt idx="59">
                  <c:v>931113246.9182235</c:v>
                </c:pt>
                <c:pt idx="60">
                  <c:v>834018615.69007671</c:v>
                </c:pt>
                <c:pt idx="61">
                  <c:v>871534675.65516305</c:v>
                </c:pt>
                <c:pt idx="62">
                  <c:v>832964703.47454691</c:v>
                </c:pt>
                <c:pt idx="63">
                  <c:v>731570661.63895142</c:v>
                </c:pt>
                <c:pt idx="64">
                  <c:v>764383192.11968684</c:v>
                </c:pt>
                <c:pt idx="65">
                  <c:v>759474405.30158246</c:v>
                </c:pt>
                <c:pt idx="66">
                  <c:v>656596904.19864035</c:v>
                </c:pt>
                <c:pt idx="67">
                  <c:v>600054287.81933475</c:v>
                </c:pt>
                <c:pt idx="68">
                  <c:v>586337384.27323329</c:v>
                </c:pt>
                <c:pt idx="69">
                  <c:v>562952052.90132236</c:v>
                </c:pt>
                <c:pt idx="70">
                  <c:v>469890096.45625573</c:v>
                </c:pt>
                <c:pt idx="71">
                  <c:v>376667559.81159341</c:v>
                </c:pt>
                <c:pt idx="72">
                  <c:v>437732549.33573651</c:v>
                </c:pt>
                <c:pt idx="73">
                  <c:v>413573008.39933425</c:v>
                </c:pt>
                <c:pt idx="74">
                  <c:v>332267346.24502361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0-4B56-86F4-4E1EA87E3757}"/>
            </c:ext>
          </c:extLst>
        </c:ser>
        <c:ser>
          <c:idx val="2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'Analysis-Prediction'!$T$3:$T$77</c:f>
              <c:numCache>
                <c:formatCode>0</c:formatCode>
                <c:ptCount val="75"/>
                <c:pt idx="0">
                  <c:v>10409257</c:v>
                </c:pt>
                <c:pt idx="1">
                  <c:v>11841097</c:v>
                </c:pt>
                <c:pt idx="2">
                  <c:v>10039365</c:v>
                </c:pt>
                <c:pt idx="3">
                  <c:v>10553226</c:v>
                </c:pt>
                <c:pt idx="4">
                  <c:v>12911366</c:v>
                </c:pt>
                <c:pt idx="5">
                  <c:v>10478965</c:v>
                </c:pt>
                <c:pt idx="6">
                  <c:v>11818018</c:v>
                </c:pt>
                <c:pt idx="7">
                  <c:v>11415627</c:v>
                </c:pt>
                <c:pt idx="8">
                  <c:v>12511701.418899925</c:v>
                </c:pt>
                <c:pt idx="9">
                  <c:v>12192060.904737983</c:v>
                </c:pt>
                <c:pt idx="10">
                  <c:v>13855436.042747166</c:v>
                </c:pt>
                <c:pt idx="11">
                  <c:v>13841629.070545701</c:v>
                </c:pt>
                <c:pt idx="12">
                  <c:v>13942984.019150591</c:v>
                </c:pt>
                <c:pt idx="13">
                  <c:v>13997459.183301635</c:v>
                </c:pt>
                <c:pt idx="14">
                  <c:v>14620070.708556354</c:v>
                </c:pt>
                <c:pt idx="15">
                  <c:v>15848063.545572123</c:v>
                </c:pt>
                <c:pt idx="16">
                  <c:v>18052784.566777471</c:v>
                </c:pt>
                <c:pt idx="17">
                  <c:v>22077381.824488737</c:v>
                </c:pt>
                <c:pt idx="18">
                  <c:v>25248299.635963313</c:v>
                </c:pt>
                <c:pt idx="19">
                  <c:v>29498160.212490834</c:v>
                </c:pt>
                <c:pt idx="20">
                  <c:v>39278494.037339106</c:v>
                </c:pt>
                <c:pt idx="21">
                  <c:v>53041313.244659364</c:v>
                </c:pt>
                <c:pt idx="22">
                  <c:v>62432708.075932823</c:v>
                </c:pt>
                <c:pt idx="23">
                  <c:v>77575872.938348487</c:v>
                </c:pt>
                <c:pt idx="24">
                  <c:v>87635888.245458275</c:v>
                </c:pt>
                <c:pt idx="25">
                  <c:v>83691844.025417611</c:v>
                </c:pt>
                <c:pt idx="26">
                  <c:v>77944022.421235323</c:v>
                </c:pt>
                <c:pt idx="27">
                  <c:v>85602490.148519188</c:v>
                </c:pt>
                <c:pt idx="28">
                  <c:v>95721845.510118917</c:v>
                </c:pt>
                <c:pt idx="29">
                  <c:v>97659481.117240742</c:v>
                </c:pt>
                <c:pt idx="30">
                  <c:v>80091686.492978022</c:v>
                </c:pt>
                <c:pt idx="31">
                  <c:v>63885764.366704062</c:v>
                </c:pt>
                <c:pt idx="32">
                  <c:v>52817666.326773897</c:v>
                </c:pt>
                <c:pt idx="33">
                  <c:v>36822883.204457372</c:v>
                </c:pt>
                <c:pt idx="34">
                  <c:v>36152930.647422634</c:v>
                </c:pt>
                <c:pt idx="35">
                  <c:v>29384164.041188668</c:v>
                </c:pt>
                <c:pt idx="36">
                  <c:v>23933963.056826845</c:v>
                </c:pt>
                <c:pt idx="37">
                  <c:v>32784341.526505742</c:v>
                </c:pt>
                <c:pt idx="38">
                  <c:v>27568299.751722716</c:v>
                </c:pt>
                <c:pt idx="39">
                  <c:v>34683216.067832485</c:v>
                </c:pt>
                <c:pt idx="40">
                  <c:v>38150722.112399317</c:v>
                </c:pt>
                <c:pt idx="41">
                  <c:v>27284467.088359587</c:v>
                </c:pt>
                <c:pt idx="42">
                  <c:v>24770817.285751469</c:v>
                </c:pt>
                <c:pt idx="43">
                  <c:v>19511161.684375871</c:v>
                </c:pt>
                <c:pt idx="44">
                  <c:v>23133548.260976411</c:v>
                </c:pt>
                <c:pt idx="45">
                  <c:v>21251077.108488977</c:v>
                </c:pt>
                <c:pt idx="46">
                  <c:v>13093662.11254557</c:v>
                </c:pt>
                <c:pt idx="47">
                  <c:v>14758386.271716779</c:v>
                </c:pt>
                <c:pt idx="48">
                  <c:v>18110301.568088293</c:v>
                </c:pt>
                <c:pt idx="49">
                  <c:v>27401028.108126279</c:v>
                </c:pt>
                <c:pt idx="50">
                  <c:v>24381385.962686013</c:v>
                </c:pt>
                <c:pt idx="51">
                  <c:v>22435782.175985683</c:v>
                </c:pt>
                <c:pt idx="52">
                  <c:v>25734816.815365683</c:v>
                </c:pt>
                <c:pt idx="53">
                  <c:v>17964085.938285198</c:v>
                </c:pt>
                <c:pt idx="54">
                  <c:v>24463916.152055293</c:v>
                </c:pt>
                <c:pt idx="55">
                  <c:v>24607283.856807798</c:v>
                </c:pt>
                <c:pt idx="56">
                  <c:v>25298118.96167586</c:v>
                </c:pt>
                <c:pt idx="57">
                  <c:v>9880252.108559195</c:v>
                </c:pt>
                <c:pt idx="58">
                  <c:v>9962071.4726966638</c:v>
                </c:pt>
                <c:pt idx="59">
                  <c:v>4815185.4847280346</c:v>
                </c:pt>
                <c:pt idx="60">
                  <c:v>2775332.5764512718</c:v>
                </c:pt>
                <c:pt idx="61">
                  <c:v>2365210.5229851138</c:v>
                </c:pt>
                <c:pt idx="62">
                  <c:v>568923.30253883649</c:v>
                </c:pt>
                <c:pt idx="63">
                  <c:v>0</c:v>
                </c:pt>
                <c:pt idx="64">
                  <c:v>0</c:v>
                </c:pt>
                <c:pt idx="65">
                  <c:v>450569.76994190033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0-4B56-86F4-4E1EA87E3757}"/>
            </c:ext>
          </c:extLst>
        </c:ser>
        <c:ser>
          <c:idx val="4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'Analysis-Prediction'!$U$3:$U$77</c:f>
              <c:numCache>
                <c:formatCode>0</c:formatCode>
                <c:ptCount val="75"/>
                <c:pt idx="0">
                  <c:v>13202904</c:v>
                </c:pt>
                <c:pt idx="1">
                  <c:v>15094056</c:v>
                </c:pt>
                <c:pt idx="2">
                  <c:v>18333552</c:v>
                </c:pt>
                <c:pt idx="3">
                  <c:v>21842807.999999996</c:v>
                </c:pt>
                <c:pt idx="4">
                  <c:v>24822528</c:v>
                </c:pt>
                <c:pt idx="5">
                  <c:v>27971952</c:v>
                </c:pt>
                <c:pt idx="6">
                  <c:v>27678720</c:v>
                </c:pt>
                <c:pt idx="7">
                  <c:v>29743464</c:v>
                </c:pt>
                <c:pt idx="8">
                  <c:v>32067293.498658091</c:v>
                </c:pt>
                <c:pt idx="9">
                  <c:v>32946961.660312667</c:v>
                </c:pt>
                <c:pt idx="10">
                  <c:v>39082544.602134712</c:v>
                </c:pt>
                <c:pt idx="11">
                  <c:v>41389761.865530066</c:v>
                </c:pt>
                <c:pt idx="12">
                  <c:v>43788213.196210347</c:v>
                </c:pt>
                <c:pt idx="13">
                  <c:v>47164007.0997582</c:v>
                </c:pt>
                <c:pt idx="14">
                  <c:v>51440020.155719101</c:v>
                </c:pt>
                <c:pt idx="15">
                  <c:v>55721273.140092172</c:v>
                </c:pt>
                <c:pt idx="16">
                  <c:v>55675777.351189382</c:v>
                </c:pt>
                <c:pt idx="17">
                  <c:v>62592886.001594529</c:v>
                </c:pt>
                <c:pt idx="18">
                  <c:v>65848933.03629382</c:v>
                </c:pt>
                <c:pt idx="19">
                  <c:v>75446178.460546985</c:v>
                </c:pt>
                <c:pt idx="20">
                  <c:v>83586808.215958714</c:v>
                </c:pt>
                <c:pt idx="21">
                  <c:v>94180710.106618479</c:v>
                </c:pt>
                <c:pt idx="22">
                  <c:v>95100385.181860432</c:v>
                </c:pt>
                <c:pt idx="23">
                  <c:v>94987911.734383002</c:v>
                </c:pt>
                <c:pt idx="24">
                  <c:v>87126998.823776141</c:v>
                </c:pt>
                <c:pt idx="25">
                  <c:v>81661303.392922893</c:v>
                </c:pt>
                <c:pt idx="26">
                  <c:v>74330411.806465745</c:v>
                </c:pt>
                <c:pt idx="27">
                  <c:v>72342143.688935086</c:v>
                </c:pt>
                <c:pt idx="28">
                  <c:v>74492286.745630831</c:v>
                </c:pt>
                <c:pt idx="29">
                  <c:v>74212133.699439824</c:v>
                </c:pt>
                <c:pt idx="30">
                  <c:v>81610091.697628081</c:v>
                </c:pt>
                <c:pt idx="31">
                  <c:v>86222175.304170012</c:v>
                </c:pt>
                <c:pt idx="32">
                  <c:v>85067249.33979328</c:v>
                </c:pt>
                <c:pt idx="33">
                  <c:v>75022099.951754853</c:v>
                </c:pt>
                <c:pt idx="34">
                  <c:v>67363463.160462752</c:v>
                </c:pt>
                <c:pt idx="35">
                  <c:v>71930037.259745702</c:v>
                </c:pt>
                <c:pt idx="36">
                  <c:v>69857436.940248877</c:v>
                </c:pt>
                <c:pt idx="37">
                  <c:v>58988248.465844184</c:v>
                </c:pt>
                <c:pt idx="38">
                  <c:v>64457624.935074694</c:v>
                </c:pt>
                <c:pt idx="39">
                  <c:v>58859480.526838243</c:v>
                </c:pt>
                <c:pt idx="40">
                  <c:v>70101196.006751955</c:v>
                </c:pt>
                <c:pt idx="41">
                  <c:v>73032655.272212341</c:v>
                </c:pt>
                <c:pt idx="42">
                  <c:v>74468568.341254249</c:v>
                </c:pt>
                <c:pt idx="43">
                  <c:v>77643008.946152985</c:v>
                </c:pt>
                <c:pt idx="44">
                  <c:v>78396815.914959505</c:v>
                </c:pt>
                <c:pt idx="45">
                  <c:v>88476939.974485889</c:v>
                </c:pt>
                <c:pt idx="46">
                  <c:v>96231907.772612706</c:v>
                </c:pt>
                <c:pt idx="47">
                  <c:v>85940250.406543195</c:v>
                </c:pt>
                <c:pt idx="48">
                  <c:v>92439473.342398793</c:v>
                </c:pt>
                <c:pt idx="49">
                  <c:v>104614809.50461642</c:v>
                </c:pt>
                <c:pt idx="50">
                  <c:v>109732383.18004262</c:v>
                </c:pt>
                <c:pt idx="51">
                  <c:v>118889725.62020762</c:v>
                </c:pt>
                <c:pt idx="52">
                  <c:v>122294145.81831075</c:v>
                </c:pt>
                <c:pt idx="53">
                  <c:v>130300857.73166783</c:v>
                </c:pt>
                <c:pt idx="54">
                  <c:v>117714529.76947351</c:v>
                </c:pt>
                <c:pt idx="55">
                  <c:v>125634741.61645456</c:v>
                </c:pt>
                <c:pt idx="56">
                  <c:v>135490193.96587151</c:v>
                </c:pt>
                <c:pt idx="57">
                  <c:v>143994843.85456753</c:v>
                </c:pt>
                <c:pt idx="58">
                  <c:v>158776603.54841241</c:v>
                </c:pt>
                <c:pt idx="59">
                  <c:v>154680882.35943681</c:v>
                </c:pt>
                <c:pt idx="60">
                  <c:v>159718325.78604704</c:v>
                </c:pt>
                <c:pt idx="61">
                  <c:v>172001718.58035836</c:v>
                </c:pt>
                <c:pt idx="62">
                  <c:v>176603793.24818975</c:v>
                </c:pt>
                <c:pt idx="63">
                  <c:v>213708980.48956943</c:v>
                </c:pt>
                <c:pt idx="64">
                  <c:v>191553488.48856941</c:v>
                </c:pt>
                <c:pt idx="65">
                  <c:v>190475531.39543262</c:v>
                </c:pt>
                <c:pt idx="66">
                  <c:v>225772022.74859372</c:v>
                </c:pt>
                <c:pt idx="67">
                  <c:v>234619660.49575409</c:v>
                </c:pt>
                <c:pt idx="68">
                  <c:v>217393106.63906577</c:v>
                </c:pt>
                <c:pt idx="69">
                  <c:v>249382755.7632347</c:v>
                </c:pt>
                <c:pt idx="70">
                  <c:v>266240321.06311387</c:v>
                </c:pt>
                <c:pt idx="71">
                  <c:v>274333048.67449528</c:v>
                </c:pt>
                <c:pt idx="72">
                  <c:v>264743144.98080802</c:v>
                </c:pt>
                <c:pt idx="73">
                  <c:v>285481516.32697248</c:v>
                </c:pt>
                <c:pt idx="74">
                  <c:v>305845969.6285674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0-4B56-86F4-4E1EA87E3757}"/>
            </c:ext>
          </c:extLst>
        </c:ser>
        <c:ser>
          <c:idx val="6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'Analysis-Prediction'!$V$3:$V$77</c:f>
              <c:numCache>
                <c:formatCode>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14639.66482</c:v>
                </c:pt>
                <c:pt idx="43">
                  <c:v>18193.803099999997</c:v>
                </c:pt>
                <c:pt idx="44">
                  <c:v>19082.337670000001</c:v>
                </c:pt>
                <c:pt idx="45">
                  <c:v>17093.712680000001</c:v>
                </c:pt>
                <c:pt idx="46">
                  <c:v>21621.007869999998</c:v>
                </c:pt>
                <c:pt idx="47">
                  <c:v>19547.760540000003</c:v>
                </c:pt>
                <c:pt idx="48">
                  <c:v>20393.983939999998</c:v>
                </c:pt>
                <c:pt idx="49">
                  <c:v>16162.86694</c:v>
                </c:pt>
                <c:pt idx="50">
                  <c:v>24878.967960000005</c:v>
                </c:pt>
                <c:pt idx="51">
                  <c:v>21790.252550000008</c:v>
                </c:pt>
                <c:pt idx="52">
                  <c:v>22297.986590000008</c:v>
                </c:pt>
                <c:pt idx="53">
                  <c:v>24201.989240000006</c:v>
                </c:pt>
                <c:pt idx="54">
                  <c:v>26359.858910000006</c:v>
                </c:pt>
                <c:pt idx="55">
                  <c:v>21197.896170000004</c:v>
                </c:pt>
                <c:pt idx="56">
                  <c:v>24667.412110000005</c:v>
                </c:pt>
                <c:pt idx="57">
                  <c:v>21874.874890000003</c:v>
                </c:pt>
                <c:pt idx="58">
                  <c:v>19251.582350000004</c:v>
                </c:pt>
                <c:pt idx="59">
                  <c:v>21705.630210000007</c:v>
                </c:pt>
                <c:pt idx="60">
                  <c:v>20901.717980000005</c:v>
                </c:pt>
                <c:pt idx="61">
                  <c:v>18743.848310000005</c:v>
                </c:pt>
                <c:pt idx="62">
                  <c:v>21536.38553</c:v>
                </c:pt>
                <c:pt idx="63">
                  <c:v>20944.029150000002</c:v>
                </c:pt>
                <c:pt idx="64">
                  <c:v>18024.558420000005</c:v>
                </c:pt>
                <c:pt idx="65">
                  <c:v>21367.140850000003</c:v>
                </c:pt>
                <c:pt idx="66">
                  <c:v>20055.494580000002</c:v>
                </c:pt>
                <c:pt idx="67">
                  <c:v>17643.757890000001</c:v>
                </c:pt>
                <c:pt idx="68">
                  <c:v>19251.582350000004</c:v>
                </c:pt>
                <c:pt idx="69">
                  <c:v>21324.829680000003</c:v>
                </c:pt>
                <c:pt idx="70">
                  <c:v>18278.425440000003</c:v>
                </c:pt>
                <c:pt idx="71">
                  <c:v>20563.228620000005</c:v>
                </c:pt>
                <c:pt idx="72">
                  <c:v>18786.159480000006</c:v>
                </c:pt>
                <c:pt idx="73">
                  <c:v>18786.159480000006</c:v>
                </c:pt>
                <c:pt idx="74">
                  <c:v>18574.603630000001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0-4B56-86F4-4E1EA87E3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/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Fuel</a:t>
                </a:r>
                <a:r>
                  <a:rPr lang="en-US" sz="1200" baseline="0"/>
                  <a:t> Consumption</a:t>
                </a:r>
              </a:p>
              <a:p>
                <a:pPr>
                  <a:defRPr sz="1200"/>
                </a:pPr>
                <a:r>
                  <a:rPr lang="en-US" sz="1200" baseline="0"/>
                  <a:t>(Million Metric Tons)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25% Increase in Electricity Generation from Nuclear</a:t>
            </a:r>
          </a:p>
          <a:p>
            <a:pPr>
              <a:defRPr/>
            </a:pPr>
            <a:r>
              <a:rPr lang="en-US"/>
              <a:t>- Electricity Generated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v>Coal (Surplus Reduction)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'Analysis-Prediction'!$M$82:$M$156</c:f>
              <c:numCache>
                <c:formatCode>0</c:formatCode>
                <c:ptCount val="75"/>
                <c:pt idx="0">
                  <c:v>135451320000</c:v>
                </c:pt>
                <c:pt idx="1">
                  <c:v>154519994000</c:v>
                </c:pt>
                <c:pt idx="2">
                  <c:v>185203657000</c:v>
                </c:pt>
                <c:pt idx="3">
                  <c:v>195436666000</c:v>
                </c:pt>
                <c:pt idx="4">
                  <c:v>218846325000</c:v>
                </c:pt>
                <c:pt idx="5">
                  <c:v>239145966000</c:v>
                </c:pt>
                <c:pt idx="6">
                  <c:v>301362698000</c:v>
                </c:pt>
                <c:pt idx="7">
                  <c:v>338503484000</c:v>
                </c:pt>
                <c:pt idx="8">
                  <c:v>346385401166.66669</c:v>
                </c:pt>
                <c:pt idx="9">
                  <c:v>344352056750</c:v>
                </c:pt>
                <c:pt idx="10">
                  <c:v>378408534916.66669</c:v>
                </c:pt>
                <c:pt idx="11">
                  <c:v>403024175166.66669</c:v>
                </c:pt>
                <c:pt idx="12">
                  <c:v>421729656583.33331</c:v>
                </c:pt>
                <c:pt idx="13">
                  <c:v>450060097583.33331</c:v>
                </c:pt>
                <c:pt idx="14">
                  <c:v>493659066000</c:v>
                </c:pt>
                <c:pt idx="15">
                  <c:v>525951457083.33331</c:v>
                </c:pt>
                <c:pt idx="16">
                  <c:v>570621226083.33337</c:v>
                </c:pt>
                <c:pt idx="17">
                  <c:v>613014807583.33337</c:v>
                </c:pt>
                <c:pt idx="18">
                  <c:v>629845428500</c:v>
                </c:pt>
                <c:pt idx="19">
                  <c:v>683860545083.33337</c:v>
                </c:pt>
                <c:pt idx="20">
                  <c:v>704840586750</c:v>
                </c:pt>
                <c:pt idx="21">
                  <c:v>702577441666.66663</c:v>
                </c:pt>
                <c:pt idx="22">
                  <c:v>709927075250</c:v>
                </c:pt>
                <c:pt idx="23">
                  <c:v>766623670416.66663</c:v>
                </c:pt>
                <c:pt idx="24">
                  <c:v>840694848083.33337</c:v>
                </c:pt>
                <c:pt idx="25">
                  <c:v>818934942666.66663</c:v>
                </c:pt>
                <c:pt idx="26">
                  <c:v>838410799083.33337</c:v>
                </c:pt>
                <c:pt idx="27">
                  <c:v>928465698750</c:v>
                </c:pt>
                <c:pt idx="28">
                  <c:v>964311655750</c:v>
                </c:pt>
                <c:pt idx="29">
                  <c:v>952708493833.33337</c:v>
                </c:pt>
                <c:pt idx="30">
                  <c:v>1053774205750</c:v>
                </c:pt>
                <c:pt idx="31">
                  <c:v>1140636070083.3333</c:v>
                </c:pt>
                <c:pt idx="32">
                  <c:v>1180480440083.3333</c:v>
                </c:pt>
                <c:pt idx="33">
                  <c:v>1168439766666.6667</c:v>
                </c:pt>
                <c:pt idx="34">
                  <c:v>1234951185750</c:v>
                </c:pt>
                <c:pt idx="35">
                  <c:v>1314377956250</c:v>
                </c:pt>
                <c:pt idx="36">
                  <c:v>1370153897750</c:v>
                </c:pt>
                <c:pt idx="37">
                  <c:v>1351328280083.3333</c:v>
                </c:pt>
                <c:pt idx="38">
                  <c:v>1425842090500</c:v>
                </c:pt>
                <c:pt idx="39">
                  <c:v>1496738353416.6667</c:v>
                </c:pt>
                <c:pt idx="40">
                  <c:v>1518253303916.6667</c:v>
                </c:pt>
                <c:pt idx="41">
                  <c:v>1524037115500</c:v>
                </c:pt>
                <c:pt idx="42">
                  <c:v>1517798544416.6667</c:v>
                </c:pt>
                <c:pt idx="43">
                  <c:v>1546149130416.6667</c:v>
                </c:pt>
                <c:pt idx="44">
                  <c:v>1614606552833.3333</c:v>
                </c:pt>
                <c:pt idx="45">
                  <c:v>1612906105000</c:v>
                </c:pt>
                <c:pt idx="46">
                  <c:v>1629939475416.6667</c:v>
                </c:pt>
                <c:pt idx="47">
                  <c:v>1715745612166.6667</c:v>
                </c:pt>
                <c:pt idx="48">
                  <c:v>1768374746750</c:v>
                </c:pt>
                <c:pt idx="49">
                  <c:v>1794051462000</c:v>
                </c:pt>
                <c:pt idx="50">
                  <c:v>1797929880333.3333</c:v>
                </c:pt>
                <c:pt idx="51">
                  <c:v>1880286878333.3333</c:v>
                </c:pt>
                <c:pt idx="52">
                  <c:v>1818757276000</c:v>
                </c:pt>
                <c:pt idx="53">
                  <c:v>1845607471416.6667</c:v>
                </c:pt>
                <c:pt idx="54">
                  <c:v>1889069434750</c:v>
                </c:pt>
                <c:pt idx="55">
                  <c:v>1891477011083.3333</c:v>
                </c:pt>
                <c:pt idx="56">
                  <c:v>1926888347583.3333</c:v>
                </c:pt>
                <c:pt idx="57">
                  <c:v>1898242277000</c:v>
                </c:pt>
                <c:pt idx="58">
                  <c:v>1925292486500</c:v>
                </c:pt>
                <c:pt idx="59">
                  <c:v>1877350729500</c:v>
                </c:pt>
                <c:pt idx="60">
                  <c:v>1643791619166.6665</c:v>
                </c:pt>
                <c:pt idx="61">
                  <c:v>1727921553166.6665</c:v>
                </c:pt>
                <c:pt idx="62">
                  <c:v>1614392164166.6665</c:v>
                </c:pt>
                <c:pt idx="63">
                  <c:v>1392406737166.6665</c:v>
                </c:pt>
                <c:pt idx="64">
                  <c:v>1460729413500</c:v>
                </c:pt>
                <c:pt idx="65">
                  <c:v>1463956251000</c:v>
                </c:pt>
                <c:pt idx="66">
                  <c:v>1234635471500</c:v>
                </c:pt>
                <c:pt idx="67">
                  <c:v>1118090845333.3335</c:v>
                </c:pt>
                <c:pt idx="68">
                  <c:v>1083719046500</c:v>
                </c:pt>
                <c:pt idx="69">
                  <c:v>1031587407500</c:v>
                </c:pt>
                <c:pt idx="70">
                  <c:v>841050603333.33325</c:v>
                </c:pt>
                <c:pt idx="71">
                  <c:v>652388539833.33325</c:v>
                </c:pt>
                <c:pt idx="72">
                  <c:v>780807574166.66675</c:v>
                </c:pt>
                <c:pt idx="73">
                  <c:v>719333544666.66675</c:v>
                </c:pt>
                <c:pt idx="74">
                  <c:v>556811407833.33325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12-4112-9C8C-27E59069466A}"/>
            </c:ext>
          </c:extLst>
        </c:ser>
        <c:ser>
          <c:idx val="4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'Analysis-Prediction'!$D$82:$D$156</c:f>
              <c:numCache>
                <c:formatCode>0</c:formatCode>
                <c:ptCount val="75"/>
                <c:pt idx="0">
                  <c:v>28547232000</c:v>
                </c:pt>
                <c:pt idx="1">
                  <c:v>33734288000</c:v>
                </c:pt>
                <c:pt idx="2">
                  <c:v>28712116000</c:v>
                </c:pt>
                <c:pt idx="3">
                  <c:v>29749761000</c:v>
                </c:pt>
                <c:pt idx="4">
                  <c:v>38404449000</c:v>
                </c:pt>
                <c:pt idx="5">
                  <c:v>31520175000</c:v>
                </c:pt>
                <c:pt idx="6">
                  <c:v>37138308000</c:v>
                </c:pt>
                <c:pt idx="7">
                  <c:v>35946772000</c:v>
                </c:pt>
                <c:pt idx="8">
                  <c:v>40498551166.666664</c:v>
                </c:pt>
                <c:pt idx="9">
                  <c:v>40357815750</c:v>
                </c:pt>
                <c:pt idx="10">
                  <c:v>46824043916.666664</c:v>
                </c:pt>
                <c:pt idx="11">
                  <c:v>47943711166.666664</c:v>
                </c:pt>
                <c:pt idx="12">
                  <c:v>48378363583.333336</c:v>
                </c:pt>
                <c:pt idx="13">
                  <c:v>48690395583.333336</c:v>
                </c:pt>
                <c:pt idx="14">
                  <c:v>51733957000</c:v>
                </c:pt>
                <c:pt idx="15">
                  <c:v>56675150083.333336</c:v>
                </c:pt>
                <c:pt idx="16">
                  <c:v>64496499083.333336</c:v>
                </c:pt>
                <c:pt idx="17">
                  <c:v>78466179583.333328</c:v>
                </c:pt>
                <c:pt idx="18">
                  <c:v>88632789500</c:v>
                </c:pt>
                <c:pt idx="19">
                  <c:v>103231798083.33333</c:v>
                </c:pt>
                <c:pt idx="20">
                  <c:v>136686498750</c:v>
                </c:pt>
                <c:pt idx="21">
                  <c:v>182366364666.66666</c:v>
                </c:pt>
                <c:pt idx="22">
                  <c:v>217050044250</c:v>
                </c:pt>
                <c:pt idx="23">
                  <c:v>269788366416.66666</c:v>
                </c:pt>
                <c:pt idx="24">
                  <c:v>307386304083.33331</c:v>
                </c:pt>
                <c:pt idx="25">
                  <c:v>291432558666.66669</c:v>
                </c:pt>
                <c:pt idx="26">
                  <c:v>274719477083.33334</c:v>
                </c:pt>
                <c:pt idx="27">
                  <c:v>304062841750</c:v>
                </c:pt>
                <c:pt idx="28">
                  <c:v>337271881750</c:v>
                </c:pt>
                <c:pt idx="29">
                  <c:v>342026851833.33331</c:v>
                </c:pt>
                <c:pt idx="30">
                  <c:v>282262323750</c:v>
                </c:pt>
                <c:pt idx="31">
                  <c:v>225067891083.33334</c:v>
                </c:pt>
                <c:pt idx="32">
                  <c:v>183697983083.33334</c:v>
                </c:pt>
                <c:pt idx="33">
                  <c:v>123233052666.66667</c:v>
                </c:pt>
                <c:pt idx="34">
                  <c:v>120025499750</c:v>
                </c:pt>
                <c:pt idx="35">
                  <c:v>92505117250</c:v>
                </c:pt>
                <c:pt idx="36">
                  <c:v>68228045750</c:v>
                </c:pt>
                <c:pt idx="37">
                  <c:v>102081695083.33334</c:v>
                </c:pt>
                <c:pt idx="38">
                  <c:v>80553372500</c:v>
                </c:pt>
                <c:pt idx="39">
                  <c:v>104985140416.66666</c:v>
                </c:pt>
                <c:pt idx="40">
                  <c:v>114892067916.66667</c:v>
                </c:pt>
                <c:pt idx="41">
                  <c:v>70792122500</c:v>
                </c:pt>
                <c:pt idx="42">
                  <c:v>61751073416.666664</c:v>
                </c:pt>
                <c:pt idx="43">
                  <c:v>40673223416.666664</c:v>
                </c:pt>
                <c:pt idx="44">
                  <c:v>54567723833.333336</c:v>
                </c:pt>
                <c:pt idx="45">
                  <c:v>45306632000</c:v>
                </c:pt>
                <c:pt idx="46">
                  <c:v>12029007416.666656</c:v>
                </c:pt>
                <c:pt idx="47">
                  <c:v>18555485166.666664</c:v>
                </c:pt>
                <c:pt idx="48">
                  <c:v>34092035750</c:v>
                </c:pt>
                <c:pt idx="49">
                  <c:v>66069248000</c:v>
                </c:pt>
                <c:pt idx="50">
                  <c:v>50851283333.333336</c:v>
                </c:pt>
                <c:pt idx="51">
                  <c:v>42367711333.333336</c:v>
                </c:pt>
                <c:pt idx="52">
                  <c:v>55080031000</c:v>
                </c:pt>
                <c:pt idx="53">
                  <c:v>24727927416.666664</c:v>
                </c:pt>
                <c:pt idx="54">
                  <c:v>50052808750</c:v>
                </c:pt>
                <c:pt idx="55">
                  <c:v>48967607083.333336</c:v>
                </c:pt>
                <c:pt idx="56">
                  <c:v>51316323583.333336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2-4112-9C8C-27E59069466A}"/>
            </c:ext>
          </c:extLst>
        </c:ser>
        <c:ser>
          <c:idx val="7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'Analysis-Prediction'!$F$82:$F$156</c:f>
              <c:numCache>
                <c:formatCode>0</c:formatCode>
                <c:ptCount val="75"/>
                <c:pt idx="0">
                  <c:v>36966709000</c:v>
                </c:pt>
                <c:pt idx="1">
                  <c:v>44559159000</c:v>
                </c:pt>
                <c:pt idx="2">
                  <c:v>56615678000</c:v>
                </c:pt>
                <c:pt idx="3">
                  <c:v>68453088000</c:v>
                </c:pt>
                <c:pt idx="4">
                  <c:v>79790975000</c:v>
                </c:pt>
                <c:pt idx="5">
                  <c:v>93688271000</c:v>
                </c:pt>
                <c:pt idx="6">
                  <c:v>95285441000</c:v>
                </c:pt>
                <c:pt idx="7">
                  <c:v>104037208000</c:v>
                </c:pt>
                <c:pt idx="8">
                  <c:v>114211719166.66667</c:v>
                </c:pt>
                <c:pt idx="9">
                  <c:v>119745577750</c:v>
                </c:pt>
                <c:pt idx="10">
                  <c:v>146603715916.66666</c:v>
                </c:pt>
                <c:pt idx="11">
                  <c:v>157926605166.66666</c:v>
                </c:pt>
                <c:pt idx="12">
                  <c:v>169144985583.33334</c:v>
                </c:pt>
                <c:pt idx="13">
                  <c:v>184112152583.33334</c:v>
                </c:pt>
                <c:pt idx="14">
                  <c:v>201334420000</c:v>
                </c:pt>
                <c:pt idx="15">
                  <c:v>219759917083.33334</c:v>
                </c:pt>
                <c:pt idx="16">
                  <c:v>221254709083.33334</c:v>
                </c:pt>
                <c:pt idx="17">
                  <c:v>250691569583.33334</c:v>
                </c:pt>
                <c:pt idx="18">
                  <c:v>264167850499.99997</c:v>
                </c:pt>
                <c:pt idx="19">
                  <c:v>303388688083.33331</c:v>
                </c:pt>
                <c:pt idx="20">
                  <c:v>332118291750</c:v>
                </c:pt>
                <c:pt idx="21">
                  <c:v>371073025666.66669</c:v>
                </c:pt>
                <c:pt idx="22">
                  <c:v>370855405250</c:v>
                </c:pt>
                <c:pt idx="23">
                  <c:v>371240201416.66669</c:v>
                </c:pt>
                <c:pt idx="24">
                  <c:v>333901570083.33331</c:v>
                </c:pt>
                <c:pt idx="25">
                  <c:v>310567109666.66669</c:v>
                </c:pt>
                <c:pt idx="26">
                  <c:v>285402985083.33331</c:v>
                </c:pt>
                <c:pt idx="27">
                  <c:v>278698616750</c:v>
                </c:pt>
                <c:pt idx="28">
                  <c:v>284597918750</c:v>
                </c:pt>
                <c:pt idx="29">
                  <c:v>282357246833.33331</c:v>
                </c:pt>
                <c:pt idx="30">
                  <c:v>308222221750</c:v>
                </c:pt>
                <c:pt idx="31">
                  <c:v>325313602083.33331</c:v>
                </c:pt>
                <c:pt idx="32">
                  <c:v>323054381083.33331</c:v>
                </c:pt>
                <c:pt idx="33">
                  <c:v>281695311666.66669</c:v>
                </c:pt>
                <c:pt idx="34">
                  <c:v>249625364749.99997</c:v>
                </c:pt>
                <c:pt idx="35">
                  <c:v>270090800250</c:v>
                </c:pt>
                <c:pt idx="36">
                  <c:v>259971737750</c:v>
                </c:pt>
                <c:pt idx="37">
                  <c:v>214005261083.33334</c:v>
                </c:pt>
                <c:pt idx="38">
                  <c:v>234681604500</c:v>
                </c:pt>
                <c:pt idx="39">
                  <c:v>208886283416.66666</c:v>
                </c:pt>
                <c:pt idx="40">
                  <c:v>253182233916.66669</c:v>
                </c:pt>
                <c:pt idx="41">
                  <c:v>261414544500</c:v>
                </c:pt>
                <c:pt idx="42">
                  <c:v>266726268416.66666</c:v>
                </c:pt>
                <c:pt idx="43">
                  <c:v>282709433416.66669</c:v>
                </c:pt>
                <c:pt idx="44">
                  <c:v>291364227833.33331</c:v>
                </c:pt>
                <c:pt idx="45">
                  <c:v>332319339000</c:v>
                </c:pt>
                <c:pt idx="46">
                  <c:v>363061748416.66669</c:v>
                </c:pt>
                <c:pt idx="47">
                  <c:v>322529915166.66669</c:v>
                </c:pt>
                <c:pt idx="48">
                  <c:v>347208807750</c:v>
                </c:pt>
                <c:pt idx="49">
                  <c:v>393150736000</c:v>
                </c:pt>
                <c:pt idx="50">
                  <c:v>412308112333.33331</c:v>
                </c:pt>
                <c:pt idx="51">
                  <c:v>455153587333.33331</c:v>
                </c:pt>
                <c:pt idx="52">
                  <c:v>490870823000</c:v>
                </c:pt>
                <c:pt idx="53">
                  <c:v>542677903416.66669</c:v>
                </c:pt>
                <c:pt idx="54">
                  <c:v>503658997750</c:v>
                </c:pt>
                <c:pt idx="55">
                  <c:v>561460921083.33337</c:v>
                </c:pt>
                <c:pt idx="56">
                  <c:v>618663393583.33337</c:v>
                </c:pt>
                <c:pt idx="57">
                  <c:v>668815320000</c:v>
                </c:pt>
                <c:pt idx="58">
                  <c:v>747549841250</c:v>
                </c:pt>
                <c:pt idx="59">
                  <c:v>735187474750</c:v>
                </c:pt>
                <c:pt idx="60">
                  <c:v>774434435583.33337</c:v>
                </c:pt>
                <c:pt idx="61">
                  <c:v>834142057583.33337</c:v>
                </c:pt>
                <c:pt idx="62">
                  <c:v>860440012083.33337</c:v>
                </c:pt>
                <c:pt idx="63">
                  <c:v>1068680144583.3334</c:v>
                </c:pt>
                <c:pt idx="64">
                  <c:v>963197401250</c:v>
                </c:pt>
                <c:pt idx="65">
                  <c:v>966767984500</c:v>
                </c:pt>
                <c:pt idx="66">
                  <c:v>1172410610250</c:v>
                </c:pt>
                <c:pt idx="67">
                  <c:v>1213202657666.6667</c:v>
                </c:pt>
                <c:pt idx="68">
                  <c:v>1130934397750</c:v>
                </c:pt>
                <c:pt idx="69">
                  <c:v>1301275411250</c:v>
                </c:pt>
                <c:pt idx="70">
                  <c:v>1412407119166.6667</c:v>
                </c:pt>
                <c:pt idx="71">
                  <c:v>1456475841416.6667</c:v>
                </c:pt>
                <c:pt idx="72">
                  <c:v>1411633005083.3333</c:v>
                </c:pt>
                <c:pt idx="73">
                  <c:v>1518392206333.3333</c:v>
                </c:pt>
                <c:pt idx="74">
                  <c:v>1635282741916.6667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12-4112-9C8C-27E59069466A}"/>
            </c:ext>
          </c:extLst>
        </c:ser>
        <c:ser>
          <c:idx val="0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'Analysis-Prediction'!$H$82:$H$156</c:f>
              <c:numCache>
                <c:formatCode>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12087500</c:v>
                </c:pt>
                <c:pt idx="9">
                  <c:v>205863750</c:v>
                </c:pt>
                <c:pt idx="10">
                  <c:v>235126250</c:v>
                </c:pt>
                <c:pt idx="11">
                  <c:v>647727500</c:v>
                </c:pt>
                <c:pt idx="12">
                  <c:v>2115186250</c:v>
                </c:pt>
                <c:pt idx="13">
                  <c:v>2837106250</c:v>
                </c:pt>
                <c:pt idx="14">
                  <c:v>4014795000</c:v>
                </c:pt>
                <c:pt idx="15">
                  <c:v>4178428750</c:v>
                </c:pt>
                <c:pt idx="16">
                  <c:v>4570873750</c:v>
                </c:pt>
                <c:pt idx="17">
                  <c:v>6899886250</c:v>
                </c:pt>
                <c:pt idx="18">
                  <c:v>9569017500</c:v>
                </c:pt>
                <c:pt idx="19">
                  <c:v>15660523750</c:v>
                </c:pt>
                <c:pt idx="20">
                  <c:v>17409798750</c:v>
                </c:pt>
                <c:pt idx="21">
                  <c:v>27255560000</c:v>
                </c:pt>
                <c:pt idx="22">
                  <c:v>47630681250</c:v>
                </c:pt>
                <c:pt idx="23">
                  <c:v>67613918750</c:v>
                </c:pt>
                <c:pt idx="24">
                  <c:v>104349328750</c:v>
                </c:pt>
                <c:pt idx="25">
                  <c:v>142469675000</c:v>
                </c:pt>
                <c:pt idx="26">
                  <c:v>215631343750</c:v>
                </c:pt>
                <c:pt idx="27">
                  <c:v>238879413750</c:v>
                </c:pt>
                <c:pt idx="28">
                  <c:v>313604103750</c:v>
                </c:pt>
                <c:pt idx="29">
                  <c:v>345503837500</c:v>
                </c:pt>
                <c:pt idx="30">
                  <c:v>318943278750</c:v>
                </c:pt>
                <c:pt idx="31">
                  <c:v>313894468750</c:v>
                </c:pt>
                <c:pt idx="32">
                  <c:v>340841878750.00006</c:v>
                </c:pt>
                <c:pt idx="33">
                  <c:v>353466560000</c:v>
                </c:pt>
                <c:pt idx="34">
                  <c:v>367096398750</c:v>
                </c:pt>
                <c:pt idx="35">
                  <c:v>409541936250</c:v>
                </c:pt>
                <c:pt idx="36">
                  <c:v>479613408750</c:v>
                </c:pt>
                <c:pt idx="37">
                  <c:v>517547578750</c:v>
                </c:pt>
                <c:pt idx="38">
                  <c:v>569087977500</c:v>
                </c:pt>
                <c:pt idx="39">
                  <c:v>658716308750</c:v>
                </c:pt>
                <c:pt idx="40">
                  <c:v>661693396249.99988</c:v>
                </c:pt>
                <c:pt idx="41">
                  <c:v>721077097500</c:v>
                </c:pt>
                <c:pt idx="42">
                  <c:v>765706358750</c:v>
                </c:pt>
                <c:pt idx="43">
                  <c:v>773470328750</c:v>
                </c:pt>
                <c:pt idx="44">
                  <c:v>762864017500</c:v>
                </c:pt>
                <c:pt idx="45">
                  <c:v>800549790000</c:v>
                </c:pt>
                <c:pt idx="46">
                  <c:v>841752653750</c:v>
                </c:pt>
                <c:pt idx="47">
                  <c:v>843410682500</c:v>
                </c:pt>
                <c:pt idx="48">
                  <c:v>785805213750</c:v>
                </c:pt>
                <c:pt idx="49">
                  <c:v>842127630000</c:v>
                </c:pt>
                <c:pt idx="50">
                  <c:v>910317655000</c:v>
                </c:pt>
                <c:pt idx="51">
                  <c:v>942366175000</c:v>
                </c:pt>
                <c:pt idx="52">
                  <c:v>961032885000</c:v>
                </c:pt>
                <c:pt idx="53">
                  <c:v>975080108750</c:v>
                </c:pt>
                <c:pt idx="54">
                  <c:v>954665868750</c:v>
                </c:pt>
                <c:pt idx="55">
                  <c:v>985660483750</c:v>
                </c:pt>
                <c:pt idx="56">
                  <c:v>977482956250</c:v>
                </c:pt>
                <c:pt idx="57">
                  <c:v>984023295000</c:v>
                </c:pt>
                <c:pt idx="58">
                  <c:v>1008030941250</c:v>
                </c:pt>
                <c:pt idx="59">
                  <c:v>1007760543750</c:v>
                </c:pt>
                <c:pt idx="60">
                  <c:v>998568231250</c:v>
                </c:pt>
                <c:pt idx="61">
                  <c:v>1008710376250</c:v>
                </c:pt>
                <c:pt idx="62">
                  <c:v>987755458750</c:v>
                </c:pt>
                <c:pt idx="63">
                  <c:v>961664061250</c:v>
                </c:pt>
                <c:pt idx="64">
                  <c:v>986270591250</c:v>
                </c:pt>
                <c:pt idx="65">
                  <c:v>996457477500</c:v>
                </c:pt>
                <c:pt idx="66">
                  <c:v>996472346250</c:v>
                </c:pt>
                <c:pt idx="67">
                  <c:v>1007117435000</c:v>
                </c:pt>
                <c:pt idx="68">
                  <c:v>1006187043750</c:v>
                </c:pt>
                <c:pt idx="69">
                  <c:v>1008855596250</c:v>
                </c:pt>
                <c:pt idx="70">
                  <c:v>1011761577500</c:v>
                </c:pt>
                <c:pt idx="71">
                  <c:v>987348578750</c:v>
                </c:pt>
                <c:pt idx="72">
                  <c:v>974555743750</c:v>
                </c:pt>
                <c:pt idx="73">
                  <c:v>964421470000</c:v>
                </c:pt>
                <c:pt idx="74">
                  <c:v>968591461250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12-4112-9C8C-27E590694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4"/>
                <c:tx>
                  <c:v>Nuclear Increase</c:v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'Analysis-Prediction'!$A$82:$A$156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'Analysis-Prediction'!$I$82:$I$156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2417500</c:v>
                      </c:pt>
                      <c:pt idx="9">
                        <c:v>41172750</c:v>
                      </c:pt>
                      <c:pt idx="10">
                        <c:v>47025250</c:v>
                      </c:pt>
                      <c:pt idx="11">
                        <c:v>129545500</c:v>
                      </c:pt>
                      <c:pt idx="12">
                        <c:v>423037250</c:v>
                      </c:pt>
                      <c:pt idx="13">
                        <c:v>567421250</c:v>
                      </c:pt>
                      <c:pt idx="14">
                        <c:v>802959000</c:v>
                      </c:pt>
                      <c:pt idx="15">
                        <c:v>835685750</c:v>
                      </c:pt>
                      <c:pt idx="16">
                        <c:v>914174750</c:v>
                      </c:pt>
                      <c:pt idx="17">
                        <c:v>1379977250</c:v>
                      </c:pt>
                      <c:pt idx="18">
                        <c:v>1913803500</c:v>
                      </c:pt>
                      <c:pt idx="19">
                        <c:v>3132104750</c:v>
                      </c:pt>
                      <c:pt idx="20">
                        <c:v>3481959750</c:v>
                      </c:pt>
                      <c:pt idx="21">
                        <c:v>5451112000</c:v>
                      </c:pt>
                      <c:pt idx="22">
                        <c:v>9526136250</c:v>
                      </c:pt>
                      <c:pt idx="23">
                        <c:v>13522783750</c:v>
                      </c:pt>
                      <c:pt idx="24">
                        <c:v>20869865750</c:v>
                      </c:pt>
                      <c:pt idx="25">
                        <c:v>28493935000</c:v>
                      </c:pt>
                      <c:pt idx="26">
                        <c:v>43126268750</c:v>
                      </c:pt>
                      <c:pt idx="27">
                        <c:v>47775882750</c:v>
                      </c:pt>
                      <c:pt idx="28">
                        <c:v>62720820750</c:v>
                      </c:pt>
                      <c:pt idx="29">
                        <c:v>69100767500</c:v>
                      </c:pt>
                      <c:pt idx="30">
                        <c:v>63788655750</c:v>
                      </c:pt>
                      <c:pt idx="31">
                        <c:v>62778893750</c:v>
                      </c:pt>
                      <c:pt idx="32">
                        <c:v>68168375750.000008</c:v>
                      </c:pt>
                      <c:pt idx="33">
                        <c:v>70693312000</c:v>
                      </c:pt>
                      <c:pt idx="34">
                        <c:v>73419279750</c:v>
                      </c:pt>
                      <c:pt idx="35">
                        <c:v>81908387250</c:v>
                      </c:pt>
                      <c:pt idx="36">
                        <c:v>95922681750</c:v>
                      </c:pt>
                      <c:pt idx="37">
                        <c:v>103509515750</c:v>
                      </c:pt>
                      <c:pt idx="38">
                        <c:v>113817595500</c:v>
                      </c:pt>
                      <c:pt idx="39">
                        <c:v>131743261750</c:v>
                      </c:pt>
                      <c:pt idx="40">
                        <c:v>132338679249.99998</c:v>
                      </c:pt>
                      <c:pt idx="41">
                        <c:v>144215419500</c:v>
                      </c:pt>
                      <c:pt idx="42">
                        <c:v>153141271750</c:v>
                      </c:pt>
                      <c:pt idx="43">
                        <c:v>154694065750</c:v>
                      </c:pt>
                      <c:pt idx="44">
                        <c:v>152572803500</c:v>
                      </c:pt>
                      <c:pt idx="45">
                        <c:v>160109958000</c:v>
                      </c:pt>
                      <c:pt idx="46">
                        <c:v>168350530750</c:v>
                      </c:pt>
                      <c:pt idx="47">
                        <c:v>168682136500</c:v>
                      </c:pt>
                      <c:pt idx="48">
                        <c:v>157161042750</c:v>
                      </c:pt>
                      <c:pt idx="49">
                        <c:v>168425526000</c:v>
                      </c:pt>
                      <c:pt idx="50">
                        <c:v>182063531000</c:v>
                      </c:pt>
                      <c:pt idx="51">
                        <c:v>188473235000</c:v>
                      </c:pt>
                      <c:pt idx="52">
                        <c:v>192206577000</c:v>
                      </c:pt>
                      <c:pt idx="53">
                        <c:v>195016021750</c:v>
                      </c:pt>
                      <c:pt idx="54">
                        <c:v>190933173750</c:v>
                      </c:pt>
                      <c:pt idx="55">
                        <c:v>197132096750</c:v>
                      </c:pt>
                      <c:pt idx="56">
                        <c:v>195496591250</c:v>
                      </c:pt>
                      <c:pt idx="57">
                        <c:v>196804659000</c:v>
                      </c:pt>
                      <c:pt idx="58">
                        <c:v>201606188250</c:v>
                      </c:pt>
                      <c:pt idx="59">
                        <c:v>201552108750</c:v>
                      </c:pt>
                      <c:pt idx="60">
                        <c:v>199713646250</c:v>
                      </c:pt>
                      <c:pt idx="61">
                        <c:v>201742075250</c:v>
                      </c:pt>
                      <c:pt idx="62">
                        <c:v>197551091750</c:v>
                      </c:pt>
                      <c:pt idx="63">
                        <c:v>192332812250</c:v>
                      </c:pt>
                      <c:pt idx="64">
                        <c:v>197254118250</c:v>
                      </c:pt>
                      <c:pt idx="65">
                        <c:v>199291495500</c:v>
                      </c:pt>
                      <c:pt idx="66">
                        <c:v>199294469250</c:v>
                      </c:pt>
                      <c:pt idx="67">
                        <c:v>201423487000</c:v>
                      </c:pt>
                      <c:pt idx="68">
                        <c:v>201237408750</c:v>
                      </c:pt>
                      <c:pt idx="69">
                        <c:v>201771119250</c:v>
                      </c:pt>
                      <c:pt idx="70">
                        <c:v>202352315500</c:v>
                      </c:pt>
                      <c:pt idx="71">
                        <c:v>197469715750</c:v>
                      </c:pt>
                      <c:pt idx="72">
                        <c:v>194911148750</c:v>
                      </c:pt>
                      <c:pt idx="73">
                        <c:v>192884294000</c:v>
                      </c:pt>
                      <c:pt idx="74">
                        <c:v>193718292250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612-4112-9C8C-27E59069466A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v>Surplus</c:v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'Analysis-Prediction'!$A$82:$A$156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'Analysis-Prediction'!$L$82:$L$156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5893316000</c:v>
                      </c:pt>
                      <c:pt idx="58">
                        <c:v>5895747750</c:v>
                      </c:pt>
                      <c:pt idx="59">
                        <c:v>24302816250</c:v>
                      </c:pt>
                      <c:pt idx="60">
                        <c:v>30760190416.666664</c:v>
                      </c:pt>
                      <c:pt idx="61">
                        <c:v>32568633416.666664</c:v>
                      </c:pt>
                      <c:pt idx="62">
                        <c:v>37648203916.666664</c:v>
                      </c:pt>
                      <c:pt idx="63">
                        <c:v>44039180416.666664</c:v>
                      </c:pt>
                      <c:pt idx="64">
                        <c:v>41241709750</c:v>
                      </c:pt>
                      <c:pt idx="65">
                        <c:v>38387609500</c:v>
                      </c:pt>
                      <c:pt idx="66">
                        <c:v>39926337750</c:v>
                      </c:pt>
                      <c:pt idx="67">
                        <c:v>44430692333.333336</c:v>
                      </c:pt>
                      <c:pt idx="68">
                        <c:v>47039748250</c:v>
                      </c:pt>
                      <c:pt idx="69">
                        <c:v>43328563750</c:v>
                      </c:pt>
                      <c:pt idx="70">
                        <c:v>50230619833.333336</c:v>
                      </c:pt>
                      <c:pt idx="71">
                        <c:v>49489807583.333336</c:v>
                      </c:pt>
                      <c:pt idx="72">
                        <c:v>46662024916.666664</c:v>
                      </c:pt>
                      <c:pt idx="73">
                        <c:v>42468208666.666664</c:v>
                      </c:pt>
                      <c:pt idx="74">
                        <c:v>49184394083.333336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612-4112-9C8C-27E59069466A}"/>
                  </c:ext>
                </c:extLst>
              </c15:ser>
            </c15:filteredLineSeries>
            <c15:filteredLineSeries>
              <c15:ser>
                <c:idx val="11"/>
                <c:order val="6"/>
                <c:tx>
                  <c:v>Coal</c:v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'Analysis-Prediction'!$A$82:$A$156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'Analysis-Prediction'!$B$82:$B$156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135451320000</c:v>
                      </c:pt>
                      <c:pt idx="1">
                        <c:v>154519994000</c:v>
                      </c:pt>
                      <c:pt idx="2">
                        <c:v>185203657000</c:v>
                      </c:pt>
                      <c:pt idx="3">
                        <c:v>195436666000</c:v>
                      </c:pt>
                      <c:pt idx="4">
                        <c:v>218846325000</c:v>
                      </c:pt>
                      <c:pt idx="5">
                        <c:v>239145966000</c:v>
                      </c:pt>
                      <c:pt idx="6">
                        <c:v>301362698000</c:v>
                      </c:pt>
                      <c:pt idx="7">
                        <c:v>338503484000</c:v>
                      </c:pt>
                      <c:pt idx="8">
                        <c:v>346385401166.66669</c:v>
                      </c:pt>
                      <c:pt idx="9">
                        <c:v>344352056750</c:v>
                      </c:pt>
                      <c:pt idx="10">
                        <c:v>378408534916.66669</c:v>
                      </c:pt>
                      <c:pt idx="11">
                        <c:v>403024175166.66669</c:v>
                      </c:pt>
                      <c:pt idx="12">
                        <c:v>421729656583.33331</c:v>
                      </c:pt>
                      <c:pt idx="13">
                        <c:v>450060097583.33331</c:v>
                      </c:pt>
                      <c:pt idx="14">
                        <c:v>493659066000</c:v>
                      </c:pt>
                      <c:pt idx="15">
                        <c:v>525951457083.33331</c:v>
                      </c:pt>
                      <c:pt idx="16">
                        <c:v>570621226083.33337</c:v>
                      </c:pt>
                      <c:pt idx="17">
                        <c:v>613014807583.33337</c:v>
                      </c:pt>
                      <c:pt idx="18">
                        <c:v>629845428500</c:v>
                      </c:pt>
                      <c:pt idx="19">
                        <c:v>683860545083.33337</c:v>
                      </c:pt>
                      <c:pt idx="20">
                        <c:v>704840586750</c:v>
                      </c:pt>
                      <c:pt idx="21">
                        <c:v>702577441666.66663</c:v>
                      </c:pt>
                      <c:pt idx="22">
                        <c:v>709927075250</c:v>
                      </c:pt>
                      <c:pt idx="23">
                        <c:v>766623670416.66663</c:v>
                      </c:pt>
                      <c:pt idx="24">
                        <c:v>840694848083.33337</c:v>
                      </c:pt>
                      <c:pt idx="25">
                        <c:v>818934942666.66663</c:v>
                      </c:pt>
                      <c:pt idx="26">
                        <c:v>838410799083.33337</c:v>
                      </c:pt>
                      <c:pt idx="27">
                        <c:v>928465698750</c:v>
                      </c:pt>
                      <c:pt idx="28">
                        <c:v>964311655750</c:v>
                      </c:pt>
                      <c:pt idx="29">
                        <c:v>952708493833.33337</c:v>
                      </c:pt>
                      <c:pt idx="30">
                        <c:v>1053774205750</c:v>
                      </c:pt>
                      <c:pt idx="31">
                        <c:v>1140636070083.3333</c:v>
                      </c:pt>
                      <c:pt idx="32">
                        <c:v>1180480440083.3333</c:v>
                      </c:pt>
                      <c:pt idx="33">
                        <c:v>1168439766666.6667</c:v>
                      </c:pt>
                      <c:pt idx="34">
                        <c:v>1234951185750</c:v>
                      </c:pt>
                      <c:pt idx="35">
                        <c:v>1314377956250</c:v>
                      </c:pt>
                      <c:pt idx="36">
                        <c:v>1370153897750</c:v>
                      </c:pt>
                      <c:pt idx="37">
                        <c:v>1351328280083.3333</c:v>
                      </c:pt>
                      <c:pt idx="38">
                        <c:v>1425842090500</c:v>
                      </c:pt>
                      <c:pt idx="39">
                        <c:v>1496738353416.6667</c:v>
                      </c:pt>
                      <c:pt idx="40">
                        <c:v>1518253303916.6667</c:v>
                      </c:pt>
                      <c:pt idx="41">
                        <c:v>1524037115500</c:v>
                      </c:pt>
                      <c:pt idx="42">
                        <c:v>1517798544416.6667</c:v>
                      </c:pt>
                      <c:pt idx="43">
                        <c:v>1546149130416.6667</c:v>
                      </c:pt>
                      <c:pt idx="44">
                        <c:v>1614606552833.3333</c:v>
                      </c:pt>
                      <c:pt idx="45">
                        <c:v>1612906105000</c:v>
                      </c:pt>
                      <c:pt idx="46">
                        <c:v>1629939475416.6667</c:v>
                      </c:pt>
                      <c:pt idx="47">
                        <c:v>1715745612166.6667</c:v>
                      </c:pt>
                      <c:pt idx="48">
                        <c:v>1768374746750</c:v>
                      </c:pt>
                      <c:pt idx="49">
                        <c:v>1794051462000</c:v>
                      </c:pt>
                      <c:pt idx="50">
                        <c:v>1797929880333.3333</c:v>
                      </c:pt>
                      <c:pt idx="51">
                        <c:v>1880286878333.3333</c:v>
                      </c:pt>
                      <c:pt idx="52">
                        <c:v>1818757276000</c:v>
                      </c:pt>
                      <c:pt idx="53">
                        <c:v>1845607471416.6667</c:v>
                      </c:pt>
                      <c:pt idx="54">
                        <c:v>1889069434750</c:v>
                      </c:pt>
                      <c:pt idx="55">
                        <c:v>1891477011083.3333</c:v>
                      </c:pt>
                      <c:pt idx="56">
                        <c:v>1926888347583.3333</c:v>
                      </c:pt>
                      <c:pt idx="57">
                        <c:v>1904135593000</c:v>
                      </c:pt>
                      <c:pt idx="58">
                        <c:v>1931188234250</c:v>
                      </c:pt>
                      <c:pt idx="59">
                        <c:v>1901653545750</c:v>
                      </c:pt>
                      <c:pt idx="60">
                        <c:v>1674551809583.3333</c:v>
                      </c:pt>
                      <c:pt idx="61">
                        <c:v>1760490186583.3333</c:v>
                      </c:pt>
                      <c:pt idx="62">
                        <c:v>1652040368083.3333</c:v>
                      </c:pt>
                      <c:pt idx="63">
                        <c:v>1436445917583.3333</c:v>
                      </c:pt>
                      <c:pt idx="64">
                        <c:v>1501971123250</c:v>
                      </c:pt>
                      <c:pt idx="65">
                        <c:v>1502343860500</c:v>
                      </c:pt>
                      <c:pt idx="66">
                        <c:v>1274561809250</c:v>
                      </c:pt>
                      <c:pt idx="67">
                        <c:v>1162521537666.6667</c:v>
                      </c:pt>
                      <c:pt idx="68">
                        <c:v>1130758794750</c:v>
                      </c:pt>
                      <c:pt idx="69">
                        <c:v>1074915971250</c:v>
                      </c:pt>
                      <c:pt idx="70">
                        <c:v>891281223166.66663</c:v>
                      </c:pt>
                      <c:pt idx="71">
                        <c:v>701878347416.66663</c:v>
                      </c:pt>
                      <c:pt idx="72">
                        <c:v>827469599083.33337</c:v>
                      </c:pt>
                      <c:pt idx="73">
                        <c:v>761801753333.33337</c:v>
                      </c:pt>
                      <c:pt idx="74">
                        <c:v>605995801916.66663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612-4112-9C8C-27E59069466A}"/>
                  </c:ext>
                </c:extLst>
              </c15:ser>
            </c15:filteredLineSeries>
          </c:ext>
        </c:extLst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Electricity</a:t>
                </a:r>
                <a:r>
                  <a:rPr lang="en-US" sz="1200" baseline="0"/>
                  <a:t> Generated</a:t>
                </a:r>
              </a:p>
              <a:p>
                <a:pPr>
                  <a:defRPr sz="1200"/>
                </a:pPr>
                <a:r>
                  <a:rPr lang="en-US" sz="1200" baseline="0"/>
                  <a:t>(Billion Kilowatthours)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25% Increase in Electricity Generation from Nuclear</a:t>
            </a:r>
          </a:p>
          <a:p>
            <a:pPr>
              <a:defRPr/>
            </a:pPr>
            <a:r>
              <a:rPr lang="en-US"/>
              <a:t>- Waste</a:t>
            </a:r>
            <a:r>
              <a:rPr lang="en-US" baseline="0"/>
              <a:t> Produced b</a:t>
            </a:r>
            <a:r>
              <a:rPr lang="en-US"/>
              <a:t>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'Analysis-Prediction'!$A$82:$A$156</c15:sqref>
                  </c15:fullRef>
                </c:ext>
              </c:extLst>
              <c:f>'Analysis-Prediction'!$A$102:$A$156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'Analysis-Prediction'!$O$82:$O$156</c15:sqref>
                  </c15:fullRef>
                </c:ext>
              </c:extLst>
              <c:f>'Analysis-Prediction'!$O$102:$O$156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816770349.66649604</c:v>
                </c:pt>
                <c:pt idx="5">
                  <c:v>802393864.50280058</c:v>
                </c:pt>
                <c:pt idx="6">
                  <c:v>821563442.48956156</c:v>
                </c:pt>
                <c:pt idx="7">
                  <c:v>908933723.4616605</c:v>
                </c:pt>
                <c:pt idx="8">
                  <c:v>955342516.85304797</c:v>
                </c:pt>
                <c:pt idx="9">
                  <c:v>950808350.51051569</c:v>
                </c:pt>
                <c:pt idx="10">
                  <c:v>1049786576.4874077</c:v>
                </c:pt>
                <c:pt idx="11">
                  <c:v>1132256436.2313395</c:v>
                </c:pt>
                <c:pt idx="12">
                  <c:v>1174252096.0215788</c:v>
                </c:pt>
                <c:pt idx="13">
                  <c:v>1173072139.5702393</c:v>
                </c:pt>
                <c:pt idx="14">
                  <c:v>1232273961.4462447</c:v>
                </c:pt>
                <c:pt idx="15">
                  <c:v>1306304901.049963</c:v>
                </c:pt>
                <c:pt idx="16">
                  <c:v>1351616368.7994595</c:v>
                </c:pt>
                <c:pt idx="17">
                  <c:v>1339586625.2108142</c:v>
                </c:pt>
                <c:pt idx="18">
                  <c:v>1405788395.7260072</c:v>
                </c:pt>
                <c:pt idx="19">
                  <c:v>1464572332.9771008</c:v>
                </c:pt>
                <c:pt idx="20">
                  <c:v>1491528594.122582</c:v>
                </c:pt>
                <c:pt idx="21">
                  <c:v>1499340193.9723306</c:v>
                </c:pt>
                <c:pt idx="22">
                  <c:v>1497003301.7312591</c:v>
                </c:pt>
                <c:pt idx="23">
                  <c:v>1517890739.9794087</c:v>
                </c:pt>
                <c:pt idx="24">
                  <c:v>1581950028.6740029</c:v>
                </c:pt>
                <c:pt idx="25">
                  <c:v>1585479540.6987028</c:v>
                </c:pt>
                <c:pt idx="26">
                  <c:v>1604746519.403641</c:v>
                </c:pt>
                <c:pt idx="27">
                  <c:v>1695917418.7445931</c:v>
                </c:pt>
                <c:pt idx="28">
                  <c:v>1744319604.5429907</c:v>
                </c:pt>
                <c:pt idx="29">
                  <c:v>1771526053.0258119</c:v>
                </c:pt>
                <c:pt idx="30">
                  <c:v>1775228427.7117527</c:v>
                </c:pt>
                <c:pt idx="31">
                  <c:v>1863897202.5049732</c:v>
                </c:pt>
                <c:pt idx="32">
                  <c:v>1805515601.791117</c:v>
                </c:pt>
                <c:pt idx="33">
                  <c:v>1824594761.7251115</c:v>
                </c:pt>
                <c:pt idx="34">
                  <c:v>1867289397.1481769</c:v>
                </c:pt>
                <c:pt idx="35">
                  <c:v>1876512185.3598504</c:v>
                </c:pt>
                <c:pt idx="36">
                  <c:v>1918162567.1739085</c:v>
                </c:pt>
                <c:pt idx="37">
                  <c:v>1882064448.2414355</c:v>
                </c:pt>
                <c:pt idx="38">
                  <c:v>1913314942.3536093</c:v>
                </c:pt>
                <c:pt idx="39">
                  <c:v>1867566930.5320694</c:v>
                </c:pt>
                <c:pt idx="40">
                  <c:v>1642877708.2256842</c:v>
                </c:pt>
                <c:pt idx="41">
                  <c:v>1727757485.7671843</c:v>
                </c:pt>
                <c:pt idx="42">
                  <c:v>1618874095.8428721</c:v>
                </c:pt>
                <c:pt idx="43">
                  <c:v>1402814497.3331671</c:v>
                </c:pt>
                <c:pt idx="44">
                  <c:v>1464065557.1869721</c:v>
                </c:pt>
                <c:pt idx="45">
                  <c:v>1463689025.1585813</c:v>
                </c:pt>
                <c:pt idx="46">
                  <c:v>1244285840.272094</c:v>
                </c:pt>
                <c:pt idx="47">
                  <c:v>1129167800.099144</c:v>
                </c:pt>
                <c:pt idx="48">
                  <c:v>1092028142.6156666</c:v>
                </c:pt>
                <c:pt idx="49">
                  <c:v>1041389606.1847105</c:v>
                </c:pt>
                <c:pt idx="50">
                  <c:v>854093606.63438928</c:v>
                </c:pt>
                <c:pt idx="51">
                  <c:v>669762089.1921438</c:v>
                </c:pt>
                <c:pt idx="52">
                  <c:v>796146569.19258249</c:v>
                </c:pt>
                <c:pt idx="53">
                  <c:v>741296326.23882103</c:v>
                </c:pt>
                <c:pt idx="54">
                  <c:v>576571777.46622896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2-458C-A0E4-E945C3B98567}"/>
            </c:ext>
          </c:extLst>
        </c:ser>
        <c:ser>
          <c:idx val="2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'Analysis-Prediction'!$A$82:$A$156</c15:sqref>
                  </c15:fullRef>
                </c:ext>
              </c:extLst>
              <c:f>'Analysis-Prediction'!$A$102:$A$156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'Analysis-Prediction'!$P$82:$P$156</c15:sqref>
                  </c15:fullRef>
                </c:ext>
              </c:extLst>
              <c:f>'Analysis-Prediction'!$P$102:$P$156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258098828.98320735</c:v>
                </c:pt>
                <c:pt idx="5">
                  <c:v>244788192.17984071</c:v>
                </c:pt>
                <c:pt idx="6">
                  <c:v>225661657.20315084</c:v>
                </c:pt>
                <c:pt idx="7">
                  <c:v>247840358.83154356</c:v>
                </c:pt>
                <c:pt idx="8">
                  <c:v>275488887.93897063</c:v>
                </c:pt>
                <c:pt idx="9">
                  <c:v>280439006.60551852</c:v>
                </c:pt>
                <c:pt idx="10">
                  <c:v>229254226.78860587</c:v>
                </c:pt>
                <c:pt idx="11">
                  <c:v>180869195.72193566</c:v>
                </c:pt>
                <c:pt idx="12">
                  <c:v>147095772.32149842</c:v>
                </c:pt>
                <c:pt idx="13">
                  <c:v>98834094.435842648</c:v>
                </c:pt>
                <c:pt idx="14">
                  <c:v>96373523.740774423</c:v>
                </c:pt>
                <c:pt idx="15">
                  <c:v>74650096.367856354</c:v>
                </c:pt>
                <c:pt idx="16">
                  <c:v>55819080.416404329</c:v>
                </c:pt>
                <c:pt idx="17">
                  <c:v>81601907.730258182</c:v>
                </c:pt>
                <c:pt idx="18">
                  <c:v>64285621.44809483</c:v>
                </c:pt>
                <c:pt idx="19">
                  <c:v>82924403.984942466</c:v>
                </c:pt>
                <c:pt idx="20">
                  <c:v>92589278.964533389</c:v>
                </c:pt>
                <c:pt idx="21">
                  <c:v>58091574.917799495</c:v>
                </c:pt>
                <c:pt idx="22">
                  <c:v>49641992.278792024</c:v>
                </c:pt>
                <c:pt idx="23">
                  <c:v>33304821.755006772</c:v>
                </c:pt>
                <c:pt idx="24">
                  <c:v>44728573.734833956</c:v>
                </c:pt>
                <c:pt idx="25">
                  <c:v>37303953.101676024</c:v>
                </c:pt>
                <c:pt idx="26">
                  <c:v>10363757.632835677</c:v>
                </c:pt>
                <c:pt idx="27">
                  <c:v>15730369.635364147</c:v>
                </c:pt>
                <c:pt idx="28">
                  <c:v>28466058.744123578</c:v>
                </c:pt>
                <c:pt idx="29">
                  <c:v>54744919.87160904</c:v>
                </c:pt>
                <c:pt idx="30">
                  <c:v>42779421.433879435</c:v>
                </c:pt>
                <c:pt idx="31">
                  <c:v>35654776.601317704</c:v>
                </c:pt>
                <c:pt idx="32">
                  <c:v>45563143.856581457</c:v>
                </c:pt>
                <c:pt idx="33">
                  <c:v>21179319.909928311</c:v>
                </c:pt>
                <c:pt idx="34">
                  <c:v>41878547.964054964</c:v>
                </c:pt>
                <c:pt idx="35">
                  <c:v>40926644.278441384</c:v>
                </c:pt>
                <c:pt idx="36">
                  <c:v>43160447.164032809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2-458C-A0E4-E945C3B98567}"/>
            </c:ext>
          </c:extLst>
        </c:ser>
        <c:ser>
          <c:idx val="4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'Analysis-Prediction'!$A$82:$A$156</c15:sqref>
                  </c15:fullRef>
                </c:ext>
              </c:extLst>
              <c:f>'Analysis-Prediction'!$A$102:$A$156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'Analysis-Prediction'!$Q$82:$Q$156</c15:sqref>
                  </c15:fullRef>
                </c:ext>
              </c:extLst>
              <c:f>'Analysis-Prediction'!$Q$102:$Q$156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194664296.07465616</c:v>
                </c:pt>
                <c:pt idx="5">
                  <c:v>181050003.46484005</c:v>
                </c:pt>
                <c:pt idx="6">
                  <c:v>163535884.00108993</c:v>
                </c:pt>
                <c:pt idx="7">
                  <c:v>158072480.24756807</c:v>
                </c:pt>
                <c:pt idx="8">
                  <c:v>162189355.05065078</c:v>
                </c:pt>
                <c:pt idx="9">
                  <c:v>161611381.6860978</c:v>
                </c:pt>
                <c:pt idx="10">
                  <c:v>179183896.96777329</c:v>
                </c:pt>
                <c:pt idx="11">
                  <c:v>188209156.46904069</c:v>
                </c:pt>
                <c:pt idx="12">
                  <c:v>184790335.84357035</c:v>
                </c:pt>
                <c:pt idx="13">
                  <c:v>162043686.38642564</c:v>
                </c:pt>
                <c:pt idx="14">
                  <c:v>143523097.57398015</c:v>
                </c:pt>
                <c:pt idx="15">
                  <c:v>154018644.81573102</c:v>
                </c:pt>
                <c:pt idx="16">
                  <c:v>147989587.9650546</c:v>
                </c:pt>
                <c:pt idx="17">
                  <c:v>121922022.89938889</c:v>
                </c:pt>
                <c:pt idx="18">
                  <c:v>133086855.51377016</c:v>
                </c:pt>
                <c:pt idx="19">
                  <c:v>117963407.56793772</c:v>
                </c:pt>
                <c:pt idx="20">
                  <c:v>143250863.19737256</c:v>
                </c:pt>
                <c:pt idx="21">
                  <c:v>148171568.25648025</c:v>
                </c:pt>
                <c:pt idx="22">
                  <c:v>150198448.11959836</c:v>
                </c:pt>
                <c:pt idx="23">
                  <c:v>157351016.23153543</c:v>
                </c:pt>
                <c:pt idx="24">
                  <c:v>159684997.31197548</c:v>
                </c:pt>
                <c:pt idx="25">
                  <c:v>181695910.12394238</c:v>
                </c:pt>
                <c:pt idx="26">
                  <c:v>197691674.94271114</c:v>
                </c:pt>
                <c:pt idx="27">
                  <c:v>174506825.43209276</c:v>
                </c:pt>
                <c:pt idx="28">
                  <c:v>190190044.31224135</c:v>
                </c:pt>
                <c:pt idx="29">
                  <c:v>216741377.15515968</c:v>
                </c:pt>
                <c:pt idx="30">
                  <c:v>226563937.24596941</c:v>
                </c:pt>
                <c:pt idx="31">
                  <c:v>246785442.80985829</c:v>
                </c:pt>
                <c:pt idx="32">
                  <c:v>255978480.55340001</c:v>
                </c:pt>
                <c:pt idx="33">
                  <c:v>273237865.93100578</c:v>
                </c:pt>
                <c:pt idx="34">
                  <c:v>246950353.01146242</c:v>
                </c:pt>
                <c:pt idx="35">
                  <c:v>265747217.58402655</c:v>
                </c:pt>
                <c:pt idx="36">
                  <c:v>288502257.39088911</c:v>
                </c:pt>
                <c:pt idx="37">
                  <c:v>307817364.52996773</c:v>
                </c:pt>
                <c:pt idx="38">
                  <c:v>340782839.01425838</c:v>
                </c:pt>
                <c:pt idx="39">
                  <c:v>331753215.72793537</c:v>
                </c:pt>
                <c:pt idx="40">
                  <c:v>343092408.28373015</c:v>
                </c:pt>
                <c:pt idx="41">
                  <c:v>369851123.11349314</c:v>
                </c:pt>
                <c:pt idx="42">
                  <c:v>380357822.51042873</c:v>
                </c:pt>
                <c:pt idx="43">
                  <c:v>464839899.68413925</c:v>
                </c:pt>
                <c:pt idx="44">
                  <c:v>415729767.58484989</c:v>
                </c:pt>
                <c:pt idx="45">
                  <c:v>414544956.48251456</c:v>
                </c:pt>
                <c:pt idx="46">
                  <c:v>497045268.47997195</c:v>
                </c:pt>
                <c:pt idx="47">
                  <c:v>516460026.29196537</c:v>
                </c:pt>
                <c:pt idx="48">
                  <c:v>477258364.37243164</c:v>
                </c:pt>
                <c:pt idx="49">
                  <c:v>549458001.35702538</c:v>
                </c:pt>
                <c:pt idx="50">
                  <c:v>588730639.02152872</c:v>
                </c:pt>
                <c:pt idx="51">
                  <c:v>607454984.15605235</c:v>
                </c:pt>
                <c:pt idx="52">
                  <c:v>585870328.95948136</c:v>
                </c:pt>
                <c:pt idx="53">
                  <c:v>632434219.93509424</c:v>
                </c:pt>
                <c:pt idx="54">
                  <c:v>677688949.55737138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2-458C-A0E4-E945C3B98567}"/>
            </c:ext>
          </c:extLst>
        </c:ser>
        <c:ser>
          <c:idx val="6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'Analysis-Prediction'!$A$82:$A$156</c15:sqref>
                  </c15:fullRef>
                </c:ext>
              </c:extLst>
              <c:f>'Analysis-Prediction'!$A$102:$A$156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'Analysis-Prediction'!$R$82:$R$156</c15:sqref>
                  </c15:fullRef>
                </c:ext>
              </c:extLst>
              <c:f>'Analysis-Prediction'!$R$102:$R$156</c:f>
              <c:numCache>
                <c:formatCode>0</c:formatCode>
                <c:ptCount val="55"/>
                <c:pt idx="0">
                  <c:v>12</c:v>
                </c:pt>
                <c:pt idx="1">
                  <c:v>55.750000000000007</c:v>
                </c:pt>
                <c:pt idx="2">
                  <c:v>129.875</c:v>
                </c:pt>
                <c:pt idx="3">
                  <c:v>286.125</c:v>
                </c:pt>
                <c:pt idx="4">
                  <c:v>197.125</c:v>
                </c:pt>
                <c:pt idx="5">
                  <c:v>557.375</c:v>
                </c:pt>
                <c:pt idx="6">
                  <c:v>718</c:v>
                </c:pt>
                <c:pt idx="7">
                  <c:v>829.62500000000011</c:v>
                </c:pt>
                <c:pt idx="8">
                  <c:v>1053.4999999999998</c:v>
                </c:pt>
                <c:pt idx="9">
                  <c:v>1352.5</c:v>
                </c:pt>
                <c:pt idx="10">
                  <c:v>1385.7499999999998</c:v>
                </c:pt>
                <c:pt idx="11">
                  <c:v>1546.875</c:v>
                </c:pt>
                <c:pt idx="12">
                  <c:v>1396</c:v>
                </c:pt>
                <c:pt idx="13">
                  <c:v>1246.375</c:v>
                </c:pt>
                <c:pt idx="14">
                  <c:v>1563.75</c:v>
                </c:pt>
                <c:pt idx="15">
                  <c:v>1671.5</c:v>
                </c:pt>
                <c:pt idx="16">
                  <c:v>1752.5000000000002</c:v>
                </c:pt>
                <c:pt idx="17">
                  <c:v>1796.75</c:v>
                </c:pt>
                <c:pt idx="18">
                  <c:v>2115.625</c:v>
                </c:pt>
                <c:pt idx="19">
                  <c:v>2036.3749999999998</c:v>
                </c:pt>
                <c:pt idx="20">
                  <c:v>2345.6249999999995</c:v>
                </c:pt>
                <c:pt idx="21">
                  <c:v>2701.6250000000005</c:v>
                </c:pt>
                <c:pt idx="22">
                  <c:v>2182.25</c:v>
                </c:pt>
                <c:pt idx="23">
                  <c:v>2819.875</c:v>
                </c:pt>
                <c:pt idx="24">
                  <c:v>2693.875</c:v>
                </c:pt>
                <c:pt idx="25">
                  <c:v>2315</c:v>
                </c:pt>
                <c:pt idx="26">
                  <c:v>3008.125</c:v>
                </c:pt>
                <c:pt idx="27">
                  <c:v>2924.25</c:v>
                </c:pt>
                <c:pt idx="28">
                  <c:v>2686.125</c:v>
                </c:pt>
                <c:pt idx="29">
                  <c:v>1995.625</c:v>
                </c:pt>
                <c:pt idx="30">
                  <c:v>2885.375</c:v>
                </c:pt>
                <c:pt idx="31">
                  <c:v>2710.5</c:v>
                </c:pt>
                <c:pt idx="32">
                  <c:v>2359.8750000000005</c:v>
                </c:pt>
                <c:pt idx="33">
                  <c:v>2935</c:v>
                </c:pt>
                <c:pt idx="34">
                  <c:v>2956.75</c:v>
                </c:pt>
                <c:pt idx="35">
                  <c:v>2413.5</c:v>
                </c:pt>
                <c:pt idx="36">
                  <c:v>2915.75</c:v>
                </c:pt>
                <c:pt idx="37">
                  <c:v>2793.25</c:v>
                </c:pt>
                <c:pt idx="38">
                  <c:v>2541</c:v>
                </c:pt>
                <c:pt idx="39">
                  <c:v>2922.5</c:v>
                </c:pt>
                <c:pt idx="40">
                  <c:v>2986.875</c:v>
                </c:pt>
                <c:pt idx="41">
                  <c:v>2574.2500000000005</c:v>
                </c:pt>
                <c:pt idx="42">
                  <c:v>2887.2500000000005</c:v>
                </c:pt>
                <c:pt idx="43">
                  <c:v>3000.625</c:v>
                </c:pt>
                <c:pt idx="44">
                  <c:v>2425.75</c:v>
                </c:pt>
                <c:pt idx="45">
                  <c:v>2916.25</c:v>
                </c:pt>
                <c:pt idx="46">
                  <c:v>2794</c:v>
                </c:pt>
                <c:pt idx="47">
                  <c:v>2403.875</c:v>
                </c:pt>
                <c:pt idx="48">
                  <c:v>2739.875</c:v>
                </c:pt>
                <c:pt idx="49">
                  <c:v>2978.625</c:v>
                </c:pt>
                <c:pt idx="50">
                  <c:v>2735</c:v>
                </c:pt>
                <c:pt idx="51">
                  <c:v>2983.75</c:v>
                </c:pt>
                <c:pt idx="52">
                  <c:v>2687.25</c:v>
                </c:pt>
                <c:pt idx="53">
                  <c:v>2781.7500000000005</c:v>
                </c:pt>
                <c:pt idx="5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D2-458C-A0E4-E945C3B98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/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Waste Produced</a:t>
                </a:r>
                <a:endParaRPr lang="en-US" sz="1200" baseline="0"/>
              </a:p>
              <a:p>
                <a:pPr>
                  <a:defRPr sz="1200"/>
                </a:pPr>
                <a:r>
                  <a:rPr lang="en-US" sz="1200" baseline="0"/>
                  <a:t>(Million Metric Tons)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25% Increase in Electricity Generation from Nuclear</a:t>
            </a:r>
          </a:p>
          <a:p>
            <a:pPr>
              <a:defRPr/>
            </a:pPr>
            <a:r>
              <a:rPr lang="en-US"/>
              <a:t>- Fuel Consumed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'Analysis-Prediction'!$S$82:$S$156</c:f>
              <c:numCache>
                <c:formatCode>0</c:formatCode>
                <c:ptCount val="75"/>
                <c:pt idx="0">
                  <c:v>76170329.98367399</c:v>
                </c:pt>
                <c:pt idx="1">
                  <c:v>83343756.921218991</c:v>
                </c:pt>
                <c:pt idx="2">
                  <c:v>95951116.792708188</c:v>
                </c:pt>
                <c:pt idx="3">
                  <c:v>97133391.645212695</c:v>
                </c:pt>
                <c:pt idx="4">
                  <c:v>105140170.24157879</c:v>
                </c:pt>
                <c:pt idx="5">
                  <c:v>107396762.24573369</c:v>
                </c:pt>
                <c:pt idx="6">
                  <c:v>130416142.18831648</c:v>
                </c:pt>
                <c:pt idx="7">
                  <c:v>143588283.50256118</c:v>
                </c:pt>
                <c:pt idx="8">
                  <c:v>145847048.20159388</c:v>
                </c:pt>
                <c:pt idx="9">
                  <c:v>141264954.28892362</c:v>
                </c:pt>
                <c:pt idx="10">
                  <c:v>152784640.31012529</c:v>
                </c:pt>
                <c:pt idx="11">
                  <c:v>160269082.44428685</c:v>
                </c:pt>
                <c:pt idx="12">
                  <c:v>165220316.49242139</c:v>
                </c:pt>
                <c:pt idx="13">
                  <c:v>175299527.96104604</c:v>
                </c:pt>
                <c:pt idx="14">
                  <c:v>191613715.68522525</c:v>
                </c:pt>
                <c:pt idx="15">
                  <c:v>204394271.36995038</c:v>
                </c:pt>
                <c:pt idx="16">
                  <c:v>221949510.13290599</c:v>
                </c:pt>
                <c:pt idx="17">
                  <c:v>241562433.75531024</c:v>
                </c:pt>
                <c:pt idx="18">
                  <c:v>248484337.70534304</c:v>
                </c:pt>
                <c:pt idx="19">
                  <c:v>269728826.2853967</c:v>
                </c:pt>
                <c:pt idx="20">
                  <c:v>281345398.71948737</c:v>
                </c:pt>
                <c:pt idx="21">
                  <c:v>289714673.61708462</c:v>
                </c:pt>
                <c:pt idx="22">
                  <c:v>295599947.36433947</c:v>
                </c:pt>
                <c:pt idx="23">
                  <c:v>317252961.88883376</c:v>
                </c:pt>
                <c:pt idx="24">
                  <c:v>350189050.211294</c:v>
                </c:pt>
                <c:pt idx="25">
                  <c:v>351369591.03707176</c:v>
                </c:pt>
                <c:pt idx="26">
                  <c:v>362074759.71396202</c:v>
                </c:pt>
                <c:pt idx="27">
                  <c:v>399896160.66065437</c:v>
                </c:pt>
                <c:pt idx="28">
                  <c:v>423656215.33544344</c:v>
                </c:pt>
                <c:pt idx="29">
                  <c:v>426263128.23646486</c:v>
                </c:pt>
                <c:pt idx="30">
                  <c:v>468675960.67568624</c:v>
                </c:pt>
                <c:pt idx="31">
                  <c:v>507132486.07300997</c:v>
                </c:pt>
                <c:pt idx="32">
                  <c:v>531180388.82667953</c:v>
                </c:pt>
                <c:pt idx="33">
                  <c:v>527917642.47524476</c:v>
                </c:pt>
                <c:pt idx="34">
                  <c:v>556160670.95316875</c:v>
                </c:pt>
                <c:pt idx="35">
                  <c:v>590467257.56225908</c:v>
                </c:pt>
                <c:pt idx="36">
                  <c:v>615087894.2415427</c:v>
                </c:pt>
                <c:pt idx="37">
                  <c:v>605999275.98455238</c:v>
                </c:pt>
                <c:pt idx="38">
                  <c:v>634382761.72697341</c:v>
                </c:pt>
                <c:pt idx="39">
                  <c:v>668372998.10642016</c:v>
                </c:pt>
                <c:pt idx="40">
                  <c:v>680739803.21118617</c:v>
                </c:pt>
                <c:pt idx="41">
                  <c:v>688224234.75852859</c:v>
                </c:pt>
                <c:pt idx="42">
                  <c:v>687980168.34568822</c:v>
                </c:pt>
                <c:pt idx="43">
                  <c:v>698017641.03611517</c:v>
                </c:pt>
                <c:pt idx="44">
                  <c:v>731417276.51405096</c:v>
                </c:pt>
                <c:pt idx="45">
                  <c:v>736182318.45831466</c:v>
                </c:pt>
                <c:pt idx="46">
                  <c:v>745644442.61456537</c:v>
                </c:pt>
                <c:pt idx="47">
                  <c:v>787853576.65355706</c:v>
                </c:pt>
                <c:pt idx="48">
                  <c:v>811797944.42766917</c:v>
                </c:pt>
                <c:pt idx="49">
                  <c:v>823903999.16273916</c:v>
                </c:pt>
                <c:pt idx="50">
                  <c:v>825718288.61353254</c:v>
                </c:pt>
                <c:pt idx="51">
                  <c:v>865406504.55752444</c:v>
                </c:pt>
                <c:pt idx="52">
                  <c:v>845147041.95798254</c:v>
                </c:pt>
                <c:pt idx="53">
                  <c:v>856607986.49891424</c:v>
                </c:pt>
                <c:pt idx="54">
                  <c:v>882107047.98685086</c:v>
                </c:pt>
                <c:pt idx="55">
                  <c:v>890989447.20972347</c:v>
                </c:pt>
                <c:pt idx="56">
                  <c:v>910401217.33239174</c:v>
                </c:pt>
                <c:pt idx="57">
                  <c:v>897543664.90764201</c:v>
                </c:pt>
                <c:pt idx="58">
                  <c:v>913455106.86043334</c:v>
                </c:pt>
                <c:pt idx="59">
                  <c:v>900133144.90040374</c:v>
                </c:pt>
                <c:pt idx="60">
                  <c:v>799625067.12516499</c:v>
                </c:pt>
                <c:pt idx="61">
                  <c:v>836245707.43364131</c:v>
                </c:pt>
                <c:pt idx="62">
                  <c:v>794969834.83781707</c:v>
                </c:pt>
                <c:pt idx="63">
                  <c:v>693266373.74882174</c:v>
                </c:pt>
                <c:pt idx="64">
                  <c:v>725210760.1246233</c:v>
                </c:pt>
                <c:pt idx="65">
                  <c:v>720941347.53652251</c:v>
                </c:pt>
                <c:pt idx="66">
                  <c:v>616773171.692173</c:v>
                </c:pt>
                <c:pt idx="67">
                  <c:v>559720914.60978281</c:v>
                </c:pt>
                <c:pt idx="68">
                  <c:v>545797409.71498227</c:v>
                </c:pt>
                <c:pt idx="69">
                  <c:v>522104120.12625641</c:v>
                </c:pt>
                <c:pt idx="70">
                  <c:v>428638806.8282184</c:v>
                </c:pt>
                <c:pt idx="71">
                  <c:v>335987858.73811001</c:v>
                </c:pt>
                <c:pt idx="72">
                  <c:v>397992571.46430475</c:v>
                </c:pt>
                <c:pt idx="73">
                  <c:v>373511231.38331777</c:v>
                </c:pt>
                <c:pt idx="74">
                  <c:v>291676841.88158774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8-4088-9F92-92219D528EEC}"/>
            </c:ext>
          </c:extLst>
        </c:ser>
        <c:ser>
          <c:idx val="2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'Analysis-Prediction'!$T$82:$T$156</c:f>
              <c:numCache>
                <c:formatCode>0</c:formatCode>
                <c:ptCount val="75"/>
                <c:pt idx="0">
                  <c:v>10409257</c:v>
                </c:pt>
                <c:pt idx="1">
                  <c:v>11841097</c:v>
                </c:pt>
                <c:pt idx="2">
                  <c:v>10039365</c:v>
                </c:pt>
                <c:pt idx="3">
                  <c:v>10553226</c:v>
                </c:pt>
                <c:pt idx="4">
                  <c:v>12911366</c:v>
                </c:pt>
                <c:pt idx="5">
                  <c:v>10478965</c:v>
                </c:pt>
                <c:pt idx="6">
                  <c:v>11818018</c:v>
                </c:pt>
                <c:pt idx="7">
                  <c:v>11415627</c:v>
                </c:pt>
                <c:pt idx="8">
                  <c:v>12511552.047249816</c:v>
                </c:pt>
                <c:pt idx="9">
                  <c:v>12189573.761844959</c:v>
                </c:pt>
                <c:pt idx="10">
                  <c:v>13852653.606867917</c:v>
                </c:pt>
                <c:pt idx="11">
                  <c:v>13834153.002364255</c:v>
                </c:pt>
                <c:pt idx="12">
                  <c:v>13918642.128876474</c:v>
                </c:pt>
                <c:pt idx="13">
                  <c:v>13964910.722754085</c:v>
                </c:pt>
                <c:pt idx="14">
                  <c:v>14574827.739390884</c:v>
                </c:pt>
                <c:pt idx="15">
                  <c:v>15801464.432430305</c:v>
                </c:pt>
                <c:pt idx="16">
                  <c:v>18001753.120443679</c:v>
                </c:pt>
                <c:pt idx="17">
                  <c:v>21999999.444221843</c:v>
                </c:pt>
                <c:pt idx="18">
                  <c:v>25139733.696408283</c:v>
                </c:pt>
                <c:pt idx="19">
                  <c:v>29320242.030227087</c:v>
                </c:pt>
                <c:pt idx="20">
                  <c:v>39079391.90084777</c:v>
                </c:pt>
                <c:pt idx="21">
                  <c:v>52726106.09538579</c:v>
                </c:pt>
                <c:pt idx="22">
                  <c:v>61889453.301098309</c:v>
                </c:pt>
                <c:pt idx="23">
                  <c:v>76805914.040501356</c:v>
                </c:pt>
                <c:pt idx="24">
                  <c:v>86461830.218032032</c:v>
                </c:pt>
                <c:pt idx="25">
                  <c:v>82086688.596030056</c:v>
                </c:pt>
                <c:pt idx="26">
                  <c:v>75571340.318760335</c:v>
                </c:pt>
                <c:pt idx="27">
                  <c:v>82994390.936227411</c:v>
                </c:pt>
                <c:pt idx="28">
                  <c:v>92289325.598887846</c:v>
                </c:pt>
                <c:pt idx="29">
                  <c:v>93866645.995567203</c:v>
                </c:pt>
                <c:pt idx="30">
                  <c:v>76628233.122074664</c:v>
                </c:pt>
                <c:pt idx="31">
                  <c:v>60510109.394177213</c:v>
                </c:pt>
                <c:pt idx="32">
                  <c:v>49168485.494224191</c:v>
                </c:pt>
                <c:pt idx="33">
                  <c:v>33032974.09565872</c:v>
                </c:pt>
                <c:pt idx="34">
                  <c:v>32212117.308671776</c:v>
                </c:pt>
                <c:pt idx="35">
                  <c:v>24963408.532801557</c:v>
                </c:pt>
                <c:pt idx="36">
                  <c:v>18681149.637610257</c:v>
                </c:pt>
                <c:pt idx="37">
                  <c:v>27256744.4135064</c:v>
                </c:pt>
                <c:pt idx="38">
                  <c:v>21494254.082767792</c:v>
                </c:pt>
                <c:pt idx="39">
                  <c:v>27724945.973745972</c:v>
                </c:pt>
                <c:pt idx="40">
                  <c:v>31007508.776984051</c:v>
                </c:pt>
                <c:pt idx="41">
                  <c:v>19385972.150366019</c:v>
                </c:pt>
                <c:pt idx="42">
                  <c:v>16558082.785218216</c:v>
                </c:pt>
                <c:pt idx="43">
                  <c:v>11081682.303065732</c:v>
                </c:pt>
                <c:pt idx="44">
                  <c:v>14836755.732569581</c:v>
                </c:pt>
                <c:pt idx="45">
                  <c:v>12450948.760426847</c:v>
                </c:pt>
                <c:pt idx="46">
                  <c:v>3446538.594963525</c:v>
                </c:pt>
                <c:pt idx="47">
                  <c:v>5236928.7071560426</c:v>
                </c:pt>
                <c:pt idx="48">
                  <c:v>9422726.7341799345</c:v>
                </c:pt>
                <c:pt idx="49">
                  <c:v>18148233.770822205</c:v>
                </c:pt>
                <c:pt idx="50">
                  <c:v>14207747.918450499</c:v>
                </c:pt>
                <c:pt idx="51">
                  <c:v>11872654.797553618</c:v>
                </c:pt>
                <c:pt idx="52">
                  <c:v>15156694.835283756</c:v>
                </c:pt>
                <c:pt idx="53">
                  <c:v>6970135.3306425428</c:v>
                </c:pt>
                <c:pt idx="54">
                  <c:v>13876874.87438494</c:v>
                </c:pt>
                <c:pt idx="55">
                  <c:v>13631688.202335652</c:v>
                </c:pt>
                <c:pt idx="56">
                  <c:v>14358206.526698707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8-4088-9F92-92219D528EEC}"/>
            </c:ext>
          </c:extLst>
        </c:ser>
        <c:ser>
          <c:idx val="4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'Analysis-Prediction'!$U$82:$U$156</c:f>
              <c:numCache>
                <c:formatCode>0</c:formatCode>
                <c:ptCount val="75"/>
                <c:pt idx="0">
                  <c:v>13202904</c:v>
                </c:pt>
                <c:pt idx="1">
                  <c:v>15094056</c:v>
                </c:pt>
                <c:pt idx="2">
                  <c:v>18333552</c:v>
                </c:pt>
                <c:pt idx="3">
                  <c:v>21842807.999999996</c:v>
                </c:pt>
                <c:pt idx="4">
                  <c:v>24822528</c:v>
                </c:pt>
                <c:pt idx="5">
                  <c:v>27971952</c:v>
                </c:pt>
                <c:pt idx="6">
                  <c:v>27678720</c:v>
                </c:pt>
                <c:pt idx="7">
                  <c:v>29743464</c:v>
                </c:pt>
                <c:pt idx="8">
                  <c:v>32067157.74664522</c:v>
                </c:pt>
                <c:pt idx="9">
                  <c:v>32944696.150781661</c:v>
                </c:pt>
                <c:pt idx="10">
                  <c:v>39080037.505336776</c:v>
                </c:pt>
                <c:pt idx="11">
                  <c:v>41382972.663825184</c:v>
                </c:pt>
                <c:pt idx="12">
                  <c:v>43766320.990525857</c:v>
                </c:pt>
                <c:pt idx="13">
                  <c:v>47134953.749395497</c:v>
                </c:pt>
                <c:pt idx="14">
                  <c:v>51399022.389297754</c:v>
                </c:pt>
                <c:pt idx="15">
                  <c:v>55678926.850230418</c:v>
                </c:pt>
                <c:pt idx="16">
                  <c:v>55629807.377973445</c:v>
                </c:pt>
                <c:pt idx="17">
                  <c:v>62524051.003986314</c:v>
                </c:pt>
                <c:pt idx="18">
                  <c:v>65753660.590734541</c:v>
                </c:pt>
                <c:pt idx="19">
                  <c:v>75290722.151367486</c:v>
                </c:pt>
                <c:pt idx="20">
                  <c:v>83411908.539896771</c:v>
                </c:pt>
                <c:pt idx="21">
                  <c:v>93904815.266546175</c:v>
                </c:pt>
                <c:pt idx="22">
                  <c:v>94614314.954651088</c:v>
                </c:pt>
                <c:pt idx="23">
                  <c:v>94300911.335957497</c:v>
                </c:pt>
                <c:pt idx="24">
                  <c:v>86051305.059440389</c:v>
                </c:pt>
                <c:pt idx="25">
                  <c:v>80189850.482307211</c:v>
                </c:pt>
                <c:pt idx="26">
                  <c:v>72149945.516164362</c:v>
                </c:pt>
                <c:pt idx="27">
                  <c:v>69944111.222337738</c:v>
                </c:pt>
                <c:pt idx="28">
                  <c:v>71347516.864077091</c:v>
                </c:pt>
                <c:pt idx="29">
                  <c:v>70749266.248599589</c:v>
                </c:pt>
                <c:pt idx="30">
                  <c:v>78366401.244070217</c:v>
                </c:pt>
                <c:pt idx="31">
                  <c:v>83018018.260425061</c:v>
                </c:pt>
                <c:pt idx="32">
                  <c:v>81622579.349483207</c:v>
                </c:pt>
                <c:pt idx="33">
                  <c:v>71436601.879387125</c:v>
                </c:pt>
                <c:pt idx="34">
                  <c:v>63621045.901156865</c:v>
                </c:pt>
                <c:pt idx="35">
                  <c:v>67816781.149364263</c:v>
                </c:pt>
                <c:pt idx="36">
                  <c:v>65056604.350622199</c:v>
                </c:pt>
                <c:pt idx="37">
                  <c:v>53785301.16461046</c:v>
                </c:pt>
                <c:pt idx="38">
                  <c:v>58758226.33768674</c:v>
                </c:pt>
                <c:pt idx="39">
                  <c:v>52266633.317095608</c:v>
                </c:pt>
                <c:pt idx="40">
                  <c:v>63466402.016879894</c:v>
                </c:pt>
                <c:pt idx="41">
                  <c:v>65775354.180530861</c:v>
                </c:pt>
                <c:pt idx="42">
                  <c:v>66798120.853135616</c:v>
                </c:pt>
                <c:pt idx="43">
                  <c:v>69984166.365382448</c:v>
                </c:pt>
                <c:pt idx="44">
                  <c:v>70964687.787398785</c:v>
                </c:pt>
                <c:pt idx="45">
                  <c:v>80700693.936214745</c:v>
                </c:pt>
                <c:pt idx="46">
                  <c:v>88064833.431531757</c:v>
                </c:pt>
                <c:pt idx="47">
                  <c:v>77802190.016357988</c:v>
                </c:pt>
                <c:pt idx="48">
                  <c:v>84765775.355996981</c:v>
                </c:pt>
                <c:pt idx="49">
                  <c:v>96358799.761541069</c:v>
                </c:pt>
                <c:pt idx="50">
                  <c:v>100827841.95010659</c:v>
                </c:pt>
                <c:pt idx="51">
                  <c:v>109796650.05051905</c:v>
                </c:pt>
                <c:pt idx="52">
                  <c:v>113412528.54577689</c:v>
                </c:pt>
                <c:pt idx="53">
                  <c:v>121563852.32916963</c:v>
                </c:pt>
                <c:pt idx="54">
                  <c:v>109418584.42368375</c:v>
                </c:pt>
                <c:pt idx="55">
                  <c:v>117391386.04113637</c:v>
                </c:pt>
                <c:pt idx="56">
                  <c:v>127436264.91467871</c:v>
                </c:pt>
                <c:pt idx="57">
                  <c:v>135991509.63641876</c:v>
                </c:pt>
                <c:pt idx="58">
                  <c:v>150650820.87103108</c:v>
                </c:pt>
                <c:pt idx="59">
                  <c:v>146640561.89859203</c:v>
                </c:pt>
                <c:pt idx="60">
                  <c:v>151884626.46511754</c:v>
                </c:pt>
                <c:pt idx="61">
                  <c:v>164065672.45089585</c:v>
                </c:pt>
                <c:pt idx="62">
                  <c:v>168850415.12047434</c:v>
                </c:pt>
                <c:pt idx="63">
                  <c:v>206283903.22392359</c:v>
                </c:pt>
                <c:pt idx="64">
                  <c:v>184016505.22142348</c:v>
                </c:pt>
                <c:pt idx="65">
                  <c:v>182933476.4885816</c:v>
                </c:pt>
                <c:pt idx="66">
                  <c:v>218348736.87148431</c:v>
                </c:pt>
                <c:pt idx="67">
                  <c:v>227079431.23938519</c:v>
                </c:pt>
                <c:pt idx="68">
                  <c:v>209922426.59766439</c:v>
                </c:pt>
                <c:pt idx="69">
                  <c:v>241881693.40808678</c:v>
                </c:pt>
                <c:pt idx="70">
                  <c:v>258824094.65778467</c:v>
                </c:pt>
                <c:pt idx="71">
                  <c:v>267090593.68623823</c:v>
                </c:pt>
                <c:pt idx="72">
                  <c:v>257628730.45202005</c:v>
                </c:pt>
                <c:pt idx="73">
                  <c:v>278408170.81743121</c:v>
                </c:pt>
                <c:pt idx="74">
                  <c:v>298767472.07141846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C8-4088-9F92-92219D528EEC}"/>
            </c:ext>
          </c:extLst>
        </c:ser>
        <c:ser>
          <c:idx val="6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'Analysis-Prediction'!$V$82:$V$156</c:f>
              <c:numCache>
                <c:formatCode>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16635.982749999999</c:v>
                </c:pt>
                <c:pt idx="43">
                  <c:v>20674.776249999999</c:v>
                </c:pt>
                <c:pt idx="44">
                  <c:v>21684.474624999999</c:v>
                </c:pt>
                <c:pt idx="45">
                  <c:v>19424.673500000001</c:v>
                </c:pt>
                <c:pt idx="46">
                  <c:v>24569.327125</c:v>
                </c:pt>
                <c:pt idx="47">
                  <c:v>22213.364250000002</c:v>
                </c:pt>
                <c:pt idx="48">
                  <c:v>23174.981749999999</c:v>
                </c:pt>
                <c:pt idx="49">
                  <c:v>18366.894250000001</c:v>
                </c:pt>
                <c:pt idx="50">
                  <c:v>28271.554500000002</c:v>
                </c:pt>
                <c:pt idx="51">
                  <c:v>24761.650625000006</c:v>
                </c:pt>
                <c:pt idx="52">
                  <c:v>25338.621125000005</c:v>
                </c:pt>
                <c:pt idx="53">
                  <c:v>27502.2605</c:v>
                </c:pt>
                <c:pt idx="54">
                  <c:v>29954.385125000004</c:v>
                </c:pt>
                <c:pt idx="55">
                  <c:v>24088.518375</c:v>
                </c:pt>
                <c:pt idx="56">
                  <c:v>28031.150125000004</c:v>
                </c:pt>
                <c:pt idx="57">
                  <c:v>24857.812375000001</c:v>
                </c:pt>
                <c:pt idx="58">
                  <c:v>21876.798125000001</c:v>
                </c:pt>
                <c:pt idx="59">
                  <c:v>24665.488875000003</c:v>
                </c:pt>
                <c:pt idx="60">
                  <c:v>23751.952250000002</c:v>
                </c:pt>
                <c:pt idx="61">
                  <c:v>21299.827625000002</c:v>
                </c:pt>
                <c:pt idx="62">
                  <c:v>24473.165374999997</c:v>
                </c:pt>
                <c:pt idx="63">
                  <c:v>23800.033125000002</c:v>
                </c:pt>
                <c:pt idx="64">
                  <c:v>20482.452750000004</c:v>
                </c:pt>
                <c:pt idx="65">
                  <c:v>24280.841875000002</c:v>
                </c:pt>
                <c:pt idx="66">
                  <c:v>22790.334750000002</c:v>
                </c:pt>
                <c:pt idx="67">
                  <c:v>20049.724875</c:v>
                </c:pt>
                <c:pt idx="68">
                  <c:v>21876.798125000001</c:v>
                </c:pt>
                <c:pt idx="69">
                  <c:v>24232.760999999999</c:v>
                </c:pt>
                <c:pt idx="70">
                  <c:v>20770.937999999998</c:v>
                </c:pt>
                <c:pt idx="71">
                  <c:v>23367.305250000001</c:v>
                </c:pt>
                <c:pt idx="72">
                  <c:v>21347.908500000005</c:v>
                </c:pt>
                <c:pt idx="73">
                  <c:v>21347.908500000005</c:v>
                </c:pt>
                <c:pt idx="74">
                  <c:v>21107.504124999999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C8-4088-9F92-92219D528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/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Fuel</a:t>
                </a:r>
                <a:r>
                  <a:rPr lang="en-US" sz="1200" baseline="0"/>
                  <a:t> Consumption</a:t>
                </a:r>
              </a:p>
              <a:p>
                <a:pPr>
                  <a:defRPr sz="1200"/>
                </a:pPr>
                <a:r>
                  <a:rPr lang="en-US" sz="1200" baseline="0"/>
                  <a:t>(Million Metric Tons)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50% Increase in Electricity Generation from Nuclear</a:t>
            </a:r>
          </a:p>
          <a:p>
            <a:pPr>
              <a:defRPr/>
            </a:pPr>
            <a:r>
              <a:rPr lang="en-US"/>
              <a:t>- Electricity Generated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v>Coal (Surplus Reduction)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'Analysis-Prediction'!$M$162:$M$236</c:f>
              <c:numCache>
                <c:formatCode>0</c:formatCode>
                <c:ptCount val="75"/>
                <c:pt idx="0">
                  <c:v>135451320000</c:v>
                </c:pt>
                <c:pt idx="1">
                  <c:v>154519994000</c:v>
                </c:pt>
                <c:pt idx="2">
                  <c:v>185203657000</c:v>
                </c:pt>
                <c:pt idx="3">
                  <c:v>195436666000</c:v>
                </c:pt>
                <c:pt idx="4">
                  <c:v>218846325000</c:v>
                </c:pt>
                <c:pt idx="5">
                  <c:v>239145966000</c:v>
                </c:pt>
                <c:pt idx="6">
                  <c:v>301362698000</c:v>
                </c:pt>
                <c:pt idx="7">
                  <c:v>338503484000</c:v>
                </c:pt>
                <c:pt idx="8">
                  <c:v>346384595333.33331</c:v>
                </c:pt>
                <c:pt idx="9">
                  <c:v>344338332500</c:v>
                </c:pt>
                <c:pt idx="10">
                  <c:v>378392859833.33331</c:v>
                </c:pt>
                <c:pt idx="11">
                  <c:v>402980993333.33331</c:v>
                </c:pt>
                <c:pt idx="12">
                  <c:v>421588644166.66669</c:v>
                </c:pt>
                <c:pt idx="13">
                  <c:v>449870957166.66669</c:v>
                </c:pt>
                <c:pt idx="14">
                  <c:v>493391413000</c:v>
                </c:pt>
                <c:pt idx="15">
                  <c:v>525672895166.66669</c:v>
                </c:pt>
                <c:pt idx="16">
                  <c:v>570316501166.66663</c:v>
                </c:pt>
                <c:pt idx="17">
                  <c:v>612554815166.66663</c:v>
                </c:pt>
                <c:pt idx="18">
                  <c:v>629207494000</c:v>
                </c:pt>
                <c:pt idx="19">
                  <c:v>682816510166.66663</c:v>
                </c:pt>
                <c:pt idx="20">
                  <c:v>703679933500</c:v>
                </c:pt>
                <c:pt idx="21">
                  <c:v>700760404333.33337</c:v>
                </c:pt>
                <c:pt idx="22">
                  <c:v>706751696500</c:v>
                </c:pt>
                <c:pt idx="23">
                  <c:v>762116075833.33337</c:v>
                </c:pt>
                <c:pt idx="24">
                  <c:v>833738226166.66663</c:v>
                </c:pt>
                <c:pt idx="25">
                  <c:v>809436964333.33337</c:v>
                </c:pt>
                <c:pt idx="26">
                  <c:v>824035376166.66663</c:v>
                </c:pt>
                <c:pt idx="27">
                  <c:v>912540404500</c:v>
                </c:pt>
                <c:pt idx="28">
                  <c:v>943404715500</c:v>
                </c:pt>
                <c:pt idx="29">
                  <c:v>929674904666.66663</c:v>
                </c:pt>
                <c:pt idx="30">
                  <c:v>1032511320500</c:v>
                </c:pt>
                <c:pt idx="31">
                  <c:v>1119709772166.6667</c:v>
                </c:pt>
                <c:pt idx="32">
                  <c:v>1157757648166.6667</c:v>
                </c:pt>
                <c:pt idx="33">
                  <c:v>1144875329333.3333</c:v>
                </c:pt>
                <c:pt idx="34">
                  <c:v>1210478092500</c:v>
                </c:pt>
                <c:pt idx="35">
                  <c:v>1287075160500</c:v>
                </c:pt>
                <c:pt idx="36">
                  <c:v>1338179670500</c:v>
                </c:pt>
                <c:pt idx="37">
                  <c:v>1316825108166.6667</c:v>
                </c:pt>
                <c:pt idx="38">
                  <c:v>1387902892000</c:v>
                </c:pt>
                <c:pt idx="39">
                  <c:v>1452823932833.3333</c:v>
                </c:pt>
                <c:pt idx="40">
                  <c:v>1474140410833.3333</c:v>
                </c:pt>
                <c:pt idx="41">
                  <c:v>1475965309000</c:v>
                </c:pt>
                <c:pt idx="42">
                  <c:v>1466751453833.3333</c:v>
                </c:pt>
                <c:pt idx="43">
                  <c:v>1483692976666.6665</c:v>
                </c:pt>
                <c:pt idx="44">
                  <c:v>1563748951666.6667</c:v>
                </c:pt>
                <c:pt idx="45">
                  <c:v>1551472765000</c:v>
                </c:pt>
                <c:pt idx="46">
                  <c:v>1529734795666.6665</c:v>
                </c:pt>
                <c:pt idx="47">
                  <c:v>1621846339666.6665</c:v>
                </c:pt>
                <c:pt idx="48">
                  <c:v>1697692754000</c:v>
                </c:pt>
                <c:pt idx="49">
                  <c:v>1737909620000</c:v>
                </c:pt>
                <c:pt idx="50">
                  <c:v>1727405476333.3335</c:v>
                </c:pt>
                <c:pt idx="51">
                  <c:v>1797005766333.3335</c:v>
                </c:pt>
                <c:pt idx="52">
                  <c:v>1745699589000</c:v>
                </c:pt>
                <c:pt idx="53">
                  <c:v>1740324717666.6665</c:v>
                </c:pt>
                <c:pt idx="54">
                  <c:v>1811833461000</c:v>
                </c:pt>
                <c:pt idx="55">
                  <c:v>1809023220333.3335</c:v>
                </c:pt>
                <c:pt idx="56">
                  <c:v>1847873610333.3335</c:v>
                </c:pt>
                <c:pt idx="57">
                  <c:v>1767039171000</c:v>
                </c:pt>
                <c:pt idx="58">
                  <c:v>1790888361000</c:v>
                </c:pt>
                <c:pt idx="59">
                  <c:v>1742982657000</c:v>
                </c:pt>
                <c:pt idx="60">
                  <c:v>1510649188333.3335</c:v>
                </c:pt>
                <c:pt idx="61">
                  <c:v>1593426836333.3335</c:v>
                </c:pt>
                <c:pt idx="62">
                  <c:v>1482691436333.3335</c:v>
                </c:pt>
                <c:pt idx="63">
                  <c:v>1264184862333.3335</c:v>
                </c:pt>
                <c:pt idx="64">
                  <c:v>1329226668000</c:v>
                </c:pt>
                <c:pt idx="65">
                  <c:v>1331095254000</c:v>
                </c:pt>
                <c:pt idx="66">
                  <c:v>1101772492000</c:v>
                </c:pt>
                <c:pt idx="67">
                  <c:v>983808520666.66675</c:v>
                </c:pt>
                <c:pt idx="68">
                  <c:v>949560774000</c:v>
                </c:pt>
                <c:pt idx="69">
                  <c:v>897073328000</c:v>
                </c:pt>
                <c:pt idx="70">
                  <c:v>706149059666.66675</c:v>
                </c:pt>
                <c:pt idx="71">
                  <c:v>520742062666.66669</c:v>
                </c:pt>
                <c:pt idx="72">
                  <c:v>650866808333.33325</c:v>
                </c:pt>
                <c:pt idx="73">
                  <c:v>590744015333.33325</c:v>
                </c:pt>
                <c:pt idx="74">
                  <c:v>427665879666.66663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38A-48B3-91DE-DDB51E842F46}"/>
            </c:ext>
          </c:extLst>
        </c:ser>
        <c:ser>
          <c:idx val="7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'Analysis-Prediction'!$D$162:$D$236</c:f>
              <c:numCache>
                <c:formatCode>0</c:formatCode>
                <c:ptCount val="75"/>
                <c:pt idx="0">
                  <c:v>28547232000</c:v>
                </c:pt>
                <c:pt idx="1">
                  <c:v>33734288000</c:v>
                </c:pt>
                <c:pt idx="2">
                  <c:v>28712116000</c:v>
                </c:pt>
                <c:pt idx="3">
                  <c:v>29749761000</c:v>
                </c:pt>
                <c:pt idx="4">
                  <c:v>38404449000</c:v>
                </c:pt>
                <c:pt idx="5">
                  <c:v>31520175000</c:v>
                </c:pt>
                <c:pt idx="6">
                  <c:v>37138308000</c:v>
                </c:pt>
                <c:pt idx="7">
                  <c:v>35946772000</c:v>
                </c:pt>
                <c:pt idx="8">
                  <c:v>40497745333.333336</c:v>
                </c:pt>
                <c:pt idx="9">
                  <c:v>40344091500</c:v>
                </c:pt>
                <c:pt idx="10">
                  <c:v>46808368833.333336</c:v>
                </c:pt>
                <c:pt idx="11">
                  <c:v>47900529333.333336</c:v>
                </c:pt>
                <c:pt idx="12">
                  <c:v>48237351166.666664</c:v>
                </c:pt>
                <c:pt idx="13">
                  <c:v>48501255166.666664</c:v>
                </c:pt>
                <c:pt idx="14">
                  <c:v>51466304000</c:v>
                </c:pt>
                <c:pt idx="15">
                  <c:v>56396588166.666664</c:v>
                </c:pt>
                <c:pt idx="16">
                  <c:v>64191774166.666664</c:v>
                </c:pt>
                <c:pt idx="17">
                  <c:v>78006187166.666672</c:v>
                </c:pt>
                <c:pt idx="18">
                  <c:v>87994855000</c:v>
                </c:pt>
                <c:pt idx="19">
                  <c:v>102187763166.66667</c:v>
                </c:pt>
                <c:pt idx="20">
                  <c:v>135525845500</c:v>
                </c:pt>
                <c:pt idx="21">
                  <c:v>180549327333.33334</c:v>
                </c:pt>
                <c:pt idx="22">
                  <c:v>213874665500</c:v>
                </c:pt>
                <c:pt idx="23">
                  <c:v>265280771833.33334</c:v>
                </c:pt>
                <c:pt idx="24">
                  <c:v>300429682166.66669</c:v>
                </c:pt>
                <c:pt idx="25">
                  <c:v>281934580333.33331</c:v>
                </c:pt>
                <c:pt idx="26">
                  <c:v>260344054166.66666</c:v>
                </c:pt>
                <c:pt idx="27">
                  <c:v>288137547500</c:v>
                </c:pt>
                <c:pt idx="28">
                  <c:v>316364941500</c:v>
                </c:pt>
                <c:pt idx="29">
                  <c:v>318993262666.66669</c:v>
                </c:pt>
                <c:pt idx="30">
                  <c:v>260999438500</c:v>
                </c:pt>
                <c:pt idx="31">
                  <c:v>204141593166.66666</c:v>
                </c:pt>
                <c:pt idx="32">
                  <c:v>160975191166.66666</c:v>
                </c:pt>
                <c:pt idx="33">
                  <c:v>99668615333.333344</c:v>
                </c:pt>
                <c:pt idx="34">
                  <c:v>95552406500</c:v>
                </c:pt>
                <c:pt idx="35">
                  <c:v>65202321500</c:v>
                </c:pt>
                <c:pt idx="36">
                  <c:v>36253818500</c:v>
                </c:pt>
                <c:pt idx="37">
                  <c:v>67578523166.666672</c:v>
                </c:pt>
                <c:pt idx="38">
                  <c:v>42614174000</c:v>
                </c:pt>
                <c:pt idx="39">
                  <c:v>61070719833.333328</c:v>
                </c:pt>
                <c:pt idx="40">
                  <c:v>70779174833.333344</c:v>
                </c:pt>
                <c:pt idx="41">
                  <c:v>22720316000</c:v>
                </c:pt>
                <c:pt idx="42">
                  <c:v>10703982833.333328</c:v>
                </c:pt>
                <c:pt idx="43">
                  <c:v>0</c:v>
                </c:pt>
                <c:pt idx="44">
                  <c:v>3710122666.6666718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9927406000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8A-48B3-91DE-DDB51E842F46}"/>
            </c:ext>
          </c:extLst>
        </c:ser>
        <c:ser>
          <c:idx val="1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'Analysis-Prediction'!$F$162:$F$236</c:f>
              <c:numCache>
                <c:formatCode>0</c:formatCode>
                <c:ptCount val="75"/>
                <c:pt idx="0">
                  <c:v>36966709000</c:v>
                </c:pt>
                <c:pt idx="1">
                  <c:v>44559159000</c:v>
                </c:pt>
                <c:pt idx="2">
                  <c:v>56615678000</c:v>
                </c:pt>
                <c:pt idx="3">
                  <c:v>68453088000</c:v>
                </c:pt>
                <c:pt idx="4">
                  <c:v>79790975000</c:v>
                </c:pt>
                <c:pt idx="5">
                  <c:v>93688271000</c:v>
                </c:pt>
                <c:pt idx="6">
                  <c:v>95285441000</c:v>
                </c:pt>
                <c:pt idx="7">
                  <c:v>104037208000</c:v>
                </c:pt>
                <c:pt idx="8">
                  <c:v>114210913333.33333</c:v>
                </c:pt>
                <c:pt idx="9">
                  <c:v>119731853500</c:v>
                </c:pt>
                <c:pt idx="10">
                  <c:v>146588040833.33334</c:v>
                </c:pt>
                <c:pt idx="11">
                  <c:v>157883423333.33334</c:v>
                </c:pt>
                <c:pt idx="12">
                  <c:v>169003973166.66666</c:v>
                </c:pt>
                <c:pt idx="13">
                  <c:v>183923012166.66666</c:v>
                </c:pt>
                <c:pt idx="14">
                  <c:v>201066767000</c:v>
                </c:pt>
                <c:pt idx="15">
                  <c:v>219481355166.66666</c:v>
                </c:pt>
                <c:pt idx="16">
                  <c:v>220949984166.66666</c:v>
                </c:pt>
                <c:pt idx="17">
                  <c:v>250231577166.66666</c:v>
                </c:pt>
                <c:pt idx="18">
                  <c:v>263529915999.99997</c:v>
                </c:pt>
                <c:pt idx="19">
                  <c:v>302344653166.66669</c:v>
                </c:pt>
                <c:pt idx="20">
                  <c:v>330957638500</c:v>
                </c:pt>
                <c:pt idx="21">
                  <c:v>369255988333.33331</c:v>
                </c:pt>
                <c:pt idx="22">
                  <c:v>367680026500</c:v>
                </c:pt>
                <c:pt idx="23">
                  <c:v>366732606833.33331</c:v>
                </c:pt>
                <c:pt idx="24">
                  <c:v>326944948166.66669</c:v>
                </c:pt>
                <c:pt idx="25">
                  <c:v>301069131333.33331</c:v>
                </c:pt>
                <c:pt idx="26">
                  <c:v>271027562166.66666</c:v>
                </c:pt>
                <c:pt idx="27">
                  <c:v>262773322500</c:v>
                </c:pt>
                <c:pt idx="28">
                  <c:v>263690978500</c:v>
                </c:pt>
                <c:pt idx="29">
                  <c:v>259323657666.66666</c:v>
                </c:pt>
                <c:pt idx="30">
                  <c:v>286959336500</c:v>
                </c:pt>
                <c:pt idx="31">
                  <c:v>304387304166.66669</c:v>
                </c:pt>
                <c:pt idx="32">
                  <c:v>300331589166.66669</c:v>
                </c:pt>
                <c:pt idx="33">
                  <c:v>258130874333.33334</c:v>
                </c:pt>
                <c:pt idx="34">
                  <c:v>225152271499.99997</c:v>
                </c:pt>
                <c:pt idx="35">
                  <c:v>242788004500</c:v>
                </c:pt>
                <c:pt idx="36">
                  <c:v>227997510500</c:v>
                </c:pt>
                <c:pt idx="37">
                  <c:v>179502089166.66669</c:v>
                </c:pt>
                <c:pt idx="38">
                  <c:v>196742406000</c:v>
                </c:pt>
                <c:pt idx="39">
                  <c:v>164971862833.33331</c:v>
                </c:pt>
                <c:pt idx="40">
                  <c:v>209069340833.33334</c:v>
                </c:pt>
                <c:pt idx="41">
                  <c:v>213342738000</c:v>
                </c:pt>
                <c:pt idx="42">
                  <c:v>215679177833.33331</c:v>
                </c:pt>
                <c:pt idx="43">
                  <c:v>231144744833.33331</c:v>
                </c:pt>
                <c:pt idx="44">
                  <c:v>240506626666.66669</c:v>
                </c:pt>
                <c:pt idx="45">
                  <c:v>278949353000</c:v>
                </c:pt>
                <c:pt idx="46">
                  <c:v>306944904833.33331</c:v>
                </c:pt>
                <c:pt idx="47">
                  <c:v>266302536333.33331</c:v>
                </c:pt>
                <c:pt idx="48">
                  <c:v>294821793500</c:v>
                </c:pt>
                <c:pt idx="49">
                  <c:v>337008894000</c:v>
                </c:pt>
                <c:pt idx="50">
                  <c:v>351620268666.66669</c:v>
                </c:pt>
                <c:pt idx="51">
                  <c:v>392329175666.66669</c:v>
                </c:pt>
                <c:pt idx="52">
                  <c:v>426801964000</c:v>
                </c:pt>
                <c:pt idx="53">
                  <c:v>477672562833.33331</c:v>
                </c:pt>
                <c:pt idx="54">
                  <c:v>440014606500</c:v>
                </c:pt>
                <c:pt idx="55">
                  <c:v>495750222166.66669</c:v>
                </c:pt>
                <c:pt idx="56">
                  <c:v>553497863166.66663</c:v>
                </c:pt>
                <c:pt idx="57">
                  <c:v>603213767000</c:v>
                </c:pt>
                <c:pt idx="58">
                  <c:v>680347778500</c:v>
                </c:pt>
                <c:pt idx="59">
                  <c:v>668003438500</c:v>
                </c:pt>
                <c:pt idx="60">
                  <c:v>707863220166.66663</c:v>
                </c:pt>
                <c:pt idx="61">
                  <c:v>766894699166.66663</c:v>
                </c:pt>
                <c:pt idx="62">
                  <c:v>794589648166.66663</c:v>
                </c:pt>
                <c:pt idx="63">
                  <c:v>1004569207166.6666</c:v>
                </c:pt>
                <c:pt idx="64">
                  <c:v>897446028500</c:v>
                </c:pt>
                <c:pt idx="65">
                  <c:v>900337486000</c:v>
                </c:pt>
                <c:pt idx="66">
                  <c:v>1105979120500</c:v>
                </c:pt>
                <c:pt idx="67">
                  <c:v>1146061495333.3333</c:v>
                </c:pt>
                <c:pt idx="68">
                  <c:v>1063855261500</c:v>
                </c:pt>
                <c:pt idx="69">
                  <c:v>1234018371500</c:v>
                </c:pt>
                <c:pt idx="70">
                  <c:v>1344956347333.3333</c:v>
                </c:pt>
                <c:pt idx="71">
                  <c:v>1390652602833.3333</c:v>
                </c:pt>
                <c:pt idx="72">
                  <c:v>1346662622166.6667</c:v>
                </c:pt>
                <c:pt idx="73">
                  <c:v>1454097441666.6667</c:v>
                </c:pt>
                <c:pt idx="74">
                  <c:v>1570709977833.3333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8A-48B3-91DE-DDB51E842F46}"/>
            </c:ext>
          </c:extLst>
        </c:ser>
        <c:ser>
          <c:idx val="11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'Analysis-Prediction'!$H$162:$H$236</c:f>
              <c:numCache>
                <c:formatCode>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14505000</c:v>
                </c:pt>
                <c:pt idx="9">
                  <c:v>247036500</c:v>
                </c:pt>
                <c:pt idx="10">
                  <c:v>282151500</c:v>
                </c:pt>
                <c:pt idx="11">
                  <c:v>777273000</c:v>
                </c:pt>
                <c:pt idx="12">
                  <c:v>2538223500</c:v>
                </c:pt>
                <c:pt idx="13">
                  <c:v>3404527500</c:v>
                </c:pt>
                <c:pt idx="14">
                  <c:v>4817754000</c:v>
                </c:pt>
                <c:pt idx="15">
                  <c:v>5014114500</c:v>
                </c:pt>
                <c:pt idx="16">
                  <c:v>5485048500</c:v>
                </c:pt>
                <c:pt idx="17">
                  <c:v>8279863500</c:v>
                </c:pt>
                <c:pt idx="18">
                  <c:v>11482821000</c:v>
                </c:pt>
                <c:pt idx="19">
                  <c:v>18792628500</c:v>
                </c:pt>
                <c:pt idx="20">
                  <c:v>20891758500</c:v>
                </c:pt>
                <c:pt idx="21">
                  <c:v>32706672000</c:v>
                </c:pt>
                <c:pt idx="22">
                  <c:v>57156817500</c:v>
                </c:pt>
                <c:pt idx="23">
                  <c:v>81136702500</c:v>
                </c:pt>
                <c:pt idx="24">
                  <c:v>125219194500</c:v>
                </c:pt>
                <c:pt idx="25">
                  <c:v>170963610000</c:v>
                </c:pt>
                <c:pt idx="26">
                  <c:v>258757612500</c:v>
                </c:pt>
                <c:pt idx="27">
                  <c:v>286655296500</c:v>
                </c:pt>
                <c:pt idx="28">
                  <c:v>376324924500</c:v>
                </c:pt>
                <c:pt idx="29">
                  <c:v>414604605000</c:v>
                </c:pt>
                <c:pt idx="30">
                  <c:v>382731934500</c:v>
                </c:pt>
                <c:pt idx="31">
                  <c:v>376673362500</c:v>
                </c:pt>
                <c:pt idx="32">
                  <c:v>409010254500.00006</c:v>
                </c:pt>
                <c:pt idx="33">
                  <c:v>424159872000</c:v>
                </c:pt>
                <c:pt idx="34">
                  <c:v>440515678500</c:v>
                </c:pt>
                <c:pt idx="35">
                  <c:v>491450323500</c:v>
                </c:pt>
                <c:pt idx="36">
                  <c:v>575536090500</c:v>
                </c:pt>
                <c:pt idx="37">
                  <c:v>621057094500</c:v>
                </c:pt>
                <c:pt idx="38">
                  <c:v>682905573000</c:v>
                </c:pt>
                <c:pt idx="39">
                  <c:v>790459570500</c:v>
                </c:pt>
                <c:pt idx="40">
                  <c:v>794032075499.99988</c:v>
                </c:pt>
                <c:pt idx="41">
                  <c:v>865292517000</c:v>
                </c:pt>
                <c:pt idx="42">
                  <c:v>918847630500</c:v>
                </c:pt>
                <c:pt idx="43">
                  <c:v>928164394500</c:v>
                </c:pt>
                <c:pt idx="44">
                  <c:v>915436821000</c:v>
                </c:pt>
                <c:pt idx="45">
                  <c:v>960659748000</c:v>
                </c:pt>
                <c:pt idx="46">
                  <c:v>1010103184500</c:v>
                </c:pt>
                <c:pt idx="47">
                  <c:v>1012092819000</c:v>
                </c:pt>
                <c:pt idx="48">
                  <c:v>942966256500</c:v>
                </c:pt>
                <c:pt idx="49">
                  <c:v>1010553156000</c:v>
                </c:pt>
                <c:pt idx="50">
                  <c:v>1092381186000</c:v>
                </c:pt>
                <c:pt idx="51">
                  <c:v>1130839410000</c:v>
                </c:pt>
                <c:pt idx="52">
                  <c:v>1153239462000</c:v>
                </c:pt>
                <c:pt idx="53">
                  <c:v>1170096130500</c:v>
                </c:pt>
                <c:pt idx="54">
                  <c:v>1145599042500</c:v>
                </c:pt>
                <c:pt idx="55">
                  <c:v>1182792580500</c:v>
                </c:pt>
                <c:pt idx="56">
                  <c:v>1172979547500</c:v>
                </c:pt>
                <c:pt idx="57">
                  <c:v>1180827954000</c:v>
                </c:pt>
                <c:pt idx="58">
                  <c:v>1209637129500</c:v>
                </c:pt>
                <c:pt idx="59">
                  <c:v>1209312652500</c:v>
                </c:pt>
                <c:pt idx="60">
                  <c:v>1198281877500</c:v>
                </c:pt>
                <c:pt idx="61">
                  <c:v>1210452451500</c:v>
                </c:pt>
                <c:pt idx="62">
                  <c:v>1185306550500</c:v>
                </c:pt>
                <c:pt idx="63">
                  <c:v>1153996873500</c:v>
                </c:pt>
                <c:pt idx="64">
                  <c:v>1183524709500</c:v>
                </c:pt>
                <c:pt idx="65">
                  <c:v>1195748973000</c:v>
                </c:pt>
                <c:pt idx="66">
                  <c:v>1195766815500</c:v>
                </c:pt>
                <c:pt idx="67">
                  <c:v>1208540922000</c:v>
                </c:pt>
                <c:pt idx="68">
                  <c:v>1207424452500</c:v>
                </c:pt>
                <c:pt idx="69">
                  <c:v>1210626715500</c:v>
                </c:pt>
                <c:pt idx="70">
                  <c:v>1214113893000</c:v>
                </c:pt>
                <c:pt idx="71">
                  <c:v>1184818294500</c:v>
                </c:pt>
                <c:pt idx="72">
                  <c:v>1169466892500</c:v>
                </c:pt>
                <c:pt idx="73">
                  <c:v>1157305764000</c:v>
                </c:pt>
                <c:pt idx="74">
                  <c:v>1162309753500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8A-48B3-91DE-DDB51E842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>
          <c:ext xmlns:c15="http://schemas.microsoft.com/office/drawing/2012/chart" uri="{02D57815-91ED-43cb-92C2-25804820EDAC}">
            <c15:filteredLineSeries>
              <c15:ser>
                <c:idx val="2"/>
                <c:order val="4"/>
                <c:tx>
                  <c:v>Nuclear Increase</c:v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'Analysis-Prediction'!$A$162:$A$236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'Analysis-Prediction'!$I$162:$I$236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4835000</c:v>
                      </c:pt>
                      <c:pt idx="9">
                        <c:v>82345500</c:v>
                      </c:pt>
                      <c:pt idx="10">
                        <c:v>94050500</c:v>
                      </c:pt>
                      <c:pt idx="11">
                        <c:v>259091000</c:v>
                      </c:pt>
                      <c:pt idx="12">
                        <c:v>846074500</c:v>
                      </c:pt>
                      <c:pt idx="13">
                        <c:v>1134842500</c:v>
                      </c:pt>
                      <c:pt idx="14">
                        <c:v>1605918000</c:v>
                      </c:pt>
                      <c:pt idx="15">
                        <c:v>1671371500</c:v>
                      </c:pt>
                      <c:pt idx="16">
                        <c:v>1828349500</c:v>
                      </c:pt>
                      <c:pt idx="17">
                        <c:v>2759954500</c:v>
                      </c:pt>
                      <c:pt idx="18">
                        <c:v>3827607000</c:v>
                      </c:pt>
                      <c:pt idx="19">
                        <c:v>6264209500</c:v>
                      </c:pt>
                      <c:pt idx="20">
                        <c:v>6963919500</c:v>
                      </c:pt>
                      <c:pt idx="21">
                        <c:v>10902224000</c:v>
                      </c:pt>
                      <c:pt idx="22">
                        <c:v>19052272500</c:v>
                      </c:pt>
                      <c:pt idx="23">
                        <c:v>27045567500</c:v>
                      </c:pt>
                      <c:pt idx="24">
                        <c:v>41739731500</c:v>
                      </c:pt>
                      <c:pt idx="25">
                        <c:v>56987870000</c:v>
                      </c:pt>
                      <c:pt idx="26">
                        <c:v>86252537500</c:v>
                      </c:pt>
                      <c:pt idx="27">
                        <c:v>95551765500</c:v>
                      </c:pt>
                      <c:pt idx="28">
                        <c:v>125441641500</c:v>
                      </c:pt>
                      <c:pt idx="29">
                        <c:v>138201535000</c:v>
                      </c:pt>
                      <c:pt idx="30">
                        <c:v>127577311500</c:v>
                      </c:pt>
                      <c:pt idx="31">
                        <c:v>125557787500</c:v>
                      </c:pt>
                      <c:pt idx="32">
                        <c:v>136336751500.00002</c:v>
                      </c:pt>
                      <c:pt idx="33">
                        <c:v>141386624000</c:v>
                      </c:pt>
                      <c:pt idx="34">
                        <c:v>146838559500</c:v>
                      </c:pt>
                      <c:pt idx="35">
                        <c:v>163816774500</c:v>
                      </c:pt>
                      <c:pt idx="36">
                        <c:v>191845363500</c:v>
                      </c:pt>
                      <c:pt idx="37">
                        <c:v>207019031500</c:v>
                      </c:pt>
                      <c:pt idx="38">
                        <c:v>227635191000</c:v>
                      </c:pt>
                      <c:pt idx="39">
                        <c:v>263486523500</c:v>
                      </c:pt>
                      <c:pt idx="40">
                        <c:v>264677358499.99997</c:v>
                      </c:pt>
                      <c:pt idx="41">
                        <c:v>288430839000</c:v>
                      </c:pt>
                      <c:pt idx="42">
                        <c:v>306282543500</c:v>
                      </c:pt>
                      <c:pt idx="43">
                        <c:v>309388131500</c:v>
                      </c:pt>
                      <c:pt idx="44">
                        <c:v>305145607000</c:v>
                      </c:pt>
                      <c:pt idx="45">
                        <c:v>320219916000</c:v>
                      </c:pt>
                      <c:pt idx="46">
                        <c:v>336701061500</c:v>
                      </c:pt>
                      <c:pt idx="47">
                        <c:v>337364273000</c:v>
                      </c:pt>
                      <c:pt idx="48">
                        <c:v>314322085500</c:v>
                      </c:pt>
                      <c:pt idx="49">
                        <c:v>336851052000</c:v>
                      </c:pt>
                      <c:pt idx="50">
                        <c:v>364127062000</c:v>
                      </c:pt>
                      <c:pt idx="51">
                        <c:v>376946470000</c:v>
                      </c:pt>
                      <c:pt idx="52">
                        <c:v>384413154000</c:v>
                      </c:pt>
                      <c:pt idx="53">
                        <c:v>390032043500</c:v>
                      </c:pt>
                      <c:pt idx="54">
                        <c:v>381866347500</c:v>
                      </c:pt>
                      <c:pt idx="55">
                        <c:v>394264193500</c:v>
                      </c:pt>
                      <c:pt idx="56">
                        <c:v>390993182500</c:v>
                      </c:pt>
                      <c:pt idx="57">
                        <c:v>393609318000</c:v>
                      </c:pt>
                      <c:pt idx="58">
                        <c:v>403212376500</c:v>
                      </c:pt>
                      <c:pt idx="59">
                        <c:v>403104217500</c:v>
                      </c:pt>
                      <c:pt idx="60">
                        <c:v>399427292500</c:v>
                      </c:pt>
                      <c:pt idx="61">
                        <c:v>403484150500</c:v>
                      </c:pt>
                      <c:pt idx="62">
                        <c:v>395102183500</c:v>
                      </c:pt>
                      <c:pt idx="63">
                        <c:v>384665624500</c:v>
                      </c:pt>
                      <c:pt idx="64">
                        <c:v>394508236500</c:v>
                      </c:pt>
                      <c:pt idx="65">
                        <c:v>398582991000</c:v>
                      </c:pt>
                      <c:pt idx="66">
                        <c:v>398588938500</c:v>
                      </c:pt>
                      <c:pt idx="67">
                        <c:v>402846974000</c:v>
                      </c:pt>
                      <c:pt idx="68">
                        <c:v>402474817500</c:v>
                      </c:pt>
                      <c:pt idx="69">
                        <c:v>403542238500</c:v>
                      </c:pt>
                      <c:pt idx="70">
                        <c:v>404704631000</c:v>
                      </c:pt>
                      <c:pt idx="71">
                        <c:v>394939431500</c:v>
                      </c:pt>
                      <c:pt idx="72">
                        <c:v>389822297500</c:v>
                      </c:pt>
                      <c:pt idx="73">
                        <c:v>385768588000</c:v>
                      </c:pt>
                      <c:pt idx="74">
                        <c:v>387436584500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38A-48B3-91DE-DDB51E842F46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v>Surplus</c:v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'Analysis-Prediction'!$A$162:$A$236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'Analysis-Prediction'!$L$162:$L$236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10891465166.666672</c:v>
                      </c:pt>
                      <c:pt idx="44">
                        <c:v>0</c:v>
                      </c:pt>
                      <c:pt idx="45">
                        <c:v>8063354000</c:v>
                      </c:pt>
                      <c:pt idx="46">
                        <c:v>44087836166.666679</c:v>
                      </c:pt>
                      <c:pt idx="47">
                        <c:v>37671893666.666672</c:v>
                      </c:pt>
                      <c:pt idx="48">
                        <c:v>18294978500</c:v>
                      </c:pt>
                      <c:pt idx="49">
                        <c:v>0</c:v>
                      </c:pt>
                      <c:pt idx="50">
                        <c:v>9836560333.3333282</c:v>
                      </c:pt>
                      <c:pt idx="51">
                        <c:v>20456700333.333328</c:v>
                      </c:pt>
                      <c:pt idx="52">
                        <c:v>8988828000</c:v>
                      </c:pt>
                      <c:pt idx="53">
                        <c:v>40277413166.666672</c:v>
                      </c:pt>
                      <c:pt idx="54">
                        <c:v>13591582500</c:v>
                      </c:pt>
                      <c:pt idx="55">
                        <c:v>16743091833.333328</c:v>
                      </c:pt>
                      <c:pt idx="56">
                        <c:v>13849206833.333328</c:v>
                      </c:pt>
                      <c:pt idx="57">
                        <c:v>71494869000</c:v>
                      </c:pt>
                      <c:pt idx="58">
                        <c:v>73097810500</c:v>
                      </c:pt>
                      <c:pt idx="59">
                        <c:v>91486852500</c:v>
                      </c:pt>
                      <c:pt idx="60">
                        <c:v>97331405833.333328</c:v>
                      </c:pt>
                      <c:pt idx="61">
                        <c:v>99815991833.333328</c:v>
                      </c:pt>
                      <c:pt idx="62">
                        <c:v>103498567833.33333</c:v>
                      </c:pt>
                      <c:pt idx="63">
                        <c:v>108150117833.33333</c:v>
                      </c:pt>
                      <c:pt idx="64">
                        <c:v>106993082500</c:v>
                      </c:pt>
                      <c:pt idx="65">
                        <c:v>104818108000</c:v>
                      </c:pt>
                      <c:pt idx="66">
                        <c:v>106357827500</c:v>
                      </c:pt>
                      <c:pt idx="67">
                        <c:v>111571854666.66667</c:v>
                      </c:pt>
                      <c:pt idx="68">
                        <c:v>114118884500</c:v>
                      </c:pt>
                      <c:pt idx="69">
                        <c:v>110585603500</c:v>
                      </c:pt>
                      <c:pt idx="70">
                        <c:v>117681391666.66667</c:v>
                      </c:pt>
                      <c:pt idx="71">
                        <c:v>115313046166.66667</c:v>
                      </c:pt>
                      <c:pt idx="72">
                        <c:v>111632407833.33333</c:v>
                      </c:pt>
                      <c:pt idx="73">
                        <c:v>106762973333.33333</c:v>
                      </c:pt>
                      <c:pt idx="74">
                        <c:v>113757158166.66667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38A-48B3-91DE-DDB51E842F46}"/>
                  </c:ext>
                </c:extLst>
              </c15:ser>
            </c15:filteredLineSeries>
            <c15:filteredLineSeries>
              <c15:ser>
                <c:idx val="9"/>
                <c:order val="6"/>
                <c:tx>
                  <c:v>Coal</c:v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'Analysis-Prediction'!$A$162:$A$236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'Analysis-Prediction'!$B$162:$B$236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135451320000</c:v>
                      </c:pt>
                      <c:pt idx="1">
                        <c:v>154519994000</c:v>
                      </c:pt>
                      <c:pt idx="2">
                        <c:v>185203657000</c:v>
                      </c:pt>
                      <c:pt idx="3">
                        <c:v>195436666000</c:v>
                      </c:pt>
                      <c:pt idx="4">
                        <c:v>218846325000</c:v>
                      </c:pt>
                      <c:pt idx="5">
                        <c:v>239145966000</c:v>
                      </c:pt>
                      <c:pt idx="6">
                        <c:v>301362698000</c:v>
                      </c:pt>
                      <c:pt idx="7">
                        <c:v>338503484000</c:v>
                      </c:pt>
                      <c:pt idx="8">
                        <c:v>346384595333.33331</c:v>
                      </c:pt>
                      <c:pt idx="9">
                        <c:v>344338332500</c:v>
                      </c:pt>
                      <c:pt idx="10">
                        <c:v>378392859833.33331</c:v>
                      </c:pt>
                      <c:pt idx="11">
                        <c:v>402980993333.33331</c:v>
                      </c:pt>
                      <c:pt idx="12">
                        <c:v>421588644166.66669</c:v>
                      </c:pt>
                      <c:pt idx="13">
                        <c:v>449870957166.66669</c:v>
                      </c:pt>
                      <c:pt idx="14">
                        <c:v>493391413000</c:v>
                      </c:pt>
                      <c:pt idx="15">
                        <c:v>525672895166.66669</c:v>
                      </c:pt>
                      <c:pt idx="16">
                        <c:v>570316501166.66663</c:v>
                      </c:pt>
                      <c:pt idx="17">
                        <c:v>612554815166.66663</c:v>
                      </c:pt>
                      <c:pt idx="18">
                        <c:v>629207494000</c:v>
                      </c:pt>
                      <c:pt idx="19">
                        <c:v>682816510166.66663</c:v>
                      </c:pt>
                      <c:pt idx="20">
                        <c:v>703679933500</c:v>
                      </c:pt>
                      <c:pt idx="21">
                        <c:v>700760404333.33337</c:v>
                      </c:pt>
                      <c:pt idx="22">
                        <c:v>706751696500</c:v>
                      </c:pt>
                      <c:pt idx="23">
                        <c:v>762116075833.33337</c:v>
                      </c:pt>
                      <c:pt idx="24">
                        <c:v>833738226166.66663</c:v>
                      </c:pt>
                      <c:pt idx="25">
                        <c:v>809436964333.33337</c:v>
                      </c:pt>
                      <c:pt idx="26">
                        <c:v>824035376166.66663</c:v>
                      </c:pt>
                      <c:pt idx="27">
                        <c:v>912540404500</c:v>
                      </c:pt>
                      <c:pt idx="28">
                        <c:v>943404715500</c:v>
                      </c:pt>
                      <c:pt idx="29">
                        <c:v>929674904666.66663</c:v>
                      </c:pt>
                      <c:pt idx="30">
                        <c:v>1032511320500</c:v>
                      </c:pt>
                      <c:pt idx="31">
                        <c:v>1119709772166.6667</c:v>
                      </c:pt>
                      <c:pt idx="32">
                        <c:v>1157757648166.6667</c:v>
                      </c:pt>
                      <c:pt idx="33">
                        <c:v>1144875329333.3333</c:v>
                      </c:pt>
                      <c:pt idx="34">
                        <c:v>1210478092500</c:v>
                      </c:pt>
                      <c:pt idx="35">
                        <c:v>1287075160500</c:v>
                      </c:pt>
                      <c:pt idx="36">
                        <c:v>1338179670500</c:v>
                      </c:pt>
                      <c:pt idx="37">
                        <c:v>1316825108166.6667</c:v>
                      </c:pt>
                      <c:pt idx="38">
                        <c:v>1387902892000</c:v>
                      </c:pt>
                      <c:pt idx="39">
                        <c:v>1452823932833.3333</c:v>
                      </c:pt>
                      <c:pt idx="40">
                        <c:v>1474140410833.3333</c:v>
                      </c:pt>
                      <c:pt idx="41">
                        <c:v>1475965309000</c:v>
                      </c:pt>
                      <c:pt idx="42">
                        <c:v>1466751453833.3333</c:v>
                      </c:pt>
                      <c:pt idx="43">
                        <c:v>1494584441833.3333</c:v>
                      </c:pt>
                      <c:pt idx="44">
                        <c:v>1563748951666.6667</c:v>
                      </c:pt>
                      <c:pt idx="45">
                        <c:v>1559536119000</c:v>
                      </c:pt>
                      <c:pt idx="46">
                        <c:v>1573822631833.3333</c:v>
                      </c:pt>
                      <c:pt idx="47">
                        <c:v>1659518233333.3333</c:v>
                      </c:pt>
                      <c:pt idx="48">
                        <c:v>1715987732500</c:v>
                      </c:pt>
                      <c:pt idx="49">
                        <c:v>1737909620000</c:v>
                      </c:pt>
                      <c:pt idx="50">
                        <c:v>1737242036666.6667</c:v>
                      </c:pt>
                      <c:pt idx="51">
                        <c:v>1817462466666.6667</c:v>
                      </c:pt>
                      <c:pt idx="52">
                        <c:v>1754688417000</c:v>
                      </c:pt>
                      <c:pt idx="53">
                        <c:v>1780602130833.3333</c:v>
                      </c:pt>
                      <c:pt idx="54">
                        <c:v>1825425043500</c:v>
                      </c:pt>
                      <c:pt idx="55">
                        <c:v>1825766312166.6667</c:v>
                      </c:pt>
                      <c:pt idx="56">
                        <c:v>1861722817166.6667</c:v>
                      </c:pt>
                      <c:pt idx="57">
                        <c:v>1838534040000</c:v>
                      </c:pt>
                      <c:pt idx="58">
                        <c:v>1863986171500</c:v>
                      </c:pt>
                      <c:pt idx="59">
                        <c:v>1834469509500</c:v>
                      </c:pt>
                      <c:pt idx="60">
                        <c:v>1607980594166.6667</c:v>
                      </c:pt>
                      <c:pt idx="61">
                        <c:v>1693242828166.6667</c:v>
                      </c:pt>
                      <c:pt idx="62">
                        <c:v>1586190004166.6667</c:v>
                      </c:pt>
                      <c:pt idx="63">
                        <c:v>1372334980166.6667</c:v>
                      </c:pt>
                      <c:pt idx="64">
                        <c:v>1436219750500</c:v>
                      </c:pt>
                      <c:pt idx="65">
                        <c:v>1435913362000</c:v>
                      </c:pt>
                      <c:pt idx="66">
                        <c:v>1208130319500</c:v>
                      </c:pt>
                      <c:pt idx="67">
                        <c:v>1095380375333.3334</c:v>
                      </c:pt>
                      <c:pt idx="68">
                        <c:v>1063679658500</c:v>
                      </c:pt>
                      <c:pt idx="69">
                        <c:v>1007658931500</c:v>
                      </c:pt>
                      <c:pt idx="70">
                        <c:v>823830451333.33337</c:v>
                      </c:pt>
                      <c:pt idx="71">
                        <c:v>636055108833.33337</c:v>
                      </c:pt>
                      <c:pt idx="72">
                        <c:v>762499216166.66663</c:v>
                      </c:pt>
                      <c:pt idx="73">
                        <c:v>697506988666.66663</c:v>
                      </c:pt>
                      <c:pt idx="74">
                        <c:v>541423037833.33331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38A-48B3-91DE-DDB51E842F46}"/>
                  </c:ext>
                </c:extLst>
              </c15:ser>
            </c15:filteredLineSeries>
          </c:ext>
        </c:extLst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Electricity</a:t>
                </a:r>
                <a:r>
                  <a:rPr lang="en-US" sz="1200" baseline="0"/>
                  <a:t> Generated</a:t>
                </a:r>
              </a:p>
              <a:p>
                <a:pPr>
                  <a:defRPr sz="1200"/>
                </a:pPr>
                <a:r>
                  <a:rPr lang="en-US" sz="1200" baseline="0"/>
                  <a:t>(Billion Kilowatthours)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50% Increase in Electricity Generation from Nuclear</a:t>
            </a:r>
          </a:p>
          <a:p>
            <a:pPr>
              <a:defRPr/>
            </a:pPr>
            <a:r>
              <a:rPr lang="en-US"/>
              <a:t>- Waste</a:t>
            </a:r>
            <a:r>
              <a:rPr lang="en-US" baseline="0"/>
              <a:t> Produced b</a:t>
            </a:r>
            <a:r>
              <a:rPr lang="en-US"/>
              <a:t>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'Analysis-Prediction'!$A$162:$A$236</c15:sqref>
                  </c15:fullRef>
                </c:ext>
              </c:extLst>
              <c:f>'Analysis-Prediction'!$A$182:$A$236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'Analysis-Prediction'!$O$162:$O$236</c15:sqref>
                  </c15:fullRef>
                </c:ext>
              </c:extLst>
              <c:f>'Analysis-Prediction'!$O$182:$O$236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810011699.33299208</c:v>
                </c:pt>
                <c:pt idx="5">
                  <c:v>793087729.00560129</c:v>
                </c:pt>
                <c:pt idx="6">
                  <c:v>807476884.97912312</c:v>
                </c:pt>
                <c:pt idx="7">
                  <c:v>893343446.92332101</c:v>
                </c:pt>
                <c:pt idx="8">
                  <c:v>934630033.70609593</c:v>
                </c:pt>
                <c:pt idx="9">
                  <c:v>927820701.02103126</c:v>
                </c:pt>
                <c:pt idx="10">
                  <c:v>1028604152.9748154</c:v>
                </c:pt>
                <c:pt idx="11">
                  <c:v>1111483872.4626791</c:v>
                </c:pt>
                <c:pt idx="12">
                  <c:v>1151649192.0431576</c:v>
                </c:pt>
                <c:pt idx="13">
                  <c:v>1149414279.1404786</c:v>
                </c:pt>
                <c:pt idx="14">
                  <c:v>1207853922.8924894</c:v>
                </c:pt>
                <c:pt idx="15">
                  <c:v>1279169802.099926</c:v>
                </c:pt>
                <c:pt idx="16">
                  <c:v>1320074737.5989187</c:v>
                </c:pt>
                <c:pt idx="17">
                  <c:v>1305383250.4216285</c:v>
                </c:pt>
                <c:pt idx="18">
                  <c:v>1368382791.4520144</c:v>
                </c:pt>
                <c:pt idx="19">
                  <c:v>1421601665.9542015</c:v>
                </c:pt>
                <c:pt idx="20">
                  <c:v>1448192188.2451634</c:v>
                </c:pt>
                <c:pt idx="21">
                  <c:v>1452047387.9446611</c:v>
                </c:pt>
                <c:pt idx="22">
                  <c:v>1446655603.4625177</c:v>
                </c:pt>
                <c:pt idx="23">
                  <c:v>1456576074.0349226</c:v>
                </c:pt>
                <c:pt idx="24">
                  <c:v>1532121057.3480058</c:v>
                </c:pt>
                <c:pt idx="25">
                  <c:v>1525090840.212764</c:v>
                </c:pt>
                <c:pt idx="26">
                  <c:v>1506090640.7762074</c:v>
                </c:pt>
                <c:pt idx="27">
                  <c:v>1603103302.9975049</c:v>
                </c:pt>
                <c:pt idx="28">
                  <c:v>1674599096.56323</c:v>
                </c:pt>
                <c:pt idx="29">
                  <c:v>1716089106.0516238</c:v>
                </c:pt>
                <c:pt idx="30">
                  <c:v>1705594495.822809</c:v>
                </c:pt>
                <c:pt idx="31">
                  <c:v>1781342017.1941578</c:v>
                </c:pt>
                <c:pt idx="32">
                  <c:v>1732989819.7915666</c:v>
                </c:pt>
                <c:pt idx="33">
                  <c:v>1720510678.8595426</c:v>
                </c:pt>
                <c:pt idx="34">
                  <c:v>1790943916.029916</c:v>
                </c:pt>
                <c:pt idx="35">
                  <c:v>1794710745.4455121</c:v>
                </c:pt>
                <c:pt idx="36">
                  <c:v>1839505642.6883156</c:v>
                </c:pt>
                <c:pt idx="37">
                  <c:v>1751979524.7870347</c:v>
                </c:pt>
                <c:pt idx="38">
                  <c:v>1779746965.8324897</c:v>
                </c:pt>
                <c:pt idx="39">
                  <c:v>1733899116.2141931</c:v>
                </c:pt>
                <c:pt idx="40">
                  <c:v>1509809301.5708594</c:v>
                </c:pt>
                <c:pt idx="41">
                  <c:v>1593275539.3043547</c:v>
                </c:pt>
                <c:pt idx="42">
                  <c:v>1486807735.8682556</c:v>
                </c:pt>
                <c:pt idx="43">
                  <c:v>1273634208.2048271</c:v>
                </c:pt>
                <c:pt idx="44">
                  <c:v>1332262474.0267835</c:v>
                </c:pt>
                <c:pt idx="45">
                  <c:v>1330852280.1754642</c:v>
                </c:pt>
                <c:pt idx="46">
                  <c:v>1110384354.4453835</c:v>
                </c:pt>
                <c:pt idx="47">
                  <c:v>993555136.98780715</c:v>
                </c:pt>
                <c:pt idx="48">
                  <c:v>956841251.13502359</c:v>
                </c:pt>
                <c:pt idx="49">
                  <c:v>905597366.71148503</c:v>
                </c:pt>
                <c:pt idx="50">
                  <c:v>717100011.34515882</c:v>
                </c:pt>
                <c:pt idx="51">
                  <c:v>534609777.03709298</c:v>
                </c:pt>
                <c:pt idx="52">
                  <c:v>663653111.98338938</c:v>
                </c:pt>
                <c:pt idx="53">
                  <c:v>608780685.3454839</c:v>
                </c:pt>
                <c:pt idx="54">
                  <c:v>442843075.64847088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6-45E8-8913-DDCC52704371}"/>
            </c:ext>
          </c:extLst>
        </c:ser>
        <c:ser>
          <c:idx val="2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'Analysis-Prediction'!$A$162:$A$236</c15:sqref>
                  </c15:fullRef>
                </c:ext>
              </c:extLst>
              <c:f>'Analysis-Prediction'!$A$182:$A$236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'Analysis-Prediction'!$P$162:$P$236</c15:sqref>
                  </c15:fullRef>
                </c:ext>
              </c:extLst>
              <c:f>'Analysis-Prediction'!$P$182:$P$236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252257657.96641472</c:v>
                </c:pt>
                <c:pt idx="5">
                  <c:v>236810384.3596814</c:v>
                </c:pt>
                <c:pt idx="6">
                  <c:v>213853314.40630165</c:v>
                </c:pt>
                <c:pt idx="7">
                  <c:v>234859717.66308707</c:v>
                </c:pt>
                <c:pt idx="8">
                  <c:v>258411775.87794122</c:v>
                </c:pt>
                <c:pt idx="9">
                  <c:v>261553013.21103704</c:v>
                </c:pt>
                <c:pt idx="10">
                  <c:v>211984453.57721177</c:v>
                </c:pt>
                <c:pt idx="11">
                  <c:v>164052391.44387132</c:v>
                </c:pt>
                <c:pt idx="12">
                  <c:v>128900544.64299682</c:v>
                </c:pt>
                <c:pt idx="13">
                  <c:v>79935188.871685311</c:v>
                </c:pt>
                <c:pt idx="14">
                  <c:v>76723047.481548846</c:v>
                </c:pt>
                <c:pt idx="15">
                  <c:v>52617192.735712707</c:v>
                </c:pt>
                <c:pt idx="16">
                  <c:v>29660160.832808655</c:v>
                </c:pt>
                <c:pt idx="17">
                  <c:v>54020815.460516341</c:v>
                </c:pt>
                <c:pt idx="18">
                  <c:v>34008242.896189667</c:v>
                </c:pt>
                <c:pt idx="19">
                  <c:v>48237807.969884925</c:v>
                </c:pt>
                <c:pt idx="20">
                  <c:v>57039557.92906677</c:v>
                </c:pt>
                <c:pt idx="21">
                  <c:v>18644149.83559899</c:v>
                </c:pt>
                <c:pt idx="22">
                  <c:v>8604984.5575840473</c:v>
                </c:pt>
                <c:pt idx="23">
                  <c:v>0</c:v>
                </c:pt>
                <c:pt idx="24">
                  <c:v>3041147.4696679106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8225839.7432180671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6-45E8-8913-DDCC52704371}"/>
            </c:ext>
          </c:extLst>
        </c:ser>
        <c:ser>
          <c:idx val="4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'Analysis-Prediction'!$A$162:$A$236</c15:sqref>
                  </c15:fullRef>
                </c:ext>
              </c:extLst>
              <c:f>'Analysis-Prediction'!$A$182:$A$236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'Analysis-Prediction'!$Q$162:$Q$236</c15:sqref>
                  </c15:fullRef>
                </c:ext>
              </c:extLst>
              <c:f>'Analysis-Prediction'!$Q$182:$Q$236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190608592.14931238</c:v>
                </c:pt>
                <c:pt idx="5">
                  <c:v>175513006.92968008</c:v>
                </c:pt>
                <c:pt idx="6">
                  <c:v>155298768.00217989</c:v>
                </c:pt>
                <c:pt idx="7">
                  <c:v>149039960.49513611</c:v>
                </c:pt>
                <c:pt idx="8">
                  <c:v>150274710.10130155</c:v>
                </c:pt>
                <c:pt idx="9">
                  <c:v>148427763.37219563</c:v>
                </c:pt>
                <c:pt idx="10">
                  <c:v>166822793.93554655</c:v>
                </c:pt>
                <c:pt idx="11">
                  <c:v>176102312.93808138</c:v>
                </c:pt>
                <c:pt idx="12">
                  <c:v>171792671.68714076</c:v>
                </c:pt>
                <c:pt idx="13">
                  <c:v>148488372.77285123</c:v>
                </c:pt>
                <c:pt idx="14">
                  <c:v>129452195.14796029</c:v>
                </c:pt>
                <c:pt idx="15">
                  <c:v>138449289.63146201</c:v>
                </c:pt>
                <c:pt idx="16">
                  <c:v>129788175.93010919</c:v>
                </c:pt>
                <c:pt idx="17">
                  <c:v>102265045.79877779</c:v>
                </c:pt>
                <c:pt idx="18">
                  <c:v>111571711.02754034</c:v>
                </c:pt>
                <c:pt idx="19">
                  <c:v>93163815.135875434</c:v>
                </c:pt>
                <c:pt idx="20">
                  <c:v>118291726.39474511</c:v>
                </c:pt>
                <c:pt idx="21">
                  <c:v>120924136.51296048</c:v>
                </c:pt>
                <c:pt idx="22">
                  <c:v>121452896.23919669</c:v>
                </c:pt>
                <c:pt idx="23">
                  <c:v>128651032.46307082</c:v>
                </c:pt>
                <c:pt idx="24">
                  <c:v>131811994.62395097</c:v>
                </c:pt>
                <c:pt idx="25">
                  <c:v>152515820.24788475</c:v>
                </c:pt>
                <c:pt idx="26">
                  <c:v>167135349.88542226</c:v>
                </c:pt>
                <c:pt idx="27">
                  <c:v>144084650.86418548</c:v>
                </c:pt>
                <c:pt idx="28">
                  <c:v>161494088.62448266</c:v>
                </c:pt>
                <c:pt idx="29">
                  <c:v>185790754.31031936</c:v>
                </c:pt>
                <c:pt idx="30">
                  <c:v>193215874.49193892</c:v>
                </c:pt>
                <c:pt idx="31">
                  <c:v>212721885.61971658</c:v>
                </c:pt>
                <c:pt idx="32">
                  <c:v>222567961.10680005</c:v>
                </c:pt>
                <c:pt idx="33">
                  <c:v>240507731.86201155</c:v>
                </c:pt>
                <c:pt idx="34">
                  <c:v>215744706.02292487</c:v>
                </c:pt>
                <c:pt idx="35">
                  <c:v>234645435.16805309</c:v>
                </c:pt>
                <c:pt idx="36">
                  <c:v>258113514.78177822</c:v>
                </c:pt>
                <c:pt idx="37">
                  <c:v>277624729.05993545</c:v>
                </c:pt>
                <c:pt idx="38">
                  <c:v>310147678.02851677</c:v>
                </c:pt>
                <c:pt idx="39">
                  <c:v>301436431.45587081</c:v>
                </c:pt>
                <c:pt idx="40">
                  <c:v>313599816.56746024</c:v>
                </c:pt>
                <c:pt idx="41">
                  <c:v>340034246.22698623</c:v>
                </c:pt>
                <c:pt idx="42">
                  <c:v>351248645.02085733</c:v>
                </c:pt>
                <c:pt idx="43">
                  <c:v>436953799.36827838</c:v>
                </c:pt>
                <c:pt idx="44">
                  <c:v>387350535.16969979</c:v>
                </c:pt>
                <c:pt idx="45">
                  <c:v>386059912.96502906</c:v>
                </c:pt>
                <c:pt idx="46">
                  <c:v>468881536.95994389</c:v>
                </c:pt>
                <c:pt idx="47">
                  <c:v>487878052.58393061</c:v>
                </c:pt>
                <c:pt idx="48">
                  <c:v>448950728.74486327</c:v>
                </c:pt>
                <c:pt idx="49">
                  <c:v>521059002.71405077</c:v>
                </c:pt>
                <c:pt idx="50">
                  <c:v>560615278.0430572</c:v>
                </c:pt>
                <c:pt idx="51">
                  <c:v>580001968.31210458</c:v>
                </c:pt>
                <c:pt idx="52">
                  <c:v>558905657.9189626</c:v>
                </c:pt>
                <c:pt idx="53">
                  <c:v>605654439.87018847</c:v>
                </c:pt>
                <c:pt idx="54">
                  <c:v>650928899.11474264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56-45E8-8913-DDCC52704371}"/>
            </c:ext>
          </c:extLst>
        </c:ser>
        <c:ser>
          <c:idx val="6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'Analysis-Prediction'!$A$162:$A$236</c15:sqref>
                  </c15:fullRef>
                </c:ext>
              </c:extLst>
              <c:f>'Analysis-Prediction'!$A$182:$A$236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'Analysis-Prediction'!$R$162:$R$236</c15:sqref>
                  </c15:fullRef>
                </c:ext>
              </c:extLst>
              <c:f>'Analysis-Prediction'!$R$182:$R$236</c:f>
              <c:numCache>
                <c:formatCode>0</c:formatCode>
                <c:ptCount val="55"/>
                <c:pt idx="0">
                  <c:v>14.4</c:v>
                </c:pt>
                <c:pt idx="1">
                  <c:v>66.900000000000006</c:v>
                </c:pt>
                <c:pt idx="2">
                  <c:v>155.85000000000002</c:v>
                </c:pt>
                <c:pt idx="3">
                  <c:v>343.35</c:v>
                </c:pt>
                <c:pt idx="4">
                  <c:v>236.54999999999998</c:v>
                </c:pt>
                <c:pt idx="5">
                  <c:v>668.85</c:v>
                </c:pt>
                <c:pt idx="6">
                  <c:v>861.6</c:v>
                </c:pt>
                <c:pt idx="7">
                  <c:v>995.55000000000018</c:v>
                </c:pt>
                <c:pt idx="8">
                  <c:v>1264.1999999999998</c:v>
                </c:pt>
                <c:pt idx="9">
                  <c:v>1623</c:v>
                </c:pt>
                <c:pt idx="10">
                  <c:v>1662.8999999999999</c:v>
                </c:pt>
                <c:pt idx="11">
                  <c:v>1856.25</c:v>
                </c:pt>
                <c:pt idx="12">
                  <c:v>1675.2</c:v>
                </c:pt>
                <c:pt idx="13">
                  <c:v>1495.65</c:v>
                </c:pt>
                <c:pt idx="14">
                  <c:v>1876.5000000000002</c:v>
                </c:pt>
                <c:pt idx="15">
                  <c:v>2005.8</c:v>
                </c:pt>
                <c:pt idx="16">
                  <c:v>2103</c:v>
                </c:pt>
                <c:pt idx="17">
                  <c:v>2156.1</c:v>
                </c:pt>
                <c:pt idx="18">
                  <c:v>2538.75</c:v>
                </c:pt>
                <c:pt idx="19">
                  <c:v>2443.6499999999996</c:v>
                </c:pt>
                <c:pt idx="20">
                  <c:v>2814.7499999999995</c:v>
                </c:pt>
                <c:pt idx="21">
                  <c:v>3241.9500000000003</c:v>
                </c:pt>
                <c:pt idx="22">
                  <c:v>2618.6999999999998</c:v>
                </c:pt>
                <c:pt idx="23">
                  <c:v>3383.85</c:v>
                </c:pt>
                <c:pt idx="24">
                  <c:v>3232.6499999999996</c:v>
                </c:pt>
                <c:pt idx="25">
                  <c:v>2778</c:v>
                </c:pt>
                <c:pt idx="26">
                  <c:v>3609.75</c:v>
                </c:pt>
                <c:pt idx="27">
                  <c:v>3509.1</c:v>
                </c:pt>
                <c:pt idx="28">
                  <c:v>3223.35</c:v>
                </c:pt>
                <c:pt idx="29">
                  <c:v>2394.75</c:v>
                </c:pt>
                <c:pt idx="30">
                  <c:v>3462.4500000000003</c:v>
                </c:pt>
                <c:pt idx="31">
                  <c:v>3252.6000000000004</c:v>
                </c:pt>
                <c:pt idx="32">
                  <c:v>2831.8500000000004</c:v>
                </c:pt>
                <c:pt idx="33">
                  <c:v>3522</c:v>
                </c:pt>
                <c:pt idx="34">
                  <c:v>3548.1000000000004</c:v>
                </c:pt>
                <c:pt idx="35">
                  <c:v>2896.2</c:v>
                </c:pt>
                <c:pt idx="36">
                  <c:v>3498.9</c:v>
                </c:pt>
                <c:pt idx="37">
                  <c:v>3351.9</c:v>
                </c:pt>
                <c:pt idx="38">
                  <c:v>3049.2</c:v>
                </c:pt>
                <c:pt idx="39">
                  <c:v>3506.9999999999995</c:v>
                </c:pt>
                <c:pt idx="40">
                  <c:v>3584.25</c:v>
                </c:pt>
                <c:pt idx="41">
                  <c:v>3089.1000000000004</c:v>
                </c:pt>
                <c:pt idx="42">
                  <c:v>3464.7000000000003</c:v>
                </c:pt>
                <c:pt idx="43">
                  <c:v>3600.75</c:v>
                </c:pt>
                <c:pt idx="44">
                  <c:v>2910.8999999999996</c:v>
                </c:pt>
                <c:pt idx="45">
                  <c:v>3499.5</c:v>
                </c:pt>
                <c:pt idx="46">
                  <c:v>3352.8</c:v>
                </c:pt>
                <c:pt idx="47">
                  <c:v>2884.65</c:v>
                </c:pt>
                <c:pt idx="48">
                  <c:v>3287.8500000000004</c:v>
                </c:pt>
                <c:pt idx="49">
                  <c:v>3574.3500000000004</c:v>
                </c:pt>
                <c:pt idx="50">
                  <c:v>3281.9999999999995</c:v>
                </c:pt>
                <c:pt idx="51">
                  <c:v>3580.5</c:v>
                </c:pt>
                <c:pt idx="52">
                  <c:v>3224.7000000000003</c:v>
                </c:pt>
                <c:pt idx="53">
                  <c:v>3338.1000000000004</c:v>
                </c:pt>
                <c:pt idx="5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56-45E8-8913-DDCC52704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/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Waste Produced</a:t>
                </a:r>
                <a:endParaRPr lang="en-US" sz="1200" baseline="0"/>
              </a:p>
              <a:p>
                <a:pPr>
                  <a:defRPr sz="1200"/>
                </a:pPr>
                <a:r>
                  <a:rPr lang="en-US" sz="1200" baseline="0"/>
                  <a:t>(Million Metric Tons)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50% Increase in Electricity Generation from Nuclear</a:t>
            </a:r>
          </a:p>
          <a:p>
            <a:pPr>
              <a:defRPr/>
            </a:pPr>
            <a:r>
              <a:rPr lang="en-US"/>
              <a:t>- Fuel Consumed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'Analysis-Prediction'!$S$162:$S$236</c:f>
              <c:numCache>
                <c:formatCode>0</c:formatCode>
                <c:ptCount val="75"/>
                <c:pt idx="0">
                  <c:v>76170329.98367399</c:v>
                </c:pt>
                <c:pt idx="1">
                  <c:v>83343756.921218991</c:v>
                </c:pt>
                <c:pt idx="2">
                  <c:v>95951116.792708188</c:v>
                </c:pt>
                <c:pt idx="3">
                  <c:v>97133391.645212695</c:v>
                </c:pt>
                <c:pt idx="4">
                  <c:v>105140170.24157879</c:v>
                </c:pt>
                <c:pt idx="5">
                  <c:v>107396762.24573369</c:v>
                </c:pt>
                <c:pt idx="6">
                  <c:v>130416142.18831648</c:v>
                </c:pt>
                <c:pt idx="7">
                  <c:v>143588283.50256118</c:v>
                </c:pt>
                <c:pt idx="8">
                  <c:v>145846708.90203729</c:v>
                </c:pt>
                <c:pt idx="9">
                  <c:v>141259324.13364825</c:v>
                </c:pt>
                <c:pt idx="10">
                  <c:v>152778311.40433183</c:v>
                </c:pt>
                <c:pt idx="11">
                  <c:v>160251910.48976642</c:v>
                </c:pt>
                <c:pt idx="12">
                  <c:v>165165072.29570124</c:v>
                </c:pt>
                <c:pt idx="13">
                  <c:v>175225857.29808781</c:v>
                </c:pt>
                <c:pt idx="14">
                  <c:v>191509826.2008087</c:v>
                </c:pt>
                <c:pt idx="15">
                  <c:v>204286017.15899292</c:v>
                </c:pt>
                <c:pt idx="16">
                  <c:v>221830983.96723264</c:v>
                </c:pt>
                <c:pt idx="17">
                  <c:v>241381170.78041235</c:v>
                </c:pt>
                <c:pt idx="18">
                  <c:v>248232662.09644103</c:v>
                </c:pt>
                <c:pt idx="19">
                  <c:v>269317037.19374913</c:v>
                </c:pt>
                <c:pt idx="20">
                  <c:v>280882110.34260482</c:v>
                </c:pt>
                <c:pt idx="21">
                  <c:v>288965400.5167017</c:v>
                </c:pt>
                <c:pt idx="22">
                  <c:v>294277780.87134957</c:v>
                </c:pt>
                <c:pt idx="23">
                  <c:v>315387577.62307101</c:v>
                </c:pt>
                <c:pt idx="24">
                  <c:v>347291289.11851388</c:v>
                </c:pt>
                <c:pt idx="25">
                  <c:v>347294419.01938355</c:v>
                </c:pt>
                <c:pt idx="26">
                  <c:v>355866612.34273362</c:v>
                </c:pt>
                <c:pt idx="27">
                  <c:v>393037033.78441101</c:v>
                </c:pt>
                <c:pt idx="28">
                  <c:v>414471057.06452078</c:v>
                </c:pt>
                <c:pt idx="29">
                  <c:v>415957384.31138289</c:v>
                </c:pt>
                <c:pt idx="30">
                  <c:v>459219093.04986691</c:v>
                </c:pt>
                <c:pt idx="31">
                  <c:v>497828549.64216554</c:v>
                </c:pt>
                <c:pt idx="32">
                  <c:v>520955821.74730414</c:v>
                </c:pt>
                <c:pt idx="33">
                  <c:v>517270895.79804271</c:v>
                </c:pt>
                <c:pt idx="34">
                  <c:v>545139205.39301109</c:v>
                </c:pt>
                <c:pt idx="35">
                  <c:v>578201830.51851869</c:v>
                </c:pt>
                <c:pt idx="36">
                  <c:v>600734061.3316052</c:v>
                </c:pt>
                <c:pt idx="37">
                  <c:v>590526427.89216948</c:v>
                </c:pt>
                <c:pt idx="38">
                  <c:v>617502930.72570324</c:v>
                </c:pt>
                <c:pt idx="39">
                  <c:v>648762881.96395099</c:v>
                </c:pt>
                <c:pt idx="40">
                  <c:v>660960888.79739428</c:v>
                </c:pt>
                <c:pt idx="41">
                  <c:v>666515982.44272566</c:v>
                </c:pt>
                <c:pt idx="42">
                  <c:v>664841797.24744952</c:v>
                </c:pt>
                <c:pt idx="43">
                  <c:v>669821462.38094509</c:v>
                </c:pt>
                <c:pt idx="44">
                  <c:v>708378767.18180203</c:v>
                </c:pt>
                <c:pt idx="45">
                  <c:v>708142162.53625751</c:v>
                </c:pt>
                <c:pt idx="46">
                  <c:v>699804051.78627419</c:v>
                </c:pt>
                <c:pt idx="47">
                  <c:v>744735950.61407053</c:v>
                </c:pt>
                <c:pt idx="48">
                  <c:v>779350355.74322534</c:v>
                </c:pt>
                <c:pt idx="49">
                  <c:v>798121300.54795289</c:v>
                </c:pt>
                <c:pt idx="50">
                  <c:v>793329211.1454097</c:v>
                </c:pt>
                <c:pt idx="51">
                  <c:v>827076174.82854855</c:v>
                </c:pt>
                <c:pt idx="52">
                  <c:v>811198318.35692179</c:v>
                </c:pt>
                <c:pt idx="53">
                  <c:v>807742748.84704077</c:v>
                </c:pt>
                <c:pt idx="54">
                  <c:v>846041461.64591324</c:v>
                </c:pt>
                <c:pt idx="55">
                  <c:v>852149187.97833502</c:v>
                </c:pt>
                <c:pt idx="56">
                  <c:v>873068948.92679441</c:v>
                </c:pt>
                <c:pt idx="57">
                  <c:v>835507054.49528956</c:v>
                </c:pt>
                <c:pt idx="58">
                  <c:v>849687063.46860886</c:v>
                </c:pt>
                <c:pt idx="59">
                  <c:v>835707700.16432977</c:v>
                </c:pt>
                <c:pt idx="60">
                  <c:v>734857718.30130112</c:v>
                </c:pt>
                <c:pt idx="61">
                  <c:v>771155582.58494139</c:v>
                </c:pt>
                <c:pt idx="62">
                  <c:v>730116877.68305457</c:v>
                </c:pt>
                <c:pt idx="63">
                  <c:v>629425893.93193901</c:v>
                </c:pt>
                <c:pt idx="64">
                  <c:v>659923373.4661839</c:v>
                </c:pt>
                <c:pt idx="65">
                  <c:v>655512489.16264904</c:v>
                </c:pt>
                <c:pt idx="66">
                  <c:v>550400284.18139386</c:v>
                </c:pt>
                <c:pt idx="67">
                  <c:v>492498625.92719632</c:v>
                </c:pt>
                <c:pt idx="68">
                  <c:v>478230785.45123065</c:v>
                </c:pt>
                <c:pt idx="69">
                  <c:v>454024232.1678133</c:v>
                </c:pt>
                <c:pt idx="70">
                  <c:v>359886657.44815624</c:v>
                </c:pt>
                <c:pt idx="71">
                  <c:v>268188356.94897112</c:v>
                </c:pt>
                <c:pt idx="72">
                  <c:v>331759275.01191843</c:v>
                </c:pt>
                <c:pt idx="73">
                  <c:v>306741603.02329016</c:v>
                </c:pt>
                <c:pt idx="74">
                  <c:v>224026001.27586129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0-440F-9AB1-247E79398F49}"/>
            </c:ext>
          </c:extLst>
        </c:ser>
        <c:ser>
          <c:idx val="2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'Analysis-Prediction'!$T$162:$T$236</c:f>
              <c:numCache>
                <c:formatCode>0</c:formatCode>
                <c:ptCount val="75"/>
                <c:pt idx="0">
                  <c:v>10409257</c:v>
                </c:pt>
                <c:pt idx="1">
                  <c:v>11841097</c:v>
                </c:pt>
                <c:pt idx="2">
                  <c:v>10039365</c:v>
                </c:pt>
                <c:pt idx="3">
                  <c:v>10553226</c:v>
                </c:pt>
                <c:pt idx="4">
                  <c:v>12911366</c:v>
                </c:pt>
                <c:pt idx="5">
                  <c:v>10478965</c:v>
                </c:pt>
                <c:pt idx="6">
                  <c:v>11818018</c:v>
                </c:pt>
                <c:pt idx="7">
                  <c:v>11415627</c:v>
                </c:pt>
                <c:pt idx="8">
                  <c:v>12511303.094499633</c:v>
                </c:pt>
                <c:pt idx="9">
                  <c:v>12185428.523689918</c:v>
                </c:pt>
                <c:pt idx="10">
                  <c:v>13848016.213735837</c:v>
                </c:pt>
                <c:pt idx="11">
                  <c:v>13821692.888728514</c:v>
                </c:pt>
                <c:pt idx="12">
                  <c:v>13878072.311752945</c:v>
                </c:pt>
                <c:pt idx="13">
                  <c:v>13910663.288508167</c:v>
                </c:pt>
                <c:pt idx="14">
                  <c:v>14499422.79078177</c:v>
                </c:pt>
                <c:pt idx="15">
                  <c:v>15723799.243860608</c:v>
                </c:pt>
                <c:pt idx="16">
                  <c:v>17916700.709887356</c:v>
                </c:pt>
                <c:pt idx="17">
                  <c:v>21871028.810443692</c:v>
                </c:pt>
                <c:pt idx="18">
                  <c:v>24958790.463816565</c:v>
                </c:pt>
                <c:pt idx="19">
                  <c:v>29023711.72645418</c:v>
                </c:pt>
                <c:pt idx="20">
                  <c:v>38747555.006695539</c:v>
                </c:pt>
                <c:pt idx="21">
                  <c:v>52200760.846596494</c:v>
                </c:pt>
                <c:pt idx="22">
                  <c:v>60984028.676374123</c:v>
                </c:pt>
                <c:pt idx="23">
                  <c:v>75522649.210756123</c:v>
                </c:pt>
                <c:pt idx="24">
                  <c:v>84505066.838988289</c:v>
                </c:pt>
                <c:pt idx="25">
                  <c:v>79411429.547050804</c:v>
                </c:pt>
                <c:pt idx="26">
                  <c:v>71616870.14796868</c:v>
                </c:pt>
                <c:pt idx="27">
                  <c:v>78647558.915741131</c:v>
                </c:pt>
                <c:pt idx="28">
                  <c:v>86568459.080169395</c:v>
                </c:pt>
                <c:pt idx="29">
                  <c:v>87545254.126111314</c:v>
                </c:pt>
                <c:pt idx="30">
                  <c:v>70855810.837235719</c:v>
                </c:pt>
                <c:pt idx="31">
                  <c:v>54884017.77329912</c:v>
                </c:pt>
                <c:pt idx="32">
                  <c:v>43086517.439974681</c:v>
                </c:pt>
                <c:pt idx="33">
                  <c:v>26716458.914327633</c:v>
                </c:pt>
                <c:pt idx="34">
                  <c:v>25644095.077420343</c:v>
                </c:pt>
                <c:pt idx="35">
                  <c:v>17595482.68548971</c:v>
                </c:pt>
                <c:pt idx="36">
                  <c:v>9926460.6055826098</c:v>
                </c:pt>
                <c:pt idx="37">
                  <c:v>18044082.558507487</c:v>
                </c:pt>
                <c:pt idx="38">
                  <c:v>11370844.634509588</c:v>
                </c:pt>
                <c:pt idx="39">
                  <c:v>16127829.150268452</c:v>
                </c:pt>
                <c:pt idx="40">
                  <c:v>19102153.217958599</c:v>
                </c:pt>
                <c:pt idx="41">
                  <c:v>6221813.9203767404</c:v>
                </c:pt>
                <c:pt idx="42">
                  <c:v>2870191.9509961326</c:v>
                </c:pt>
                <c:pt idx="43">
                  <c:v>0</c:v>
                </c:pt>
                <c:pt idx="44">
                  <c:v>1008768.1852248613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2726909.875315411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0-440F-9AB1-247E79398F49}"/>
            </c:ext>
          </c:extLst>
        </c:ser>
        <c:ser>
          <c:idx val="4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'Analysis-Prediction'!$U$162:$U$236</c:f>
              <c:numCache>
                <c:formatCode>0</c:formatCode>
                <c:ptCount val="75"/>
                <c:pt idx="0">
                  <c:v>13202904</c:v>
                </c:pt>
                <c:pt idx="1">
                  <c:v>15094056</c:v>
                </c:pt>
                <c:pt idx="2">
                  <c:v>18333552</c:v>
                </c:pt>
                <c:pt idx="3">
                  <c:v>21842807.999999996</c:v>
                </c:pt>
                <c:pt idx="4">
                  <c:v>24822528</c:v>
                </c:pt>
                <c:pt idx="5">
                  <c:v>27971952</c:v>
                </c:pt>
                <c:pt idx="6">
                  <c:v>27678720</c:v>
                </c:pt>
                <c:pt idx="7">
                  <c:v>29743464</c:v>
                </c:pt>
                <c:pt idx="8">
                  <c:v>32066931.493290428</c:v>
                </c:pt>
                <c:pt idx="9">
                  <c:v>32940920.301563319</c:v>
                </c:pt>
                <c:pt idx="10">
                  <c:v>39075859.010673568</c:v>
                </c:pt>
                <c:pt idx="11">
                  <c:v>41371657.327650376</c:v>
                </c:pt>
                <c:pt idx="12">
                  <c:v>43729833.981051713</c:v>
                </c:pt>
                <c:pt idx="13">
                  <c:v>47086531.498790994</c:v>
                </c:pt>
                <c:pt idx="14">
                  <c:v>51330692.778595507</c:v>
                </c:pt>
                <c:pt idx="15">
                  <c:v>55608349.700460821</c:v>
                </c:pt>
                <c:pt idx="16">
                  <c:v>55553190.755946875</c:v>
                </c:pt>
                <c:pt idx="17">
                  <c:v>62409326.00797262</c:v>
                </c:pt>
                <c:pt idx="18">
                  <c:v>65594873.181469083</c:v>
                </c:pt>
                <c:pt idx="19">
                  <c:v>75031628.302735001</c:v>
                </c:pt>
                <c:pt idx="20">
                  <c:v>83120409.079793528</c:v>
                </c:pt>
                <c:pt idx="21">
                  <c:v>93444990.533092335</c:v>
                </c:pt>
                <c:pt idx="22">
                  <c:v>93804197.90930216</c:v>
                </c:pt>
                <c:pt idx="23">
                  <c:v>93155910.67191498</c:v>
                </c:pt>
                <c:pt idx="24">
                  <c:v>84258482.118880779</c:v>
                </c:pt>
                <c:pt idx="25">
                  <c:v>77737428.964614391</c:v>
                </c:pt>
                <c:pt idx="26">
                  <c:v>68515835.032328755</c:v>
                </c:pt>
                <c:pt idx="27">
                  <c:v>65947390.444675483</c:v>
                </c:pt>
                <c:pt idx="28">
                  <c:v>66106233.728154205</c:v>
                </c:pt>
                <c:pt idx="29">
                  <c:v>64977820.49719917</c:v>
                </c:pt>
                <c:pt idx="30">
                  <c:v>72960250.488140419</c:v>
                </c:pt>
                <c:pt idx="31">
                  <c:v>77677756.520850137</c:v>
                </c:pt>
                <c:pt idx="32">
                  <c:v>75881462.698966429</c:v>
                </c:pt>
                <c:pt idx="33">
                  <c:v>65460771.758774236</c:v>
                </c:pt>
                <c:pt idx="34">
                  <c:v>57383683.802313738</c:v>
                </c:pt>
                <c:pt idx="35">
                  <c:v>60961354.298728526</c:v>
                </c:pt>
                <c:pt idx="36">
                  <c:v>57055216.701244406</c:v>
                </c:pt>
                <c:pt idx="37">
                  <c:v>45113722.329220921</c:v>
                </c:pt>
                <c:pt idx="38">
                  <c:v>49259228.67537348</c:v>
                </c:pt>
                <c:pt idx="39">
                  <c:v>41278554.634191222</c:v>
                </c:pt>
                <c:pt idx="40">
                  <c:v>52408412.033759773</c:v>
                </c:pt>
                <c:pt idx="41">
                  <c:v>53679852.361061722</c:v>
                </c:pt>
                <c:pt idx="42">
                  <c:v>54014041.706271224</c:v>
                </c:pt>
                <c:pt idx="43">
                  <c:v>57219428.730764858</c:v>
                </c:pt>
                <c:pt idx="44">
                  <c:v>58577807.574797578</c:v>
                </c:pt>
                <c:pt idx="45">
                  <c:v>67740283.872429475</c:v>
                </c:pt>
                <c:pt idx="46">
                  <c:v>74453042.863063514</c:v>
                </c:pt>
                <c:pt idx="47">
                  <c:v>64238756.032715961</c:v>
                </c:pt>
                <c:pt idx="48">
                  <c:v>71976278.711993963</c:v>
                </c:pt>
                <c:pt idx="49">
                  <c:v>82598783.523082152</c:v>
                </c:pt>
                <c:pt idx="50">
                  <c:v>85986939.900213197</c:v>
                </c:pt>
                <c:pt idx="51">
                  <c:v>94641524.101038098</c:v>
                </c:pt>
                <c:pt idx="52">
                  <c:v>98609833.091553777</c:v>
                </c:pt>
                <c:pt idx="53">
                  <c:v>107002176.65833925</c:v>
                </c:pt>
                <c:pt idx="54">
                  <c:v>95592008.847367465</c:v>
                </c:pt>
                <c:pt idx="55">
                  <c:v>103652460.08227272</c:v>
                </c:pt>
                <c:pt idx="56">
                  <c:v>114013049.82935736</c:v>
                </c:pt>
                <c:pt idx="57">
                  <c:v>122652619.27283746</c:v>
                </c:pt>
                <c:pt idx="58">
                  <c:v>137107849.74206218</c:v>
                </c:pt>
                <c:pt idx="59">
                  <c:v>133240027.79718408</c:v>
                </c:pt>
                <c:pt idx="60">
                  <c:v>138828460.93023503</c:v>
                </c:pt>
                <c:pt idx="61">
                  <c:v>150838928.90179166</c:v>
                </c:pt>
                <c:pt idx="62">
                  <c:v>155928118.24094868</c:v>
                </c:pt>
                <c:pt idx="63">
                  <c:v>193908774.44784719</c:v>
                </c:pt>
                <c:pt idx="64">
                  <c:v>171454866.44284695</c:v>
                </c:pt>
                <c:pt idx="65">
                  <c:v>170363384.97716323</c:v>
                </c:pt>
                <c:pt idx="66">
                  <c:v>205976593.74296859</c:v>
                </c:pt>
                <c:pt idx="67">
                  <c:v>214512382.47877026</c:v>
                </c:pt>
                <c:pt idx="68">
                  <c:v>197471293.19532874</c:v>
                </c:pt>
                <c:pt idx="69">
                  <c:v>229379922.81617358</c:v>
                </c:pt>
                <c:pt idx="70">
                  <c:v>246463717.31556931</c:v>
                </c:pt>
                <c:pt idx="71">
                  <c:v>255019835.37247643</c:v>
                </c:pt>
                <c:pt idx="72">
                  <c:v>245771372.90404016</c:v>
                </c:pt>
                <c:pt idx="73">
                  <c:v>266619261.63486251</c:v>
                </c:pt>
                <c:pt idx="74">
                  <c:v>286969976.14283681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A0-440F-9AB1-247E79398F49}"/>
            </c:ext>
          </c:extLst>
        </c:ser>
        <c:ser>
          <c:idx val="6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'Analysis-Prediction'!$V$162:$V$236</c:f>
              <c:numCache>
                <c:formatCode>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19963.1793</c:v>
                </c:pt>
                <c:pt idx="43">
                  <c:v>24809.731499999998</c:v>
                </c:pt>
                <c:pt idx="44">
                  <c:v>26021.369549999999</c:v>
                </c:pt>
                <c:pt idx="45">
                  <c:v>23309.608199999999</c:v>
                </c:pt>
                <c:pt idx="46">
                  <c:v>29483.19255</c:v>
                </c:pt>
                <c:pt idx="47">
                  <c:v>26656.037100000005</c:v>
                </c:pt>
                <c:pt idx="48">
                  <c:v>27809.9781</c:v>
                </c:pt>
                <c:pt idx="49">
                  <c:v>22040.273100000002</c:v>
                </c:pt>
                <c:pt idx="50">
                  <c:v>33925.865400000002</c:v>
                </c:pt>
                <c:pt idx="51">
                  <c:v>29713.980750000006</c:v>
                </c:pt>
                <c:pt idx="52">
                  <c:v>30406.345350000007</c:v>
                </c:pt>
                <c:pt idx="53">
                  <c:v>33002.712599999999</c:v>
                </c:pt>
                <c:pt idx="54">
                  <c:v>35945.262150000002</c:v>
                </c:pt>
                <c:pt idx="55">
                  <c:v>28906.22205</c:v>
                </c:pt>
                <c:pt idx="56">
                  <c:v>33637.380150000005</c:v>
                </c:pt>
                <c:pt idx="57">
                  <c:v>29829.37485</c:v>
                </c:pt>
                <c:pt idx="58">
                  <c:v>26252.157749999998</c:v>
                </c:pt>
                <c:pt idx="59">
                  <c:v>29598.586650000001</c:v>
                </c:pt>
                <c:pt idx="60">
                  <c:v>28502.342700000001</c:v>
                </c:pt>
                <c:pt idx="61">
                  <c:v>25559.793150000005</c:v>
                </c:pt>
                <c:pt idx="62">
                  <c:v>29367.798449999998</c:v>
                </c:pt>
                <c:pt idx="63">
                  <c:v>28560.03975</c:v>
                </c:pt>
                <c:pt idx="64">
                  <c:v>24578.943300000003</c:v>
                </c:pt>
                <c:pt idx="65">
                  <c:v>29137.010250000003</c:v>
                </c:pt>
                <c:pt idx="66">
                  <c:v>27348.401700000002</c:v>
                </c:pt>
                <c:pt idx="67">
                  <c:v>24059.669849999998</c:v>
                </c:pt>
                <c:pt idx="68">
                  <c:v>26252.157750000002</c:v>
                </c:pt>
                <c:pt idx="69">
                  <c:v>29079.313200000001</c:v>
                </c:pt>
                <c:pt idx="70">
                  <c:v>24925.125599999999</c:v>
                </c:pt>
                <c:pt idx="71">
                  <c:v>28040.766300000003</c:v>
                </c:pt>
                <c:pt idx="72">
                  <c:v>25617.490200000004</c:v>
                </c:pt>
                <c:pt idx="73">
                  <c:v>25617.490200000004</c:v>
                </c:pt>
                <c:pt idx="74">
                  <c:v>25329.004949999999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A0-440F-9AB1-247E79398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/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Fuel</a:t>
                </a:r>
                <a:r>
                  <a:rPr lang="en-US" sz="1200" baseline="0"/>
                  <a:t> Consumption</a:t>
                </a:r>
              </a:p>
              <a:p>
                <a:pPr>
                  <a:defRPr sz="1200"/>
                </a:pPr>
                <a:r>
                  <a:rPr lang="en-US" sz="1200" baseline="0"/>
                  <a:t>(Million Metric Tons)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100% Increase in Electricity Generation from Nuclear</a:t>
            </a:r>
          </a:p>
          <a:p>
            <a:pPr>
              <a:defRPr/>
            </a:pPr>
            <a:r>
              <a:rPr lang="en-US"/>
              <a:t>- Electricity Generated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Coal (Surplus Reduction)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'Analysis-Prediction'!$M$242:$M$316</c:f>
              <c:numCache>
                <c:formatCode>0</c:formatCode>
                <c:ptCount val="75"/>
                <c:pt idx="0">
                  <c:v>135451320000</c:v>
                </c:pt>
                <c:pt idx="1">
                  <c:v>154519994000</c:v>
                </c:pt>
                <c:pt idx="2">
                  <c:v>185203657000</c:v>
                </c:pt>
                <c:pt idx="3">
                  <c:v>195436666000</c:v>
                </c:pt>
                <c:pt idx="4">
                  <c:v>218846325000</c:v>
                </c:pt>
                <c:pt idx="5">
                  <c:v>239145966000</c:v>
                </c:pt>
                <c:pt idx="6">
                  <c:v>301362698000</c:v>
                </c:pt>
                <c:pt idx="7">
                  <c:v>338503484000</c:v>
                </c:pt>
                <c:pt idx="8">
                  <c:v>346382983666.66669</c:v>
                </c:pt>
                <c:pt idx="9">
                  <c:v>344310884000</c:v>
                </c:pt>
                <c:pt idx="10">
                  <c:v>378361509666.66669</c:v>
                </c:pt>
                <c:pt idx="11">
                  <c:v>402894629666.66669</c:v>
                </c:pt>
                <c:pt idx="12">
                  <c:v>421306619333.33331</c:v>
                </c:pt>
                <c:pt idx="13">
                  <c:v>449492676333.33331</c:v>
                </c:pt>
                <c:pt idx="14">
                  <c:v>492856107000</c:v>
                </c:pt>
                <c:pt idx="15">
                  <c:v>525115771333.33331</c:v>
                </c:pt>
                <c:pt idx="16">
                  <c:v>569707051333.33337</c:v>
                </c:pt>
                <c:pt idx="17">
                  <c:v>611634830333.33337</c:v>
                </c:pt>
                <c:pt idx="18">
                  <c:v>627931625000</c:v>
                </c:pt>
                <c:pt idx="19">
                  <c:v>680728440333.33337</c:v>
                </c:pt>
                <c:pt idx="20">
                  <c:v>701358627000</c:v>
                </c:pt>
                <c:pt idx="21">
                  <c:v>697126329666.66663</c:v>
                </c:pt>
                <c:pt idx="22">
                  <c:v>700400939000</c:v>
                </c:pt>
                <c:pt idx="23">
                  <c:v>753100886666.66663</c:v>
                </c:pt>
                <c:pt idx="24">
                  <c:v>819824982333.33337</c:v>
                </c:pt>
                <c:pt idx="25">
                  <c:v>790441007666.66663</c:v>
                </c:pt>
                <c:pt idx="26">
                  <c:v>795284530333.33337</c:v>
                </c:pt>
                <c:pt idx="27">
                  <c:v>880689816000</c:v>
                </c:pt>
                <c:pt idx="28">
                  <c:v>901590835000</c:v>
                </c:pt>
                <c:pt idx="29">
                  <c:v>883607726333.33337</c:v>
                </c:pt>
                <c:pt idx="30">
                  <c:v>989985550000</c:v>
                </c:pt>
                <c:pt idx="31">
                  <c:v>1077857176333.3334</c:v>
                </c:pt>
                <c:pt idx="32">
                  <c:v>1112312064333.3333</c:v>
                </c:pt>
                <c:pt idx="33">
                  <c:v>1097746454666.6666</c:v>
                </c:pt>
                <c:pt idx="34">
                  <c:v>1161531906000</c:v>
                </c:pt>
                <c:pt idx="35">
                  <c:v>1232469569000</c:v>
                </c:pt>
                <c:pt idx="36">
                  <c:v>1246536580000</c:v>
                </c:pt>
                <c:pt idx="37">
                  <c:v>1246390943666.6665</c:v>
                </c:pt>
                <c:pt idx="38">
                  <c:v>1278760272000</c:v>
                </c:pt>
                <c:pt idx="39">
                  <c:v>1338236970333.3335</c:v>
                </c:pt>
                <c:pt idx="40">
                  <c:v>1368468013333.3335</c:v>
                </c:pt>
                <c:pt idx="41">
                  <c:v>1306398399000</c:v>
                </c:pt>
                <c:pt idx="42">
                  <c:v>1273267074333.3335</c:v>
                </c:pt>
                <c:pt idx="43">
                  <c:v>1277434222333.3335</c:v>
                </c:pt>
                <c:pt idx="44">
                  <c:v>1364028669666.6665</c:v>
                </c:pt>
                <c:pt idx="45">
                  <c:v>1337992821000</c:v>
                </c:pt>
                <c:pt idx="46">
                  <c:v>1305267421333.3335</c:v>
                </c:pt>
                <c:pt idx="47">
                  <c:v>1396936824333.3335</c:v>
                </c:pt>
                <c:pt idx="48">
                  <c:v>1488144697000</c:v>
                </c:pt>
                <c:pt idx="49">
                  <c:v>1523269658000</c:v>
                </c:pt>
                <c:pt idx="50">
                  <c:v>1484654101666.6665</c:v>
                </c:pt>
                <c:pt idx="51">
                  <c:v>1545708119666.6665</c:v>
                </c:pt>
                <c:pt idx="52">
                  <c:v>1489424153000</c:v>
                </c:pt>
                <c:pt idx="53">
                  <c:v>1480303355333.3335</c:v>
                </c:pt>
                <c:pt idx="54">
                  <c:v>1557255896000</c:v>
                </c:pt>
                <c:pt idx="55">
                  <c:v>1546180424666.6665</c:v>
                </c:pt>
                <c:pt idx="56">
                  <c:v>1587211488666.6665</c:v>
                </c:pt>
                <c:pt idx="57">
                  <c:v>1504632959000</c:v>
                </c:pt>
                <c:pt idx="58">
                  <c:v>1522080110000</c:v>
                </c:pt>
                <c:pt idx="59">
                  <c:v>1474246512000</c:v>
                </c:pt>
                <c:pt idx="60">
                  <c:v>1244364326666.6665</c:v>
                </c:pt>
                <c:pt idx="61">
                  <c:v>1324437402666.6665</c:v>
                </c:pt>
                <c:pt idx="62">
                  <c:v>1219289980666.6665</c:v>
                </c:pt>
                <c:pt idx="63">
                  <c:v>1007741112666.6666</c:v>
                </c:pt>
                <c:pt idx="64">
                  <c:v>1066221177000</c:v>
                </c:pt>
                <c:pt idx="65">
                  <c:v>1065373260000</c:v>
                </c:pt>
                <c:pt idx="66">
                  <c:v>836046533000</c:v>
                </c:pt>
                <c:pt idx="67">
                  <c:v>715243871333.33325</c:v>
                </c:pt>
                <c:pt idx="68">
                  <c:v>681244229000</c:v>
                </c:pt>
                <c:pt idx="69">
                  <c:v>628045169000</c:v>
                </c:pt>
                <c:pt idx="70">
                  <c:v>436345972333.33325</c:v>
                </c:pt>
                <c:pt idx="71">
                  <c:v>257449108333.33328</c:v>
                </c:pt>
                <c:pt idx="72">
                  <c:v>390985276666.66675</c:v>
                </c:pt>
                <c:pt idx="73">
                  <c:v>333564956666.66675</c:v>
                </c:pt>
                <c:pt idx="74">
                  <c:v>169374823333.33328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78-4171-BD4D-7A801276EEC4}"/>
            </c:ext>
          </c:extLst>
        </c:ser>
        <c:ser>
          <c:idx val="1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'Analysis-Prediction'!$D$242:$D$316</c:f>
              <c:numCache>
                <c:formatCode>0</c:formatCode>
                <c:ptCount val="75"/>
                <c:pt idx="0">
                  <c:v>28547232000</c:v>
                </c:pt>
                <c:pt idx="1">
                  <c:v>33734288000</c:v>
                </c:pt>
                <c:pt idx="2">
                  <c:v>28712116000</c:v>
                </c:pt>
                <c:pt idx="3">
                  <c:v>29749761000</c:v>
                </c:pt>
                <c:pt idx="4">
                  <c:v>38404449000</c:v>
                </c:pt>
                <c:pt idx="5">
                  <c:v>31520175000</c:v>
                </c:pt>
                <c:pt idx="6">
                  <c:v>37138308000</c:v>
                </c:pt>
                <c:pt idx="7">
                  <c:v>35946772000</c:v>
                </c:pt>
                <c:pt idx="8">
                  <c:v>40496133666.666664</c:v>
                </c:pt>
                <c:pt idx="9">
                  <c:v>40316643000</c:v>
                </c:pt>
                <c:pt idx="10">
                  <c:v>46777018666.666664</c:v>
                </c:pt>
                <c:pt idx="11">
                  <c:v>47814165666.666664</c:v>
                </c:pt>
                <c:pt idx="12">
                  <c:v>47955326333.333336</c:v>
                </c:pt>
                <c:pt idx="13">
                  <c:v>48122974333.333336</c:v>
                </c:pt>
                <c:pt idx="14">
                  <c:v>50930998000</c:v>
                </c:pt>
                <c:pt idx="15">
                  <c:v>55839464333.333336</c:v>
                </c:pt>
                <c:pt idx="16">
                  <c:v>63582324333.333336</c:v>
                </c:pt>
                <c:pt idx="17">
                  <c:v>77086202333.333328</c:v>
                </c:pt>
                <c:pt idx="18">
                  <c:v>86718986000</c:v>
                </c:pt>
                <c:pt idx="19">
                  <c:v>100099693333.33333</c:v>
                </c:pt>
                <c:pt idx="20">
                  <c:v>133204539000</c:v>
                </c:pt>
                <c:pt idx="21">
                  <c:v>176915252666.66666</c:v>
                </c:pt>
                <c:pt idx="22">
                  <c:v>207523908000</c:v>
                </c:pt>
                <c:pt idx="23">
                  <c:v>256265582666.66666</c:v>
                </c:pt>
                <c:pt idx="24">
                  <c:v>286516438333.33331</c:v>
                </c:pt>
                <c:pt idx="25">
                  <c:v>262938623666.66666</c:v>
                </c:pt>
                <c:pt idx="26">
                  <c:v>231593208333.33334</c:v>
                </c:pt>
                <c:pt idx="27">
                  <c:v>256286959000</c:v>
                </c:pt>
                <c:pt idx="28">
                  <c:v>274551061000</c:v>
                </c:pt>
                <c:pt idx="29">
                  <c:v>272926084333.33331</c:v>
                </c:pt>
                <c:pt idx="30">
                  <c:v>218473668000</c:v>
                </c:pt>
                <c:pt idx="31">
                  <c:v>162288997333.33331</c:v>
                </c:pt>
                <c:pt idx="32">
                  <c:v>115529607333.33333</c:v>
                </c:pt>
                <c:pt idx="33">
                  <c:v>52539740666.666672</c:v>
                </c:pt>
                <c:pt idx="34">
                  <c:v>46606220000</c:v>
                </c:pt>
                <c:pt idx="35">
                  <c:v>10596730000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78-4171-BD4D-7A801276EEC4}"/>
            </c:ext>
          </c:extLst>
        </c:ser>
        <c:ser>
          <c:idx val="2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'Analysis-Prediction'!$F$242:$F$316</c:f>
              <c:numCache>
                <c:formatCode>0</c:formatCode>
                <c:ptCount val="75"/>
                <c:pt idx="0">
                  <c:v>36966709000</c:v>
                </c:pt>
                <c:pt idx="1">
                  <c:v>44559159000</c:v>
                </c:pt>
                <c:pt idx="2">
                  <c:v>56615678000</c:v>
                </c:pt>
                <c:pt idx="3">
                  <c:v>68453088000</c:v>
                </c:pt>
                <c:pt idx="4">
                  <c:v>79790975000</c:v>
                </c:pt>
                <c:pt idx="5">
                  <c:v>93688271000</c:v>
                </c:pt>
                <c:pt idx="6">
                  <c:v>95285441000</c:v>
                </c:pt>
                <c:pt idx="7">
                  <c:v>104037208000</c:v>
                </c:pt>
                <c:pt idx="8">
                  <c:v>114209301666.66667</c:v>
                </c:pt>
                <c:pt idx="9">
                  <c:v>119704405000</c:v>
                </c:pt>
                <c:pt idx="10">
                  <c:v>146556690666.66666</c:v>
                </c:pt>
                <c:pt idx="11">
                  <c:v>157797059666.66666</c:v>
                </c:pt>
                <c:pt idx="12">
                  <c:v>168721948333.33334</c:v>
                </c:pt>
                <c:pt idx="13">
                  <c:v>183544731333.33334</c:v>
                </c:pt>
                <c:pt idx="14">
                  <c:v>200531461000</c:v>
                </c:pt>
                <c:pt idx="15">
                  <c:v>218924231333.33334</c:v>
                </c:pt>
                <c:pt idx="16">
                  <c:v>220340534333.33334</c:v>
                </c:pt>
                <c:pt idx="17">
                  <c:v>249311592333.33334</c:v>
                </c:pt>
                <c:pt idx="18">
                  <c:v>262254046999.99997</c:v>
                </c:pt>
                <c:pt idx="19">
                  <c:v>300256583333.33331</c:v>
                </c:pt>
                <c:pt idx="20">
                  <c:v>328636332000</c:v>
                </c:pt>
                <c:pt idx="21">
                  <c:v>365621913666.66669</c:v>
                </c:pt>
                <c:pt idx="22">
                  <c:v>361329269000</c:v>
                </c:pt>
                <c:pt idx="23">
                  <c:v>357717417666.66669</c:v>
                </c:pt>
                <c:pt idx="24">
                  <c:v>313031704333.33331</c:v>
                </c:pt>
                <c:pt idx="25">
                  <c:v>282073174666.66669</c:v>
                </c:pt>
                <c:pt idx="26">
                  <c:v>242276716333.33334</c:v>
                </c:pt>
                <c:pt idx="27">
                  <c:v>230922734000</c:v>
                </c:pt>
                <c:pt idx="28">
                  <c:v>221877098000</c:v>
                </c:pt>
                <c:pt idx="29">
                  <c:v>213256479333.33331</c:v>
                </c:pt>
                <c:pt idx="30">
                  <c:v>244433566000</c:v>
                </c:pt>
                <c:pt idx="31">
                  <c:v>262534708333.33331</c:v>
                </c:pt>
                <c:pt idx="32">
                  <c:v>254886005333.33331</c:v>
                </c:pt>
                <c:pt idx="33">
                  <c:v>211001999666.66669</c:v>
                </c:pt>
                <c:pt idx="34">
                  <c:v>176206084999.99997</c:v>
                </c:pt>
                <c:pt idx="35">
                  <c:v>188182413000</c:v>
                </c:pt>
                <c:pt idx="36">
                  <c:v>164049056000</c:v>
                </c:pt>
                <c:pt idx="37">
                  <c:v>110495745333.33334</c:v>
                </c:pt>
                <c:pt idx="38">
                  <c:v>120864009000</c:v>
                </c:pt>
                <c:pt idx="39">
                  <c:v>77143021666.666656</c:v>
                </c:pt>
                <c:pt idx="40">
                  <c:v>120843554666.66669</c:v>
                </c:pt>
                <c:pt idx="41">
                  <c:v>117199125000</c:v>
                </c:pt>
                <c:pt idx="42">
                  <c:v>113584996666.66666</c:v>
                </c:pt>
                <c:pt idx="43">
                  <c:v>128015367666.66666</c:v>
                </c:pt>
                <c:pt idx="44">
                  <c:v>138791424333.33334</c:v>
                </c:pt>
                <c:pt idx="45">
                  <c:v>172209381000</c:v>
                </c:pt>
                <c:pt idx="46">
                  <c:v>194711217666.66666</c:v>
                </c:pt>
                <c:pt idx="47">
                  <c:v>153847778666.66666</c:v>
                </c:pt>
                <c:pt idx="48">
                  <c:v>190047765000</c:v>
                </c:pt>
                <c:pt idx="49">
                  <c:v>224725210000</c:v>
                </c:pt>
                <c:pt idx="50">
                  <c:v>230244581333.33334</c:v>
                </c:pt>
                <c:pt idx="51">
                  <c:v>266680352333.33334</c:v>
                </c:pt>
                <c:pt idx="52">
                  <c:v>298664246000</c:v>
                </c:pt>
                <c:pt idx="53">
                  <c:v>347661881666.66663</c:v>
                </c:pt>
                <c:pt idx="54">
                  <c:v>312725824000</c:v>
                </c:pt>
                <c:pt idx="55">
                  <c:v>364328824333.33337</c:v>
                </c:pt>
                <c:pt idx="56">
                  <c:v>423166802333.33337</c:v>
                </c:pt>
                <c:pt idx="57">
                  <c:v>472010661000</c:v>
                </c:pt>
                <c:pt idx="58">
                  <c:v>545943653000</c:v>
                </c:pt>
                <c:pt idx="59">
                  <c:v>533635366000</c:v>
                </c:pt>
                <c:pt idx="60">
                  <c:v>574720789333.33337</c:v>
                </c:pt>
                <c:pt idx="61">
                  <c:v>632399982333.33337</c:v>
                </c:pt>
                <c:pt idx="62">
                  <c:v>662888920333.33337</c:v>
                </c:pt>
                <c:pt idx="63">
                  <c:v>876347332333.33337</c:v>
                </c:pt>
                <c:pt idx="64">
                  <c:v>765943283000</c:v>
                </c:pt>
                <c:pt idx="65">
                  <c:v>767476489000</c:v>
                </c:pt>
                <c:pt idx="66">
                  <c:v>973116141000</c:v>
                </c:pt>
                <c:pt idx="67">
                  <c:v>1011779170666.6666</c:v>
                </c:pt>
                <c:pt idx="68">
                  <c:v>929696989000</c:v>
                </c:pt>
                <c:pt idx="69">
                  <c:v>1099504292000</c:v>
                </c:pt>
                <c:pt idx="70">
                  <c:v>1210054803666.6667</c:v>
                </c:pt>
                <c:pt idx="71">
                  <c:v>1259006125666.6667</c:v>
                </c:pt>
                <c:pt idx="72">
                  <c:v>1216721856333.3333</c:v>
                </c:pt>
                <c:pt idx="73">
                  <c:v>1325507912333.3333</c:v>
                </c:pt>
                <c:pt idx="74">
                  <c:v>1441564449666.6667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78-4171-BD4D-7A801276EEC4}"/>
            </c:ext>
          </c:extLst>
        </c:ser>
        <c:ser>
          <c:idx val="9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'Analysis-Prediction'!$H$242:$H$316</c:f>
              <c:numCache>
                <c:formatCode>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19340000</c:v>
                </c:pt>
                <c:pt idx="9">
                  <c:v>329382000</c:v>
                </c:pt>
                <c:pt idx="10">
                  <c:v>376202000</c:v>
                </c:pt>
                <c:pt idx="11">
                  <c:v>1036364000</c:v>
                </c:pt>
                <c:pt idx="12">
                  <c:v>3384298000</c:v>
                </c:pt>
                <c:pt idx="13">
                  <c:v>4539370000</c:v>
                </c:pt>
                <c:pt idx="14">
                  <c:v>6423672000</c:v>
                </c:pt>
                <c:pt idx="15">
                  <c:v>6685486000</c:v>
                </c:pt>
                <c:pt idx="16">
                  <c:v>7313398000</c:v>
                </c:pt>
                <c:pt idx="17">
                  <c:v>11039818000</c:v>
                </c:pt>
                <c:pt idx="18">
                  <c:v>15310428000</c:v>
                </c:pt>
                <c:pt idx="19">
                  <c:v>25056838000</c:v>
                </c:pt>
                <c:pt idx="20">
                  <c:v>27855678000</c:v>
                </c:pt>
                <c:pt idx="21">
                  <c:v>43608896000</c:v>
                </c:pt>
                <c:pt idx="22">
                  <c:v>76209090000</c:v>
                </c:pt>
                <c:pt idx="23">
                  <c:v>108182270000</c:v>
                </c:pt>
                <c:pt idx="24">
                  <c:v>166958926000</c:v>
                </c:pt>
                <c:pt idx="25">
                  <c:v>227951480000</c:v>
                </c:pt>
                <c:pt idx="26">
                  <c:v>345010150000</c:v>
                </c:pt>
                <c:pt idx="27">
                  <c:v>382207062000</c:v>
                </c:pt>
                <c:pt idx="28">
                  <c:v>501766566000</c:v>
                </c:pt>
                <c:pt idx="29">
                  <c:v>552806140000</c:v>
                </c:pt>
                <c:pt idx="30">
                  <c:v>510309246000</c:v>
                </c:pt>
                <c:pt idx="31">
                  <c:v>502231150000</c:v>
                </c:pt>
                <c:pt idx="32">
                  <c:v>545347006000.00006</c:v>
                </c:pt>
                <c:pt idx="33">
                  <c:v>565546496000</c:v>
                </c:pt>
                <c:pt idx="34">
                  <c:v>587354238000</c:v>
                </c:pt>
                <c:pt idx="35">
                  <c:v>655267098000</c:v>
                </c:pt>
                <c:pt idx="36">
                  <c:v>767381454000</c:v>
                </c:pt>
                <c:pt idx="37">
                  <c:v>828076126000</c:v>
                </c:pt>
                <c:pt idx="38">
                  <c:v>910540764000</c:v>
                </c:pt>
                <c:pt idx="39">
                  <c:v>1053946094000</c:v>
                </c:pt>
                <c:pt idx="40">
                  <c:v>1058709433999.9999</c:v>
                </c:pt>
                <c:pt idx="41">
                  <c:v>1153723356000</c:v>
                </c:pt>
                <c:pt idx="42">
                  <c:v>1225130174000</c:v>
                </c:pt>
                <c:pt idx="43">
                  <c:v>1237552526000</c:v>
                </c:pt>
                <c:pt idx="44">
                  <c:v>1220582428000</c:v>
                </c:pt>
                <c:pt idx="45">
                  <c:v>1280879664000</c:v>
                </c:pt>
                <c:pt idx="46">
                  <c:v>1346804246000</c:v>
                </c:pt>
                <c:pt idx="47">
                  <c:v>1349457092000</c:v>
                </c:pt>
                <c:pt idx="48">
                  <c:v>1257288342000</c:v>
                </c:pt>
                <c:pt idx="49">
                  <c:v>1347404208000</c:v>
                </c:pt>
                <c:pt idx="50">
                  <c:v>1456508248000</c:v>
                </c:pt>
                <c:pt idx="51">
                  <c:v>1507785880000</c:v>
                </c:pt>
                <c:pt idx="52">
                  <c:v>1537652616000</c:v>
                </c:pt>
                <c:pt idx="53">
                  <c:v>1560128174000</c:v>
                </c:pt>
                <c:pt idx="54">
                  <c:v>1527465390000</c:v>
                </c:pt>
                <c:pt idx="55">
                  <c:v>1577056774000</c:v>
                </c:pt>
                <c:pt idx="56">
                  <c:v>1563972730000</c:v>
                </c:pt>
                <c:pt idx="57">
                  <c:v>1574437272000</c:v>
                </c:pt>
                <c:pt idx="58">
                  <c:v>1612849506000</c:v>
                </c:pt>
                <c:pt idx="59">
                  <c:v>1612416870000</c:v>
                </c:pt>
                <c:pt idx="60">
                  <c:v>1597709170000</c:v>
                </c:pt>
                <c:pt idx="61">
                  <c:v>1613936602000</c:v>
                </c:pt>
                <c:pt idx="62">
                  <c:v>1580408734000</c:v>
                </c:pt>
                <c:pt idx="63">
                  <c:v>1538662498000</c:v>
                </c:pt>
                <c:pt idx="64">
                  <c:v>1578032946000</c:v>
                </c:pt>
                <c:pt idx="65">
                  <c:v>1594331964000</c:v>
                </c:pt>
                <c:pt idx="66">
                  <c:v>1594355754000</c:v>
                </c:pt>
                <c:pt idx="67">
                  <c:v>1611387896000</c:v>
                </c:pt>
                <c:pt idx="68">
                  <c:v>1609899270000</c:v>
                </c:pt>
                <c:pt idx="69">
                  <c:v>1614168954000</c:v>
                </c:pt>
                <c:pt idx="70">
                  <c:v>1618818524000</c:v>
                </c:pt>
                <c:pt idx="71">
                  <c:v>1579757726000</c:v>
                </c:pt>
                <c:pt idx="72">
                  <c:v>1559289190000</c:v>
                </c:pt>
                <c:pt idx="73">
                  <c:v>1543074352000</c:v>
                </c:pt>
                <c:pt idx="74">
                  <c:v>1549746338000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78-4171-BD4D-7A801276E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4"/>
                <c:tx>
                  <c:v>Additional Nuclear</c:v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'Analysis-Prediction'!$A$242:$A$316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'Analysis-Prediction'!$I$242:$I$316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9670000</c:v>
                      </c:pt>
                      <c:pt idx="9">
                        <c:v>164691000</c:v>
                      </c:pt>
                      <c:pt idx="10">
                        <c:v>188101000</c:v>
                      </c:pt>
                      <c:pt idx="11">
                        <c:v>518182000</c:v>
                      </c:pt>
                      <c:pt idx="12">
                        <c:v>1692149000</c:v>
                      </c:pt>
                      <c:pt idx="13">
                        <c:v>2269685000</c:v>
                      </c:pt>
                      <c:pt idx="14">
                        <c:v>3211836000</c:v>
                      </c:pt>
                      <c:pt idx="15">
                        <c:v>3342743000</c:v>
                      </c:pt>
                      <c:pt idx="16">
                        <c:v>3656699000</c:v>
                      </c:pt>
                      <c:pt idx="17">
                        <c:v>5519909000</c:v>
                      </c:pt>
                      <c:pt idx="18">
                        <c:v>7655214000</c:v>
                      </c:pt>
                      <c:pt idx="19">
                        <c:v>12528419000</c:v>
                      </c:pt>
                      <c:pt idx="20">
                        <c:v>13927839000</c:v>
                      </c:pt>
                      <c:pt idx="21">
                        <c:v>21804448000</c:v>
                      </c:pt>
                      <c:pt idx="22">
                        <c:v>38104545000</c:v>
                      </c:pt>
                      <c:pt idx="23">
                        <c:v>54091135000</c:v>
                      </c:pt>
                      <c:pt idx="24">
                        <c:v>83479463000</c:v>
                      </c:pt>
                      <c:pt idx="25">
                        <c:v>113975740000</c:v>
                      </c:pt>
                      <c:pt idx="26">
                        <c:v>172505075000</c:v>
                      </c:pt>
                      <c:pt idx="27">
                        <c:v>191103531000</c:v>
                      </c:pt>
                      <c:pt idx="28">
                        <c:v>250883283000</c:v>
                      </c:pt>
                      <c:pt idx="29">
                        <c:v>276403070000</c:v>
                      </c:pt>
                      <c:pt idx="30">
                        <c:v>255154623000</c:v>
                      </c:pt>
                      <c:pt idx="31">
                        <c:v>251115575000</c:v>
                      </c:pt>
                      <c:pt idx="32">
                        <c:v>272673503000.00003</c:v>
                      </c:pt>
                      <c:pt idx="33">
                        <c:v>282773248000</c:v>
                      </c:pt>
                      <c:pt idx="34">
                        <c:v>293677119000</c:v>
                      </c:pt>
                      <c:pt idx="35">
                        <c:v>327633549000</c:v>
                      </c:pt>
                      <c:pt idx="36">
                        <c:v>383690727000</c:v>
                      </c:pt>
                      <c:pt idx="37">
                        <c:v>414038063000</c:v>
                      </c:pt>
                      <c:pt idx="38">
                        <c:v>455270382000</c:v>
                      </c:pt>
                      <c:pt idx="39">
                        <c:v>526973047000</c:v>
                      </c:pt>
                      <c:pt idx="40">
                        <c:v>529354716999.99994</c:v>
                      </c:pt>
                      <c:pt idx="41">
                        <c:v>576861678000</c:v>
                      </c:pt>
                      <c:pt idx="42">
                        <c:v>612565087000</c:v>
                      </c:pt>
                      <c:pt idx="43">
                        <c:v>618776263000</c:v>
                      </c:pt>
                      <c:pt idx="44">
                        <c:v>610291214000</c:v>
                      </c:pt>
                      <c:pt idx="45">
                        <c:v>640439832000</c:v>
                      </c:pt>
                      <c:pt idx="46">
                        <c:v>673402123000</c:v>
                      </c:pt>
                      <c:pt idx="47">
                        <c:v>674728546000</c:v>
                      </c:pt>
                      <c:pt idx="48">
                        <c:v>628644171000</c:v>
                      </c:pt>
                      <c:pt idx="49">
                        <c:v>673702104000</c:v>
                      </c:pt>
                      <c:pt idx="50">
                        <c:v>728254124000</c:v>
                      </c:pt>
                      <c:pt idx="51">
                        <c:v>753892940000</c:v>
                      </c:pt>
                      <c:pt idx="52">
                        <c:v>768826308000</c:v>
                      </c:pt>
                      <c:pt idx="53">
                        <c:v>780064087000</c:v>
                      </c:pt>
                      <c:pt idx="54">
                        <c:v>763732695000</c:v>
                      </c:pt>
                      <c:pt idx="55">
                        <c:v>788528387000</c:v>
                      </c:pt>
                      <c:pt idx="56">
                        <c:v>781986365000</c:v>
                      </c:pt>
                      <c:pt idx="57">
                        <c:v>787218636000</c:v>
                      </c:pt>
                      <c:pt idx="58">
                        <c:v>806424753000</c:v>
                      </c:pt>
                      <c:pt idx="59">
                        <c:v>806208435000</c:v>
                      </c:pt>
                      <c:pt idx="60">
                        <c:v>798854585000</c:v>
                      </c:pt>
                      <c:pt idx="61">
                        <c:v>806968301000</c:v>
                      </c:pt>
                      <c:pt idx="62">
                        <c:v>790204367000</c:v>
                      </c:pt>
                      <c:pt idx="63">
                        <c:v>769331249000</c:v>
                      </c:pt>
                      <c:pt idx="64">
                        <c:v>789016473000</c:v>
                      </c:pt>
                      <c:pt idx="65">
                        <c:v>797165982000</c:v>
                      </c:pt>
                      <c:pt idx="66">
                        <c:v>797177877000</c:v>
                      </c:pt>
                      <c:pt idx="67">
                        <c:v>805693948000</c:v>
                      </c:pt>
                      <c:pt idx="68">
                        <c:v>804949635000</c:v>
                      </c:pt>
                      <c:pt idx="69">
                        <c:v>807084477000</c:v>
                      </c:pt>
                      <c:pt idx="70">
                        <c:v>809409262000</c:v>
                      </c:pt>
                      <c:pt idx="71">
                        <c:v>789878863000</c:v>
                      </c:pt>
                      <c:pt idx="72">
                        <c:v>779644595000</c:v>
                      </c:pt>
                      <c:pt idx="73">
                        <c:v>771537176000</c:v>
                      </c:pt>
                      <c:pt idx="74">
                        <c:v>774873169000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878-4171-BD4D-7A801276EEC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Surplus</c:v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'Analysis-Prediction'!$A$242:$A$316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'Analysis-Prediction'!$L$242:$L$316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27694636000</c:v>
                      </c:pt>
                      <c:pt idx="37">
                        <c:v>1427820666.6666565</c:v>
                      </c:pt>
                      <c:pt idx="38">
                        <c:v>33264223000</c:v>
                      </c:pt>
                      <c:pt idx="39">
                        <c:v>26758121333.333344</c:v>
                      </c:pt>
                      <c:pt idx="40">
                        <c:v>17446611333.333313</c:v>
                      </c:pt>
                      <c:pt idx="41">
                        <c:v>73423297000</c:v>
                      </c:pt>
                      <c:pt idx="42">
                        <c:v>91390198333.333344</c:v>
                      </c:pt>
                      <c:pt idx="43">
                        <c:v>114020842333.33334</c:v>
                      </c:pt>
                      <c:pt idx="44">
                        <c:v>98005079666.666656</c:v>
                      </c:pt>
                      <c:pt idx="45">
                        <c:v>114803326000</c:v>
                      </c:pt>
                      <c:pt idx="46">
                        <c:v>156321523333.33334</c:v>
                      </c:pt>
                      <c:pt idx="47">
                        <c:v>150126651333.33334</c:v>
                      </c:pt>
                      <c:pt idx="48">
                        <c:v>123069007000</c:v>
                      </c:pt>
                      <c:pt idx="49">
                        <c:v>102356278000</c:v>
                      </c:pt>
                      <c:pt idx="50">
                        <c:v>131212247666.66666</c:v>
                      </c:pt>
                      <c:pt idx="51">
                        <c:v>146105523666.66666</c:v>
                      </c:pt>
                      <c:pt idx="52">
                        <c:v>137126546000</c:v>
                      </c:pt>
                      <c:pt idx="53">
                        <c:v>170288094333.33334</c:v>
                      </c:pt>
                      <c:pt idx="54">
                        <c:v>140880365000</c:v>
                      </c:pt>
                      <c:pt idx="55">
                        <c:v>148164489666.66666</c:v>
                      </c:pt>
                      <c:pt idx="56">
                        <c:v>144180267666.66666</c:v>
                      </c:pt>
                      <c:pt idx="57">
                        <c:v>202697975000</c:v>
                      </c:pt>
                      <c:pt idx="58">
                        <c:v>207501936000</c:v>
                      </c:pt>
                      <c:pt idx="59">
                        <c:v>225854925000</c:v>
                      </c:pt>
                      <c:pt idx="60">
                        <c:v>230473836666.66666</c:v>
                      </c:pt>
                      <c:pt idx="61">
                        <c:v>234310708666.66666</c:v>
                      </c:pt>
                      <c:pt idx="62">
                        <c:v>235199295666.66666</c:v>
                      </c:pt>
                      <c:pt idx="63">
                        <c:v>236371992666.66666</c:v>
                      </c:pt>
                      <c:pt idx="64">
                        <c:v>238495828000</c:v>
                      </c:pt>
                      <c:pt idx="65">
                        <c:v>237679105000</c:v>
                      </c:pt>
                      <c:pt idx="66">
                        <c:v>239220807000</c:v>
                      </c:pt>
                      <c:pt idx="67">
                        <c:v>245854179333.33334</c:v>
                      </c:pt>
                      <c:pt idx="68">
                        <c:v>248277157000</c:v>
                      </c:pt>
                      <c:pt idx="69">
                        <c:v>245099683000</c:v>
                      </c:pt>
                      <c:pt idx="70">
                        <c:v>252582935333.33334</c:v>
                      </c:pt>
                      <c:pt idx="71">
                        <c:v>246959523333.33334</c:v>
                      </c:pt>
                      <c:pt idx="72">
                        <c:v>241573173666.66666</c:v>
                      </c:pt>
                      <c:pt idx="73">
                        <c:v>235352502666.66666</c:v>
                      </c:pt>
                      <c:pt idx="74">
                        <c:v>242902686333.33334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878-4171-BD4D-7A801276EEC4}"/>
                  </c:ext>
                </c:extLst>
              </c15:ser>
            </c15:filteredLineSeries>
            <c15:filteredLineSeries>
              <c15:ser>
                <c:idx val="10"/>
                <c:order val="6"/>
                <c:tx>
                  <c:v>Coal</c:v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'Analysis-Prediction'!$A$242:$A$316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'Analysis-Prediction'!$B$242:$B$316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135451320000</c:v>
                      </c:pt>
                      <c:pt idx="1">
                        <c:v>154519994000</c:v>
                      </c:pt>
                      <c:pt idx="2">
                        <c:v>185203657000</c:v>
                      </c:pt>
                      <c:pt idx="3">
                        <c:v>195436666000</c:v>
                      </c:pt>
                      <c:pt idx="4">
                        <c:v>218846325000</c:v>
                      </c:pt>
                      <c:pt idx="5">
                        <c:v>239145966000</c:v>
                      </c:pt>
                      <c:pt idx="6">
                        <c:v>301362698000</c:v>
                      </c:pt>
                      <c:pt idx="7">
                        <c:v>338503484000</c:v>
                      </c:pt>
                      <c:pt idx="8">
                        <c:v>346382983666.66669</c:v>
                      </c:pt>
                      <c:pt idx="9">
                        <c:v>344310884000</c:v>
                      </c:pt>
                      <c:pt idx="10">
                        <c:v>378361509666.66669</c:v>
                      </c:pt>
                      <c:pt idx="11">
                        <c:v>402894629666.66669</c:v>
                      </c:pt>
                      <c:pt idx="12">
                        <c:v>421306619333.33331</c:v>
                      </c:pt>
                      <c:pt idx="13">
                        <c:v>449492676333.33331</c:v>
                      </c:pt>
                      <c:pt idx="14">
                        <c:v>492856107000</c:v>
                      </c:pt>
                      <c:pt idx="15">
                        <c:v>525115771333.33331</c:v>
                      </c:pt>
                      <c:pt idx="16">
                        <c:v>569707051333.33337</c:v>
                      </c:pt>
                      <c:pt idx="17">
                        <c:v>611634830333.33337</c:v>
                      </c:pt>
                      <c:pt idx="18">
                        <c:v>627931625000</c:v>
                      </c:pt>
                      <c:pt idx="19">
                        <c:v>680728440333.33337</c:v>
                      </c:pt>
                      <c:pt idx="20">
                        <c:v>701358627000</c:v>
                      </c:pt>
                      <c:pt idx="21">
                        <c:v>697126329666.66663</c:v>
                      </c:pt>
                      <c:pt idx="22">
                        <c:v>700400939000</c:v>
                      </c:pt>
                      <c:pt idx="23">
                        <c:v>753100886666.66663</c:v>
                      </c:pt>
                      <c:pt idx="24">
                        <c:v>819824982333.33337</c:v>
                      </c:pt>
                      <c:pt idx="25">
                        <c:v>790441007666.66663</c:v>
                      </c:pt>
                      <c:pt idx="26">
                        <c:v>795284530333.33337</c:v>
                      </c:pt>
                      <c:pt idx="27">
                        <c:v>880689816000</c:v>
                      </c:pt>
                      <c:pt idx="28">
                        <c:v>901590835000</c:v>
                      </c:pt>
                      <c:pt idx="29">
                        <c:v>883607726333.33337</c:v>
                      </c:pt>
                      <c:pt idx="30">
                        <c:v>989985550000</c:v>
                      </c:pt>
                      <c:pt idx="31">
                        <c:v>1077857176333.3334</c:v>
                      </c:pt>
                      <c:pt idx="32">
                        <c:v>1112312064333.3333</c:v>
                      </c:pt>
                      <c:pt idx="33">
                        <c:v>1097746454666.6666</c:v>
                      </c:pt>
                      <c:pt idx="34">
                        <c:v>1161531906000</c:v>
                      </c:pt>
                      <c:pt idx="35">
                        <c:v>1232469569000</c:v>
                      </c:pt>
                      <c:pt idx="36">
                        <c:v>1274231216000</c:v>
                      </c:pt>
                      <c:pt idx="37">
                        <c:v>1247818764333.3333</c:v>
                      </c:pt>
                      <c:pt idx="38">
                        <c:v>1312024495000</c:v>
                      </c:pt>
                      <c:pt idx="39">
                        <c:v>1364995091666.6667</c:v>
                      </c:pt>
                      <c:pt idx="40">
                        <c:v>1385914624666.6667</c:v>
                      </c:pt>
                      <c:pt idx="41">
                        <c:v>1379821696000</c:v>
                      </c:pt>
                      <c:pt idx="42">
                        <c:v>1364657272666.6667</c:v>
                      </c:pt>
                      <c:pt idx="43">
                        <c:v>1391455064666.6667</c:v>
                      </c:pt>
                      <c:pt idx="44">
                        <c:v>1462033749333.3333</c:v>
                      </c:pt>
                      <c:pt idx="45">
                        <c:v>1452796147000</c:v>
                      </c:pt>
                      <c:pt idx="46">
                        <c:v>1461588944666.6667</c:v>
                      </c:pt>
                      <c:pt idx="47">
                        <c:v>1547063475666.6667</c:v>
                      </c:pt>
                      <c:pt idx="48">
                        <c:v>1611213704000</c:v>
                      </c:pt>
                      <c:pt idx="49">
                        <c:v>1625625936000</c:v>
                      </c:pt>
                      <c:pt idx="50">
                        <c:v>1615866349333.3333</c:v>
                      </c:pt>
                      <c:pt idx="51">
                        <c:v>1691813643333.3333</c:v>
                      </c:pt>
                      <c:pt idx="52">
                        <c:v>1626550699000</c:v>
                      </c:pt>
                      <c:pt idx="53">
                        <c:v>1650591449666.6667</c:v>
                      </c:pt>
                      <c:pt idx="54">
                        <c:v>1698136261000</c:v>
                      </c:pt>
                      <c:pt idx="55">
                        <c:v>1694344914333.3333</c:v>
                      </c:pt>
                      <c:pt idx="56">
                        <c:v>1731391756333.3333</c:v>
                      </c:pt>
                      <c:pt idx="57">
                        <c:v>1707330934000</c:v>
                      </c:pt>
                      <c:pt idx="58">
                        <c:v>1729582046000</c:v>
                      </c:pt>
                      <c:pt idx="59">
                        <c:v>1700101437000</c:v>
                      </c:pt>
                      <c:pt idx="60">
                        <c:v>1474838163333.3333</c:v>
                      </c:pt>
                      <c:pt idx="61">
                        <c:v>1558748111333.3333</c:v>
                      </c:pt>
                      <c:pt idx="62">
                        <c:v>1454489276333.3333</c:v>
                      </c:pt>
                      <c:pt idx="63">
                        <c:v>1244113105333.3333</c:v>
                      </c:pt>
                      <c:pt idx="64">
                        <c:v>1304717005000</c:v>
                      </c:pt>
                      <c:pt idx="65">
                        <c:v>1303052365000</c:v>
                      </c:pt>
                      <c:pt idx="66">
                        <c:v>1075267340000</c:v>
                      </c:pt>
                      <c:pt idx="67">
                        <c:v>961098050666.66663</c:v>
                      </c:pt>
                      <c:pt idx="68">
                        <c:v>929521386000</c:v>
                      </c:pt>
                      <c:pt idx="69">
                        <c:v>873144852000</c:v>
                      </c:pt>
                      <c:pt idx="70">
                        <c:v>688928907666.66663</c:v>
                      </c:pt>
                      <c:pt idx="71">
                        <c:v>504408631666.66663</c:v>
                      </c:pt>
                      <c:pt idx="72">
                        <c:v>632558450333.33337</c:v>
                      </c:pt>
                      <c:pt idx="73">
                        <c:v>568917459333.33337</c:v>
                      </c:pt>
                      <c:pt idx="74">
                        <c:v>412277509666.66663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878-4171-BD4D-7A801276EEC4}"/>
                  </c:ext>
                </c:extLst>
              </c15:ser>
            </c15:filteredLineSeries>
          </c:ext>
        </c:extLst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Electricity</a:t>
                </a:r>
                <a:r>
                  <a:rPr lang="en-US" sz="1200" baseline="0"/>
                  <a:t> Generated</a:t>
                </a:r>
              </a:p>
              <a:p>
                <a:pPr>
                  <a:defRPr sz="1200"/>
                </a:pPr>
                <a:r>
                  <a:rPr lang="en-US" sz="1200" baseline="0"/>
                  <a:t>(Billion Kilowatthours)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1"/>
              <a:t>Fuel Consumption from</a:t>
            </a:r>
            <a:r>
              <a:rPr lang="en-US" sz="2000" b="1" baseline="0"/>
              <a:t> Net</a:t>
            </a:r>
            <a:r>
              <a:rPr lang="en-US" sz="2000" b="1"/>
              <a:t> Electricity</a:t>
            </a:r>
            <a:r>
              <a:rPr lang="en-US" sz="2000" b="1" baseline="0"/>
              <a:t> Generation</a:t>
            </a:r>
            <a:r>
              <a:rPr lang="en-US" sz="2000" b="1"/>
              <a:t>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'Combined Consumption'!$A$2:$A$76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'Combined Consumption'!$B$2:$B$76</c:f>
              <c:numCache>
                <c:formatCode>0.00</c:formatCode>
                <c:ptCount val="75"/>
                <c:pt idx="0">
                  <c:v>76170329.98367399</c:v>
                </c:pt>
                <c:pt idx="1">
                  <c:v>83343756.921218991</c:v>
                </c:pt>
                <c:pt idx="2">
                  <c:v>95951116.792708188</c:v>
                </c:pt>
                <c:pt idx="3">
                  <c:v>97133391.645212695</c:v>
                </c:pt>
                <c:pt idx="4">
                  <c:v>105140170.24157879</c:v>
                </c:pt>
                <c:pt idx="5">
                  <c:v>107396762.24573369</c:v>
                </c:pt>
                <c:pt idx="6">
                  <c:v>130416142.18831649</c:v>
                </c:pt>
                <c:pt idx="7">
                  <c:v>143588283.50256118</c:v>
                </c:pt>
                <c:pt idx="8">
                  <c:v>145847387.5011504</c:v>
                </c:pt>
                <c:pt idx="9">
                  <c:v>141270584.444199</c:v>
                </c:pt>
                <c:pt idx="10">
                  <c:v>152790969.21591869</c:v>
                </c:pt>
                <c:pt idx="11">
                  <c:v>160286254.39880729</c:v>
                </c:pt>
                <c:pt idx="12">
                  <c:v>165275560.6891416</c:v>
                </c:pt>
                <c:pt idx="13">
                  <c:v>175373198.6240043</c:v>
                </c:pt>
                <c:pt idx="14">
                  <c:v>191717605.16964179</c:v>
                </c:pt>
                <c:pt idx="15">
                  <c:v>204502525.58090788</c:v>
                </c:pt>
                <c:pt idx="16">
                  <c:v>222068036.29857928</c:v>
                </c:pt>
                <c:pt idx="17">
                  <c:v>241743696.73020807</c:v>
                </c:pt>
                <c:pt idx="18">
                  <c:v>248736013.31424507</c:v>
                </c:pt>
                <c:pt idx="19">
                  <c:v>270140615.37704426</c:v>
                </c:pt>
                <c:pt idx="20">
                  <c:v>281808687.09636986</c:v>
                </c:pt>
                <c:pt idx="21">
                  <c:v>290463946.71746761</c:v>
                </c:pt>
                <c:pt idx="22">
                  <c:v>296922113.85732931</c:v>
                </c:pt>
                <c:pt idx="23">
                  <c:v>319118346.15459657</c:v>
                </c:pt>
                <c:pt idx="24">
                  <c:v>353086811.30407411</c:v>
                </c:pt>
                <c:pt idx="25">
                  <c:v>355444763.05475998</c:v>
                </c:pt>
                <c:pt idx="26">
                  <c:v>368282907.08519036</c:v>
                </c:pt>
                <c:pt idx="27">
                  <c:v>406755287.53689778</c:v>
                </c:pt>
                <c:pt idx="28">
                  <c:v>432841373.6063661</c:v>
                </c:pt>
                <c:pt idx="29">
                  <c:v>436568872.16154689</c:v>
                </c:pt>
                <c:pt idx="30">
                  <c:v>478132828.30150557</c:v>
                </c:pt>
                <c:pt idx="31">
                  <c:v>516436422.50385445</c:v>
                </c:pt>
                <c:pt idx="32">
                  <c:v>541404955.90605509</c:v>
                </c:pt>
                <c:pt idx="33">
                  <c:v>538564389.15244675</c:v>
                </c:pt>
                <c:pt idx="34">
                  <c:v>567182136.51332641</c:v>
                </c:pt>
                <c:pt idx="35">
                  <c:v>602732684.60599947</c:v>
                </c:pt>
                <c:pt idx="36">
                  <c:v>629441727.1514802</c:v>
                </c:pt>
                <c:pt idx="37">
                  <c:v>621472124.07693541</c:v>
                </c:pt>
                <c:pt idx="38">
                  <c:v>651262592.72824371</c:v>
                </c:pt>
                <c:pt idx="39">
                  <c:v>687983114.24888933</c:v>
                </c:pt>
                <c:pt idx="40">
                  <c:v>700518717.62497795</c:v>
                </c:pt>
                <c:pt idx="41">
                  <c:v>709932487.07433152</c:v>
                </c:pt>
                <c:pt idx="42">
                  <c:v>711118539.44392681</c:v>
                </c:pt>
                <c:pt idx="43">
                  <c:v>721296807.04774082</c:v>
                </c:pt>
                <c:pt idx="44">
                  <c:v>754455785.84630001</c:v>
                </c:pt>
                <c:pt idx="45">
                  <c:v>760542099.79200113</c:v>
                </c:pt>
                <c:pt idx="46">
                  <c:v>771316078.39373243</c:v>
                </c:pt>
                <c:pt idx="47">
                  <c:v>813672638.17734241</c:v>
                </c:pt>
                <c:pt idx="48">
                  <c:v>835846959.24255061</c:v>
                </c:pt>
                <c:pt idx="49">
                  <c:v>849686697.77752531</c:v>
                </c:pt>
                <c:pt idx="50">
                  <c:v>853589821.84751785</c:v>
                </c:pt>
                <c:pt idx="51">
                  <c:v>894321589.33944082</c:v>
                </c:pt>
                <c:pt idx="52">
                  <c:v>874918802.8080945</c:v>
                </c:pt>
                <c:pt idx="53">
                  <c:v>886779133.27370632</c:v>
                </c:pt>
                <c:pt idx="54">
                  <c:v>911826001.16756725</c:v>
                </c:pt>
                <c:pt idx="55">
                  <c:v>921942791.58581638</c:v>
                </c:pt>
                <c:pt idx="56">
                  <c:v>941190120.22541666</c:v>
                </c:pt>
                <c:pt idx="57">
                  <c:v>931348499.79192567</c:v>
                </c:pt>
                <c:pt idx="58">
                  <c:v>948136366.34164882</c:v>
                </c:pt>
                <c:pt idx="59">
                  <c:v>943998335.86543822</c:v>
                </c:pt>
                <c:pt idx="60">
                  <c:v>846972085.4548496</c:v>
                </c:pt>
                <c:pt idx="61">
                  <c:v>884552700.62490296</c:v>
                </c:pt>
                <c:pt idx="62">
                  <c:v>845935294.90549946</c:v>
                </c:pt>
                <c:pt idx="63">
                  <c:v>747113312.29738772</c:v>
                </c:pt>
                <c:pt idx="64">
                  <c:v>778329793.65047312</c:v>
                </c:pt>
                <c:pt idx="65">
                  <c:v>772560176.97635722</c:v>
                </c:pt>
                <c:pt idx="66">
                  <c:v>669905173.90313005</c:v>
                </c:pt>
                <c:pt idx="67">
                  <c:v>615574247.81556416</c:v>
                </c:pt>
                <c:pt idx="68">
                  <c:v>603271523.28788912</c:v>
                </c:pt>
                <c:pt idx="69">
                  <c:v>578073395.04588902</c:v>
                </c:pt>
                <c:pt idx="70">
                  <c:v>488614759.65432</c:v>
                </c:pt>
                <c:pt idx="71">
                  <c:v>395375449.26201028</c:v>
                </c:pt>
                <c:pt idx="72">
                  <c:v>454893747.27546149</c:v>
                </c:pt>
                <c:pt idx="73">
                  <c:v>428947502.82031345</c:v>
                </c:pt>
                <c:pt idx="74">
                  <c:v>351266728.45483351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8-410A-8997-E08883DC6CD0}"/>
            </c:ext>
          </c:extLst>
        </c:ser>
        <c:ser>
          <c:idx val="6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'Combined Consumption'!$A$2:$A$76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'Combined Consumption'!$G$2:$G$76</c:f>
              <c:numCache>
                <c:formatCode>0.00</c:formatCode>
                <c:ptCount val="75"/>
                <c:pt idx="0">
                  <c:v>10409257</c:v>
                </c:pt>
                <c:pt idx="1">
                  <c:v>11841097</c:v>
                </c:pt>
                <c:pt idx="2">
                  <c:v>10039365</c:v>
                </c:pt>
                <c:pt idx="3">
                  <c:v>10553226</c:v>
                </c:pt>
                <c:pt idx="4">
                  <c:v>12911366</c:v>
                </c:pt>
                <c:pt idx="5">
                  <c:v>10478965</c:v>
                </c:pt>
                <c:pt idx="6">
                  <c:v>11818018</c:v>
                </c:pt>
                <c:pt idx="7">
                  <c:v>11415627</c:v>
                </c:pt>
                <c:pt idx="8">
                  <c:v>12511801</c:v>
                </c:pt>
                <c:pt idx="9">
                  <c:v>12193719</c:v>
                </c:pt>
                <c:pt idx="10">
                  <c:v>13857291</c:v>
                </c:pt>
                <c:pt idx="11">
                  <c:v>13846613.116</c:v>
                </c:pt>
                <c:pt idx="12">
                  <c:v>13959211.946</c:v>
                </c:pt>
                <c:pt idx="13">
                  <c:v>14019158.157</c:v>
                </c:pt>
                <c:pt idx="14">
                  <c:v>14650232.687999999</c:v>
                </c:pt>
                <c:pt idx="15">
                  <c:v>15879129.621000001</c:v>
                </c:pt>
                <c:pt idx="16">
                  <c:v>18086805.530999999</c:v>
                </c:pt>
                <c:pt idx="17">
                  <c:v>22128970.077999998</c:v>
                </c:pt>
                <c:pt idx="18">
                  <c:v>25320676.929000001</c:v>
                </c:pt>
                <c:pt idx="19">
                  <c:v>29616772.333999999</c:v>
                </c:pt>
                <c:pt idx="20">
                  <c:v>39411228.795000002</c:v>
                </c:pt>
                <c:pt idx="21">
                  <c:v>53251451.344175093</c:v>
                </c:pt>
                <c:pt idx="22">
                  <c:v>62794877.925822504</c:v>
                </c:pt>
                <c:pt idx="23">
                  <c:v>78089178.870246589</c:v>
                </c:pt>
                <c:pt idx="24">
                  <c:v>88418593.59707579</c:v>
                </c:pt>
                <c:pt idx="25">
                  <c:v>84761947.645009294</c:v>
                </c:pt>
                <c:pt idx="26">
                  <c:v>79525810.489551991</c:v>
                </c:pt>
                <c:pt idx="27">
                  <c:v>87341222.956713706</c:v>
                </c:pt>
                <c:pt idx="28">
                  <c:v>98010192.117606297</c:v>
                </c:pt>
                <c:pt idx="29">
                  <c:v>100188037.86502311</c:v>
                </c:pt>
                <c:pt idx="30">
                  <c:v>82400655.406913593</c:v>
                </c:pt>
                <c:pt idx="31">
                  <c:v>66136201.015055291</c:v>
                </c:pt>
                <c:pt idx="32">
                  <c:v>55250453.548473701</c:v>
                </c:pt>
                <c:pt idx="33">
                  <c:v>39349489.276989803</c:v>
                </c:pt>
                <c:pt idx="34">
                  <c:v>38780139.539923206</c:v>
                </c:pt>
                <c:pt idx="35">
                  <c:v>32331334.380113404</c:v>
                </c:pt>
                <c:pt idx="36">
                  <c:v>27435838.669637904</c:v>
                </c:pt>
                <c:pt idx="37">
                  <c:v>36469406.268505305</c:v>
                </c:pt>
                <c:pt idx="38">
                  <c:v>31617663.531025998</c:v>
                </c:pt>
                <c:pt idx="39">
                  <c:v>39322062.797223493</c:v>
                </c:pt>
                <c:pt idx="40">
                  <c:v>42912864.336009502</c:v>
                </c:pt>
                <c:pt idx="41">
                  <c:v>32550130.380355299</c:v>
                </c:pt>
                <c:pt idx="42">
                  <c:v>30245973.619440302</c:v>
                </c:pt>
                <c:pt idx="43">
                  <c:v>25130814.605249297</c:v>
                </c:pt>
                <c:pt idx="44">
                  <c:v>28664743.279914301</c:v>
                </c:pt>
                <c:pt idx="45">
                  <c:v>27117829.340530399</c:v>
                </c:pt>
                <c:pt idx="46">
                  <c:v>19525077.790933602</c:v>
                </c:pt>
                <c:pt idx="47">
                  <c:v>21106024.648090601</c:v>
                </c:pt>
                <c:pt idx="48">
                  <c:v>23902018.1240272</c:v>
                </c:pt>
                <c:pt idx="49">
                  <c:v>33569557.666328996</c:v>
                </c:pt>
                <c:pt idx="50">
                  <c:v>31163811.325509697</c:v>
                </c:pt>
                <c:pt idx="51">
                  <c:v>29477867.094940398</c:v>
                </c:pt>
                <c:pt idx="52">
                  <c:v>32786898.1354203</c:v>
                </c:pt>
                <c:pt idx="53">
                  <c:v>25293386.343380302</c:v>
                </c:pt>
                <c:pt idx="54">
                  <c:v>31521943.670502197</c:v>
                </c:pt>
                <c:pt idx="55">
                  <c:v>31924347.626455899</c:v>
                </c:pt>
                <c:pt idx="56">
                  <c:v>32591393.918327302</c:v>
                </c:pt>
                <c:pt idx="57">
                  <c:v>17626963.272286702</c:v>
                </c:pt>
                <c:pt idx="58">
                  <c:v>17740862.759883501</c:v>
                </c:pt>
                <c:pt idx="59">
                  <c:v>12898932.829861999</c:v>
                </c:pt>
                <c:pt idx="60">
                  <c:v>10823532.149717301</c:v>
                </c:pt>
                <c:pt idx="61">
                  <c:v>10543031.817534899</c:v>
                </c:pt>
                <c:pt idx="62">
                  <c:v>8616939.6534727998</c:v>
                </c:pt>
                <c:pt idx="63">
                  <c:v>6180748.7056986</c:v>
                </c:pt>
                <c:pt idx="64">
                  <c:v>7478989.9412800996</c:v>
                </c:pt>
                <c:pt idx="65">
                  <c:v>8591396.8829562999</c:v>
                </c:pt>
                <c:pt idx="66">
                  <c:v>8026538.1969785998</c:v>
                </c:pt>
                <c:pt idx="67">
                  <c:v>7150855.2280960009</c:v>
                </c:pt>
                <c:pt idx="68">
                  <c:v>6360031.5164925996</c:v>
                </c:pt>
                <c:pt idx="69">
                  <c:v>7561556.3055721</c:v>
                </c:pt>
                <c:pt idx="70">
                  <c:v>5526441.1672965996</c:v>
                </c:pt>
                <c:pt idx="71">
                  <c:v>5456579.6062116995</c:v>
                </c:pt>
                <c:pt idx="72">
                  <c:v>6040356.7189931003</c:v>
                </c:pt>
                <c:pt idx="73">
                  <c:v>7045104.7103730999</c:v>
                </c:pt>
                <c:pt idx="74">
                  <c:v>5069418.4085176997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38-410A-8997-E08883DC6CD0}"/>
            </c:ext>
          </c:extLst>
        </c:ser>
        <c:ser>
          <c:idx val="7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'Combined Consumption'!$A$2:$A$76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'Combined Consumption'!$H$2:$H$76</c:f>
              <c:numCache>
                <c:formatCode>0</c:formatCode>
                <c:ptCount val="75"/>
                <c:pt idx="0">
                  <c:v>13202904</c:v>
                </c:pt>
                <c:pt idx="1">
                  <c:v>15094056</c:v>
                </c:pt>
                <c:pt idx="2">
                  <c:v>18333552</c:v>
                </c:pt>
                <c:pt idx="3">
                  <c:v>21842807.999999996</c:v>
                </c:pt>
                <c:pt idx="4">
                  <c:v>24822528</c:v>
                </c:pt>
                <c:pt idx="5">
                  <c:v>27971952</c:v>
                </c:pt>
                <c:pt idx="6">
                  <c:v>27678720</c:v>
                </c:pt>
                <c:pt idx="7">
                  <c:v>29743464</c:v>
                </c:pt>
                <c:pt idx="8">
                  <c:v>32067384.000000004</c:v>
                </c:pt>
                <c:pt idx="9">
                  <c:v>32948472.000000004</c:v>
                </c:pt>
                <c:pt idx="10">
                  <c:v>39084216</c:v>
                </c:pt>
                <c:pt idx="11">
                  <c:v>41394287.999999993</c:v>
                </c:pt>
                <c:pt idx="12">
                  <c:v>43802808</c:v>
                </c:pt>
                <c:pt idx="13">
                  <c:v>47183376</c:v>
                </c:pt>
                <c:pt idx="14">
                  <c:v>51467352</c:v>
                </c:pt>
                <c:pt idx="15">
                  <c:v>55749504.000000007</c:v>
                </c:pt>
                <c:pt idx="16">
                  <c:v>55706424.000000007</c:v>
                </c:pt>
                <c:pt idx="17">
                  <c:v>62638776</c:v>
                </c:pt>
                <c:pt idx="18">
                  <c:v>65912448</c:v>
                </c:pt>
                <c:pt idx="19">
                  <c:v>75549816</c:v>
                </c:pt>
                <c:pt idx="20">
                  <c:v>83703408</c:v>
                </c:pt>
                <c:pt idx="21">
                  <c:v>94364640.000000015</c:v>
                </c:pt>
                <c:pt idx="22">
                  <c:v>95424432</c:v>
                </c:pt>
                <c:pt idx="23">
                  <c:v>95445912</c:v>
                </c:pt>
                <c:pt idx="24">
                  <c:v>87844128</c:v>
                </c:pt>
                <c:pt idx="25">
                  <c:v>82642272</c:v>
                </c:pt>
                <c:pt idx="26">
                  <c:v>75784055.999999985</c:v>
                </c:pt>
                <c:pt idx="27">
                  <c:v>73940832</c:v>
                </c:pt>
                <c:pt idx="28">
                  <c:v>76588799.999999985</c:v>
                </c:pt>
                <c:pt idx="29">
                  <c:v>76520712</c:v>
                </c:pt>
                <c:pt idx="30">
                  <c:v>83772552</c:v>
                </c:pt>
                <c:pt idx="31">
                  <c:v>88358280</c:v>
                </c:pt>
                <c:pt idx="32">
                  <c:v>87363696</c:v>
                </c:pt>
                <c:pt idx="33">
                  <c:v>77412432</c:v>
                </c:pt>
                <c:pt idx="34">
                  <c:v>69858408</c:v>
                </c:pt>
                <c:pt idx="35">
                  <c:v>74672208</c:v>
                </c:pt>
                <c:pt idx="36">
                  <c:v>73057992</c:v>
                </c:pt>
                <c:pt idx="37">
                  <c:v>62456880</c:v>
                </c:pt>
                <c:pt idx="38">
                  <c:v>68257224</c:v>
                </c:pt>
                <c:pt idx="39">
                  <c:v>63254712</c:v>
                </c:pt>
                <c:pt idx="40">
                  <c:v>74524392</c:v>
                </c:pt>
                <c:pt idx="41">
                  <c:v>77870856</c:v>
                </c:pt>
                <c:pt idx="42">
                  <c:v>79582200</c:v>
                </c:pt>
                <c:pt idx="43">
                  <c:v>82748904.000000015</c:v>
                </c:pt>
                <c:pt idx="44">
                  <c:v>83351568</c:v>
                </c:pt>
                <c:pt idx="45">
                  <c:v>93661104</c:v>
                </c:pt>
                <c:pt idx="46">
                  <c:v>101676624</c:v>
                </c:pt>
                <c:pt idx="47">
                  <c:v>91365624</c:v>
                </c:pt>
                <c:pt idx="48">
                  <c:v>97555272</c:v>
                </c:pt>
                <c:pt idx="49">
                  <c:v>110118816</c:v>
                </c:pt>
                <c:pt idx="50">
                  <c:v>115668744</c:v>
                </c:pt>
                <c:pt idx="51">
                  <c:v>124951776</c:v>
                </c:pt>
                <c:pt idx="52">
                  <c:v>128215224</c:v>
                </c:pt>
                <c:pt idx="53">
                  <c:v>136125528</c:v>
                </c:pt>
                <c:pt idx="54">
                  <c:v>123245160.00000001</c:v>
                </c:pt>
                <c:pt idx="55">
                  <c:v>131130312</c:v>
                </c:pt>
                <c:pt idx="56">
                  <c:v>140859480.00000003</c:v>
                </c:pt>
                <c:pt idx="57">
                  <c:v>149330400.00000003</c:v>
                </c:pt>
                <c:pt idx="58">
                  <c:v>164193792</c:v>
                </c:pt>
                <c:pt idx="59">
                  <c:v>160041096</c:v>
                </c:pt>
                <c:pt idx="60">
                  <c:v>164940792.00000003</c:v>
                </c:pt>
                <c:pt idx="61">
                  <c:v>177292416</c:v>
                </c:pt>
                <c:pt idx="62">
                  <c:v>181772712</c:v>
                </c:pt>
                <c:pt idx="63">
                  <c:v>218659032</c:v>
                </c:pt>
                <c:pt idx="64">
                  <c:v>196578144</c:v>
                </c:pt>
                <c:pt idx="65">
                  <c:v>195503568</c:v>
                </c:pt>
                <c:pt idx="66">
                  <c:v>230720880.00000003</c:v>
                </c:pt>
                <c:pt idx="67">
                  <c:v>239646480.00000003</c:v>
                </c:pt>
                <c:pt idx="68">
                  <c:v>222373560.00000003</c:v>
                </c:pt>
                <c:pt idx="69">
                  <c:v>254383464</c:v>
                </c:pt>
                <c:pt idx="70">
                  <c:v>271184472</c:v>
                </c:pt>
                <c:pt idx="71">
                  <c:v>279161352</c:v>
                </c:pt>
                <c:pt idx="72">
                  <c:v>269486088</c:v>
                </c:pt>
                <c:pt idx="73">
                  <c:v>290197080</c:v>
                </c:pt>
                <c:pt idx="74">
                  <c:v>310564968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38-410A-8997-E08883DC6CD0}"/>
            </c:ext>
          </c:extLst>
        </c:ser>
        <c:ser>
          <c:idx val="12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'Combined Consumption'!$A$2:$A$76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'Combined Consumption'!$M$2:$M$76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13308.7862</c:v>
                </c:pt>
                <c:pt idx="43">
                  <c:v>16539.821</c:v>
                </c:pt>
                <c:pt idx="44">
                  <c:v>17347.579699999998</c:v>
                </c:pt>
                <c:pt idx="45">
                  <c:v>15539.738800000001</c:v>
                </c:pt>
                <c:pt idx="46">
                  <c:v>19655.4617</c:v>
                </c:pt>
                <c:pt idx="47">
                  <c:v>17770.691400000003</c:v>
                </c:pt>
                <c:pt idx="48">
                  <c:v>18539.985400000001</c:v>
                </c:pt>
                <c:pt idx="49">
                  <c:v>14693.5154</c:v>
                </c:pt>
                <c:pt idx="50">
                  <c:v>22617.243600000002</c:v>
                </c:pt>
                <c:pt idx="51">
                  <c:v>19809.320500000002</c:v>
                </c:pt>
                <c:pt idx="52">
                  <c:v>20270.896900000003</c:v>
                </c:pt>
                <c:pt idx="53">
                  <c:v>22001.808400000002</c:v>
                </c:pt>
                <c:pt idx="54">
                  <c:v>23963.508100000003</c:v>
                </c:pt>
                <c:pt idx="55">
                  <c:v>19270.814699999999</c:v>
                </c:pt>
                <c:pt idx="56">
                  <c:v>22424.920100000003</c:v>
                </c:pt>
                <c:pt idx="57">
                  <c:v>19886.249900000003</c:v>
                </c:pt>
                <c:pt idx="58">
                  <c:v>17501.4385</c:v>
                </c:pt>
                <c:pt idx="59">
                  <c:v>19732.391100000001</c:v>
                </c:pt>
                <c:pt idx="60">
                  <c:v>19001.561799999999</c:v>
                </c:pt>
                <c:pt idx="61">
                  <c:v>17039.862100000002</c:v>
                </c:pt>
                <c:pt idx="62">
                  <c:v>19578.532299999999</c:v>
                </c:pt>
                <c:pt idx="63">
                  <c:v>19040.0265</c:v>
                </c:pt>
                <c:pt idx="64">
                  <c:v>16385.962200000002</c:v>
                </c:pt>
                <c:pt idx="65">
                  <c:v>19424.673500000001</c:v>
                </c:pt>
                <c:pt idx="66">
                  <c:v>18232.267800000001</c:v>
                </c:pt>
                <c:pt idx="67">
                  <c:v>16039.7799</c:v>
                </c:pt>
                <c:pt idx="68">
                  <c:v>17501.4385</c:v>
                </c:pt>
                <c:pt idx="69">
                  <c:v>19386.2088</c:v>
                </c:pt>
                <c:pt idx="70">
                  <c:v>16616.750400000001</c:v>
                </c:pt>
                <c:pt idx="71">
                  <c:v>18693.8442</c:v>
                </c:pt>
                <c:pt idx="72">
                  <c:v>17078.326800000003</c:v>
                </c:pt>
                <c:pt idx="73">
                  <c:v>17078.326800000003</c:v>
                </c:pt>
                <c:pt idx="74">
                  <c:v>16886.0033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538-410A-8997-E08883DC6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543759"/>
        <c:axId val="1129551439"/>
        <c:extLst/>
      </c:lineChart>
      <c:catAx>
        <c:axId val="11295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51439"/>
        <c:crosses val="autoZero"/>
        <c:auto val="1"/>
        <c:lblAlgn val="ctr"/>
        <c:lblOffset val="100"/>
        <c:noMultiLvlLbl val="0"/>
      </c:catAx>
      <c:valAx>
        <c:axId val="1129551439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Fuel Consumption (Metric 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4375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100% Increase in Electricity Generation from Nuclear</a:t>
            </a:r>
          </a:p>
          <a:p>
            <a:pPr>
              <a:defRPr/>
            </a:pPr>
            <a:r>
              <a:rPr lang="en-US"/>
              <a:t>- Waste</a:t>
            </a:r>
            <a:r>
              <a:rPr lang="en-US" baseline="0"/>
              <a:t> Produced b</a:t>
            </a:r>
            <a:r>
              <a:rPr lang="en-US"/>
              <a:t>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'Analysis-Prediction'!$A$242:$A$316</c15:sqref>
                  </c15:fullRef>
                </c:ext>
              </c:extLst>
              <c:f>'Analysis-Prediction'!$A$262:$A$316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'Analysis-Prediction'!$O$242:$O$316</c15:sqref>
                  </c15:fullRef>
                </c:ext>
              </c:extLst>
              <c:f>'Analysis-Prediction'!$O$262:$O$316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796494398.66598439</c:v>
                </c:pt>
                <c:pt idx="5">
                  <c:v>774475458.01120245</c:v>
                </c:pt>
                <c:pt idx="6">
                  <c:v>779303769.95824635</c:v>
                </c:pt>
                <c:pt idx="7">
                  <c:v>862162893.84664214</c:v>
                </c:pt>
                <c:pt idx="8">
                  <c:v>893205067.41219187</c:v>
                </c:pt>
                <c:pt idx="9">
                  <c:v>881845402.04206264</c:v>
                </c:pt>
                <c:pt idx="10">
                  <c:v>986239305.94963074</c:v>
                </c:pt>
                <c:pt idx="11">
                  <c:v>1069938744.9253583</c:v>
                </c:pt>
                <c:pt idx="12">
                  <c:v>1106443384.0863149</c:v>
                </c:pt>
                <c:pt idx="13">
                  <c:v>1102098558.2809572</c:v>
                </c:pt>
                <c:pt idx="14">
                  <c:v>1159013845.7849786</c:v>
                </c:pt>
                <c:pt idx="15">
                  <c:v>1224899604.1998522</c:v>
                </c:pt>
                <c:pt idx="16">
                  <c:v>1229671534.4181831</c:v>
                </c:pt>
                <c:pt idx="17">
                  <c:v>1235561086.4717405</c:v>
                </c:pt>
                <c:pt idx="18">
                  <c:v>1260775203.1381295</c:v>
                </c:pt>
                <c:pt idx="19">
                  <c:v>1309477262.5043316</c:v>
                </c:pt>
                <c:pt idx="20">
                  <c:v>1344379865.1801393</c:v>
                </c:pt>
                <c:pt idx="21">
                  <c:v>1285228298.6029432</c:v>
                </c:pt>
                <c:pt idx="22">
                  <c:v>1255822138.7643137</c:v>
                </c:pt>
                <c:pt idx="23">
                  <c:v>1254087033.9525578</c:v>
                </c:pt>
                <c:pt idx="24">
                  <c:v>1336440254.9368851</c:v>
                </c:pt>
                <c:pt idx="25">
                  <c:v>1315241003.0075755</c:v>
                </c:pt>
                <c:pt idx="26">
                  <c:v>1285092718.3907716</c:v>
                </c:pt>
                <c:pt idx="27">
                  <c:v>1380792977.975877</c:v>
                </c:pt>
                <c:pt idx="28">
                  <c:v>1467901514.7351933</c:v>
                </c:pt>
                <c:pt idx="29">
                  <c:v>1504144079.5251381</c:v>
                </c:pt>
                <c:pt idx="30">
                  <c:v>1465908206.6698203</c:v>
                </c:pt>
                <c:pt idx="31">
                  <c:v>1532234827.214051</c:v>
                </c:pt>
                <c:pt idx="32">
                  <c:v>1478580226.9560349</c:v>
                </c:pt>
                <c:pt idx="33">
                  <c:v>1463449725.7599883</c:v>
                </c:pt>
                <c:pt idx="34">
                  <c:v>1539301504.6226237</c:v>
                </c:pt>
                <c:pt idx="35">
                  <c:v>1533947486.8849142</c:v>
                </c:pt>
                <c:pt idx="36">
                  <c:v>1580023911.3839498</c:v>
                </c:pt>
                <c:pt idx="37">
                  <c:v>1491809677.878233</c:v>
                </c:pt>
                <c:pt idx="38">
                  <c:v>1512611012.7902508</c:v>
                </c:pt>
                <c:pt idx="39">
                  <c:v>1466563487.5784407</c:v>
                </c:pt>
                <c:pt idx="40">
                  <c:v>1243672488.261209</c:v>
                </c:pt>
                <c:pt idx="41">
                  <c:v>1324311646.3786948</c:v>
                </c:pt>
                <c:pt idx="42">
                  <c:v>1222675015.9190216</c:v>
                </c:pt>
                <c:pt idx="43">
                  <c:v>1015273629.9481466</c:v>
                </c:pt>
                <c:pt idx="44">
                  <c:v>1068656307.7064061</c:v>
                </c:pt>
                <c:pt idx="45">
                  <c:v>1065178790.2092298</c:v>
                </c:pt>
                <c:pt idx="46">
                  <c:v>842581382.79196203</c:v>
                </c:pt>
                <c:pt idx="47">
                  <c:v>722329810.76513362</c:v>
                </c:pt>
                <c:pt idx="48">
                  <c:v>686467468.17373753</c:v>
                </c:pt>
                <c:pt idx="49">
                  <c:v>634012887.76503408</c:v>
                </c:pt>
                <c:pt idx="50">
                  <c:v>443112820.76669741</c:v>
                </c:pt>
                <c:pt idx="51">
                  <c:v>264305152.72699109</c:v>
                </c:pt>
                <c:pt idx="52">
                  <c:v>398666197.5650034</c:v>
                </c:pt>
                <c:pt idx="53">
                  <c:v>343749403.55881035</c:v>
                </c:pt>
                <c:pt idx="54">
                  <c:v>175385672.01295459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E-46BA-8136-C7F547C3EF53}"/>
            </c:ext>
          </c:extLst>
        </c:ser>
        <c:ser>
          <c:idx val="2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'Analysis-Prediction'!$A$242:$A$316</c15:sqref>
                  </c15:fullRef>
                </c:ext>
              </c:extLst>
              <c:f>'Analysis-Prediction'!$A$262:$A$316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'Analysis-Prediction'!$P$242:$P$316</c15:sqref>
                  </c15:fullRef>
                </c:ext>
              </c:extLst>
              <c:f>'Analysis-Prediction'!$P$262:$P$316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240575315.93282935</c:v>
                </c:pt>
                <c:pt idx="5">
                  <c:v>220854768.71936283</c:v>
                </c:pt>
                <c:pt idx="6">
                  <c:v>190236628.81260329</c:v>
                </c:pt>
                <c:pt idx="7">
                  <c:v>208898435.32617411</c:v>
                </c:pt>
                <c:pt idx="8">
                  <c:v>224257551.75588244</c:v>
                </c:pt>
                <c:pt idx="9">
                  <c:v>223781026.42207402</c:v>
                </c:pt>
                <c:pt idx="10">
                  <c:v>177444907.15442353</c:v>
                </c:pt>
                <c:pt idx="11">
                  <c:v>130418782.88774264</c:v>
                </c:pt>
                <c:pt idx="12">
                  <c:v>92510089.285993621</c:v>
                </c:pt>
                <c:pt idx="13">
                  <c:v>42137377.743370593</c:v>
                </c:pt>
                <c:pt idx="14">
                  <c:v>37422094.963097669</c:v>
                </c:pt>
                <c:pt idx="15">
                  <c:v>8551385.4714254141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E-46BA-8136-C7F547C3EF53}"/>
            </c:ext>
          </c:extLst>
        </c:ser>
        <c:ser>
          <c:idx val="4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'Analysis-Prediction'!$A$242:$A$316</c15:sqref>
                  </c15:fullRef>
                </c:ext>
              </c:extLst>
              <c:f>'Analysis-Prediction'!$A$262:$A$316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'Analysis-Prediction'!$Q$242:$Q$316</c15:sqref>
                  </c15:fullRef>
                </c:ext>
              </c:extLst>
              <c:f>'Analysis-Prediction'!$Q$262:$Q$316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182497184.29862469</c:v>
                </c:pt>
                <c:pt idx="5">
                  <c:v>164439013.85936019</c:v>
                </c:pt>
                <c:pt idx="6">
                  <c:v>138824536.00435981</c:v>
                </c:pt>
                <c:pt idx="7">
                  <c:v>130974920.99027224</c:v>
                </c:pt>
                <c:pt idx="8">
                  <c:v>126445420.20260307</c:v>
                </c:pt>
                <c:pt idx="9">
                  <c:v>122060526.74439123</c:v>
                </c:pt>
                <c:pt idx="10">
                  <c:v>142100587.87109306</c:v>
                </c:pt>
                <c:pt idx="11">
                  <c:v>151888625.87616274</c:v>
                </c:pt>
                <c:pt idx="12">
                  <c:v>145797343.37428147</c:v>
                </c:pt>
                <c:pt idx="13">
                  <c:v>121377745.54570247</c:v>
                </c:pt>
                <c:pt idx="14">
                  <c:v>101310390.2959206</c:v>
                </c:pt>
                <c:pt idx="15">
                  <c:v>107310579.26292402</c:v>
                </c:pt>
                <c:pt idx="16">
                  <c:v>93385351.860218376</c:v>
                </c:pt>
                <c:pt idx="17">
                  <c:v>62951091.59755557</c:v>
                </c:pt>
                <c:pt idx="18">
                  <c:v>68541422.055080667</c:v>
                </c:pt>
                <c:pt idx="19">
                  <c:v>43564630.271750875</c:v>
                </c:pt>
                <c:pt idx="20">
                  <c:v>68373452.789490238</c:v>
                </c:pt>
                <c:pt idx="21">
                  <c:v>66429273.025920942</c:v>
                </c:pt>
                <c:pt idx="22">
                  <c:v>63961792.478393376</c:v>
                </c:pt>
                <c:pt idx="23">
                  <c:v>71251064.926141664</c:v>
                </c:pt>
                <c:pt idx="24">
                  <c:v>76065989.247901931</c:v>
                </c:pt>
                <c:pt idx="25">
                  <c:v>94155640.495769486</c:v>
                </c:pt>
                <c:pt idx="26">
                  <c:v>106022699.77084453</c:v>
                </c:pt>
                <c:pt idx="27">
                  <c:v>83240301.728371024</c:v>
                </c:pt>
                <c:pt idx="28">
                  <c:v>104102177.24896534</c:v>
                </c:pt>
                <c:pt idx="29">
                  <c:v>123889508.62063873</c:v>
                </c:pt>
                <c:pt idx="30">
                  <c:v>126519748.98387784</c:v>
                </c:pt>
                <c:pt idx="31">
                  <c:v>144594771.23943317</c:v>
                </c:pt>
                <c:pt idx="32">
                  <c:v>155746922.21360013</c:v>
                </c:pt>
                <c:pt idx="33">
                  <c:v>175047463.72402307</c:v>
                </c:pt>
                <c:pt idx="34">
                  <c:v>153333412.04584977</c:v>
                </c:pt>
                <c:pt idx="35">
                  <c:v>172441870.33610621</c:v>
                </c:pt>
                <c:pt idx="36">
                  <c:v>197336029.56355646</c:v>
                </c:pt>
                <c:pt idx="37">
                  <c:v>217239458.11987084</c:v>
                </c:pt>
                <c:pt idx="38">
                  <c:v>248877356.05703354</c:v>
                </c:pt>
                <c:pt idx="39">
                  <c:v>240802862.91174161</c:v>
                </c:pt>
                <c:pt idx="40">
                  <c:v>254614633.13492054</c:v>
                </c:pt>
                <c:pt idx="41">
                  <c:v>280400492.45397252</c:v>
                </c:pt>
                <c:pt idx="42">
                  <c:v>293030290.04171473</c:v>
                </c:pt>
                <c:pt idx="43">
                  <c:v>381181598.73655683</c:v>
                </c:pt>
                <c:pt idx="44">
                  <c:v>330592070.33939964</c:v>
                </c:pt>
                <c:pt idx="45">
                  <c:v>329089825.93005806</c:v>
                </c:pt>
                <c:pt idx="46">
                  <c:v>412554073.91988778</c:v>
                </c:pt>
                <c:pt idx="47">
                  <c:v>430714105.16786134</c:v>
                </c:pt>
                <c:pt idx="48">
                  <c:v>392335457.48972648</c:v>
                </c:pt>
                <c:pt idx="49">
                  <c:v>464261005.42810148</c:v>
                </c:pt>
                <c:pt idx="50">
                  <c:v>504384556.08611459</c:v>
                </c:pt>
                <c:pt idx="51">
                  <c:v>525095936.62420928</c:v>
                </c:pt>
                <c:pt idx="52">
                  <c:v>504976315.83792514</c:v>
                </c:pt>
                <c:pt idx="53">
                  <c:v>552094879.74037671</c:v>
                </c:pt>
                <c:pt idx="54">
                  <c:v>597408798.22948539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E-46BA-8136-C7F547C3EF53}"/>
            </c:ext>
          </c:extLst>
        </c:ser>
        <c:ser>
          <c:idx val="6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'Analysis-Prediction'!$A$242:$A$316</c15:sqref>
                  </c15:fullRef>
                </c:ext>
              </c:extLst>
              <c:f>'Analysis-Prediction'!$A$262:$A$316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'Analysis-Prediction'!$R$242:$R$316</c15:sqref>
                  </c15:fullRef>
                </c:ext>
              </c:extLst>
              <c:f>'Analysis-Prediction'!$R$262:$R$316</c:f>
              <c:numCache>
                <c:formatCode>0</c:formatCode>
                <c:ptCount val="55"/>
                <c:pt idx="0">
                  <c:v>19.2</c:v>
                </c:pt>
                <c:pt idx="1">
                  <c:v>89.2</c:v>
                </c:pt>
                <c:pt idx="2">
                  <c:v>207.8</c:v>
                </c:pt>
                <c:pt idx="3">
                  <c:v>457.8</c:v>
                </c:pt>
                <c:pt idx="4">
                  <c:v>315.39999999999998</c:v>
                </c:pt>
                <c:pt idx="5">
                  <c:v>891.8</c:v>
                </c:pt>
                <c:pt idx="6">
                  <c:v>1148.8</c:v>
                </c:pt>
                <c:pt idx="7">
                  <c:v>1327.4</c:v>
                </c:pt>
                <c:pt idx="8">
                  <c:v>1685.5999999999997</c:v>
                </c:pt>
                <c:pt idx="9">
                  <c:v>2164</c:v>
                </c:pt>
                <c:pt idx="10">
                  <c:v>2217.1999999999998</c:v>
                </c:pt>
                <c:pt idx="11">
                  <c:v>2475</c:v>
                </c:pt>
                <c:pt idx="12">
                  <c:v>2233.6</c:v>
                </c:pt>
                <c:pt idx="13">
                  <c:v>1994.2</c:v>
                </c:pt>
                <c:pt idx="14">
                  <c:v>2502</c:v>
                </c:pt>
                <c:pt idx="15">
                  <c:v>2674.4</c:v>
                </c:pt>
                <c:pt idx="16">
                  <c:v>2804</c:v>
                </c:pt>
                <c:pt idx="17">
                  <c:v>2874.8</c:v>
                </c:pt>
                <c:pt idx="18">
                  <c:v>3385</c:v>
                </c:pt>
                <c:pt idx="19">
                  <c:v>3258.2</c:v>
                </c:pt>
                <c:pt idx="20">
                  <c:v>3752.9999999999995</c:v>
                </c:pt>
                <c:pt idx="21">
                  <c:v>4322.6000000000004</c:v>
                </c:pt>
                <c:pt idx="22">
                  <c:v>3491.6</c:v>
                </c:pt>
                <c:pt idx="23">
                  <c:v>4511.8</c:v>
                </c:pt>
                <c:pt idx="24">
                  <c:v>4310.2</c:v>
                </c:pt>
                <c:pt idx="25">
                  <c:v>3704.0000000000005</c:v>
                </c:pt>
                <c:pt idx="26">
                  <c:v>4813</c:v>
                </c:pt>
                <c:pt idx="27">
                  <c:v>4678.8</c:v>
                </c:pt>
                <c:pt idx="28">
                  <c:v>4297.8</c:v>
                </c:pt>
                <c:pt idx="29">
                  <c:v>3193</c:v>
                </c:pt>
                <c:pt idx="30">
                  <c:v>4616.6000000000004</c:v>
                </c:pt>
                <c:pt idx="31">
                  <c:v>4336.8</c:v>
                </c:pt>
                <c:pt idx="32">
                  <c:v>3775.8</c:v>
                </c:pt>
                <c:pt idx="33">
                  <c:v>4696</c:v>
                </c:pt>
                <c:pt idx="34">
                  <c:v>4730.8</c:v>
                </c:pt>
                <c:pt idx="35">
                  <c:v>3861.6</c:v>
                </c:pt>
                <c:pt idx="36">
                  <c:v>4665.2</c:v>
                </c:pt>
                <c:pt idx="37">
                  <c:v>4469.2</c:v>
                </c:pt>
                <c:pt idx="38">
                  <c:v>4065.6</c:v>
                </c:pt>
                <c:pt idx="39">
                  <c:v>4676</c:v>
                </c:pt>
                <c:pt idx="40">
                  <c:v>4779</c:v>
                </c:pt>
                <c:pt idx="41">
                  <c:v>4118.8</c:v>
                </c:pt>
                <c:pt idx="42">
                  <c:v>4619.6000000000004</c:v>
                </c:pt>
                <c:pt idx="43">
                  <c:v>4801</c:v>
                </c:pt>
                <c:pt idx="44">
                  <c:v>3881.2</c:v>
                </c:pt>
                <c:pt idx="45">
                  <c:v>4666</c:v>
                </c:pt>
                <c:pt idx="46">
                  <c:v>4470.3999999999996</c:v>
                </c:pt>
                <c:pt idx="47">
                  <c:v>3846.2</c:v>
                </c:pt>
                <c:pt idx="48">
                  <c:v>4383.8</c:v>
                </c:pt>
                <c:pt idx="49">
                  <c:v>4765.8</c:v>
                </c:pt>
                <c:pt idx="50">
                  <c:v>4376</c:v>
                </c:pt>
                <c:pt idx="51">
                  <c:v>4774</c:v>
                </c:pt>
                <c:pt idx="52">
                  <c:v>4299.6000000000004</c:v>
                </c:pt>
                <c:pt idx="53">
                  <c:v>4450.8</c:v>
                </c:pt>
                <c:pt idx="5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CE-46BA-8136-C7F547C3E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/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Waste Produced</a:t>
                </a:r>
                <a:endParaRPr lang="en-US" sz="1200" baseline="0"/>
              </a:p>
              <a:p>
                <a:pPr>
                  <a:defRPr sz="1200"/>
                </a:pPr>
                <a:r>
                  <a:rPr lang="en-US" sz="1200" baseline="0"/>
                  <a:t>(Million Metric Tons)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100% Increase in Electricity Generation from Nuclear</a:t>
            </a:r>
          </a:p>
          <a:p>
            <a:pPr>
              <a:defRPr/>
            </a:pPr>
            <a:r>
              <a:rPr lang="en-US"/>
              <a:t>- Fuel Consumed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'Analysis-Prediction'!$S$242:$S$316</c:f>
              <c:numCache>
                <c:formatCode>0</c:formatCode>
                <c:ptCount val="75"/>
                <c:pt idx="0">
                  <c:v>76170329.98367399</c:v>
                </c:pt>
                <c:pt idx="1">
                  <c:v>83343756.921218991</c:v>
                </c:pt>
                <c:pt idx="2">
                  <c:v>95951116.792708188</c:v>
                </c:pt>
                <c:pt idx="3">
                  <c:v>97133391.645212695</c:v>
                </c:pt>
                <c:pt idx="4">
                  <c:v>105140170.24157879</c:v>
                </c:pt>
                <c:pt idx="5">
                  <c:v>107396762.24573369</c:v>
                </c:pt>
                <c:pt idx="6">
                  <c:v>130416142.18831648</c:v>
                </c:pt>
                <c:pt idx="7">
                  <c:v>143588283.50256118</c:v>
                </c:pt>
                <c:pt idx="8">
                  <c:v>145846030.30292425</c:v>
                </c:pt>
                <c:pt idx="9">
                  <c:v>141248063.82309747</c:v>
                </c:pt>
                <c:pt idx="10">
                  <c:v>152765653.59274501</c:v>
                </c:pt>
                <c:pt idx="11">
                  <c:v>160217566.58072558</c:v>
                </c:pt>
                <c:pt idx="12">
                  <c:v>165054583.90226084</c:v>
                </c:pt>
                <c:pt idx="13">
                  <c:v>175078515.97217128</c:v>
                </c:pt>
                <c:pt idx="14">
                  <c:v>191302047.23197559</c:v>
                </c:pt>
                <c:pt idx="15">
                  <c:v>204069508.73707789</c:v>
                </c:pt>
                <c:pt idx="16">
                  <c:v>221593931.63588607</c:v>
                </c:pt>
                <c:pt idx="17">
                  <c:v>241018644.83061668</c:v>
                </c:pt>
                <c:pt idx="18">
                  <c:v>247729310.87863699</c:v>
                </c:pt>
                <c:pt idx="19">
                  <c:v>268493459.01045406</c:v>
                </c:pt>
                <c:pt idx="20">
                  <c:v>279955533.58883983</c:v>
                </c:pt>
                <c:pt idx="21">
                  <c:v>287466854.31593567</c:v>
                </c:pt>
                <c:pt idx="22">
                  <c:v>291633447.8853699</c:v>
                </c:pt>
                <c:pt idx="23">
                  <c:v>311656809.0915454</c:v>
                </c:pt>
                <c:pt idx="24">
                  <c:v>341495766.93295366</c:v>
                </c:pt>
                <c:pt idx="25">
                  <c:v>339144074.98400712</c:v>
                </c:pt>
                <c:pt idx="26">
                  <c:v>343450317.60027689</c:v>
                </c:pt>
                <c:pt idx="27">
                  <c:v>379318780.03192431</c:v>
                </c:pt>
                <c:pt idx="28">
                  <c:v>396100740.5226754</c:v>
                </c:pt>
                <c:pt idx="29">
                  <c:v>395345896.46121895</c:v>
                </c:pt>
                <c:pt idx="30">
                  <c:v>440305357.79822832</c:v>
                </c:pt>
                <c:pt idx="31">
                  <c:v>479220676.78047651</c:v>
                </c:pt>
                <c:pt idx="32">
                  <c:v>500506687.58855307</c:v>
                </c:pt>
                <c:pt idx="33">
                  <c:v>495977402.4436388</c:v>
                </c:pt>
                <c:pt idx="34">
                  <c:v>523096274.27269578</c:v>
                </c:pt>
                <c:pt idx="35">
                  <c:v>553670976.43103778</c:v>
                </c:pt>
                <c:pt idx="36">
                  <c:v>559593751.72843015</c:v>
                </c:pt>
                <c:pt idx="37">
                  <c:v>558940429.64091933</c:v>
                </c:pt>
                <c:pt idx="38">
                  <c:v>568943418.30912292</c:v>
                </c:pt>
                <c:pt idx="39">
                  <c:v>597593730.39166403</c:v>
                </c:pt>
                <c:pt idx="40">
                  <c:v>613580516.30393028</c:v>
                </c:pt>
                <c:pt idx="41">
                  <c:v>589943006.83193684</c:v>
                </c:pt>
                <c:pt idx="42">
                  <c:v>577140160.90688348</c:v>
                </c:pt>
                <c:pt idx="43">
                  <c:v>576704798.33444262</c:v>
                </c:pt>
                <c:pt idx="44">
                  <c:v>617905416.58829844</c:v>
                </c:pt>
                <c:pt idx="45">
                  <c:v>610703037.20151198</c:v>
                </c:pt>
                <c:pt idx="46">
                  <c:v>597117508.66960597</c:v>
                </c:pt>
                <c:pt idx="47">
                  <c:v>641459704.51892877</c:v>
                </c:pt>
                <c:pt idx="48">
                  <c:v>683154296.48369956</c:v>
                </c:pt>
                <c:pt idx="49">
                  <c:v>699549589.07943404</c:v>
                </c:pt>
                <c:pt idx="50">
                  <c:v>681843078.2094686</c:v>
                </c:pt>
                <c:pt idx="51">
                  <c:v>711415835.70088339</c:v>
                </c:pt>
                <c:pt idx="52">
                  <c:v>692111274.95647395</c:v>
                </c:pt>
                <c:pt idx="53">
                  <c:v>687058161.74787223</c:v>
                </c:pt>
                <c:pt idx="54">
                  <c:v>727165648.92304754</c:v>
                </c:pt>
                <c:pt idx="55">
                  <c:v>728335810.47396302</c:v>
                </c:pt>
                <c:pt idx="56">
                  <c:v>749913337.35469496</c:v>
                </c:pt>
                <c:pt idx="57">
                  <c:v>711433833.67058456</c:v>
                </c:pt>
                <c:pt idx="58">
                  <c:v>722150976.68496001</c:v>
                </c:pt>
                <c:pt idx="59">
                  <c:v>706856810.69218171</c:v>
                </c:pt>
                <c:pt idx="60">
                  <c:v>605323020.6535728</c:v>
                </c:pt>
                <c:pt idx="61">
                  <c:v>640975332.88754106</c:v>
                </c:pt>
                <c:pt idx="62">
                  <c:v>600410963.3735292</c:v>
                </c:pt>
                <c:pt idx="63">
                  <c:v>501744934.29817313</c:v>
                </c:pt>
                <c:pt idx="64">
                  <c:v>529348600.14930511</c:v>
                </c:pt>
                <c:pt idx="65">
                  <c:v>524654772.41490191</c:v>
                </c:pt>
                <c:pt idx="66">
                  <c:v>417654509.15983582</c:v>
                </c:pt>
                <c:pt idx="67">
                  <c:v>358054048.56202334</c:v>
                </c:pt>
                <c:pt idx="68">
                  <c:v>343097536.92372727</c:v>
                </c:pt>
                <c:pt idx="69">
                  <c:v>317864456.25092709</c:v>
                </c:pt>
                <c:pt idx="70">
                  <c:v>222382358.68803167</c:v>
                </c:pt>
                <c:pt idx="71">
                  <c:v>132589353.37069319</c:v>
                </c:pt>
                <c:pt idx="72">
                  <c:v>199292682.10714599</c:v>
                </c:pt>
                <c:pt idx="73">
                  <c:v>173202346.3032352</c:v>
                </c:pt>
                <c:pt idx="74">
                  <c:v>88724320.064408422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B-4152-807B-D2B9467215B2}"/>
            </c:ext>
          </c:extLst>
        </c:ser>
        <c:ser>
          <c:idx val="2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'Analysis-Prediction'!$T$242:$T$316</c:f>
              <c:numCache>
                <c:formatCode>0</c:formatCode>
                <c:ptCount val="75"/>
                <c:pt idx="0">
                  <c:v>10409257</c:v>
                </c:pt>
                <c:pt idx="1">
                  <c:v>11841097</c:v>
                </c:pt>
                <c:pt idx="2">
                  <c:v>10039365</c:v>
                </c:pt>
                <c:pt idx="3">
                  <c:v>10553226</c:v>
                </c:pt>
                <c:pt idx="4">
                  <c:v>12911366</c:v>
                </c:pt>
                <c:pt idx="5">
                  <c:v>10478965</c:v>
                </c:pt>
                <c:pt idx="6">
                  <c:v>11818018</c:v>
                </c:pt>
                <c:pt idx="7">
                  <c:v>11415627</c:v>
                </c:pt>
                <c:pt idx="8">
                  <c:v>12510805.188999264</c:v>
                </c:pt>
                <c:pt idx="9">
                  <c:v>12177138.047379836</c:v>
                </c:pt>
                <c:pt idx="10">
                  <c:v>13838741.427471671</c:v>
                </c:pt>
                <c:pt idx="11">
                  <c:v>13796772.661457026</c:v>
                </c:pt>
                <c:pt idx="12">
                  <c:v>13796932.677505892</c:v>
                </c:pt>
                <c:pt idx="13">
                  <c:v>13802168.420016337</c:v>
                </c:pt>
                <c:pt idx="14">
                  <c:v>14348612.893563539</c:v>
                </c:pt>
                <c:pt idx="15">
                  <c:v>15568468.866721215</c:v>
                </c:pt>
                <c:pt idx="16">
                  <c:v>17746595.888774712</c:v>
                </c:pt>
                <c:pt idx="17">
                  <c:v>21613087.542887382</c:v>
                </c:pt>
                <c:pt idx="18">
                  <c:v>24596903.998633124</c:v>
                </c:pt>
                <c:pt idx="19">
                  <c:v>28430651.118908353</c:v>
                </c:pt>
                <c:pt idx="20">
                  <c:v>38083881.218391083</c:v>
                </c:pt>
                <c:pt idx="21">
                  <c:v>51150070.349017888</c:v>
                </c:pt>
                <c:pt idx="22">
                  <c:v>59173179.426925741</c:v>
                </c:pt>
                <c:pt idx="23">
                  <c:v>72956119.551265642</c:v>
                </c:pt>
                <c:pt idx="24">
                  <c:v>80591540.080900773</c:v>
                </c:pt>
                <c:pt idx="25">
                  <c:v>74060911.449092329</c:v>
                </c:pt>
                <c:pt idx="26">
                  <c:v>63707929.806385376</c:v>
                </c:pt>
                <c:pt idx="27">
                  <c:v>69953894.874768555</c:v>
                </c:pt>
                <c:pt idx="28">
                  <c:v>75126726.042732492</c:v>
                </c:pt>
                <c:pt idx="29">
                  <c:v>74902470.387199491</c:v>
                </c:pt>
                <c:pt idx="30">
                  <c:v>59310966.267557845</c:v>
                </c:pt>
                <c:pt idx="31">
                  <c:v>43631834.531542957</c:v>
                </c:pt>
                <c:pt idx="32">
                  <c:v>30922581.331475668</c:v>
                </c:pt>
                <c:pt idx="33">
                  <c:v>14083428.551665463</c:v>
                </c:pt>
                <c:pt idx="34">
                  <c:v>12508050.614917474</c:v>
                </c:pt>
                <c:pt idx="35">
                  <c:v>2859630.9908660133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B-4152-807B-D2B9467215B2}"/>
            </c:ext>
          </c:extLst>
        </c:ser>
        <c:ser>
          <c:idx val="4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'Analysis-Prediction'!$U$242:$U$316</c:f>
              <c:numCache>
                <c:formatCode>0</c:formatCode>
                <c:ptCount val="75"/>
                <c:pt idx="0">
                  <c:v>13202904</c:v>
                </c:pt>
                <c:pt idx="1">
                  <c:v>15094056</c:v>
                </c:pt>
                <c:pt idx="2">
                  <c:v>18333552</c:v>
                </c:pt>
                <c:pt idx="3">
                  <c:v>21842807.999999996</c:v>
                </c:pt>
                <c:pt idx="4">
                  <c:v>24822528</c:v>
                </c:pt>
                <c:pt idx="5">
                  <c:v>27971952</c:v>
                </c:pt>
                <c:pt idx="6">
                  <c:v>27678720</c:v>
                </c:pt>
                <c:pt idx="7">
                  <c:v>29743464</c:v>
                </c:pt>
                <c:pt idx="8">
                  <c:v>32066478.986580856</c:v>
                </c:pt>
                <c:pt idx="9">
                  <c:v>32933368.603126634</c:v>
                </c:pt>
                <c:pt idx="10">
                  <c:v>39067502.02134712</c:v>
                </c:pt>
                <c:pt idx="11">
                  <c:v>41349026.655300759</c:v>
                </c:pt>
                <c:pt idx="12">
                  <c:v>43656859.962103426</c:v>
                </c:pt>
                <c:pt idx="13">
                  <c:v>46989686.997581989</c:v>
                </c:pt>
                <c:pt idx="14">
                  <c:v>51194033.557191014</c:v>
                </c:pt>
                <c:pt idx="15">
                  <c:v>55467195.40092165</c:v>
                </c:pt>
                <c:pt idx="16">
                  <c:v>55399957.511893742</c:v>
                </c:pt>
                <c:pt idx="17">
                  <c:v>62179876.015945241</c:v>
                </c:pt>
                <c:pt idx="18">
                  <c:v>65277298.362938166</c:v>
                </c:pt>
                <c:pt idx="19">
                  <c:v>74513440.605469987</c:v>
                </c:pt>
                <c:pt idx="20">
                  <c:v>82537410.159587055</c:v>
                </c:pt>
                <c:pt idx="21">
                  <c:v>92525341.066184655</c:v>
                </c:pt>
                <c:pt idx="22">
                  <c:v>92183963.81860432</c:v>
                </c:pt>
                <c:pt idx="23">
                  <c:v>90865909.34382996</c:v>
                </c:pt>
                <c:pt idx="24">
                  <c:v>80672836.237761557</c:v>
                </c:pt>
                <c:pt idx="25">
                  <c:v>72832585.929228798</c:v>
                </c:pt>
                <c:pt idx="26">
                  <c:v>61247614.064657539</c:v>
                </c:pt>
                <c:pt idx="27">
                  <c:v>57953948.889350966</c:v>
                </c:pt>
                <c:pt idx="28">
                  <c:v>55623667.456308432</c:v>
                </c:pt>
                <c:pt idx="29">
                  <c:v>53434928.994398348</c:v>
                </c:pt>
                <c:pt idx="30">
                  <c:v>62147948.976280838</c:v>
                </c:pt>
                <c:pt idx="31">
                  <c:v>66997233.041700266</c:v>
                </c:pt>
                <c:pt idx="32">
                  <c:v>64399229.397932842</c:v>
                </c:pt>
                <c:pt idx="33">
                  <c:v>53509111.517548479</c:v>
                </c:pt>
                <c:pt idx="34">
                  <c:v>44908959.604627468</c:v>
                </c:pt>
                <c:pt idx="35">
                  <c:v>47250500.597457059</c:v>
                </c:pt>
                <c:pt idx="36">
                  <c:v>41052441.40248882</c:v>
                </c:pt>
                <c:pt idx="37">
                  <c:v>27770564.658441834</c:v>
                </c:pt>
                <c:pt idx="38">
                  <c:v>30261233.350746956</c:v>
                </c:pt>
                <c:pt idx="39">
                  <c:v>19302397.268382445</c:v>
                </c:pt>
                <c:pt idx="40">
                  <c:v>30292432.067519549</c:v>
                </c:pt>
                <c:pt idx="41">
                  <c:v>29488848.722123452</c:v>
                </c:pt>
                <c:pt idx="42">
                  <c:v>28445883.412542459</c:v>
                </c:pt>
                <c:pt idx="43">
                  <c:v>31689953.461529713</c:v>
                </c:pt>
                <c:pt idx="44">
                  <c:v>33804047.149595149</c:v>
                </c:pt>
                <c:pt idx="45">
                  <c:v>41819463.744858958</c:v>
                </c:pt>
                <c:pt idx="46">
                  <c:v>47229461.726127036</c:v>
                </c:pt>
                <c:pt idx="47">
                  <c:v>37111888.065431915</c:v>
                </c:pt>
                <c:pt idx="48">
                  <c:v>46397285.42398794</c:v>
                </c:pt>
                <c:pt idx="49">
                  <c:v>55078751.046164311</c:v>
                </c:pt>
                <c:pt idx="50">
                  <c:v>56305135.800426401</c:v>
                </c:pt>
                <c:pt idx="51">
                  <c:v>64331272.202076189</c:v>
                </c:pt>
                <c:pt idx="52">
                  <c:v>69004442.18310757</c:v>
                </c:pt>
                <c:pt idx="53">
                  <c:v>77878825.316678494</c:v>
                </c:pt>
                <c:pt idx="54">
                  <c:v>67938857.694734916</c:v>
                </c:pt>
                <c:pt idx="55">
                  <c:v>76174608.164545447</c:v>
                </c:pt>
                <c:pt idx="56">
                  <c:v>87166619.658714727</c:v>
                </c:pt>
                <c:pt idx="57">
                  <c:v>95974838.54567489</c:v>
                </c:pt>
                <c:pt idx="58">
                  <c:v>110021907.48412436</c:v>
                </c:pt>
                <c:pt idx="59">
                  <c:v>106438959.59436816</c:v>
                </c:pt>
                <c:pt idx="60">
                  <c:v>112716129.86047007</c:v>
                </c:pt>
                <c:pt idx="61">
                  <c:v>124385441.80358335</c:v>
                </c:pt>
                <c:pt idx="62">
                  <c:v>130083524.4818974</c:v>
                </c:pt>
                <c:pt idx="63">
                  <c:v>169158516.89569443</c:v>
                </c:pt>
                <c:pt idx="64">
                  <c:v>146331588.88569391</c:v>
                </c:pt>
                <c:pt idx="65">
                  <c:v>145223201.95432648</c:v>
                </c:pt>
                <c:pt idx="66">
                  <c:v>181232307.48593715</c:v>
                </c:pt>
                <c:pt idx="67">
                  <c:v>189378284.95754051</c:v>
                </c:pt>
                <c:pt idx="68">
                  <c:v>172569026.39065748</c:v>
                </c:pt>
                <c:pt idx="69">
                  <c:v>204376381.6323472</c:v>
                </c:pt>
                <c:pt idx="70">
                  <c:v>221742962.63113865</c:v>
                </c:pt>
                <c:pt idx="71">
                  <c:v>230878318.74495292</c:v>
                </c:pt>
                <c:pt idx="72">
                  <c:v>222056657.80808029</c:v>
                </c:pt>
                <c:pt idx="73">
                  <c:v>243041443.26972494</c:v>
                </c:pt>
                <c:pt idx="74">
                  <c:v>263374984.28567374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7B-4152-807B-D2B9467215B2}"/>
            </c:ext>
          </c:extLst>
        </c:ser>
        <c:ser>
          <c:idx val="6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'Analysis-Prediction'!$V$242:$V$316</c:f>
              <c:numCache>
                <c:formatCode>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26617.572399999997</c:v>
                </c:pt>
                <c:pt idx="43">
                  <c:v>33079.642</c:v>
                </c:pt>
                <c:pt idx="44">
                  <c:v>34695.159399999997</c:v>
                </c:pt>
                <c:pt idx="45">
                  <c:v>31079.477600000002</c:v>
                </c:pt>
                <c:pt idx="46">
                  <c:v>39310.9234</c:v>
                </c:pt>
                <c:pt idx="47">
                  <c:v>35541.382800000007</c:v>
                </c:pt>
                <c:pt idx="48">
                  <c:v>37079.970800000003</c:v>
                </c:pt>
                <c:pt idx="49">
                  <c:v>29387.0308</c:v>
                </c:pt>
                <c:pt idx="50">
                  <c:v>45234.487200000003</c:v>
                </c:pt>
                <c:pt idx="51">
                  <c:v>39618.641000000003</c:v>
                </c:pt>
                <c:pt idx="52">
                  <c:v>40541.793800000007</c:v>
                </c:pt>
                <c:pt idx="53">
                  <c:v>44003.616800000003</c:v>
                </c:pt>
                <c:pt idx="54">
                  <c:v>47927.016200000005</c:v>
                </c:pt>
                <c:pt idx="55">
                  <c:v>38541.629399999998</c:v>
                </c:pt>
                <c:pt idx="56">
                  <c:v>44849.840200000006</c:v>
                </c:pt>
                <c:pt idx="57">
                  <c:v>39772.499800000005</c:v>
                </c:pt>
                <c:pt idx="58">
                  <c:v>35002.877</c:v>
                </c:pt>
                <c:pt idx="59">
                  <c:v>39464.782200000001</c:v>
                </c:pt>
                <c:pt idx="60">
                  <c:v>38003.123599999999</c:v>
                </c:pt>
                <c:pt idx="61">
                  <c:v>34079.724200000004</c:v>
                </c:pt>
                <c:pt idx="62">
                  <c:v>39157.064599999998</c:v>
                </c:pt>
                <c:pt idx="63">
                  <c:v>38080.053</c:v>
                </c:pt>
                <c:pt idx="64">
                  <c:v>32771.924400000004</c:v>
                </c:pt>
                <c:pt idx="65">
                  <c:v>38849.347000000002</c:v>
                </c:pt>
                <c:pt idx="66">
                  <c:v>36464.535600000003</c:v>
                </c:pt>
                <c:pt idx="67">
                  <c:v>32079.559799999999</c:v>
                </c:pt>
                <c:pt idx="68">
                  <c:v>35002.877</c:v>
                </c:pt>
                <c:pt idx="69">
                  <c:v>38772.417600000001</c:v>
                </c:pt>
                <c:pt idx="70">
                  <c:v>33233.500800000002</c:v>
                </c:pt>
                <c:pt idx="71">
                  <c:v>37387.688399999999</c:v>
                </c:pt>
                <c:pt idx="72">
                  <c:v>34156.653600000005</c:v>
                </c:pt>
                <c:pt idx="73">
                  <c:v>34156.653600000005</c:v>
                </c:pt>
                <c:pt idx="74">
                  <c:v>33772.006600000001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7B-4152-807B-D2B946721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/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Fuel</a:t>
                </a:r>
                <a:r>
                  <a:rPr lang="en-US" sz="1200" baseline="0"/>
                  <a:t> Consumption</a:t>
                </a:r>
              </a:p>
              <a:p>
                <a:pPr>
                  <a:defRPr sz="1200"/>
                </a:pPr>
                <a:r>
                  <a:rPr lang="en-US" sz="1200" baseline="0"/>
                  <a:t>(Million Metric Tons)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10% Increase in Electricity Generation from Nuclear</a:t>
            </a:r>
          </a:p>
          <a:p>
            <a:pPr>
              <a:defRPr/>
            </a:pPr>
            <a:r>
              <a:rPr lang="en-US"/>
              <a:t>- Estimated Percentage</a:t>
            </a:r>
            <a:r>
              <a:rPr lang="en-US" baseline="0"/>
              <a:t> Change in Fuel Consumed/Waste Produced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'Analysis-Prediction'!$AE$3:$AE$77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-9.3056053274143125E-7</c:v>
                </c:pt>
                <c:pt idx="9">
                  <c:v>-1.5941479388770219E-5</c:v>
                </c:pt>
                <c:pt idx="10">
                  <c:v>-1.6568795461857633E-5</c:v>
                </c:pt>
                <c:pt idx="11">
                  <c:v>-4.2853218037430807E-5</c:v>
                </c:pt>
                <c:pt idx="12">
                  <c:v>-1.3370203432339078E-4</c:v>
                </c:pt>
                <c:pt idx="13">
                  <c:v>-1.6803174837731749E-4</c:v>
                </c:pt>
                <c:pt idx="14">
                  <c:v>-2.1675523085029624E-4</c:v>
                </c:pt>
                <c:pt idx="15">
                  <c:v>-2.1174156289760493E-4</c:v>
                </c:pt>
                <c:pt idx="16">
                  <c:v>-2.1349522902769369E-4</c:v>
                </c:pt>
                <c:pt idx="17">
                  <c:v>-2.9992587579252827E-4</c:v>
                </c:pt>
                <c:pt idx="18">
                  <c:v>-4.0472725368334572E-4</c:v>
                </c:pt>
                <c:pt idx="19">
                  <c:v>-6.0974036217809058E-4</c:v>
                </c:pt>
                <c:pt idx="20">
                  <c:v>-6.5759275436971798E-4</c:v>
                </c:pt>
                <c:pt idx="21">
                  <c:v>-1.0318294009986628E-3</c:v>
                </c:pt>
                <c:pt idx="22">
                  <c:v>-1.7811627107372496E-3</c:v>
                </c:pt>
                <c:pt idx="23">
                  <c:v>-2.3381723905765428E-3</c:v>
                </c:pt>
                <c:pt idx="24">
                  <c:v>-3.2827746605177399E-3</c:v>
                </c:pt>
                <c:pt idx="25">
                  <c:v>-4.5859975346553838E-3</c:v>
                </c:pt>
                <c:pt idx="26">
                  <c:v>-6.7428026137441588E-3</c:v>
                </c:pt>
                <c:pt idx="27">
                  <c:v>-6.7452122555344829E-3</c:v>
                </c:pt>
                <c:pt idx="28">
                  <c:v>-8.4882442677726155E-3</c:v>
                </c:pt>
                <c:pt idx="29">
                  <c:v>-9.4424908253819551E-3</c:v>
                </c:pt>
                <c:pt idx="30">
                  <c:v>-7.9114982833647929E-3</c:v>
                </c:pt>
                <c:pt idx="31">
                  <c:v>-7.2062589123641496E-3</c:v>
                </c:pt>
                <c:pt idx="32">
                  <c:v>-7.5540993615504926E-3</c:v>
                </c:pt>
                <c:pt idx="33">
                  <c:v>-7.907501417950713E-3</c:v>
                </c:pt>
                <c:pt idx="34">
                  <c:v>-7.7727875055519924E-3</c:v>
                </c:pt>
                <c:pt idx="35">
                  <c:v>-8.1398784947315228E-3</c:v>
                </c:pt>
                <c:pt idx="36">
                  <c:v>-9.1216278112957738E-3</c:v>
                </c:pt>
                <c:pt idx="37">
                  <c:v>-9.9588364420140074E-3</c:v>
                </c:pt>
                <c:pt idx="38">
                  <c:v>-1.0367450051480986E-2</c:v>
                </c:pt>
                <c:pt idx="39">
                  <c:v>-1.1401510145421789E-2</c:v>
                </c:pt>
                <c:pt idx="40">
                  <c:v>-1.1293867767502186E-2</c:v>
                </c:pt>
                <c:pt idx="41">
                  <c:v>-1.223116434931093E-2</c:v>
                </c:pt>
                <c:pt idx="42">
                  <c:v>-1.3015197784792432E-2</c:v>
                </c:pt>
                <c:pt idx="43">
                  <c:v>-1.2909618223270303E-2</c:v>
                </c:pt>
                <c:pt idx="44">
                  <c:v>-1.2214637233595282E-2</c:v>
                </c:pt>
                <c:pt idx="45">
                  <c:v>-1.281179902616747E-2</c:v>
                </c:pt>
                <c:pt idx="46">
                  <c:v>-1.3313159934447705E-2</c:v>
                </c:pt>
                <c:pt idx="47">
                  <c:v>-1.2692604033789801E-2</c:v>
                </c:pt>
                <c:pt idx="48">
                  <c:v>-1.1508812492025955E-2</c:v>
                </c:pt>
                <c:pt idx="49">
                  <c:v>-1.2137508416796172E-2</c:v>
                </c:pt>
                <c:pt idx="50">
                  <c:v>-1.3060855469743005E-2</c:v>
                </c:pt>
                <c:pt idx="51">
                  <c:v>-1.293274595026761E-2</c:v>
                </c:pt>
                <c:pt idx="52">
                  <c:v>-1.3611210893883174E-2</c:v>
                </c:pt>
                <c:pt idx="53">
                  <c:v>-1.3609317424242873E-2</c:v>
                </c:pt>
                <c:pt idx="54">
                  <c:v>-1.3037115915827013E-2</c:v>
                </c:pt>
                <c:pt idx="55">
                  <c:v>-1.3429616092708208E-2</c:v>
                </c:pt>
                <c:pt idx="56">
                  <c:v>-1.3085093959826488E-2</c:v>
                </c:pt>
                <c:pt idx="57">
                  <c:v>-1.3321889803057041E-2</c:v>
                </c:pt>
                <c:pt idx="58">
                  <c:v>-1.3451238799724763E-2</c:v>
                </c:pt>
                <c:pt idx="59">
                  <c:v>-1.3649482692574932E-2</c:v>
                </c:pt>
                <c:pt idx="60">
                  <c:v>-1.5293856771934178E-2</c:v>
                </c:pt>
                <c:pt idx="61">
                  <c:v>-1.4717071080720623E-2</c:v>
                </c:pt>
                <c:pt idx="62">
                  <c:v>-1.5332841068419478E-2</c:v>
                </c:pt>
                <c:pt idx="63">
                  <c:v>-2.0803605561039218E-2</c:v>
                </c:pt>
                <c:pt idx="64">
                  <c:v>-1.7918627353804339E-2</c:v>
                </c:pt>
                <c:pt idx="65">
                  <c:v>-1.6938190790508734E-2</c:v>
                </c:pt>
                <c:pt idx="66">
                  <c:v>-1.9865900761671162E-2</c:v>
                </c:pt>
                <c:pt idx="67">
                  <c:v>-2.5212165796902331E-2</c:v>
                </c:pt>
                <c:pt idx="68">
                  <c:v>-2.8070509481970984E-2</c:v>
                </c:pt>
                <c:pt idx="69">
                  <c:v>-2.6158170007748449E-2</c:v>
                </c:pt>
                <c:pt idx="70">
                  <c:v>-3.8321935283558317E-2</c:v>
                </c:pt>
                <c:pt idx="71">
                  <c:v>-4.7316770642527706E-2</c:v>
                </c:pt>
                <c:pt idx="72">
                  <c:v>-3.7725728354170984E-2</c:v>
                </c:pt>
                <c:pt idx="73">
                  <c:v>-3.584236840147681E-2</c:v>
                </c:pt>
                <c:pt idx="74">
                  <c:v>-5.4088191880242054E-2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7-4528-83B7-7900235DBC33}"/>
            </c:ext>
          </c:extLst>
        </c:ser>
        <c:ser>
          <c:idx val="2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'Analysis-Prediction'!$AF$3:$AF$77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-7.958974097665994E-6</c:v>
                </c:pt>
                <c:pt idx="9">
                  <c:v>-1.3597945483379004E-4</c:v>
                </c:pt>
                <c:pt idx="10">
                  <c:v>-1.3386146345872874E-4</c:v>
                </c:pt>
                <c:pt idx="11">
                  <c:v>-3.5994689911134081E-4</c:v>
                </c:pt>
                <c:pt idx="12">
                  <c:v>-1.1625245688786645E-3</c:v>
                </c:pt>
                <c:pt idx="13">
                  <c:v>-1.5478086098580368E-3</c:v>
                </c:pt>
                <c:pt idx="14">
                  <c:v>-2.0588054869840056E-3</c:v>
                </c:pt>
                <c:pt idx="15">
                  <c:v>-1.9564092094060959E-3</c:v>
                </c:pt>
                <c:pt idx="16">
                  <c:v>-1.8809824744462356E-3</c:v>
                </c:pt>
                <c:pt idx="17">
                  <c:v>-2.3312541582108937E-3</c:v>
                </c:pt>
                <c:pt idx="18">
                  <c:v>-2.8584264646492885E-3</c:v>
                </c:pt>
                <c:pt idx="19">
                  <c:v>-4.0048969608007523E-3</c:v>
                </c:pt>
                <c:pt idx="20">
                  <c:v>-3.3679426325761153E-3</c:v>
                </c:pt>
                <c:pt idx="21">
                  <c:v>-3.9461478365642177E-3</c:v>
                </c:pt>
                <c:pt idx="22">
                  <c:v>-5.7675062338283789E-3</c:v>
                </c:pt>
                <c:pt idx="23">
                  <c:v>-6.5733298688031017E-3</c:v>
                </c:pt>
                <c:pt idx="24">
                  <c:v>-8.8522709961244006E-3</c:v>
                </c:pt>
                <c:pt idx="25">
                  <c:v>-1.2624811596748331E-2</c:v>
                </c:pt>
                <c:pt idx="26">
                  <c:v>-1.9890247689138385E-2</c:v>
                </c:pt>
                <c:pt idx="27">
                  <c:v>-1.9907355877719191E-2</c:v>
                </c:pt>
                <c:pt idx="28">
                  <c:v>-2.3348047361661184E-2</c:v>
                </c:pt>
                <c:pt idx="29">
                  <c:v>-2.5238110274092063E-2</c:v>
                </c:pt>
                <c:pt idx="30">
                  <c:v>-2.8021244522065336E-2</c:v>
                </c:pt>
                <c:pt idx="31">
                  <c:v>-3.4027304468833064E-2</c:v>
                </c:pt>
                <c:pt idx="32">
                  <c:v>-4.403198644451678E-2</c:v>
                </c:pt>
                <c:pt idx="33">
                  <c:v>-6.4209373970449568E-2</c:v>
                </c:pt>
                <c:pt idx="34">
                  <c:v>-6.7746246498054163E-2</c:v>
                </c:pt>
                <c:pt idx="35">
                  <c:v>-9.1155233628015919E-2</c:v>
                </c:pt>
                <c:pt idx="36">
                  <c:v>-0.12763873031103801</c:v>
                </c:pt>
                <c:pt idx="37">
                  <c:v>-0.10104537252041745</c:v>
                </c:pt>
                <c:pt idx="38">
                  <c:v>-0.12807283420325144</c:v>
                </c:pt>
                <c:pt idx="39">
                  <c:v>-0.11797058443532504</c:v>
                </c:pt>
                <c:pt idx="40">
                  <c:v>-0.11097236917867825</c:v>
                </c:pt>
                <c:pt idx="41">
                  <c:v>-0.16177088172813137</c:v>
                </c:pt>
                <c:pt idx="42">
                  <c:v>-0.18102099811955563</c:v>
                </c:pt>
                <c:pt idx="43">
                  <c:v>-0.22361602714221596</c:v>
                </c:pt>
                <c:pt idx="44">
                  <c:v>-0.19296161018869684</c:v>
                </c:pt>
                <c:pt idx="45">
                  <c:v>-0.21634298816361952</c:v>
                </c:pt>
                <c:pt idx="46">
                  <c:v>-0.32939257642161279</c:v>
                </c:pt>
                <c:pt idx="47">
                  <c:v>-0.30075006933852289</c:v>
                </c:pt>
                <c:pt idx="48">
                  <c:v>-0.242310775846867</c:v>
                </c:pt>
                <c:pt idx="49">
                  <c:v>-0.18375367407327758</c:v>
                </c:pt>
                <c:pt idx="50">
                  <c:v>-0.21763786502172167</c:v>
                </c:pt>
                <c:pt idx="51">
                  <c:v>-0.23889397751452046</c:v>
                </c:pt>
                <c:pt idx="52">
                  <c:v>-0.21508839570389615</c:v>
                </c:pt>
                <c:pt idx="53">
                  <c:v>-0.28977141714412236</c:v>
                </c:pt>
                <c:pt idx="54">
                  <c:v>-0.22390838560668158</c:v>
                </c:pt>
                <c:pt idx="55">
                  <c:v>-0.22920010317092299</c:v>
                </c:pt>
                <c:pt idx="56">
                  <c:v>-0.22377916620958549</c:v>
                </c:pt>
                <c:pt idx="57">
                  <c:v>-0.43948075706874412</c:v>
                </c:pt>
                <c:pt idx="58">
                  <c:v>-0.43846747435398781</c:v>
                </c:pt>
                <c:pt idx="59">
                  <c:v>-0.6266989255436296</c:v>
                </c:pt>
                <c:pt idx="60">
                  <c:v>-0.74358346812655229</c:v>
                </c:pt>
                <c:pt idx="61">
                  <c:v>-0.77566125532777419</c:v>
                </c:pt>
                <c:pt idx="62">
                  <c:v>-0.93397617652926823</c:v>
                </c:pt>
                <c:pt idx="63">
                  <c:v>-1</c:v>
                </c:pt>
                <c:pt idx="64">
                  <c:v>-1</c:v>
                </c:pt>
                <c:pt idx="65">
                  <c:v>-0.94755570298053104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7-4528-83B7-7900235DBC33}"/>
            </c:ext>
          </c:extLst>
        </c:ser>
        <c:ser>
          <c:idx val="4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'Analysis-Prediction'!$AG$3:$AG$77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-2.8222240365805007E-6</c:v>
                </c:pt>
                <c:pt idx="9">
                  <c:v>-4.5839445523832012E-5</c:v>
                </c:pt>
                <c:pt idx="10">
                  <c:v>-4.2764011571549965E-5</c:v>
                </c:pt>
                <c:pt idx="11">
                  <c:v>-1.0934200559087337E-4</c:v>
                </c:pt>
                <c:pt idx="12">
                  <c:v>-3.3319333750603253E-4</c:v>
                </c:pt>
                <c:pt idx="13">
                  <c:v>-4.1050263639041962E-4</c:v>
                </c:pt>
                <c:pt idx="14">
                  <c:v>-5.3105207901305018E-4</c:v>
                </c:pt>
                <c:pt idx="15">
                  <c:v>-5.0638764262067593E-4</c:v>
                </c:pt>
                <c:pt idx="16">
                  <c:v>-5.5014568536337904E-4</c:v>
                </c:pt>
                <c:pt idx="17">
                  <c:v>-7.3261326826490336E-4</c:v>
                </c:pt>
                <c:pt idx="18">
                  <c:v>-9.6362622893608751E-4</c:v>
                </c:pt>
                <c:pt idx="19">
                  <c:v>-1.3717775229658002E-3</c:v>
                </c:pt>
                <c:pt idx="20">
                  <c:v>-1.393011190670923E-3</c:v>
                </c:pt>
                <c:pt idx="21">
                  <c:v>-1.9491399891053973E-3</c:v>
                </c:pt>
                <c:pt idx="22">
                  <c:v>-3.3958474925956939E-3</c:v>
                </c:pt>
                <c:pt idx="23">
                  <c:v>-4.7985320274062104E-3</c:v>
                </c:pt>
                <c:pt idx="24">
                  <c:v>-8.1636552442508892E-3</c:v>
                </c:pt>
                <c:pt idx="25">
                  <c:v>-1.1870058546758155E-2</c:v>
                </c:pt>
                <c:pt idx="26">
                  <c:v>-1.9181398703894237E-2</c:v>
                </c:pt>
                <c:pt idx="27">
                  <c:v>-2.162118369272481E-2</c:v>
                </c:pt>
                <c:pt idx="28">
                  <c:v>-2.7373627140902523E-2</c:v>
                </c:pt>
                <c:pt idx="29">
                  <c:v>-3.0169325927863477E-2</c:v>
                </c:pt>
                <c:pt idx="30">
                  <c:v>-2.5813470531158234E-2</c:v>
                </c:pt>
                <c:pt idx="31">
                  <c:v>-2.4175489788053617E-2</c:v>
                </c:pt>
                <c:pt idx="32">
                  <c:v>-2.6286052048515862E-2</c:v>
                </c:pt>
                <c:pt idx="33">
                  <c:v>-3.087788339016595E-2</c:v>
                </c:pt>
                <c:pt idx="34">
                  <c:v>-3.5714310001700222E-2</c:v>
                </c:pt>
                <c:pt idx="35">
                  <c:v>-3.6722775630985693E-2</c:v>
                </c:pt>
                <c:pt idx="36">
                  <c:v>-4.380841810915248E-2</c:v>
                </c:pt>
                <c:pt idx="37">
                  <c:v>-5.5536420233540551E-2</c:v>
                </c:pt>
                <c:pt idx="38">
                  <c:v>-5.566588915079973E-2</c:v>
                </c:pt>
                <c:pt idx="39">
                  <c:v>-6.9484649193592984E-2</c:v>
                </c:pt>
                <c:pt idx="40">
                  <c:v>-5.935232578949512E-2</c:v>
                </c:pt>
                <c:pt idx="41">
                  <c:v>-6.2131084417354487E-2</c:v>
                </c:pt>
                <c:pt idx="42">
                  <c:v>-6.4255972550969265E-2</c:v>
                </c:pt>
                <c:pt idx="43">
                  <c:v>-6.1703476505828081E-2</c:v>
                </c:pt>
                <c:pt idx="44">
                  <c:v>-5.9444017718304876E-2</c:v>
                </c:pt>
                <c:pt idx="45">
                  <c:v>-5.5350234025792644E-2</c:v>
                </c:pt>
                <c:pt idx="46">
                  <c:v>-5.3549341168008247E-2</c:v>
                </c:pt>
                <c:pt idx="47">
                  <c:v>-5.9380906690428836E-2</c:v>
                </c:pt>
                <c:pt idx="48">
                  <c:v>-5.2440001987808627E-2</c:v>
                </c:pt>
                <c:pt idx="49">
                  <c:v>-4.9982434385996033E-2</c:v>
                </c:pt>
                <c:pt idx="50">
                  <c:v>-5.1322082480271147E-2</c:v>
                </c:pt>
                <c:pt idx="51">
                  <c:v>-4.8515119783430594E-2</c:v>
                </c:pt>
                <c:pt idx="52">
                  <c:v>-4.6180773210591886E-2</c:v>
                </c:pt>
                <c:pt idx="53">
                  <c:v>-4.2788963641941957E-2</c:v>
                </c:pt>
                <c:pt idx="54">
                  <c:v>-4.4875029822887269E-2</c:v>
                </c:pt>
                <c:pt idx="55">
                  <c:v>-4.1909229831966321E-2</c:v>
                </c:pt>
                <c:pt idx="56">
                  <c:v>-3.8118031062790547E-2</c:v>
                </c:pt>
                <c:pt idx="57">
                  <c:v>-3.5729872453515887E-2</c:v>
                </c:pt>
                <c:pt idx="58">
                  <c:v>-3.2992650852399885E-2</c:v>
                </c:pt>
                <c:pt idx="59">
                  <c:v>-3.3492732645139967E-2</c:v>
                </c:pt>
                <c:pt idx="60">
                  <c:v>-3.1662672105715273E-2</c:v>
                </c:pt>
                <c:pt idx="61">
                  <c:v>-2.9841645452232224E-2</c:v>
                </c:pt>
                <c:pt idx="62">
                  <c:v>-2.8436164564735411E-2</c:v>
                </c:pt>
                <c:pt idx="63">
                  <c:v>-2.2638221093151834E-2</c:v>
                </c:pt>
                <c:pt idx="64">
                  <c:v>-2.5560601037267983E-2</c:v>
                </c:pt>
                <c:pt idx="65">
                  <c:v>-2.5718387935341203E-2</c:v>
                </c:pt>
                <c:pt idx="66">
                  <c:v>-2.1449542197508498E-2</c:v>
                </c:pt>
                <c:pt idx="67">
                  <c:v>-2.0975978884588353E-2</c:v>
                </c:pt>
                <c:pt idx="68">
                  <c:v>-2.2396787464005419E-2</c:v>
                </c:pt>
                <c:pt idx="69">
                  <c:v>-1.9658149779599232E-2</c:v>
                </c:pt>
                <c:pt idx="70">
                  <c:v>-1.8231688932713319E-2</c:v>
                </c:pt>
                <c:pt idx="71">
                  <c:v>-1.7295744166995863E-2</c:v>
                </c:pt>
                <c:pt idx="72">
                  <c:v>-1.759995498985456E-2</c:v>
                </c:pt>
                <c:pt idx="73">
                  <c:v>-1.6249521439111403E-2</c:v>
                </c:pt>
                <c:pt idx="74">
                  <c:v>-1.5194883060450692E-2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7-4528-83B7-7900235DBC33}"/>
            </c:ext>
          </c:extLst>
        </c:ser>
        <c:ser>
          <c:idx val="6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'Analysis-Prediction'!$AH$3:$AH$77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77-4528-83B7-7900235DB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/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  <c:max val="0.2"/>
          <c:min val="-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Change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25% Increase in Electricity Generation from Nuclear</a:t>
            </a:r>
          </a:p>
          <a:p>
            <a:pPr>
              <a:defRPr/>
            </a:pPr>
            <a:r>
              <a:rPr lang="en-US"/>
              <a:t>- Estimated Percentage</a:t>
            </a:r>
            <a:r>
              <a:rPr lang="en-US" baseline="0"/>
              <a:t> Change in Fuel Consumed/Waste Produced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'Analysis-Prediction'!$AE$82:$AE$156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-2.3264013319090893E-6</c:v>
                </c:pt>
                <c:pt idx="9">
                  <c:v>-3.9853698471814525E-5</c:v>
                </c:pt>
                <c:pt idx="10">
                  <c:v>-4.1421988654755104E-5</c:v>
                </c:pt>
                <c:pt idx="11">
                  <c:v>-1.0713304509379906E-4</c:v>
                </c:pt>
                <c:pt idx="12">
                  <c:v>-3.3425508580853247E-4</c:v>
                </c:pt>
                <c:pt idx="13">
                  <c:v>-4.2007937094312719E-4</c:v>
                </c:pt>
                <c:pt idx="14">
                  <c:v>-5.4188807712585163E-4</c:v>
                </c:pt>
                <c:pt idx="15">
                  <c:v>-5.2935390724395681E-4</c:v>
                </c:pt>
                <c:pt idx="16">
                  <c:v>-5.3373807256951178E-4</c:v>
                </c:pt>
                <c:pt idx="17">
                  <c:v>-7.4981468948132068E-4</c:v>
                </c:pt>
                <c:pt idx="18">
                  <c:v>-1.0118181342082533E-3</c:v>
                </c:pt>
                <c:pt idx="19">
                  <c:v>-1.5243509054453375E-3</c:v>
                </c:pt>
                <c:pt idx="20">
                  <c:v>-1.6439818859241839E-3</c:v>
                </c:pt>
                <c:pt idx="21">
                  <c:v>-2.5795735024967126E-3</c:v>
                </c:pt>
                <c:pt idx="22">
                  <c:v>-4.4529067768430686E-3</c:v>
                </c:pt>
                <c:pt idx="23">
                  <c:v>-5.8454309764413015E-3</c:v>
                </c:pt>
                <c:pt idx="24">
                  <c:v>-8.2069366512944608E-3</c:v>
                </c:pt>
                <c:pt idx="25">
                  <c:v>-1.146499383663846E-2</c:v>
                </c:pt>
                <c:pt idx="26">
                  <c:v>-1.6857006534360508E-2</c:v>
                </c:pt>
                <c:pt idx="27">
                  <c:v>-1.6863030638836207E-2</c:v>
                </c:pt>
                <c:pt idx="28">
                  <c:v>-2.1220610669431594E-2</c:v>
                </c:pt>
                <c:pt idx="29">
                  <c:v>-2.3606227063455054E-2</c:v>
                </c:pt>
                <c:pt idx="30">
                  <c:v>-1.9778745708411982E-2</c:v>
                </c:pt>
                <c:pt idx="31">
                  <c:v>-1.8015647280910096E-2</c:v>
                </c:pt>
                <c:pt idx="32">
                  <c:v>-1.8885248403876287E-2</c:v>
                </c:pt>
                <c:pt idx="33">
                  <c:v>-1.9768753544876949E-2</c:v>
                </c:pt>
                <c:pt idx="34">
                  <c:v>-1.9431968763879981E-2</c:v>
                </c:pt>
                <c:pt idx="35">
                  <c:v>-2.0349696236828807E-2</c:v>
                </c:pt>
                <c:pt idx="36">
                  <c:v>-2.2804069528239435E-2</c:v>
                </c:pt>
                <c:pt idx="37">
                  <c:v>-2.4897091105034908E-2</c:v>
                </c:pt>
                <c:pt idx="38">
                  <c:v>-2.5918625128702577E-2</c:v>
                </c:pt>
                <c:pt idx="39">
                  <c:v>-2.850377536355464E-2</c:v>
                </c:pt>
                <c:pt idx="40">
                  <c:v>-2.823466941875552E-2</c:v>
                </c:pt>
                <c:pt idx="41">
                  <c:v>-3.0577910873277214E-2</c:v>
                </c:pt>
                <c:pt idx="42">
                  <c:v>-3.2537994461981135E-2</c:v>
                </c:pt>
                <c:pt idx="43">
                  <c:v>-3.2274045558175923E-2</c:v>
                </c:pt>
                <c:pt idx="44">
                  <c:v>-3.0536593083988262E-2</c:v>
                </c:pt>
                <c:pt idx="45">
                  <c:v>-3.202949756541873E-2</c:v>
                </c:pt>
                <c:pt idx="46">
                  <c:v>-3.3282899836119428E-2</c:v>
                </c:pt>
                <c:pt idx="47">
                  <c:v>-3.1731510084474723E-2</c:v>
                </c:pt>
                <c:pt idx="48">
                  <c:v>-2.8772031230064887E-2</c:v>
                </c:pt>
                <c:pt idx="49">
                  <c:v>-3.0343771041990486E-2</c:v>
                </c:pt>
                <c:pt idx="50">
                  <c:v>-3.2652138674357567E-2</c:v>
                </c:pt>
                <c:pt idx="51">
                  <c:v>-3.233186487566897E-2</c:v>
                </c:pt>
                <c:pt idx="52">
                  <c:v>-3.4028027234707992E-2</c:v>
                </c:pt>
                <c:pt idx="53">
                  <c:v>-3.4023293560607182E-2</c:v>
                </c:pt>
                <c:pt idx="54">
                  <c:v>-3.2592789789567478E-2</c:v>
                </c:pt>
                <c:pt idx="55">
                  <c:v>-3.3574040231770463E-2</c:v>
                </c:pt>
                <c:pt idx="56">
                  <c:v>-3.2712734899566165E-2</c:v>
                </c:pt>
                <c:pt idx="57">
                  <c:v>-3.6296654680644358E-2</c:v>
                </c:pt>
                <c:pt idx="58">
                  <c:v>-3.6578345386151567E-2</c:v>
                </c:pt>
                <c:pt idx="59">
                  <c:v>-4.646744522575863E-2</c:v>
                </c:pt>
                <c:pt idx="60">
                  <c:v>-5.5901509793274684E-2</c:v>
                </c:pt>
                <c:pt idx="61">
                  <c:v>-5.4611775145940622E-2</c:v>
                </c:pt>
                <c:pt idx="62">
                  <c:v>-6.0247468541167692E-2</c:v>
                </c:pt>
                <c:pt idx="63">
                  <c:v>-7.2073322295631015E-2</c:v>
                </c:pt>
                <c:pt idx="64">
                  <c:v>-6.8247462655533608E-2</c:v>
                </c:pt>
                <c:pt idx="65">
                  <c:v>-6.6815286340360158E-2</c:v>
                </c:pt>
                <c:pt idx="66">
                  <c:v>-7.9312721084671134E-2</c:v>
                </c:pt>
                <c:pt idx="67">
                  <c:v>-9.0733706622691312E-2</c:v>
                </c:pt>
                <c:pt idx="68">
                  <c:v>-9.5270721978831685E-2</c:v>
                </c:pt>
                <c:pt idx="69">
                  <c:v>-9.6820361219338902E-2</c:v>
                </c:pt>
                <c:pt idx="70">
                  <c:v>-0.12274691183813757</c:v>
                </c:pt>
                <c:pt idx="71">
                  <c:v>-0.15020555938602265</c:v>
                </c:pt>
                <c:pt idx="72">
                  <c:v>-0.1250867398199258</c:v>
                </c:pt>
                <c:pt idx="73">
                  <c:v>-0.12923789291814114</c:v>
                </c:pt>
                <c:pt idx="74">
                  <c:v>-0.16964284330420987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5-4F0A-960B-558321064060}"/>
            </c:ext>
          </c:extLst>
        </c:ser>
        <c:ser>
          <c:idx val="2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'Analysis-Prediction'!$AF$82:$AF$156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-1.9897435244109474E-5</c:v>
                </c:pt>
                <c:pt idx="9">
                  <c:v>-3.3994863708441958E-4</c:v>
                </c:pt>
                <c:pt idx="10">
                  <c:v>-3.3465365864671082E-4</c:v>
                </c:pt>
                <c:pt idx="11">
                  <c:v>-8.9986724777812999E-4</c:v>
                </c:pt>
                <c:pt idx="12">
                  <c:v>-2.9063114221968833E-3</c:v>
                </c:pt>
                <c:pt idx="13">
                  <c:v>-3.8695215246450365E-3</c:v>
                </c:pt>
                <c:pt idx="14">
                  <c:v>-5.1470137174598474E-3</c:v>
                </c:pt>
                <c:pt idx="15">
                  <c:v>-4.8910230235154062E-3</c:v>
                </c:pt>
                <c:pt idx="16">
                  <c:v>-4.7024561861156444E-3</c:v>
                </c:pt>
                <c:pt idx="17">
                  <c:v>-5.8281353955272897E-3</c:v>
                </c:pt>
                <c:pt idx="18">
                  <c:v>-7.1460661616231658E-3</c:v>
                </c:pt>
                <c:pt idx="19">
                  <c:v>-1.0012242402001936E-2</c:v>
                </c:pt>
                <c:pt idx="20">
                  <c:v>-8.4198565814402881E-3</c:v>
                </c:pt>
                <c:pt idx="21">
                  <c:v>-9.8653695914104889E-3</c:v>
                </c:pt>
                <c:pt idx="22">
                  <c:v>-1.4418765584571003E-2</c:v>
                </c:pt>
                <c:pt idx="23">
                  <c:v>-1.6433324672007643E-2</c:v>
                </c:pt>
                <c:pt idx="24">
                  <c:v>-2.2130677490310946E-2</c:v>
                </c:pt>
                <c:pt idx="25">
                  <c:v>-3.1562028991870994E-2</c:v>
                </c:pt>
                <c:pt idx="26">
                  <c:v>-4.9725619222845685E-2</c:v>
                </c:pt>
                <c:pt idx="27">
                  <c:v>-4.9768389694297865E-2</c:v>
                </c:pt>
                <c:pt idx="28">
                  <c:v>-5.8370118404152849E-2</c:v>
                </c:pt>
                <c:pt idx="29">
                  <c:v>-6.3095275685230101E-2</c:v>
                </c:pt>
                <c:pt idx="30">
                  <c:v>-7.0053111305163451E-2</c:v>
                </c:pt>
                <c:pt idx="31">
                  <c:v>-8.506826117208266E-2</c:v>
                </c:pt>
                <c:pt idx="32">
                  <c:v>-0.11007996611129212</c:v>
                </c:pt>
                <c:pt idx="33">
                  <c:v>-0.16052343492612398</c:v>
                </c:pt>
                <c:pt idx="34">
                  <c:v>-0.16936561624513535</c:v>
                </c:pt>
                <c:pt idx="35">
                  <c:v>-0.22788808407003969</c:v>
                </c:pt>
                <c:pt idx="36">
                  <c:v>-0.31909682577759491</c:v>
                </c:pt>
                <c:pt idx="37">
                  <c:v>-0.25261343130104341</c:v>
                </c:pt>
                <c:pt idx="38">
                  <c:v>-0.32018208550812866</c:v>
                </c:pt>
                <c:pt idx="39">
                  <c:v>-0.29492646108831266</c:v>
                </c:pt>
                <c:pt idx="40">
                  <c:v>-0.27743092294669558</c:v>
                </c:pt>
                <c:pt idx="41">
                  <c:v>-0.4044272043203283</c:v>
                </c:pt>
                <c:pt idx="42">
                  <c:v>-0.45255249529888919</c:v>
                </c:pt>
                <c:pt idx="43">
                  <c:v>-0.55904006785554006</c:v>
                </c:pt>
                <c:pt idx="44">
                  <c:v>-0.48240402547174188</c:v>
                </c:pt>
                <c:pt idx="45">
                  <c:v>-0.54085747040904875</c:v>
                </c:pt>
                <c:pt idx="46">
                  <c:v>-0.82348144105403187</c:v>
                </c:pt>
                <c:pt idx="47">
                  <c:v>-0.75187517334630749</c:v>
                </c:pt>
                <c:pt idx="48">
                  <c:v>-0.60577693961716739</c:v>
                </c:pt>
                <c:pt idx="49">
                  <c:v>-0.45938418518319413</c:v>
                </c:pt>
                <c:pt idx="50">
                  <c:v>-0.54409466255430405</c:v>
                </c:pt>
                <c:pt idx="51">
                  <c:v>-0.59723494378630104</c:v>
                </c:pt>
                <c:pt idx="52">
                  <c:v>-0.53772098925974054</c:v>
                </c:pt>
                <c:pt idx="53">
                  <c:v>-0.72442854286030611</c:v>
                </c:pt>
                <c:pt idx="54">
                  <c:v>-0.55977096401670401</c:v>
                </c:pt>
                <c:pt idx="55">
                  <c:v>-0.57300025792730724</c:v>
                </c:pt>
                <c:pt idx="56">
                  <c:v>-0.55944791552396356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5-4F0A-960B-558321064060}"/>
            </c:ext>
          </c:extLst>
        </c:ser>
        <c:ser>
          <c:idx val="4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'Analysis-Prediction'!$AG$82:$AG$156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-7.0555600913957406E-6</c:v>
                </c:pt>
                <c:pt idx="9">
                  <c:v>-1.1459861380958003E-4</c:v>
                </c:pt>
                <c:pt idx="10">
                  <c:v>-1.069100289288194E-4</c:v>
                </c:pt>
                <c:pt idx="11">
                  <c:v>-2.733550139770724E-4</c:v>
                </c:pt>
                <c:pt idx="12">
                  <c:v>-8.3298334376513683E-4</c:v>
                </c:pt>
                <c:pt idx="13">
                  <c:v>-1.0262565909759935E-3</c:v>
                </c:pt>
                <c:pt idx="14">
                  <c:v>-1.327630197532792E-3</c:v>
                </c:pt>
                <c:pt idx="15">
                  <c:v>-1.2659691065518563E-3</c:v>
                </c:pt>
                <c:pt idx="16">
                  <c:v>-1.3753642134085586E-3</c:v>
                </c:pt>
                <c:pt idx="17">
                  <c:v>-1.8315331706623139E-3</c:v>
                </c:pt>
                <c:pt idx="18">
                  <c:v>-2.4090655723401078E-3</c:v>
                </c:pt>
                <c:pt idx="19">
                  <c:v>-3.4294438074145006E-3</c:v>
                </c:pt>
                <c:pt idx="20">
                  <c:v>-3.4825279766773631E-3</c:v>
                </c:pt>
                <c:pt idx="21">
                  <c:v>-4.8728499727634933E-3</c:v>
                </c:pt>
                <c:pt idx="22">
                  <c:v>-8.4896187314892346E-3</c:v>
                </c:pt>
                <c:pt idx="23">
                  <c:v>-1.1996330068515748E-2</c:v>
                </c:pt>
                <c:pt idx="24">
                  <c:v>-2.0409138110627167E-2</c:v>
                </c:pt>
                <c:pt idx="25">
                  <c:v>-2.9675146366895611E-2</c:v>
                </c:pt>
                <c:pt idx="26">
                  <c:v>-4.7953496759735592E-2</c:v>
                </c:pt>
                <c:pt idx="27">
                  <c:v>-5.405295923181197E-2</c:v>
                </c:pt>
                <c:pt idx="28">
                  <c:v>-6.8434067852256364E-2</c:v>
                </c:pt>
                <c:pt idx="29">
                  <c:v>-7.5423314819658471E-2</c:v>
                </c:pt>
                <c:pt idx="30">
                  <c:v>-6.4533676327895417E-2</c:v>
                </c:pt>
                <c:pt idx="31">
                  <c:v>-6.0438724470133875E-2</c:v>
                </c:pt>
                <c:pt idx="32">
                  <c:v>-6.5715130121289711E-2</c:v>
                </c:pt>
                <c:pt idx="33">
                  <c:v>-7.7194708475414875E-2</c:v>
                </c:pt>
                <c:pt idx="34">
                  <c:v>-8.9285775004250501E-2</c:v>
                </c:pt>
                <c:pt idx="35">
                  <c:v>-9.1806939077464178E-2</c:v>
                </c:pt>
                <c:pt idx="36">
                  <c:v>-0.1095210452728812</c:v>
                </c:pt>
                <c:pt idx="37">
                  <c:v>-0.13884105058385143</c:v>
                </c:pt>
                <c:pt idx="38">
                  <c:v>-0.13916472287699921</c:v>
                </c:pt>
                <c:pt idx="39">
                  <c:v>-0.17371162298398246</c:v>
                </c:pt>
                <c:pt idx="40">
                  <c:v>-0.14838081447373774</c:v>
                </c:pt>
                <c:pt idx="41">
                  <c:v>-0.15532771104338616</c:v>
                </c:pt>
                <c:pt idx="42">
                  <c:v>-0.16063993137742349</c:v>
                </c:pt>
                <c:pt idx="43">
                  <c:v>-0.15425869126457037</c:v>
                </c:pt>
                <c:pt idx="44">
                  <c:v>-0.14861004429576197</c:v>
                </c:pt>
                <c:pt idx="45">
                  <c:v>-0.13837558506448167</c:v>
                </c:pt>
                <c:pt idx="46">
                  <c:v>-0.13387335292002056</c:v>
                </c:pt>
                <c:pt idx="47">
                  <c:v>-0.14845226672607215</c:v>
                </c:pt>
                <c:pt idx="48">
                  <c:v>-0.13110000496952146</c:v>
                </c:pt>
                <c:pt idx="49">
                  <c:v>-0.12495608596499008</c:v>
                </c:pt>
                <c:pt idx="50">
                  <c:v>-0.12830520620067776</c:v>
                </c:pt>
                <c:pt idx="51">
                  <c:v>-0.12128779945857637</c:v>
                </c:pt>
                <c:pt idx="52">
                  <c:v>-0.11545193302647982</c:v>
                </c:pt>
                <c:pt idx="53">
                  <c:v>-0.10697240910485484</c:v>
                </c:pt>
                <c:pt idx="54">
                  <c:v>-0.11218757455721806</c:v>
                </c:pt>
                <c:pt idx="55">
                  <c:v>-0.1047730745799158</c:v>
                </c:pt>
                <c:pt idx="56">
                  <c:v>-9.5295077656976424E-2</c:v>
                </c:pt>
                <c:pt idx="57">
                  <c:v>-8.9324681133789774E-2</c:v>
                </c:pt>
                <c:pt idx="58">
                  <c:v>-8.2481627130999602E-2</c:v>
                </c:pt>
                <c:pt idx="59">
                  <c:v>-8.3731831612850027E-2</c:v>
                </c:pt>
                <c:pt idx="60">
                  <c:v>-7.9156680264288237E-2</c:v>
                </c:pt>
                <c:pt idx="61">
                  <c:v>-7.4604113630580504E-2</c:v>
                </c:pt>
                <c:pt idx="62">
                  <c:v>-7.1090411411838583E-2</c:v>
                </c:pt>
                <c:pt idx="63">
                  <c:v>-5.6595552732879528E-2</c:v>
                </c:pt>
                <c:pt idx="64">
                  <c:v>-6.3901502593169957E-2</c:v>
                </c:pt>
                <c:pt idx="65">
                  <c:v>-6.4295969838352951E-2</c:v>
                </c:pt>
                <c:pt idx="66">
                  <c:v>-5.3623855493771133E-2</c:v>
                </c:pt>
                <c:pt idx="67">
                  <c:v>-5.243994721147105E-2</c:v>
                </c:pt>
                <c:pt idx="68">
                  <c:v>-5.5991968660013436E-2</c:v>
                </c:pt>
                <c:pt idx="69">
                  <c:v>-4.9145374448998025E-2</c:v>
                </c:pt>
                <c:pt idx="70">
                  <c:v>-4.5579222331783464E-2</c:v>
                </c:pt>
                <c:pt idx="71">
                  <c:v>-4.323936041748988E-2</c:v>
                </c:pt>
                <c:pt idx="72">
                  <c:v>-4.3999887474636346E-2</c:v>
                </c:pt>
                <c:pt idx="73">
                  <c:v>-4.0623803597778396E-2</c:v>
                </c:pt>
                <c:pt idx="74">
                  <c:v>-3.7987207651126842E-2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5-4F0A-960B-558321064060}"/>
            </c:ext>
          </c:extLst>
        </c:ser>
        <c:ser>
          <c:idx val="6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'Analysis-Prediction'!$AH$82:$AH$156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5-4F0A-960B-55832106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/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  <c:max val="0.4"/>
          <c:min val="-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Change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50% Increase in Electricity Generation from Nuclear</a:t>
            </a:r>
          </a:p>
          <a:p>
            <a:pPr>
              <a:defRPr/>
            </a:pPr>
            <a:r>
              <a:rPr lang="en-US"/>
              <a:t>- Estimated Percentage</a:t>
            </a:r>
            <a:r>
              <a:rPr lang="en-US" baseline="0"/>
              <a:t> Change in Fuel Consumed/Waste Produced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'Analysis-Prediction'!$AE$162:$AE$236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-4.6528026639292008E-6</c:v>
                </c:pt>
                <c:pt idx="9">
                  <c:v>-7.9707396943740072E-5</c:v>
                </c:pt>
                <c:pt idx="10">
                  <c:v>-8.2843977309732253E-5</c:v>
                </c:pt>
                <c:pt idx="11">
                  <c:v>-2.1426609018770915E-4</c:v>
                </c:pt>
                <c:pt idx="12">
                  <c:v>-6.685101716168429E-4</c:v>
                </c:pt>
                <c:pt idx="13">
                  <c:v>-8.4015874188625439E-4</c:v>
                </c:pt>
                <c:pt idx="14">
                  <c:v>-1.0837761542517033E-3</c:v>
                </c:pt>
                <c:pt idx="15">
                  <c:v>-1.0587078144876916E-3</c:v>
                </c:pt>
                <c:pt idx="16">
                  <c:v>-1.0674761451391346E-3</c:v>
                </c:pt>
                <c:pt idx="17">
                  <c:v>-1.4996293789628634E-3</c:v>
                </c:pt>
                <c:pt idx="18">
                  <c:v>-2.0236362684165066E-3</c:v>
                </c:pt>
                <c:pt idx="19">
                  <c:v>-3.048701810890786E-3</c:v>
                </c:pt>
                <c:pt idx="20">
                  <c:v>-3.2879637718483679E-3</c:v>
                </c:pt>
                <c:pt idx="21">
                  <c:v>-5.1591470049932031E-3</c:v>
                </c:pt>
                <c:pt idx="22">
                  <c:v>-8.9058135536860261E-3</c:v>
                </c:pt>
                <c:pt idx="23">
                  <c:v>-1.1690861952882492E-2</c:v>
                </c:pt>
                <c:pt idx="24">
                  <c:v>-1.6413873302589033E-2</c:v>
                </c:pt>
                <c:pt idx="25">
                  <c:v>-2.2929987673276697E-2</c:v>
                </c:pt>
                <c:pt idx="26">
                  <c:v>-3.3714013068721238E-2</c:v>
                </c:pt>
                <c:pt idx="27">
                  <c:v>-3.3726061277672525E-2</c:v>
                </c:pt>
                <c:pt idx="28">
                  <c:v>-4.2441221338863189E-2</c:v>
                </c:pt>
                <c:pt idx="29">
                  <c:v>-4.7212454126910219E-2</c:v>
                </c:pt>
                <c:pt idx="30">
                  <c:v>-3.9557491416824075E-2</c:v>
                </c:pt>
                <c:pt idx="31">
                  <c:v>-3.6031294561820082E-2</c:v>
                </c:pt>
                <c:pt idx="32">
                  <c:v>-3.7770496807752352E-2</c:v>
                </c:pt>
                <c:pt idx="33">
                  <c:v>-3.953750708975412E-2</c:v>
                </c:pt>
                <c:pt idx="34">
                  <c:v>-3.8863937527759851E-2</c:v>
                </c:pt>
                <c:pt idx="35">
                  <c:v>-4.0699392473657503E-2</c:v>
                </c:pt>
                <c:pt idx="36">
                  <c:v>-4.5608139056478869E-2</c:v>
                </c:pt>
                <c:pt idx="37">
                  <c:v>-4.9794182210069593E-2</c:v>
                </c:pt>
                <c:pt idx="38">
                  <c:v>-5.1837250257405043E-2</c:v>
                </c:pt>
                <c:pt idx="39">
                  <c:v>-5.7007550727109391E-2</c:v>
                </c:pt>
                <c:pt idx="40">
                  <c:v>-5.6469338837511152E-2</c:v>
                </c:pt>
                <c:pt idx="41">
                  <c:v>-6.115582174655454E-2</c:v>
                </c:pt>
                <c:pt idx="42">
                  <c:v>-6.507598892396238E-2</c:v>
                </c:pt>
                <c:pt idx="43">
                  <c:v>-7.136499727135015E-2</c:v>
                </c:pt>
                <c:pt idx="44">
                  <c:v>-6.1073186167976412E-2</c:v>
                </c:pt>
                <c:pt idx="45">
                  <c:v>-6.8898141562543702E-2</c:v>
                </c:pt>
                <c:pt idx="46">
                  <c:v>-9.2714295229502031E-2</c:v>
                </c:pt>
                <c:pt idx="47">
                  <c:v>-8.4722877885746173E-2</c:v>
                </c:pt>
                <c:pt idx="48">
                  <c:v>-6.7592042866941537E-2</c:v>
                </c:pt>
                <c:pt idx="49">
                  <c:v>-6.0687542083981083E-2</c:v>
                </c:pt>
                <c:pt idx="50">
                  <c:v>-7.0596683746391831E-2</c:v>
                </c:pt>
                <c:pt idx="51">
                  <c:v>-7.5191536593185337E-2</c:v>
                </c:pt>
                <c:pt idx="52">
                  <c:v>-7.2830169207312334E-2</c:v>
                </c:pt>
                <c:pt idx="53">
                  <c:v>-8.9127474318084654E-2</c:v>
                </c:pt>
                <c:pt idx="54">
                  <c:v>-7.2145935120756399E-2</c:v>
                </c:pt>
                <c:pt idx="55">
                  <c:v>-7.5702748852161217E-2</c:v>
                </c:pt>
                <c:pt idx="56">
                  <c:v>-7.2377694829931949E-2</c:v>
                </c:pt>
                <c:pt idx="57">
                  <c:v>-0.10290610369592934</c:v>
                </c:pt>
                <c:pt idx="58">
                  <c:v>-0.1038345393847756</c:v>
                </c:pt>
                <c:pt idx="59">
                  <c:v>-0.11471485868863307</c:v>
                </c:pt>
                <c:pt idx="60">
                  <c:v>-0.13237079365294502</c:v>
                </c:pt>
                <c:pt idx="61">
                  <c:v>-0.12819713054954318</c:v>
                </c:pt>
                <c:pt idx="62">
                  <c:v>-0.13691167388326453</c:v>
                </c:pt>
                <c:pt idx="63">
                  <c:v>-0.15752285018661727</c:v>
                </c:pt>
                <c:pt idx="64">
                  <c:v>-0.15212885482508254</c:v>
                </c:pt>
                <c:pt idx="65">
                  <c:v>-0.15150624029290372</c:v>
                </c:pt>
                <c:pt idx="66">
                  <c:v>-0.17839075495633783</c:v>
                </c:pt>
                <c:pt idx="67">
                  <c:v>-0.19993627466567321</c:v>
                </c:pt>
                <c:pt idx="68">
                  <c:v>-0.2072710761402663</c:v>
                </c:pt>
                <c:pt idx="69">
                  <c:v>-0.21459067990532299</c:v>
                </c:pt>
                <c:pt idx="70">
                  <c:v>-0.26345520609576945</c:v>
                </c:pt>
                <c:pt idx="71">
                  <c:v>-0.32168687395851403</c:v>
                </c:pt>
                <c:pt idx="72">
                  <c:v>-0.270688425596184</c:v>
                </c:pt>
                <c:pt idx="73">
                  <c:v>-0.2848971004459151</c:v>
                </c:pt>
                <c:pt idx="74">
                  <c:v>-0.36223392901082296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A-47DA-81E5-BD7C646E183A}"/>
            </c:ext>
          </c:extLst>
        </c:ser>
        <c:ser>
          <c:idx val="2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'Analysis-Prediction'!$AF$162:$AF$236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-3.9794870487996903E-5</c:v>
                </c:pt>
                <c:pt idx="9">
                  <c:v>-6.7989727416883916E-4</c:v>
                </c:pt>
                <c:pt idx="10">
                  <c:v>-6.6930731729331061E-4</c:v>
                </c:pt>
                <c:pt idx="11">
                  <c:v>-1.7997344955561489E-3</c:v>
                </c:pt>
                <c:pt idx="12">
                  <c:v>-5.8126228443938777E-3</c:v>
                </c:pt>
                <c:pt idx="13">
                  <c:v>-7.7390430492902951E-3</c:v>
                </c:pt>
                <c:pt idx="14">
                  <c:v>-1.0294027434919806E-2</c:v>
                </c:pt>
                <c:pt idx="15">
                  <c:v>-9.7820460470309234E-3</c:v>
                </c:pt>
                <c:pt idx="16">
                  <c:v>-9.4049123722313999E-3</c:v>
                </c:pt>
                <c:pt idx="17">
                  <c:v>-1.1656270791054357E-2</c:v>
                </c:pt>
                <c:pt idx="18">
                  <c:v>-1.4292132323246332E-2</c:v>
                </c:pt>
                <c:pt idx="19">
                  <c:v>-2.0024484804003762E-2</c:v>
                </c:pt>
                <c:pt idx="20">
                  <c:v>-1.6839713162880576E-2</c:v>
                </c:pt>
                <c:pt idx="21">
                  <c:v>-1.9730739182820867E-2</c:v>
                </c:pt>
                <c:pt idx="22">
                  <c:v>-2.8837531169142117E-2</c:v>
                </c:pt>
                <c:pt idx="23">
                  <c:v>-3.2866649344015175E-2</c:v>
                </c:pt>
                <c:pt idx="24">
                  <c:v>-4.4261354980621781E-2</c:v>
                </c:pt>
                <c:pt idx="25">
                  <c:v>-6.312405798374221E-2</c:v>
                </c:pt>
                <c:pt idx="26">
                  <c:v>-9.9451238445691481E-2</c:v>
                </c:pt>
                <c:pt idx="27">
                  <c:v>-9.9536779388595842E-2</c:v>
                </c:pt>
                <c:pt idx="28">
                  <c:v>-0.11674023680830581</c:v>
                </c:pt>
                <c:pt idx="29">
                  <c:v>-0.12619055137046009</c:v>
                </c:pt>
                <c:pt idx="30">
                  <c:v>-0.1401062226103269</c:v>
                </c:pt>
                <c:pt idx="31">
                  <c:v>-0.17013652234416543</c:v>
                </c:pt>
                <c:pt idx="32">
                  <c:v>-0.22015993222258434</c:v>
                </c:pt>
                <c:pt idx="33">
                  <c:v>-0.32104686985224784</c:v>
                </c:pt>
                <c:pt idx="34">
                  <c:v>-0.33873123249027071</c:v>
                </c:pt>
                <c:pt idx="35">
                  <c:v>-0.45577616814007937</c:v>
                </c:pt>
                <c:pt idx="36">
                  <c:v>-0.63819365155518981</c:v>
                </c:pt>
                <c:pt idx="37">
                  <c:v>-0.50522686260208705</c:v>
                </c:pt>
                <c:pt idx="38">
                  <c:v>-0.6403641710162572</c:v>
                </c:pt>
                <c:pt idx="39">
                  <c:v>-0.58985292217662533</c:v>
                </c:pt>
                <c:pt idx="40">
                  <c:v>-0.55486184589339105</c:v>
                </c:pt>
                <c:pt idx="41">
                  <c:v>-0.80885440864065661</c:v>
                </c:pt>
                <c:pt idx="42">
                  <c:v>-0.90510499059777849</c:v>
                </c:pt>
                <c:pt idx="43">
                  <c:v>-1</c:v>
                </c:pt>
                <c:pt idx="44">
                  <c:v>-0.96480805094348376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-0.91876837036638814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A-47DA-81E5-BD7C646E183A}"/>
            </c:ext>
          </c:extLst>
        </c:ser>
        <c:ser>
          <c:idx val="4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'Analysis-Prediction'!$AG$162:$AG$236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-1.4111120182902503E-5</c:v>
                </c:pt>
                <c:pt idx="9">
                  <c:v>-2.2919722761916006E-4</c:v>
                </c:pt>
                <c:pt idx="10">
                  <c:v>-2.1382005785752778E-4</c:v>
                </c:pt>
                <c:pt idx="11">
                  <c:v>-5.4671002795403378E-4</c:v>
                </c:pt>
                <c:pt idx="12">
                  <c:v>-1.6659666875303847E-3</c:v>
                </c:pt>
                <c:pt idx="13">
                  <c:v>-2.0525131819522091E-3</c:v>
                </c:pt>
                <c:pt idx="14">
                  <c:v>-2.655260395065473E-3</c:v>
                </c:pt>
                <c:pt idx="15">
                  <c:v>-2.5319382131038237E-3</c:v>
                </c:pt>
                <c:pt idx="16">
                  <c:v>-2.7507284268172283E-3</c:v>
                </c:pt>
                <c:pt idx="17">
                  <c:v>-3.6630663413247389E-3</c:v>
                </c:pt>
                <c:pt idx="18">
                  <c:v>-4.8181311446802155E-3</c:v>
                </c:pt>
                <c:pt idx="19">
                  <c:v>-6.8588876148287792E-3</c:v>
                </c:pt>
                <c:pt idx="20">
                  <c:v>-6.9650559533546152E-3</c:v>
                </c:pt>
                <c:pt idx="21">
                  <c:v>-9.7456999455270976E-3</c:v>
                </c:pt>
                <c:pt idx="22">
                  <c:v>-1.6979237462978469E-2</c:v>
                </c:pt>
                <c:pt idx="23">
                  <c:v>-2.3992660137031607E-2</c:v>
                </c:pt>
                <c:pt idx="24">
                  <c:v>-4.0818276221254224E-2</c:v>
                </c:pt>
                <c:pt idx="25">
                  <c:v>-5.9350292733791332E-2</c:v>
                </c:pt>
                <c:pt idx="26">
                  <c:v>-9.5906993519471073E-2</c:v>
                </c:pt>
                <c:pt idx="27">
                  <c:v>-0.10810591846362394</c:v>
                </c:pt>
                <c:pt idx="28">
                  <c:v>-0.13686813570451262</c:v>
                </c:pt>
                <c:pt idx="29">
                  <c:v>-0.15084662963931683</c:v>
                </c:pt>
                <c:pt idx="30">
                  <c:v>-0.12906735265579095</c:v>
                </c:pt>
                <c:pt idx="31">
                  <c:v>-0.12087744894026742</c:v>
                </c:pt>
                <c:pt idx="32">
                  <c:v>-0.1314302602425792</c:v>
                </c:pt>
                <c:pt idx="33">
                  <c:v>-0.15438941695082986</c:v>
                </c:pt>
                <c:pt idx="34">
                  <c:v>-0.178571550008501</c:v>
                </c:pt>
                <c:pt idx="35">
                  <c:v>-0.18361387815492836</c:v>
                </c:pt>
                <c:pt idx="36">
                  <c:v>-0.21904209054576251</c:v>
                </c:pt>
                <c:pt idx="37">
                  <c:v>-0.27768210116770287</c:v>
                </c:pt>
                <c:pt idx="38">
                  <c:v>-0.27832944575399843</c:v>
                </c:pt>
                <c:pt idx="39">
                  <c:v>-0.34742324596796492</c:v>
                </c:pt>
                <c:pt idx="40">
                  <c:v>-0.29676162894747571</c:v>
                </c:pt>
                <c:pt idx="41">
                  <c:v>-0.31065542208677244</c:v>
                </c:pt>
                <c:pt idx="42">
                  <c:v>-0.32127986275484688</c:v>
                </c:pt>
                <c:pt idx="43">
                  <c:v>-0.30851738252914085</c:v>
                </c:pt>
                <c:pt idx="44">
                  <c:v>-0.29722008859152382</c:v>
                </c:pt>
                <c:pt idx="45">
                  <c:v>-0.27675117012896322</c:v>
                </c:pt>
                <c:pt idx="46">
                  <c:v>-0.26774670584004134</c:v>
                </c:pt>
                <c:pt idx="47">
                  <c:v>-0.2969045334521444</c:v>
                </c:pt>
                <c:pt idx="48">
                  <c:v>-0.26220000993904291</c:v>
                </c:pt>
                <c:pt idx="49">
                  <c:v>-0.24991217192998016</c:v>
                </c:pt>
                <c:pt idx="50">
                  <c:v>-0.25661041240135529</c:v>
                </c:pt>
                <c:pt idx="51">
                  <c:v>-0.24257559891715264</c:v>
                </c:pt>
                <c:pt idx="52">
                  <c:v>-0.23090386605295965</c:v>
                </c:pt>
                <c:pt idx="53">
                  <c:v>-0.21394481820970979</c:v>
                </c:pt>
                <c:pt idx="54">
                  <c:v>-0.22437514911443623</c:v>
                </c:pt>
                <c:pt idx="55">
                  <c:v>-0.20954614915983172</c:v>
                </c:pt>
                <c:pt idx="56">
                  <c:v>-0.19059015531395307</c:v>
                </c:pt>
                <c:pt idx="57">
                  <c:v>-0.17864936226757955</c:v>
                </c:pt>
                <c:pt idx="58">
                  <c:v>-0.1649632542619992</c:v>
                </c:pt>
                <c:pt idx="59">
                  <c:v>-0.16746366322569994</c:v>
                </c:pt>
                <c:pt idx="60">
                  <c:v>-0.1583133605285767</c:v>
                </c:pt>
                <c:pt idx="61">
                  <c:v>-0.14920822726116123</c:v>
                </c:pt>
                <c:pt idx="62">
                  <c:v>-0.14218082282367728</c:v>
                </c:pt>
                <c:pt idx="63">
                  <c:v>-0.11319110546575906</c:v>
                </c:pt>
                <c:pt idx="64">
                  <c:v>-0.1278030051863398</c:v>
                </c:pt>
                <c:pt idx="65">
                  <c:v>-0.1285919396767059</c:v>
                </c:pt>
                <c:pt idx="66">
                  <c:v>-0.10724771098754227</c:v>
                </c:pt>
                <c:pt idx="67">
                  <c:v>-0.10487989442294243</c:v>
                </c:pt>
                <c:pt idx="68">
                  <c:v>-0.11198393732002698</c:v>
                </c:pt>
                <c:pt idx="69">
                  <c:v>-9.8290748897995939E-2</c:v>
                </c:pt>
                <c:pt idx="70">
                  <c:v>-9.1158444663567151E-2</c:v>
                </c:pt>
                <c:pt idx="71">
                  <c:v>-8.6478720834979872E-2</c:v>
                </c:pt>
                <c:pt idx="72">
                  <c:v>-8.7999774949272469E-2</c:v>
                </c:pt>
                <c:pt idx="73">
                  <c:v>-8.124760719555657E-2</c:v>
                </c:pt>
                <c:pt idx="74">
                  <c:v>-7.5974415302253795E-2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A-47DA-81E5-BD7C646E183A}"/>
            </c:ext>
          </c:extLst>
        </c:ser>
        <c:ser>
          <c:idx val="6"/>
          <c:order val="3"/>
          <c:tx>
            <c:v>Uranium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'Analysis-Prediction'!$AH$162:$AH$236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9A-47DA-81E5-BD7C646E1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/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  <c:max val="0.60000000000000009"/>
          <c:min val="-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Change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100% Increase in Electricity Generation from Nuclear</a:t>
            </a:r>
          </a:p>
          <a:p>
            <a:pPr>
              <a:defRPr/>
            </a:pPr>
            <a:r>
              <a:rPr lang="en-US"/>
              <a:t>- Estimated Percentage</a:t>
            </a:r>
            <a:r>
              <a:rPr lang="en-US" baseline="0"/>
              <a:t> Change in Fuel Consumed/Waste Produced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'Analysis-Prediction'!$AE$242:$AE$316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-9.3056053277473794E-6</c:v>
                </c:pt>
                <c:pt idx="9">
                  <c:v>-1.5941479388748014E-4</c:v>
                </c:pt>
                <c:pt idx="10">
                  <c:v>-1.6568795461924246E-4</c:v>
                </c:pt>
                <c:pt idx="11">
                  <c:v>-4.2853218037530727E-4</c:v>
                </c:pt>
                <c:pt idx="12">
                  <c:v>-1.3370203432339078E-3</c:v>
                </c:pt>
                <c:pt idx="13">
                  <c:v>-1.6803174837726198E-3</c:v>
                </c:pt>
                <c:pt idx="14">
                  <c:v>-2.1675523085035175E-3</c:v>
                </c:pt>
                <c:pt idx="15">
                  <c:v>-2.1174156289754942E-3</c:v>
                </c:pt>
                <c:pt idx="16">
                  <c:v>-2.1349522902780471E-3</c:v>
                </c:pt>
                <c:pt idx="17">
                  <c:v>-2.9992587579255048E-3</c:v>
                </c:pt>
                <c:pt idx="18">
                  <c:v>-4.0472725368330131E-3</c:v>
                </c:pt>
                <c:pt idx="19">
                  <c:v>-6.0974036217813499E-3</c:v>
                </c:pt>
                <c:pt idx="20">
                  <c:v>-6.5759275436966247E-3</c:v>
                </c:pt>
                <c:pt idx="21">
                  <c:v>-1.0318294009986628E-2</c:v>
                </c:pt>
                <c:pt idx="22">
                  <c:v>-1.7811627107372163E-2</c:v>
                </c:pt>
                <c:pt idx="23">
                  <c:v>-2.3381723905765095E-2</c:v>
                </c:pt>
                <c:pt idx="24">
                  <c:v>-3.2827746605177954E-2</c:v>
                </c:pt>
                <c:pt idx="25">
                  <c:v>-4.5859975346553616E-2</c:v>
                </c:pt>
                <c:pt idx="26">
                  <c:v>-6.7428026137442254E-2</c:v>
                </c:pt>
                <c:pt idx="27">
                  <c:v>-6.7452122555345051E-2</c:v>
                </c:pt>
                <c:pt idx="28">
                  <c:v>-8.4882442677726266E-2</c:v>
                </c:pt>
                <c:pt idx="29">
                  <c:v>-9.4424908253820439E-2</c:v>
                </c:pt>
                <c:pt idx="30">
                  <c:v>-7.9114982833648151E-2</c:v>
                </c:pt>
                <c:pt idx="31">
                  <c:v>-7.2062589123640275E-2</c:v>
                </c:pt>
                <c:pt idx="32">
                  <c:v>-7.5540993615504815E-2</c:v>
                </c:pt>
                <c:pt idx="33">
                  <c:v>-7.9075014179508241E-2</c:v>
                </c:pt>
                <c:pt idx="34">
                  <c:v>-7.7727875055519702E-2</c:v>
                </c:pt>
                <c:pt idx="35">
                  <c:v>-8.1398784947315117E-2</c:v>
                </c:pt>
                <c:pt idx="36">
                  <c:v>-0.11096813638197289</c:v>
                </c:pt>
                <c:pt idx="37">
                  <c:v>-0.1006186633533942</c:v>
                </c:pt>
                <c:pt idx="38">
                  <c:v>-0.12639935924198031</c:v>
                </c:pt>
                <c:pt idx="39">
                  <c:v>-0.13138314296551967</c:v>
                </c:pt>
                <c:pt idx="40">
                  <c:v>-0.12410546518414367</c:v>
                </c:pt>
                <c:pt idx="41">
                  <c:v>-0.16901533938371738</c:v>
                </c:pt>
                <c:pt idx="42">
                  <c:v>-0.18840512672023757</c:v>
                </c:pt>
                <c:pt idx="43">
                  <c:v>-0.20046117950405395</c:v>
                </c:pt>
                <c:pt idx="44">
                  <c:v>-0.18099187761523772</c:v>
                </c:pt>
                <c:pt idx="45">
                  <c:v>-0.19701613182421884</c:v>
                </c:pt>
                <c:pt idx="46">
                  <c:v>-0.22584589457397986</c:v>
                </c:pt>
                <c:pt idx="47">
                  <c:v>-0.21164891822364496</c:v>
                </c:pt>
                <c:pt idx="48">
                  <c:v>-0.1826801677872012</c:v>
                </c:pt>
                <c:pt idx="49">
                  <c:v>-0.17669702149132849</c:v>
                </c:pt>
                <c:pt idx="50">
                  <c:v>-0.20120523844382188</c:v>
                </c:pt>
                <c:pt idx="51">
                  <c:v>-0.20451899609586099</c:v>
                </c:pt>
                <c:pt idx="52">
                  <c:v>-0.20894227814614441</c:v>
                </c:pt>
                <c:pt idx="53">
                  <c:v>-0.22522064856051349</c:v>
                </c:pt>
                <c:pt idx="54">
                  <c:v>-0.2025170942790262</c:v>
                </c:pt>
                <c:pt idx="55">
                  <c:v>-0.20999890977924318</c:v>
                </c:pt>
                <c:pt idx="56">
                  <c:v>-0.20322863442819672</c:v>
                </c:pt>
                <c:pt idx="57">
                  <c:v>-0.23612500172649942</c:v>
                </c:pt>
                <c:pt idx="58">
                  <c:v>-0.23834692738202379</c:v>
                </c:pt>
                <c:pt idx="59">
                  <c:v>-0.25120968561438195</c:v>
                </c:pt>
                <c:pt idx="60">
                  <c:v>-0.28530936137228646</c:v>
                </c:pt>
                <c:pt idx="61">
                  <c:v>-0.27536784135674874</c:v>
                </c:pt>
                <c:pt idx="62">
                  <c:v>-0.29024008456745864</c:v>
                </c:pt>
                <c:pt idx="63">
                  <c:v>-0.32842190596859011</c:v>
                </c:pt>
                <c:pt idx="64">
                  <c:v>-0.31989163916418029</c:v>
                </c:pt>
                <c:pt idx="65">
                  <c:v>-0.32088814819799083</c:v>
                </c:pt>
                <c:pt idx="66">
                  <c:v>-0.3765468226996711</c:v>
                </c:pt>
                <c:pt idx="67">
                  <c:v>-0.41834141075163678</c:v>
                </c:pt>
                <c:pt idx="68">
                  <c:v>-0.43127178446313541</c:v>
                </c:pt>
                <c:pt idx="69">
                  <c:v>-0.45013131727729117</c:v>
                </c:pt>
                <c:pt idx="70">
                  <c:v>-0.54487179461103386</c:v>
                </c:pt>
                <c:pt idx="71">
                  <c:v>-0.66464950310349713</c:v>
                </c:pt>
                <c:pt idx="72">
                  <c:v>-0.56189179714869975</c:v>
                </c:pt>
                <c:pt idx="73">
                  <c:v>-0.59621551550146257</c:v>
                </c:pt>
                <c:pt idx="74">
                  <c:v>-0.74741610042404927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D-4576-B827-1E5D516760D5}"/>
            </c:ext>
          </c:extLst>
        </c:ser>
        <c:ser>
          <c:idx val="2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'Analysis-Prediction'!$AF$242:$AF$316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-7.9589740976326873E-5</c:v>
                </c:pt>
                <c:pt idx="9">
                  <c:v>-1.3597945483377893E-3</c:v>
                </c:pt>
                <c:pt idx="10">
                  <c:v>-1.3386146345868433E-3</c:v>
                </c:pt>
                <c:pt idx="11">
                  <c:v>-3.5994689911125199E-3</c:v>
                </c:pt>
                <c:pt idx="12">
                  <c:v>-1.1625245688787644E-2</c:v>
                </c:pt>
                <c:pt idx="13">
                  <c:v>-1.5478086098580479E-2</c:v>
                </c:pt>
                <c:pt idx="14">
                  <c:v>-2.0588054869839612E-2</c:v>
                </c:pt>
                <c:pt idx="15">
                  <c:v>-1.9564092094061625E-2</c:v>
                </c:pt>
                <c:pt idx="16">
                  <c:v>-1.8809824744462578E-2</c:v>
                </c:pt>
                <c:pt idx="17">
                  <c:v>-2.3312541582108826E-2</c:v>
                </c:pt>
                <c:pt idx="18">
                  <c:v>-2.8584264646492663E-2</c:v>
                </c:pt>
                <c:pt idx="19">
                  <c:v>-4.0048969608007523E-2</c:v>
                </c:pt>
                <c:pt idx="20">
                  <c:v>-3.3679426325761153E-2</c:v>
                </c:pt>
                <c:pt idx="21">
                  <c:v>-3.9461478365641955E-2</c:v>
                </c:pt>
                <c:pt idx="22">
                  <c:v>-5.7675062338284122E-2</c:v>
                </c:pt>
                <c:pt idx="23">
                  <c:v>-6.5733298688030461E-2</c:v>
                </c:pt>
                <c:pt idx="24">
                  <c:v>-8.8522709961243673E-2</c:v>
                </c:pt>
                <c:pt idx="25">
                  <c:v>-0.12624811596748431</c:v>
                </c:pt>
                <c:pt idx="26">
                  <c:v>-0.19890247689138296</c:v>
                </c:pt>
                <c:pt idx="27">
                  <c:v>-0.19907355877719168</c:v>
                </c:pt>
                <c:pt idx="28">
                  <c:v>-0.23348047361661151</c:v>
                </c:pt>
                <c:pt idx="29">
                  <c:v>-0.25238110274092029</c:v>
                </c:pt>
                <c:pt idx="30">
                  <c:v>-0.28021244522065381</c:v>
                </c:pt>
                <c:pt idx="31">
                  <c:v>-0.34027304468833075</c:v>
                </c:pt>
                <c:pt idx="32">
                  <c:v>-0.44031986444516868</c:v>
                </c:pt>
                <c:pt idx="33">
                  <c:v>-0.6420937397044959</c:v>
                </c:pt>
                <c:pt idx="34">
                  <c:v>-0.67746246498054141</c:v>
                </c:pt>
                <c:pt idx="35">
                  <c:v>-0.91155233628015875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D-4576-B827-1E5D516760D5}"/>
            </c:ext>
          </c:extLst>
        </c:ser>
        <c:ser>
          <c:idx val="4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'Analysis-Prediction'!$AG$242:$AG$316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-2.8222240365693985E-5</c:v>
                </c:pt>
                <c:pt idx="9">
                  <c:v>-4.583944552382091E-4</c:v>
                </c:pt>
                <c:pt idx="10">
                  <c:v>-4.276401157152776E-4</c:v>
                </c:pt>
                <c:pt idx="11">
                  <c:v>-1.0934200559081786E-3</c:v>
                </c:pt>
                <c:pt idx="12">
                  <c:v>-3.3319333750606583E-3</c:v>
                </c:pt>
                <c:pt idx="13">
                  <c:v>-4.1050263639043072E-3</c:v>
                </c:pt>
                <c:pt idx="14">
                  <c:v>-5.3105207901309459E-3</c:v>
                </c:pt>
                <c:pt idx="15">
                  <c:v>-5.0638764262075364E-3</c:v>
                </c:pt>
                <c:pt idx="16">
                  <c:v>-5.5014568536343456E-3</c:v>
                </c:pt>
                <c:pt idx="17">
                  <c:v>-7.3261326826494777E-3</c:v>
                </c:pt>
                <c:pt idx="18">
                  <c:v>-9.6362622893604311E-3</c:v>
                </c:pt>
                <c:pt idx="19">
                  <c:v>-1.3717775229657891E-2</c:v>
                </c:pt>
                <c:pt idx="20">
                  <c:v>-1.393011190670923E-2</c:v>
                </c:pt>
                <c:pt idx="21">
                  <c:v>-1.9491399891053973E-2</c:v>
                </c:pt>
                <c:pt idx="22">
                  <c:v>-3.3958474925956939E-2</c:v>
                </c:pt>
                <c:pt idx="23">
                  <c:v>-4.7985320274063104E-2</c:v>
                </c:pt>
                <c:pt idx="24">
                  <c:v>-8.163655244250867E-2</c:v>
                </c:pt>
                <c:pt idx="25">
                  <c:v>-0.11870058546758244</c:v>
                </c:pt>
                <c:pt idx="26">
                  <c:v>-0.19181398703894192</c:v>
                </c:pt>
                <c:pt idx="27">
                  <c:v>-0.21621183692724788</c:v>
                </c:pt>
                <c:pt idx="28">
                  <c:v>-0.27373627140902523</c:v>
                </c:pt>
                <c:pt idx="29">
                  <c:v>-0.30169325927863366</c:v>
                </c:pt>
                <c:pt idx="30">
                  <c:v>-0.25813470531158178</c:v>
                </c:pt>
                <c:pt idx="31">
                  <c:v>-0.24175489788053506</c:v>
                </c:pt>
                <c:pt idx="32">
                  <c:v>-0.26286052048515851</c:v>
                </c:pt>
                <c:pt idx="33">
                  <c:v>-0.30877883390165961</c:v>
                </c:pt>
                <c:pt idx="34">
                  <c:v>-0.357143100017002</c:v>
                </c:pt>
                <c:pt idx="35">
                  <c:v>-0.36722775630985682</c:v>
                </c:pt>
                <c:pt idx="36">
                  <c:v>-0.43808418109152492</c:v>
                </c:pt>
                <c:pt idx="37">
                  <c:v>-0.55536420233540595</c:v>
                </c:pt>
                <c:pt idx="38">
                  <c:v>-0.55665889150799686</c:v>
                </c:pt>
                <c:pt idx="39">
                  <c:v>-0.69484649193592962</c:v>
                </c:pt>
                <c:pt idx="40">
                  <c:v>-0.59352325789495142</c:v>
                </c:pt>
                <c:pt idx="41">
                  <c:v>-0.62131084417354487</c:v>
                </c:pt>
                <c:pt idx="42">
                  <c:v>-0.64255972550969365</c:v>
                </c:pt>
                <c:pt idx="43">
                  <c:v>-0.61703476505828148</c:v>
                </c:pt>
                <c:pt idx="44">
                  <c:v>-0.59444017718304765</c:v>
                </c:pt>
                <c:pt idx="45">
                  <c:v>-0.55350234025792644</c:v>
                </c:pt>
                <c:pt idx="46">
                  <c:v>-0.53549341168008247</c:v>
                </c:pt>
                <c:pt idx="47">
                  <c:v>-0.5938090669042887</c:v>
                </c:pt>
                <c:pt idx="48">
                  <c:v>-0.52440001987808571</c:v>
                </c:pt>
                <c:pt idx="49">
                  <c:v>-0.49982434385996022</c:v>
                </c:pt>
                <c:pt idx="50">
                  <c:v>-0.5132208248027107</c:v>
                </c:pt>
                <c:pt idx="51">
                  <c:v>-0.48515119783430538</c:v>
                </c:pt>
                <c:pt idx="52">
                  <c:v>-0.46180773210591919</c:v>
                </c:pt>
                <c:pt idx="53">
                  <c:v>-0.42788963641941946</c:v>
                </c:pt>
                <c:pt idx="54">
                  <c:v>-0.44875029822887236</c:v>
                </c:pt>
                <c:pt idx="55">
                  <c:v>-0.41909229831966344</c:v>
                </c:pt>
                <c:pt idx="56">
                  <c:v>-0.38118031062790581</c:v>
                </c:pt>
                <c:pt idx="57">
                  <c:v>-0.35729872453515921</c:v>
                </c:pt>
                <c:pt idx="58">
                  <c:v>-0.32992650852399852</c:v>
                </c:pt>
                <c:pt idx="59">
                  <c:v>-0.33492732645139989</c:v>
                </c:pt>
                <c:pt idx="60">
                  <c:v>-0.31662672105715328</c:v>
                </c:pt>
                <c:pt idx="61">
                  <c:v>-0.29841645452232224</c:v>
                </c:pt>
                <c:pt idx="62">
                  <c:v>-0.28436164564735433</c:v>
                </c:pt>
                <c:pt idx="63">
                  <c:v>-0.22638221093151811</c:v>
                </c:pt>
                <c:pt idx="64">
                  <c:v>-0.2556060103726796</c:v>
                </c:pt>
                <c:pt idx="65">
                  <c:v>-0.25718387935341169</c:v>
                </c:pt>
                <c:pt idx="66">
                  <c:v>-0.21449542197508464</c:v>
                </c:pt>
                <c:pt idx="67">
                  <c:v>-0.20975978884588464</c:v>
                </c:pt>
                <c:pt idx="68">
                  <c:v>-0.22396787464005397</c:v>
                </c:pt>
                <c:pt idx="69">
                  <c:v>-0.19658149779599199</c:v>
                </c:pt>
                <c:pt idx="70">
                  <c:v>-0.18231688932713419</c:v>
                </c:pt>
                <c:pt idx="71">
                  <c:v>-0.17295744166995963</c:v>
                </c:pt>
                <c:pt idx="72">
                  <c:v>-0.17599954989854505</c:v>
                </c:pt>
                <c:pt idx="73">
                  <c:v>-0.16249521439111336</c:v>
                </c:pt>
                <c:pt idx="74">
                  <c:v>-0.15194883060450748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D-4576-B827-1E5D516760D5}"/>
            </c:ext>
          </c:extLst>
        </c:ser>
        <c:ser>
          <c:idx val="6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'Analysis-Prediction'!$AH$242:$AH$316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D-4576-B827-1E5D51676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/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Change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10% Increase in Electricity Generation from Nuclear</a:t>
            </a:r>
          </a:p>
          <a:p>
            <a:pPr>
              <a:defRPr/>
            </a:pPr>
            <a:r>
              <a:rPr lang="en-US"/>
              <a:t>- Estimated Percentage of Total Electricity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'Analysis-Prediction'!$AI$3:$AI$77</c:f>
              <c:numCache>
                <c:formatCode>0.00%</c:formatCode>
                <c:ptCount val="75"/>
                <c:pt idx="0">
                  <c:v>0.46530928425401202</c:v>
                </c:pt>
                <c:pt idx="1">
                  <c:v>0.46946394698280125</c:v>
                </c:pt>
                <c:pt idx="2">
                  <c:v>0.49964186745025224</c:v>
                </c:pt>
                <c:pt idx="3">
                  <c:v>0.48954184123674849</c:v>
                </c:pt>
                <c:pt idx="4">
                  <c:v>0.49438416133265167</c:v>
                </c:pt>
                <c:pt idx="5">
                  <c:v>0.5070020872386739</c:v>
                </c:pt>
                <c:pt idx="6">
                  <c:v>0.55089903491802306</c:v>
                </c:pt>
                <c:pt idx="7">
                  <c:v>0.5635452943827931</c:v>
                </c:pt>
                <c:pt idx="8">
                  <c:v>0.5484982079777373</c:v>
                </c:pt>
                <c:pt idx="9">
                  <c:v>0.53381048405136033</c:v>
                </c:pt>
                <c:pt idx="10">
                  <c:v>0.53297871792882245</c:v>
                </c:pt>
                <c:pt idx="11">
                  <c:v>0.53345320094620763</c:v>
                </c:pt>
                <c:pt idx="12">
                  <c:v>0.53141317966213675</c:v>
                </c:pt>
                <c:pt idx="13">
                  <c:v>0.52680539992540609</c:v>
                </c:pt>
                <c:pt idx="14">
                  <c:v>0.53863822559168817</c:v>
                </c:pt>
                <c:pt idx="15">
                  <c:v>0.53467865894251565</c:v>
                </c:pt>
                <c:pt idx="16">
                  <c:v>0.54091733485315752</c:v>
                </c:pt>
                <c:pt idx="17">
                  <c:v>0.535929330253057</c:v>
                </c:pt>
                <c:pt idx="18">
                  <c:v>0.51897748425735912</c:v>
                </c:pt>
                <c:pt idx="19">
                  <c:v>0.51486746865560373</c:v>
                </c:pt>
                <c:pt idx="20">
                  <c:v>0.48921477789363288</c:v>
                </c:pt>
                <c:pt idx="21">
                  <c:v>0.45935276259985885</c:v>
                </c:pt>
                <c:pt idx="22">
                  <c:v>0.44140999150592208</c:v>
                </c:pt>
                <c:pt idx="23">
                  <c:v>0.43970102954562806</c:v>
                </c:pt>
                <c:pt idx="24">
                  <c:v>0.45405734570214207</c:v>
                </c:pt>
                <c:pt idx="25">
                  <c:v>0.44165613416196453</c:v>
                </c:pt>
                <c:pt idx="26">
                  <c:v>0.44170557687289019</c:v>
                </c:pt>
                <c:pt idx="27">
                  <c:v>0.46033394898651581</c:v>
                </c:pt>
                <c:pt idx="28">
                  <c:v>0.45984328870398744</c:v>
                </c:pt>
                <c:pt idx="29">
                  <c:v>0.43807064211764357</c:v>
                </c:pt>
                <c:pt idx="30">
                  <c:v>0.47456851952637313</c:v>
                </c:pt>
                <c:pt idx="31">
                  <c:v>0.50436146591670961</c:v>
                </c:pt>
                <c:pt idx="32">
                  <c:v>0.52035373782088401</c:v>
                </c:pt>
                <c:pt idx="33">
                  <c:v>0.52765145067491837</c:v>
                </c:pt>
                <c:pt idx="34">
                  <c:v>0.54090091761449266</c:v>
                </c:pt>
                <c:pt idx="35">
                  <c:v>0.55074175172775752</c:v>
                </c:pt>
                <c:pt idx="36">
                  <c:v>0.56252140688408692</c:v>
                </c:pt>
                <c:pt idx="37">
                  <c:v>0.55161209334749783</c:v>
                </c:pt>
                <c:pt idx="38">
                  <c:v>0.56319375548982276</c:v>
                </c:pt>
                <c:pt idx="39">
                  <c:v>0.56321973674768311</c:v>
                </c:pt>
                <c:pt idx="40">
                  <c:v>0.5423446954654294</c:v>
                </c:pt>
                <c:pt idx="41">
                  <c:v>0.53523200917491942</c:v>
                </c:pt>
                <c:pt idx="42">
                  <c:v>0.52747225225605521</c:v>
                </c:pt>
                <c:pt idx="43">
                  <c:v>0.53745301600888673</c:v>
                </c:pt>
                <c:pt idx="44">
                  <c:v>0.54046546856993982</c:v>
                </c:pt>
                <c:pt idx="45">
                  <c:v>0.53255887864838947</c:v>
                </c:pt>
                <c:pt idx="46">
                  <c:v>0.52081706337377476</c:v>
                </c:pt>
                <c:pt idx="47">
                  <c:v>0.53270607198476849</c:v>
                </c:pt>
                <c:pt idx="48">
                  <c:v>0.54058400853082844</c:v>
                </c:pt>
                <c:pt idx="49">
                  <c:v>0.5286424181724324</c:v>
                </c:pt>
                <c:pt idx="50">
                  <c:v>0.51964637381637135</c:v>
                </c:pt>
                <c:pt idx="51">
                  <c:v>0.52727594360865637</c:v>
                </c:pt>
                <c:pt idx="52">
                  <c:v>0.51876287190081094</c:v>
                </c:pt>
                <c:pt idx="53">
                  <c:v>0.50956660876923043</c:v>
                </c:pt>
                <c:pt idx="54">
                  <c:v>0.51791818828231106</c:v>
                </c:pt>
                <c:pt idx="55">
                  <c:v>0.50701699134209677</c:v>
                </c:pt>
                <c:pt idx="56">
                  <c:v>0.50381624475209608</c:v>
                </c:pt>
                <c:pt idx="57">
                  <c:v>0.49730251014094262</c:v>
                </c:pt>
                <c:pt idx="58">
                  <c:v>0.49221985478633817</c:v>
                </c:pt>
                <c:pt idx="59">
                  <c:v>0.48862442598069855</c:v>
                </c:pt>
                <c:pt idx="60">
                  <c:v>0.450017784272149</c:v>
                </c:pt>
                <c:pt idx="61">
                  <c:v>0.4533392737781376</c:v>
                </c:pt>
                <c:pt idx="62">
                  <c:v>0.4284373879269921</c:v>
                </c:pt>
                <c:pt idx="63">
                  <c:v>0.37768758008963743</c:v>
                </c:pt>
                <c:pt idx="64">
                  <c:v>0.39440146952826277</c:v>
                </c:pt>
                <c:pt idx="65">
                  <c:v>0.39172397170937062</c:v>
                </c:pt>
                <c:pt idx="66">
                  <c:v>0.33525942852413088</c:v>
                </c:pt>
                <c:pt idx="67">
                  <c:v>0.30586047679320649</c:v>
                </c:pt>
                <c:pt idx="68">
                  <c:v>0.30016152378467614</c:v>
                </c:pt>
                <c:pt idx="69">
                  <c:v>0.27663016623098163</c:v>
                </c:pt>
                <c:pt idx="70">
                  <c:v>0.23233638763437789</c:v>
                </c:pt>
                <c:pt idx="71">
                  <c:v>0.18976237786502578</c:v>
                </c:pt>
                <c:pt idx="72">
                  <c:v>0.21701609589832946</c:v>
                </c:pt>
                <c:pt idx="73">
                  <c:v>0.19551037067869287</c:v>
                </c:pt>
                <c:pt idx="74">
                  <c:v>0.15745121617472346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1-4E95-8D19-742E4A6AC5B5}"/>
            </c:ext>
          </c:extLst>
        </c:ser>
        <c:ser>
          <c:idx val="2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'Analysis-Prediction'!$AJ$3:$AJ$77</c:f>
              <c:numCache>
                <c:formatCode>0.00%</c:formatCode>
                <c:ptCount val="75"/>
                <c:pt idx="0">
                  <c:v>9.8066907648838186E-2</c:v>
                </c:pt>
                <c:pt idx="1">
                  <c:v>0.10249179787784971</c:v>
                </c:pt>
                <c:pt idx="2">
                  <c:v>7.7459459975394898E-2</c:v>
                </c:pt>
                <c:pt idx="3">
                  <c:v>7.4519040231136618E-2</c:v>
                </c:pt>
                <c:pt idx="4">
                  <c:v>8.6757460104973622E-2</c:v>
                </c:pt>
                <c:pt idx="5">
                  <c:v>6.6824436901136222E-2</c:v>
                </c:pt>
                <c:pt idx="6">
                  <c:v>6.7889815731900227E-2</c:v>
                </c:pt>
                <c:pt idx="7">
                  <c:v>5.9844684519853114E-2</c:v>
                </c:pt>
                <c:pt idx="8">
                  <c:v>6.412977238051E-2</c:v>
                </c:pt>
                <c:pt idx="9">
                  <c:v>6.2573477239605754E-2</c:v>
                </c:pt>
                <c:pt idx="10">
                  <c:v>6.5962072486937778E-2</c:v>
                </c:pt>
                <c:pt idx="11">
                  <c:v>6.3489746010068571E-2</c:v>
                </c:pt>
                <c:pt idx="12">
                  <c:v>6.1054980185929739E-2</c:v>
                </c:pt>
                <c:pt idx="13">
                  <c:v>5.7111630870931997E-2</c:v>
                </c:pt>
                <c:pt idx="14">
                  <c:v>5.6604445047900791E-2</c:v>
                </c:pt>
                <c:pt idx="15">
                  <c:v>5.7767123690870642E-2</c:v>
                </c:pt>
                <c:pt idx="16">
                  <c:v>6.1292789196439684E-2</c:v>
                </c:pt>
                <c:pt idx="17">
                  <c:v>6.8809512419819654E-2</c:v>
                </c:pt>
                <c:pt idx="18">
                  <c:v>7.3302126268300322E-2</c:v>
                </c:pt>
                <c:pt idx="19">
                  <c:v>7.8121601997265075E-2</c:v>
                </c:pt>
                <c:pt idx="20">
                  <c:v>9.5260407872630959E-2</c:v>
                </c:pt>
                <c:pt idx="21">
                  <c:v>0.11976007196236725</c:v>
                </c:pt>
                <c:pt idx="22">
                  <c:v>0.13577501919139426</c:v>
                </c:pt>
                <c:pt idx="23">
                  <c:v>0.15574031295009838</c:v>
                </c:pt>
                <c:pt idx="24">
                  <c:v>0.16744165360520638</c:v>
                </c:pt>
                <c:pt idx="25">
                  <c:v>0.15913717417128709</c:v>
                </c:pt>
                <c:pt idx="26">
                  <c:v>0.1477563409113323</c:v>
                </c:pt>
                <c:pt idx="27">
                  <c:v>0.15390811083089379</c:v>
                </c:pt>
                <c:pt idx="28">
                  <c:v>0.16467175371340698</c:v>
                </c:pt>
                <c:pt idx="29">
                  <c:v>0.16128453776523433</c:v>
                </c:pt>
                <c:pt idx="30">
                  <c:v>0.13127335979401586</c:v>
                </c:pt>
                <c:pt idx="31">
                  <c:v>0.1039273929787978</c:v>
                </c:pt>
                <c:pt idx="32">
                  <c:v>8.5990329267687973E-2</c:v>
                </c:pt>
                <c:pt idx="33">
                  <c:v>6.1293511664875767E-2</c:v>
                </c:pt>
                <c:pt idx="34">
                  <c:v>5.8308555440524899E-2</c:v>
                </c:pt>
                <c:pt idx="35">
                  <c:v>4.5063362709886423E-2</c:v>
                </c:pt>
                <c:pt idx="36">
                  <c:v>3.5391987621875252E-2</c:v>
                </c:pt>
                <c:pt idx="37">
                  <c:v>4.9364014347422609E-2</c:v>
                </c:pt>
                <c:pt idx="38">
                  <c:v>4.0167888209273243E-2</c:v>
                </c:pt>
                <c:pt idx="39">
                  <c:v>4.8565698419101848E-2</c:v>
                </c:pt>
                <c:pt idx="40">
                  <c:v>4.9630799187189295E-2</c:v>
                </c:pt>
                <c:pt idx="41">
                  <c:v>3.4341317331906596E-2</c:v>
                </c:pt>
                <c:pt idx="42">
                  <c:v>3.1469057573658532E-2</c:v>
                </c:pt>
                <c:pt idx="43">
                  <c:v>2.4404539513662647E-2</c:v>
                </c:pt>
                <c:pt idx="44">
                  <c:v>2.7951763793576296E-2</c:v>
                </c:pt>
                <c:pt idx="45">
                  <c:v>2.5035772175671999E-2</c:v>
                </c:pt>
                <c:pt idx="46">
                  <c:v>1.4306769082299957E-2</c:v>
                </c:pt>
                <c:pt idx="47">
                  <c:v>1.5922552308785847E-2</c:v>
                </c:pt>
                <c:pt idx="48">
                  <c:v>1.9680643268623826E-2</c:v>
                </c:pt>
                <c:pt idx="49">
                  <c:v>2.8852288368701472E-2</c:v>
                </c:pt>
                <c:pt idx="50">
                  <c:v>2.472079973427713E-2</c:v>
                </c:pt>
                <c:pt idx="51">
                  <c:v>2.2010094977534263E-2</c:v>
                </c:pt>
                <c:pt idx="52">
                  <c:v>2.6122894162827526E-2</c:v>
                </c:pt>
                <c:pt idx="53">
                  <c:v>1.7231811909456714E-2</c:v>
                </c:pt>
                <c:pt idx="54">
                  <c:v>2.3712890796299735E-2</c:v>
                </c:pt>
                <c:pt idx="55">
                  <c:v>2.321052033388565E-2</c:v>
                </c:pt>
                <c:pt idx="56">
                  <c:v>2.3170475546199217E-2</c:v>
                </c:pt>
                <c:pt idx="57">
                  <c:v>8.563704196736556E-3</c:v>
                </c:pt>
                <c:pt idx="58">
                  <c:v>8.5948913160413358E-3</c:v>
                </c:pt>
                <c:pt idx="59">
                  <c:v>4.0277302667115385E-3</c:v>
                </c:pt>
                <c:pt idx="60">
                  <c:v>2.4102181057873485E-3</c:v>
                </c:pt>
                <c:pt idx="61">
                  <c:v>1.9584656573937271E-3</c:v>
                </c:pt>
                <c:pt idx="62">
                  <c:v>4.7161261773540937E-4</c:v>
                </c:pt>
                <c:pt idx="63">
                  <c:v>0</c:v>
                </c:pt>
                <c:pt idx="64">
                  <c:v>0</c:v>
                </c:pt>
                <c:pt idx="65">
                  <c:v>3.7355956719259777E-4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1-4E95-8D19-742E4A6AC5B5}"/>
            </c:ext>
          </c:extLst>
        </c:ser>
        <c:ser>
          <c:idx val="4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'Analysis-Prediction'!$AK$3:$AK$77</c:f>
              <c:numCache>
                <c:formatCode>0.00%</c:formatCode>
                <c:ptCount val="75"/>
                <c:pt idx="0">
                  <c:v>0.1269899245427534</c:v>
                </c:pt>
                <c:pt idx="1">
                  <c:v>0.13538001210622758</c:v>
                </c:pt>
                <c:pt idx="2">
                  <c:v>0.15273760540744702</c:v>
                </c:pt>
                <c:pt idx="3">
                  <c:v>0.17146552601271436</c:v>
                </c:pt>
                <c:pt idx="4">
                  <c:v>0.1802515726836609</c:v>
                </c:pt>
                <c:pt idx="5">
                  <c:v>0.19862408612312749</c:v>
                </c:pt>
                <c:pt idx="6">
                  <c:v>0.17418432286745134</c:v>
                </c:pt>
                <c:pt idx="7">
                  <c:v>0.17320258662130603</c:v>
                </c:pt>
                <c:pt idx="8">
                  <c:v>0.18085375664814229</c:v>
                </c:pt>
                <c:pt idx="9">
                  <c:v>0.18563650376044025</c:v>
                </c:pt>
                <c:pt idx="10">
                  <c:v>0.20649568900258944</c:v>
                </c:pt>
                <c:pt idx="11">
                  <c:v>0.20905658532825519</c:v>
                </c:pt>
                <c:pt idx="12">
                  <c:v>0.21320008305756677</c:v>
                </c:pt>
                <c:pt idx="13">
                  <c:v>0.21558586333133112</c:v>
                </c:pt>
                <c:pt idx="14">
                  <c:v>0.21978249327912494</c:v>
                </c:pt>
                <c:pt idx="15">
                  <c:v>0.22350531555344602</c:v>
                </c:pt>
                <c:pt idx="16">
                  <c:v>0.20984329708184152</c:v>
                </c:pt>
                <c:pt idx="17">
                  <c:v>0.2193101190794223</c:v>
                </c:pt>
                <c:pt idx="18">
                  <c:v>0.21785095146823483</c:v>
                </c:pt>
                <c:pt idx="19">
                  <c:v>0.2286785539951787</c:v>
                </c:pt>
                <c:pt idx="20">
                  <c:v>0.23077154916250911</c:v>
                </c:pt>
                <c:pt idx="21">
                  <c:v>0.24294738108267461</c:v>
                </c:pt>
                <c:pt idx="22">
                  <c:v>0.23115032437793473</c:v>
                </c:pt>
                <c:pt idx="23">
                  <c:v>0.21372398587872635</c:v>
                </c:pt>
                <c:pt idx="24">
                  <c:v>0.18169173716607345</c:v>
                </c:pt>
                <c:pt idx="25">
                  <c:v>0.16938522917990403</c:v>
                </c:pt>
                <c:pt idx="26">
                  <c:v>0.15332749109836533</c:v>
                </c:pt>
                <c:pt idx="27">
                  <c:v>0.14146061188424372</c:v>
                </c:pt>
                <c:pt idx="28">
                  <c:v>0.139876110506335</c:v>
                </c:pt>
                <c:pt idx="29">
                  <c:v>0.13423981203529822</c:v>
                </c:pt>
                <c:pt idx="30">
                  <c:v>0.14282458478285628</c:v>
                </c:pt>
                <c:pt idx="31">
                  <c:v>0.14777098570187649</c:v>
                </c:pt>
                <c:pt idx="32">
                  <c:v>0.1467170401100476</c:v>
                </c:pt>
                <c:pt idx="33">
                  <c:v>0.1319973557258273</c:v>
                </c:pt>
                <c:pt idx="34">
                  <c:v>0.11440548259283137</c:v>
                </c:pt>
                <c:pt idx="35">
                  <c:v>0.11855811537627116</c:v>
                </c:pt>
                <c:pt idx="36">
                  <c:v>0.11302601021685202</c:v>
                </c:pt>
                <c:pt idx="37">
                  <c:v>9.4361852799258877E-2</c:v>
                </c:pt>
                <c:pt idx="38">
                  <c:v>0.1000903800399211</c:v>
                </c:pt>
                <c:pt idx="39">
                  <c:v>8.6987124238296548E-2</c:v>
                </c:pt>
                <c:pt idx="40">
                  <c:v>9.8183862189725177E-2</c:v>
                </c:pt>
                <c:pt idx="41">
                  <c:v>0.10004324460245233</c:v>
                </c:pt>
                <c:pt idx="42">
                  <c:v>0.10129394554988801</c:v>
                </c:pt>
                <c:pt idx="43">
                  <c:v>0.10688763221531034</c:v>
                </c:pt>
                <c:pt idx="44">
                  <c:v>0.10574563102758922</c:v>
                </c:pt>
                <c:pt idx="45">
                  <c:v>0.11795847543163555</c:v>
                </c:pt>
                <c:pt idx="46">
                  <c:v>0.12420265050869607</c:v>
                </c:pt>
                <c:pt idx="47">
                  <c:v>0.10848081866199366</c:v>
                </c:pt>
                <c:pt idx="48">
                  <c:v>0.11372735158228263</c:v>
                </c:pt>
                <c:pt idx="49">
                  <c:v>0.12345517144207867</c:v>
                </c:pt>
                <c:pt idx="50">
                  <c:v>0.12711701070378187</c:v>
                </c:pt>
                <c:pt idx="51">
                  <c:v>0.13548984407907955</c:v>
                </c:pt>
                <c:pt idx="52">
                  <c:v>0.14785036254057946</c:v>
                </c:pt>
                <c:pt idx="53">
                  <c:v>0.15727665840012861</c:v>
                </c:pt>
                <c:pt idx="54">
                  <c:v>0.14561205060098162</c:v>
                </c:pt>
                <c:pt idx="55">
                  <c:v>0.1577811125508701</c:v>
                </c:pt>
                <c:pt idx="56">
                  <c:v>0.1685623695270522</c:v>
                </c:pt>
                <c:pt idx="57">
                  <c:v>0.18120836500007936</c:v>
                </c:pt>
                <c:pt idx="58">
                  <c:v>0.19670500881376646</c:v>
                </c:pt>
                <c:pt idx="59">
                  <c:v>0.19512577002876427</c:v>
                </c:pt>
                <c:pt idx="60">
                  <c:v>0.21375641565444348</c:v>
                </c:pt>
                <c:pt idx="61">
                  <c:v>0.22014236891075625</c:v>
                </c:pt>
                <c:pt idx="62">
                  <c:v>0.22794016867337002</c:v>
                </c:pt>
                <c:pt idx="63">
                  <c:v>0.28458736564560583</c:v>
                </c:pt>
                <c:pt idx="64">
                  <c:v>0.25684460608049076</c:v>
                </c:pt>
                <c:pt idx="65">
                  <c:v>0.25568609367082573</c:v>
                </c:pt>
                <c:pt idx="66">
                  <c:v>0.30922035481478838</c:v>
                </c:pt>
                <c:pt idx="67">
                  <c:v>0.31985063593358132</c:v>
                </c:pt>
                <c:pt idx="68">
                  <c:v>0.30195800304767073</c:v>
                </c:pt>
                <c:pt idx="69">
                  <c:v>0.33366592821780405</c:v>
                </c:pt>
                <c:pt idx="70">
                  <c:v>0.36611651878153417</c:v>
                </c:pt>
                <c:pt idx="71">
                  <c:v>0.38814319602071595</c:v>
                </c:pt>
                <c:pt idx="72">
                  <c:v>0.36657790725910033</c:v>
                </c:pt>
                <c:pt idx="73">
                  <c:v>0.38218263301938465</c:v>
                </c:pt>
                <c:pt idx="74">
                  <c:v>0.41554157744387288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1-4E95-8D19-742E4A6AC5B5}"/>
            </c:ext>
          </c:extLst>
        </c:ser>
        <c:ser>
          <c:idx val="6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'Analysis-Prediction'!$AL$3:$AL$77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1.6843571567223978E-5</c:v>
                </c:pt>
                <c:pt idx="9">
                  <c:v>2.8082552813136395E-4</c:v>
                </c:pt>
                <c:pt idx="10">
                  <c:v>2.9142173548367303E-4</c:v>
                </c:pt>
                <c:pt idx="11">
                  <c:v>7.5441847824748315E-4</c:v>
                </c:pt>
                <c:pt idx="12">
                  <c:v>2.344997296082783E-3</c:v>
                </c:pt>
                <c:pt idx="13">
                  <c:v>2.921651999627128E-3</c:v>
                </c:pt>
                <c:pt idx="14">
                  <c:v>3.8536728505356318E-3</c:v>
                </c:pt>
                <c:pt idx="15">
                  <c:v>3.7368431764654569E-3</c:v>
                </c:pt>
                <c:pt idx="16">
                  <c:v>3.8117617124962398E-3</c:v>
                </c:pt>
                <c:pt idx="17">
                  <c:v>5.3059808343379608E-3</c:v>
                </c:pt>
                <c:pt idx="18">
                  <c:v>6.9342694414166123E-3</c:v>
                </c:pt>
                <c:pt idx="19">
                  <c:v>1.0366191420100623E-2</c:v>
                </c:pt>
                <c:pt idx="20">
                  <c:v>1.0623220831069398E-2</c:v>
                </c:pt>
                <c:pt idx="21">
                  <c:v>1.5657287283415151E-2</c:v>
                </c:pt>
                <c:pt idx="22">
                  <c:v>2.599165492811522E-2</c:v>
                </c:pt>
                <c:pt idx="23">
                  <c:v>3.4006708190108995E-2</c:v>
                </c:pt>
                <c:pt idx="24">
                  <c:v>4.9350749704073903E-2</c:v>
                </c:pt>
                <c:pt idx="25">
                  <c:v>6.714725725649924E-2</c:v>
                </c:pt>
                <c:pt idx="26">
                  <c:v>9.8952221399135482E-2</c:v>
                </c:pt>
                <c:pt idx="27">
                  <c:v>0.10316250943626176</c:v>
                </c:pt>
                <c:pt idx="28">
                  <c:v>0.12991036214752916</c:v>
                </c:pt>
                <c:pt idx="29">
                  <c:v>0.13780499704947885</c:v>
                </c:pt>
                <c:pt idx="30">
                  <c:v>0.12488813719288622</c:v>
                </c:pt>
                <c:pt idx="31">
                  <c:v>0.12081105291770439</c:v>
                </c:pt>
                <c:pt idx="32">
                  <c:v>0.13070387674744377</c:v>
                </c:pt>
                <c:pt idx="33">
                  <c:v>0.13878680850006594</c:v>
                </c:pt>
                <c:pt idx="34">
                  <c:v>0.13982902178120685</c:v>
                </c:pt>
                <c:pt idx="35">
                  <c:v>0.14915212119808852</c:v>
                </c:pt>
                <c:pt idx="36">
                  <c:v>0.1708854131500773</c:v>
                </c:pt>
                <c:pt idx="37">
                  <c:v>0.18310620713213988</c:v>
                </c:pt>
                <c:pt idx="38">
                  <c:v>0.19470170345393978</c:v>
                </c:pt>
                <c:pt idx="39">
                  <c:v>0.21435530711561143</c:v>
                </c:pt>
                <c:pt idx="40">
                  <c:v>0.20443949873998704</c:v>
                </c:pt>
                <c:pt idx="41">
                  <c:v>0.2187099291731435</c:v>
                </c:pt>
                <c:pt idx="42">
                  <c:v>0.22953761520127683</c:v>
                </c:pt>
                <c:pt idx="43">
                  <c:v>0.2319588372701297</c:v>
                </c:pt>
                <c:pt idx="44">
                  <c:v>0.22054635166235659</c:v>
                </c:pt>
                <c:pt idx="45">
                  <c:v>0.22808237723237343</c:v>
                </c:pt>
                <c:pt idx="46">
                  <c:v>0.2319001116982434</c:v>
                </c:pt>
                <c:pt idx="47">
                  <c:v>0.22599557115530636</c:v>
                </c:pt>
                <c:pt idx="48">
                  <c:v>0.20769921095581151</c:v>
                </c:pt>
                <c:pt idx="49">
                  <c:v>0.21434284751725302</c:v>
                </c:pt>
                <c:pt idx="50">
                  <c:v>0.22693584027587282</c:v>
                </c:pt>
                <c:pt idx="51">
                  <c:v>0.22797955385636545</c:v>
                </c:pt>
                <c:pt idx="52">
                  <c:v>0.23622804794039604</c:v>
                </c:pt>
                <c:pt idx="53">
                  <c:v>0.23200763860732621</c:v>
                </c:pt>
                <c:pt idx="54">
                  <c:v>0.22576458104598726</c:v>
                </c:pt>
                <c:pt idx="55">
                  <c:v>0.22775712781365742</c:v>
                </c:pt>
                <c:pt idx="56">
                  <c:v>0.22043636630045146</c:v>
                </c:pt>
                <c:pt idx="57">
                  <c:v>0.22157713100521104</c:v>
                </c:pt>
                <c:pt idx="58">
                  <c:v>0.22147096350429943</c:v>
                </c:pt>
                <c:pt idx="59">
                  <c:v>0.22313825302731299</c:v>
                </c:pt>
                <c:pt idx="60">
                  <c:v>0.23065028110044253</c:v>
                </c:pt>
                <c:pt idx="61">
                  <c:v>0.22345892937105327</c:v>
                </c:pt>
                <c:pt idx="62">
                  <c:v>0.2201580061544661</c:v>
                </c:pt>
                <c:pt idx="63">
                  <c:v>0.21752866831285989</c:v>
                </c:pt>
                <c:pt idx="64">
                  <c:v>0.22233130442215329</c:v>
                </c:pt>
                <c:pt idx="65">
                  <c:v>0.22273080406514092</c:v>
                </c:pt>
                <c:pt idx="66">
                  <c:v>0.22367467601636234</c:v>
                </c:pt>
                <c:pt idx="67">
                  <c:v>0.22614659226787745</c:v>
                </c:pt>
                <c:pt idx="68">
                  <c:v>0.22828826799006721</c:v>
                </c:pt>
                <c:pt idx="69">
                  <c:v>0.22079584598855778</c:v>
                </c:pt>
                <c:pt idx="70">
                  <c:v>0.22436295760838418</c:v>
                </c:pt>
                <c:pt idx="71">
                  <c:v>0.22543551378420448</c:v>
                </c:pt>
                <c:pt idx="72">
                  <c:v>0.21672220510022849</c:v>
                </c:pt>
                <c:pt idx="73">
                  <c:v>0.20832457599781914</c:v>
                </c:pt>
                <c:pt idx="74">
                  <c:v>0.21158042715702244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11-4E95-8D19-742E4A6AC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/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</a:t>
                </a:r>
                <a:r>
                  <a:rPr lang="en-US" sz="1200" baseline="0"/>
                  <a:t> Percentage of Total Generation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25% Increase in Electricity Generation from Nuclear</a:t>
            </a:r>
          </a:p>
          <a:p>
            <a:pPr>
              <a:defRPr/>
            </a:pPr>
            <a:r>
              <a:rPr lang="en-US"/>
              <a:t>- Estimated Percentage of Total Electricity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'Analysis-Prediction'!$AI$82:$AI$156</c:f>
              <c:numCache>
                <c:formatCode>0.00%</c:formatCode>
                <c:ptCount val="75"/>
                <c:pt idx="0">
                  <c:v>0.46530928425401202</c:v>
                </c:pt>
                <c:pt idx="1">
                  <c:v>0.46946394698280125</c:v>
                </c:pt>
                <c:pt idx="2">
                  <c:v>0.49964186745025224</c:v>
                </c:pt>
                <c:pt idx="3">
                  <c:v>0.48954184123674849</c:v>
                </c:pt>
                <c:pt idx="4">
                  <c:v>0.49438416133265167</c:v>
                </c:pt>
                <c:pt idx="5">
                  <c:v>0.5070020872386739</c:v>
                </c:pt>
                <c:pt idx="6">
                  <c:v>0.55089903491802306</c:v>
                </c:pt>
                <c:pt idx="7">
                  <c:v>0.5635452943827931</c:v>
                </c:pt>
                <c:pt idx="8">
                  <c:v>0.54849744236084785</c:v>
                </c:pt>
                <c:pt idx="9">
                  <c:v>0.53379771925462705</c:v>
                </c:pt>
                <c:pt idx="10">
                  <c:v>0.53296547148630047</c:v>
                </c:pt>
                <c:pt idx="11">
                  <c:v>0.53341890919719637</c:v>
                </c:pt>
                <c:pt idx="12">
                  <c:v>0.53130658887595117</c:v>
                </c:pt>
                <c:pt idx="13">
                  <c:v>0.52667259756178664</c:v>
                </c:pt>
                <c:pt idx="14">
                  <c:v>0.53846305864393662</c:v>
                </c:pt>
                <c:pt idx="15">
                  <c:v>0.5345088024344945</c:v>
                </c:pt>
                <c:pt idx="16">
                  <c:v>0.54074407295713489</c:v>
                </c:pt>
                <c:pt idx="17">
                  <c:v>0.53568814930604169</c:v>
                </c:pt>
                <c:pt idx="18">
                  <c:v>0.51866229019184018</c:v>
                </c:pt>
                <c:pt idx="19">
                  <c:v>0.51439627813650823</c:v>
                </c:pt>
                <c:pt idx="20">
                  <c:v>0.48873190421949336</c:v>
                </c:pt>
                <c:pt idx="21">
                  <c:v>0.45864106772333996</c:v>
                </c:pt>
                <c:pt idx="22">
                  <c:v>0.44022855264555322</c:v>
                </c:pt>
                <c:pt idx="23">
                  <c:v>0.43815527008244126</c:v>
                </c:pt>
                <c:pt idx="24">
                  <c:v>0.45181412980650232</c:v>
                </c:pt>
                <c:pt idx="25">
                  <c:v>0.43860398610485091</c:v>
                </c:pt>
                <c:pt idx="26">
                  <c:v>0.43720774862747497</c:v>
                </c:pt>
                <c:pt idx="27">
                  <c:v>0.45564474401214028</c:v>
                </c:pt>
                <c:pt idx="28">
                  <c:v>0.45393827224273614</c:v>
                </c:pt>
                <c:pt idx="29">
                  <c:v>0.43180677861539457</c:v>
                </c:pt>
                <c:pt idx="30">
                  <c:v>0.46889178601760556</c:v>
                </c:pt>
                <c:pt idx="31">
                  <c:v>0.49887005442045029</c:v>
                </c:pt>
                <c:pt idx="32">
                  <c:v>0.514412652514182</c:v>
                </c:pt>
                <c:pt idx="33">
                  <c:v>0.52134295937946074</c:v>
                </c:pt>
                <c:pt idx="34">
                  <c:v>0.5345450529880742</c:v>
                </c:pt>
                <c:pt idx="35">
                  <c:v>0.54396210985511706</c:v>
                </c:pt>
                <c:pt idx="36">
                  <c:v>0.55475388810453785</c:v>
                </c:pt>
                <c:pt idx="37">
                  <c:v>0.54328908393240061</c:v>
                </c:pt>
                <c:pt idx="38">
                  <c:v>0.55434367806009821</c:v>
                </c:pt>
                <c:pt idx="39">
                  <c:v>0.55347631369697348</c:v>
                </c:pt>
                <c:pt idx="40">
                  <c:v>0.5330519909772482</c:v>
                </c:pt>
                <c:pt idx="41">
                  <c:v>0.52529064875795828</c:v>
                </c:pt>
                <c:pt idx="42">
                  <c:v>0.51703872429236086</c:v>
                </c:pt>
                <c:pt idx="43">
                  <c:v>0.52690943249660815</c:v>
                </c:pt>
                <c:pt idx="44">
                  <c:v>0.53044063440346911</c:v>
                </c:pt>
                <c:pt idx="45">
                  <c:v>0.52219149786509977</c:v>
                </c:pt>
                <c:pt idx="46">
                  <c:v>0.51027614920567277</c:v>
                </c:pt>
                <c:pt idx="47">
                  <c:v>0.52243354602316361</c:v>
                </c:pt>
                <c:pt idx="48">
                  <c:v>0.53114313530556423</c:v>
                </c:pt>
                <c:pt idx="49">
                  <c:v>0.5188995614671027</c:v>
                </c:pt>
                <c:pt idx="50">
                  <c:v>0.50933110834928619</c:v>
                </c:pt>
                <c:pt idx="51">
                  <c:v>0.51691323661518518</c:v>
                </c:pt>
                <c:pt idx="52">
                  <c:v>0.5080252333580656</c:v>
                </c:pt>
                <c:pt idx="53">
                  <c:v>0.49902080701435203</c:v>
                </c:pt>
                <c:pt idx="54">
                  <c:v>0.50765616187112983</c:v>
                </c:pt>
                <c:pt idx="55">
                  <c:v>0.49666439462329415</c:v>
                </c:pt>
                <c:pt idx="56">
                  <c:v>0.49379640992025742</c:v>
                </c:pt>
                <c:pt idx="57">
                  <c:v>0.48572283879175088</c:v>
                </c:pt>
                <c:pt idx="58">
                  <c:v>0.48068102214744318</c:v>
                </c:pt>
                <c:pt idx="59">
                  <c:v>0.47236686051765436</c:v>
                </c:pt>
                <c:pt idx="60">
                  <c:v>0.43145979500516884</c:v>
                </c:pt>
                <c:pt idx="61">
                  <c:v>0.43498329131089009</c:v>
                </c:pt>
                <c:pt idx="62">
                  <c:v>0.40889463634886691</c:v>
                </c:pt>
                <c:pt idx="63">
                  <c:v>0.35791224660665016</c:v>
                </c:pt>
                <c:pt idx="64">
                  <c:v>0.37418953276261252</c:v>
                </c:pt>
                <c:pt idx="65">
                  <c:v>0.37184927636155046</c:v>
                </c:pt>
                <c:pt idx="66">
                  <c:v>0.31492536706809793</c:v>
                </c:pt>
                <c:pt idx="67">
                  <c:v>0.28530169567794489</c:v>
                </c:pt>
                <c:pt idx="68">
                  <c:v>0.27940804487648818</c:v>
                </c:pt>
                <c:pt idx="69">
                  <c:v>0.25655781659565818</c:v>
                </c:pt>
                <c:pt idx="70">
                  <c:v>0.21193975512452479</c:v>
                </c:pt>
                <c:pt idx="71">
                  <c:v>0.16926824024827994</c:v>
                </c:pt>
                <c:pt idx="72">
                  <c:v>0.19731407725285413</c:v>
                </c:pt>
                <c:pt idx="73">
                  <c:v>0.17657177286070933</c:v>
                </c:pt>
                <c:pt idx="74">
                  <c:v>0.13821663188772143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C-4B6F-9EB6-A7073CCA3911}"/>
            </c:ext>
          </c:extLst>
        </c:ser>
        <c:ser>
          <c:idx val="2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'Analysis-Prediction'!$AJ$82:$AJ$156</c:f>
              <c:numCache>
                <c:formatCode>0.00%</c:formatCode>
                <c:ptCount val="75"/>
                <c:pt idx="0">
                  <c:v>9.8066907648838186E-2</c:v>
                </c:pt>
                <c:pt idx="1">
                  <c:v>0.10249179787784971</c:v>
                </c:pt>
                <c:pt idx="2">
                  <c:v>7.7459459975394898E-2</c:v>
                </c:pt>
                <c:pt idx="3">
                  <c:v>7.4519040231136618E-2</c:v>
                </c:pt>
                <c:pt idx="4">
                  <c:v>8.6757460104973622E-2</c:v>
                </c:pt>
                <c:pt idx="5">
                  <c:v>6.6824436901136222E-2</c:v>
                </c:pt>
                <c:pt idx="6">
                  <c:v>6.7889815731900227E-2</c:v>
                </c:pt>
                <c:pt idx="7">
                  <c:v>5.9844684519853114E-2</c:v>
                </c:pt>
                <c:pt idx="8">
                  <c:v>6.4129006763620586E-2</c:v>
                </c:pt>
                <c:pt idx="9">
                  <c:v>6.2560712442872521E-2</c:v>
                </c:pt>
                <c:pt idx="10">
                  <c:v>6.5948826044415793E-2</c:v>
                </c:pt>
                <c:pt idx="11">
                  <c:v>6.3455454261057323E-2</c:v>
                </c:pt>
                <c:pt idx="12">
                  <c:v>6.0948389399744153E-2</c:v>
                </c:pt>
                <c:pt idx="13">
                  <c:v>5.6978828507312583E-2</c:v>
                </c:pt>
                <c:pt idx="14">
                  <c:v>5.6429278100149173E-2</c:v>
                </c:pt>
                <c:pt idx="15">
                  <c:v>5.7597267182849486E-2</c:v>
                </c:pt>
                <c:pt idx="16">
                  <c:v>6.1119527300417129E-2</c:v>
                </c:pt>
                <c:pt idx="17">
                  <c:v>6.8568331472804292E-2</c:v>
                </c:pt>
                <c:pt idx="18">
                  <c:v>7.2986932202781379E-2</c:v>
                </c:pt>
                <c:pt idx="19">
                  <c:v>7.765041147816959E-2</c:v>
                </c:pt>
                <c:pt idx="20">
                  <c:v>9.4777534198491442E-2</c:v>
                </c:pt>
                <c:pt idx="21">
                  <c:v>0.11904837708584838</c:v>
                </c:pt>
                <c:pt idx="22">
                  <c:v>0.13459358033102539</c:v>
                </c:pt>
                <c:pt idx="23">
                  <c:v>0.15419455348691161</c:v>
                </c:pt>
                <c:pt idx="24">
                  <c:v>0.16519843770956666</c:v>
                </c:pt>
                <c:pt idx="25">
                  <c:v>0.15608502611417349</c:v>
                </c:pt>
                <c:pt idx="26">
                  <c:v>0.14325851266591708</c:v>
                </c:pt>
                <c:pt idx="27">
                  <c:v>0.14921890585651823</c:v>
                </c:pt>
                <c:pt idx="28">
                  <c:v>0.15876673725215565</c:v>
                </c:pt>
                <c:pt idx="29">
                  <c:v>0.1550206742629853</c:v>
                </c:pt>
                <c:pt idx="30">
                  <c:v>0.12559662628524831</c:v>
                </c:pt>
                <c:pt idx="31">
                  <c:v>9.8435981482538501E-2</c:v>
                </c:pt>
                <c:pt idx="32">
                  <c:v>8.0049243960985977E-2</c:v>
                </c:pt>
                <c:pt idx="33">
                  <c:v>5.4985020369418228E-2</c:v>
                </c:pt>
                <c:pt idx="34">
                  <c:v>5.1952690814106403E-2</c:v>
                </c:pt>
                <c:pt idx="35">
                  <c:v>3.8283720837246037E-2</c:v>
                </c:pt>
                <c:pt idx="36">
                  <c:v>2.7624468842326288E-2</c:v>
                </c:pt>
                <c:pt idx="37">
                  <c:v>4.1041004932325355E-2</c:v>
                </c:pt>
                <c:pt idx="38">
                  <c:v>3.1317810779548712E-2</c:v>
                </c:pt>
                <c:pt idx="39">
                  <c:v>3.882227536839223E-2</c:v>
                </c:pt>
                <c:pt idx="40">
                  <c:v>4.0338094699008072E-2</c:v>
                </c:pt>
                <c:pt idx="41">
                  <c:v>2.4399956914945526E-2</c:v>
                </c:pt>
                <c:pt idx="42">
                  <c:v>2.1035529609964129E-2</c:v>
                </c:pt>
                <c:pt idx="43">
                  <c:v>1.3860956001384022E-2</c:v>
                </c:pt>
                <c:pt idx="44">
                  <c:v>1.7926929627105542E-2</c:v>
                </c:pt>
                <c:pt idx="45">
                  <c:v>1.4668391392382298E-2</c:v>
                </c:pt>
                <c:pt idx="46">
                  <c:v>3.7658549141979841E-3</c:v>
                </c:pt>
                <c:pt idx="47">
                  <c:v>5.6500263471810103E-3</c:v>
                </c:pt>
                <c:pt idx="48">
                  <c:v>1.0239770043359665E-2</c:v>
                </c:pt>
                <c:pt idx="49">
                  <c:v>1.9109431663371791E-2</c:v>
                </c:pt>
                <c:pt idx="50">
                  <c:v>1.4405534267192006E-2</c:v>
                </c:pt>
                <c:pt idx="51">
                  <c:v>1.1647387984063109E-2</c:v>
                </c:pt>
                <c:pt idx="52">
                  <c:v>1.5385255620082253E-2</c:v>
                </c:pt>
                <c:pt idx="53">
                  <c:v>6.6860101545782487E-3</c:v>
                </c:pt>
                <c:pt idx="54">
                  <c:v>1.3450864385118496E-2</c:v>
                </c:pt>
                <c:pt idx="55">
                  <c:v>1.2857923615083044E-2</c:v>
                </c:pt>
                <c:pt idx="56">
                  <c:v>1.3150640714360517E-2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C-4B6F-9EB6-A7073CCA3911}"/>
            </c:ext>
          </c:extLst>
        </c:ser>
        <c:ser>
          <c:idx val="4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'Analysis-Prediction'!$AK$82:$AK$156</c:f>
              <c:numCache>
                <c:formatCode>0.00%</c:formatCode>
                <c:ptCount val="75"/>
                <c:pt idx="0">
                  <c:v>0.1269899245427534</c:v>
                </c:pt>
                <c:pt idx="1">
                  <c:v>0.13538001210622758</c:v>
                </c:pt>
                <c:pt idx="2">
                  <c:v>0.15273760540744702</c:v>
                </c:pt>
                <c:pt idx="3">
                  <c:v>0.17146552601271436</c:v>
                </c:pt>
                <c:pt idx="4">
                  <c:v>0.1802515726836609</c:v>
                </c:pt>
                <c:pt idx="5">
                  <c:v>0.19862408612312749</c:v>
                </c:pt>
                <c:pt idx="6">
                  <c:v>0.17418432286745134</c:v>
                </c:pt>
                <c:pt idx="7">
                  <c:v>0.17320258662130603</c:v>
                </c:pt>
                <c:pt idx="8">
                  <c:v>0.18085299103125288</c:v>
                </c:pt>
                <c:pt idx="9">
                  <c:v>0.18562373896370701</c:v>
                </c:pt>
                <c:pt idx="10">
                  <c:v>0.20648244256006745</c:v>
                </c:pt>
                <c:pt idx="11">
                  <c:v>0.20902229357924393</c:v>
                </c:pt>
                <c:pt idx="12">
                  <c:v>0.21309349227138119</c:v>
                </c:pt>
                <c:pt idx="13">
                  <c:v>0.21545306096771169</c:v>
                </c:pt>
                <c:pt idx="14">
                  <c:v>0.21960732633137331</c:v>
                </c:pt>
                <c:pt idx="15">
                  <c:v>0.22333545904542487</c:v>
                </c:pt>
                <c:pt idx="16">
                  <c:v>0.20967003518581898</c:v>
                </c:pt>
                <c:pt idx="17">
                  <c:v>0.21906893813240694</c:v>
                </c:pt>
                <c:pt idx="18">
                  <c:v>0.21753575740271591</c:v>
                </c:pt>
                <c:pt idx="19">
                  <c:v>0.22820736347608322</c:v>
                </c:pt>
                <c:pt idx="20">
                  <c:v>0.23028867548836959</c:v>
                </c:pt>
                <c:pt idx="21">
                  <c:v>0.24223568620615574</c:v>
                </c:pt>
                <c:pt idx="22">
                  <c:v>0.22996888551756584</c:v>
                </c:pt>
                <c:pt idx="23">
                  <c:v>0.21217822641553957</c:v>
                </c:pt>
                <c:pt idx="24">
                  <c:v>0.17944852127043373</c:v>
                </c:pt>
                <c:pt idx="25">
                  <c:v>0.16633308112279044</c:v>
                </c:pt>
                <c:pt idx="26">
                  <c:v>0.14882966285295007</c:v>
                </c:pt>
                <c:pt idx="27">
                  <c:v>0.13677140690986819</c:v>
                </c:pt>
                <c:pt idx="28">
                  <c:v>0.13397109404508367</c:v>
                </c:pt>
                <c:pt idx="29">
                  <c:v>0.12797594853304917</c:v>
                </c:pt>
                <c:pt idx="30">
                  <c:v>0.13714785127408874</c:v>
                </c:pt>
                <c:pt idx="31">
                  <c:v>0.14227957420561721</c:v>
                </c:pt>
                <c:pt idx="32">
                  <c:v>0.14077595480334562</c:v>
                </c:pt>
                <c:pt idx="33">
                  <c:v>0.12568886443036975</c:v>
                </c:pt>
                <c:pt idx="34">
                  <c:v>0.10804961796641288</c:v>
                </c:pt>
                <c:pt idx="35">
                  <c:v>0.11177847350363077</c:v>
                </c:pt>
                <c:pt idx="36">
                  <c:v>0.10525849143730305</c:v>
                </c:pt>
                <c:pt idx="37">
                  <c:v>8.6038843384161623E-2</c:v>
                </c:pt>
                <c:pt idx="38">
                  <c:v>9.1240302610196569E-2</c:v>
                </c:pt>
                <c:pt idx="39">
                  <c:v>7.7243701187586944E-2</c:v>
                </c:pt>
                <c:pt idx="40">
                  <c:v>8.8891157701543946E-2</c:v>
                </c:pt>
                <c:pt idx="41">
                  <c:v>9.0101884185491254E-2</c:v>
                </c:pt>
                <c:pt idx="42">
                  <c:v>9.0860417586193593E-2</c:v>
                </c:pt>
                <c:pt idx="43">
                  <c:v>9.6344048703031718E-2</c:v>
                </c:pt>
                <c:pt idx="44">
                  <c:v>9.5720796861118465E-2</c:v>
                </c:pt>
                <c:pt idx="45">
                  <c:v>0.10759109464834586</c:v>
                </c:pt>
                <c:pt idx="46">
                  <c:v>0.11366173634059409</c:v>
                </c:pt>
                <c:pt idx="47">
                  <c:v>9.8208292700388819E-2</c:v>
                </c:pt>
                <c:pt idx="48">
                  <c:v>0.10428647835701847</c:v>
                </c:pt>
                <c:pt idx="49">
                  <c:v>0.11371231473674899</c:v>
                </c:pt>
                <c:pt idx="50">
                  <c:v>0.11680174523669674</c:v>
                </c:pt>
                <c:pt idx="51">
                  <c:v>0.12512713708560841</c:v>
                </c:pt>
                <c:pt idx="52">
                  <c:v>0.1371127239978342</c:v>
                </c:pt>
                <c:pt idx="53">
                  <c:v>0.14673085664525018</c:v>
                </c:pt>
                <c:pt idx="54">
                  <c:v>0.13535002418980038</c:v>
                </c:pt>
                <c:pt idx="55">
                  <c:v>0.14742851583206751</c:v>
                </c:pt>
                <c:pt idx="56">
                  <c:v>0.15854253469521351</c:v>
                </c:pt>
                <c:pt idx="57">
                  <c:v>0.17113667722711523</c:v>
                </c:pt>
                <c:pt idx="58">
                  <c:v>0.18663814683629831</c:v>
                </c:pt>
                <c:pt idx="59">
                  <c:v>0.1849831221638864</c:v>
                </c:pt>
                <c:pt idx="60">
                  <c:v>0.20327231196805973</c:v>
                </c:pt>
                <c:pt idx="61">
                  <c:v>0.20998514484843564</c:v>
                </c:pt>
                <c:pt idx="62">
                  <c:v>0.21793298657543975</c:v>
                </c:pt>
                <c:pt idx="63">
                  <c:v>0.27469969890411222</c:v>
                </c:pt>
                <c:pt idx="64">
                  <c:v>0.24673863769766563</c:v>
                </c:pt>
                <c:pt idx="65">
                  <c:v>0.24556196621331933</c:v>
                </c:pt>
                <c:pt idx="66">
                  <c:v>0.29905332408677188</c:v>
                </c:pt>
                <c:pt idx="67">
                  <c:v>0.30957124537595054</c:v>
                </c:pt>
                <c:pt idx="68">
                  <c:v>0.29158126359357672</c:v>
                </c:pt>
                <c:pt idx="69">
                  <c:v>0.32362975340014238</c:v>
                </c:pt>
                <c:pt idx="70">
                  <c:v>0.35591820252660761</c:v>
                </c:pt>
                <c:pt idx="71">
                  <c:v>0.377896127212343</c:v>
                </c:pt>
                <c:pt idx="72">
                  <c:v>0.35672689793636264</c:v>
                </c:pt>
                <c:pt idx="73">
                  <c:v>0.37271333411039287</c:v>
                </c:pt>
                <c:pt idx="74">
                  <c:v>0.40592428530037189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C-4B6F-9EB6-A7073CCA3911}"/>
            </c:ext>
          </c:extLst>
        </c:ser>
        <c:ser>
          <c:idx val="6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'Analysis-Prediction'!$AL$82:$AL$156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1.9140422235481794E-5</c:v>
                </c:pt>
                <c:pt idx="9">
                  <c:v>3.1911991833109544E-4</c:v>
                </c:pt>
                <c:pt idx="10">
                  <c:v>3.3116106304962841E-4</c:v>
                </c:pt>
                <c:pt idx="11">
                  <c:v>8.5729372528123076E-4</c:v>
                </c:pt>
                <c:pt idx="12">
                  <c:v>2.6647696546395257E-3</c:v>
                </c:pt>
                <c:pt idx="13">
                  <c:v>3.3200590904853729E-3</c:v>
                </c:pt>
                <c:pt idx="14">
                  <c:v>4.3791736937904904E-3</c:v>
                </c:pt>
                <c:pt idx="15">
                  <c:v>4.246412700528928E-3</c:v>
                </c:pt>
                <c:pt idx="16">
                  <c:v>4.3315474005639083E-3</c:v>
                </c:pt>
                <c:pt idx="17">
                  <c:v>6.0295236753840457E-3</c:v>
                </c:pt>
                <c:pt idx="18">
                  <c:v>7.8798516379734226E-3</c:v>
                </c:pt>
                <c:pt idx="19">
                  <c:v>1.1779762977387071E-2</c:v>
                </c:pt>
                <c:pt idx="20">
                  <c:v>1.2071841853487952E-2</c:v>
                </c:pt>
                <c:pt idx="21">
                  <c:v>1.7792371912971762E-2</c:v>
                </c:pt>
                <c:pt idx="22">
                  <c:v>2.9535971509221843E-2</c:v>
                </c:pt>
                <c:pt idx="23">
                  <c:v>3.8643986579669304E-2</c:v>
                </c:pt>
                <c:pt idx="24">
                  <c:v>5.6080397390993075E-2</c:v>
                </c:pt>
                <c:pt idx="25">
                  <c:v>7.6303701427840029E-2</c:v>
                </c:pt>
                <c:pt idx="26">
                  <c:v>0.11244570613538121</c:v>
                </c:pt>
                <c:pt idx="27">
                  <c:v>0.11723012435938834</c:v>
                </c:pt>
                <c:pt idx="28">
                  <c:v>0.14762541153128311</c:v>
                </c:pt>
                <c:pt idx="29">
                  <c:v>0.15659658755622596</c:v>
                </c:pt>
                <c:pt idx="30">
                  <c:v>0.14191833771918888</c:v>
                </c:pt>
                <c:pt idx="31">
                  <c:v>0.13728528740648224</c:v>
                </c:pt>
                <c:pt idx="32">
                  <c:v>0.14852713266754974</c:v>
                </c:pt>
                <c:pt idx="33">
                  <c:v>0.15771228238643856</c:v>
                </c:pt>
                <c:pt idx="34">
                  <c:v>0.15889661566046231</c:v>
                </c:pt>
                <c:pt idx="35">
                  <c:v>0.16949104681600968</c:v>
                </c:pt>
                <c:pt idx="36">
                  <c:v>0.19418796948872416</c:v>
                </c:pt>
                <c:pt idx="37">
                  <c:v>0.20807523537743167</c:v>
                </c:pt>
                <c:pt idx="38">
                  <c:v>0.22125193574311333</c:v>
                </c:pt>
                <c:pt idx="39">
                  <c:v>0.24358557626774024</c:v>
                </c:pt>
                <c:pt idx="40">
                  <c:v>0.23231761220453068</c:v>
                </c:pt>
                <c:pt idx="41">
                  <c:v>0.2485340104240267</c:v>
                </c:pt>
                <c:pt idx="42">
                  <c:v>0.26083819909236006</c:v>
                </c:pt>
                <c:pt idx="43">
                  <c:v>0.26358958780696556</c:v>
                </c:pt>
                <c:pt idx="44">
                  <c:v>0.25062085416176882</c:v>
                </c:pt>
                <c:pt idx="45">
                  <c:v>0.25918451958224253</c:v>
                </c:pt>
                <c:pt idx="46">
                  <c:v>0.26352285420254934</c:v>
                </c:pt>
                <c:pt idx="47">
                  <c:v>0.25681314904012087</c:v>
                </c:pt>
                <c:pt idx="48">
                  <c:v>0.23602183063160398</c:v>
                </c:pt>
                <c:pt idx="49">
                  <c:v>0.24357141763324208</c:v>
                </c:pt>
                <c:pt idx="50">
                  <c:v>0.25788163667712816</c:v>
                </c:pt>
                <c:pt idx="51">
                  <c:v>0.25906767483677889</c:v>
                </c:pt>
                <c:pt idx="52">
                  <c:v>0.26844096356863184</c:v>
                </c:pt>
                <c:pt idx="53">
                  <c:v>0.26364504387196153</c:v>
                </c:pt>
                <c:pt idx="54">
                  <c:v>0.25655066027953094</c:v>
                </c:pt>
                <c:pt idx="55">
                  <c:v>0.25881491797006523</c:v>
                </c:pt>
                <c:pt idx="56">
                  <c:v>0.25049587079596752</c:v>
                </c:pt>
                <c:pt idx="57">
                  <c:v>0.25179219432410338</c:v>
                </c:pt>
                <c:pt idx="58">
                  <c:v>0.25167154943670383</c:v>
                </c:pt>
                <c:pt idx="59">
                  <c:v>0.25356619662194652</c:v>
                </c:pt>
                <c:pt idx="60">
                  <c:v>0.26210259215959375</c:v>
                </c:pt>
                <c:pt idx="61">
                  <c:v>0.25393060155801506</c:v>
                </c:pt>
                <c:pt idx="62">
                  <c:v>0.2501795524482569</c:v>
                </c:pt>
                <c:pt idx="63">
                  <c:v>0.24719166853734073</c:v>
                </c:pt>
                <c:pt idx="64">
                  <c:v>0.2526492095706287</c:v>
                </c:pt>
                <c:pt idx="65">
                  <c:v>0.25310318643766011</c:v>
                </c:pt>
                <c:pt idx="66">
                  <c:v>0.25417576820041171</c:v>
                </c:pt>
                <c:pt idx="67">
                  <c:v>0.2569847639407698</c:v>
                </c:pt>
                <c:pt idx="68">
                  <c:v>0.25941848635234904</c:v>
                </c:pt>
                <c:pt idx="69">
                  <c:v>0.2509043704415429</c:v>
                </c:pt>
                <c:pt idx="70">
                  <c:v>0.25495790637316379</c:v>
                </c:pt>
                <c:pt idx="71">
                  <c:v>0.25617672020932325</c:v>
                </c:pt>
                <c:pt idx="72">
                  <c:v>0.24627523306844143</c:v>
                </c:pt>
                <c:pt idx="73">
                  <c:v>0.23673247272479445</c:v>
                </c:pt>
                <c:pt idx="74">
                  <c:v>0.24043230358752549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5C-4B6F-9EB6-A7073CCA3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/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</a:t>
                </a:r>
                <a:r>
                  <a:rPr lang="en-US" sz="1200" baseline="0"/>
                  <a:t> Percentage of Total Generation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50% Increase in Electricity Generation from Nuclear</a:t>
            </a:r>
          </a:p>
          <a:p>
            <a:pPr>
              <a:defRPr/>
            </a:pPr>
            <a:r>
              <a:rPr lang="en-US"/>
              <a:t>- Estimated Percentage of Total Electricity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'Analysis-Prediction'!$AI$162:$AI$236</c:f>
              <c:numCache>
                <c:formatCode>0.00%</c:formatCode>
                <c:ptCount val="75"/>
                <c:pt idx="0">
                  <c:v>0.46530928425401202</c:v>
                </c:pt>
                <c:pt idx="1">
                  <c:v>0.46946394698280125</c:v>
                </c:pt>
                <c:pt idx="2">
                  <c:v>0.49964186745025224</c:v>
                </c:pt>
                <c:pt idx="3">
                  <c:v>0.48954184123674849</c:v>
                </c:pt>
                <c:pt idx="4">
                  <c:v>0.49438416133265167</c:v>
                </c:pt>
                <c:pt idx="5">
                  <c:v>0.5070020872386739</c:v>
                </c:pt>
                <c:pt idx="6">
                  <c:v>0.55089903491802306</c:v>
                </c:pt>
                <c:pt idx="7">
                  <c:v>0.5635452943827931</c:v>
                </c:pt>
                <c:pt idx="8">
                  <c:v>0.54849616633269882</c:v>
                </c:pt>
                <c:pt idx="9">
                  <c:v>0.53377644459340501</c:v>
                </c:pt>
                <c:pt idx="10">
                  <c:v>0.53294339408209712</c:v>
                </c:pt>
                <c:pt idx="11">
                  <c:v>0.53336175628217752</c:v>
                </c:pt>
                <c:pt idx="12">
                  <c:v>0.53112893756564195</c:v>
                </c:pt>
                <c:pt idx="13">
                  <c:v>0.52645126028908773</c:v>
                </c:pt>
                <c:pt idx="14">
                  <c:v>0.53817111373101723</c:v>
                </c:pt>
                <c:pt idx="15">
                  <c:v>0.53422570825445936</c:v>
                </c:pt>
                <c:pt idx="16">
                  <c:v>0.54045530313043055</c:v>
                </c:pt>
                <c:pt idx="17">
                  <c:v>0.535286181061016</c:v>
                </c:pt>
                <c:pt idx="18">
                  <c:v>0.51813696674930865</c:v>
                </c:pt>
                <c:pt idx="19">
                  <c:v>0.51361096060468237</c:v>
                </c:pt>
                <c:pt idx="20">
                  <c:v>0.48792711476259421</c:v>
                </c:pt>
                <c:pt idx="21">
                  <c:v>0.45745490959580853</c:v>
                </c:pt>
                <c:pt idx="22">
                  <c:v>0.43825948787827179</c:v>
                </c:pt>
                <c:pt idx="23">
                  <c:v>0.43557900431046337</c:v>
                </c:pt>
                <c:pt idx="24">
                  <c:v>0.44807543664710275</c:v>
                </c:pt>
                <c:pt idx="25">
                  <c:v>0.43351707267632827</c:v>
                </c:pt>
                <c:pt idx="26">
                  <c:v>0.42971136821844952</c:v>
                </c:pt>
                <c:pt idx="27">
                  <c:v>0.44782940238818109</c:v>
                </c:pt>
                <c:pt idx="28">
                  <c:v>0.44409657814065062</c:v>
                </c:pt>
                <c:pt idx="29">
                  <c:v>0.42136700611164613</c:v>
                </c:pt>
                <c:pt idx="30">
                  <c:v>0.45943056350299299</c:v>
                </c:pt>
                <c:pt idx="31">
                  <c:v>0.4897177019266849</c:v>
                </c:pt>
                <c:pt idx="32">
                  <c:v>0.5045108436696788</c:v>
                </c:pt>
                <c:pt idx="33">
                  <c:v>0.51082880722036483</c:v>
                </c:pt>
                <c:pt idx="34">
                  <c:v>0.52395194527737676</c:v>
                </c:pt>
                <c:pt idx="35">
                  <c:v>0.53266270673404981</c:v>
                </c:pt>
                <c:pt idx="36">
                  <c:v>0.54180802347195633</c:v>
                </c:pt>
                <c:pt idx="37">
                  <c:v>0.52941740157390527</c:v>
                </c:pt>
                <c:pt idx="38">
                  <c:v>0.53959354901055734</c:v>
                </c:pt>
                <c:pt idx="39">
                  <c:v>0.53723727527912413</c:v>
                </c:pt>
                <c:pt idx="40">
                  <c:v>0.51756415016361279</c:v>
                </c:pt>
                <c:pt idx="41">
                  <c:v>0.50872171472968986</c:v>
                </c:pt>
                <c:pt idx="42">
                  <c:v>0.49964951101953675</c:v>
                </c:pt>
                <c:pt idx="43">
                  <c:v>0.50562511012373001</c:v>
                </c:pt>
                <c:pt idx="44">
                  <c:v>0.51373257745935119</c:v>
                </c:pt>
                <c:pt idx="45">
                  <c:v>0.50230195331318306</c:v>
                </c:pt>
                <c:pt idx="46">
                  <c:v>0.47890562355953076</c:v>
                </c:pt>
                <c:pt idx="47">
                  <c:v>0.49384181916499509</c:v>
                </c:pt>
                <c:pt idx="48">
                  <c:v>0.50991332793137678</c:v>
                </c:pt>
                <c:pt idx="49">
                  <c:v>0.50266146695821989</c:v>
                </c:pt>
                <c:pt idx="50">
                  <c:v>0.4893524243928612</c:v>
                </c:pt>
                <c:pt idx="51">
                  <c:v>0.4940182679543445</c:v>
                </c:pt>
                <c:pt idx="52">
                  <c:v>0.48761836050233032</c:v>
                </c:pt>
                <c:pt idx="53">
                  <c:v>0.47055414465266865</c:v>
                </c:pt>
                <c:pt idx="54">
                  <c:v>0.48690027155231086</c:v>
                </c:pt>
                <c:pt idx="55">
                  <c:v>0.47501366250903526</c:v>
                </c:pt>
                <c:pt idx="56">
                  <c:v>0.47354760119515565</c:v>
                </c:pt>
                <c:pt idx="57">
                  <c:v>0.45215054621520379</c:v>
                </c:pt>
                <c:pt idx="58">
                  <c:v>0.44712481555588268</c:v>
                </c:pt>
                <c:pt idx="59">
                  <c:v>0.43855803430139484</c:v>
                </c:pt>
                <c:pt idx="60">
                  <c:v>0.39651278271722307</c:v>
                </c:pt>
                <c:pt idx="61">
                  <c:v>0.4011258777698215</c:v>
                </c:pt>
                <c:pt idx="62">
                  <c:v>0.37553736268909943</c:v>
                </c:pt>
                <c:pt idx="63">
                  <c:v>0.3249533574683382</c:v>
                </c:pt>
                <c:pt idx="64">
                  <c:v>0.34050297148652869</c:v>
                </c:pt>
                <c:pt idx="65">
                  <c:v>0.3381021848365291</c:v>
                </c:pt>
                <c:pt idx="66">
                  <c:v>0.28103526464137635</c:v>
                </c:pt>
                <c:pt idx="67">
                  <c:v>0.25103706048584223</c:v>
                </c:pt>
                <c:pt idx="68">
                  <c:v>0.24481891336284164</c:v>
                </c:pt>
                <c:pt idx="69">
                  <c:v>0.22310390053678578</c:v>
                </c:pt>
                <c:pt idx="70">
                  <c:v>0.17794536760810298</c:v>
                </c:pt>
                <c:pt idx="71">
                  <c:v>0.13511134422037019</c:v>
                </c:pt>
                <c:pt idx="72">
                  <c:v>0.16447737951039523</c:v>
                </c:pt>
                <c:pt idx="73">
                  <c:v>0.14500744316407002</c:v>
                </c:pt>
                <c:pt idx="74">
                  <c:v>0.1061589914093847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A-40DF-B7D0-83E6F3ED6B06}"/>
            </c:ext>
          </c:extLst>
        </c:ser>
        <c:ser>
          <c:idx val="2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'Analysis-Prediction'!$AJ$162:$AJ$236</c:f>
              <c:numCache>
                <c:formatCode>0.00%</c:formatCode>
                <c:ptCount val="75"/>
                <c:pt idx="0">
                  <c:v>9.8066907648838186E-2</c:v>
                </c:pt>
                <c:pt idx="1">
                  <c:v>0.10249179787784971</c:v>
                </c:pt>
                <c:pt idx="2">
                  <c:v>7.7459459975394898E-2</c:v>
                </c:pt>
                <c:pt idx="3">
                  <c:v>7.4519040231136618E-2</c:v>
                </c:pt>
                <c:pt idx="4">
                  <c:v>8.6757460104973622E-2</c:v>
                </c:pt>
                <c:pt idx="5">
                  <c:v>6.6824436901136222E-2</c:v>
                </c:pt>
                <c:pt idx="6">
                  <c:v>6.7889815731900227E-2</c:v>
                </c:pt>
                <c:pt idx="7">
                  <c:v>5.9844684519853114E-2</c:v>
                </c:pt>
                <c:pt idx="8">
                  <c:v>6.4127730735471566E-2</c:v>
                </c:pt>
                <c:pt idx="9">
                  <c:v>6.2539437781650442E-2</c:v>
                </c:pt>
                <c:pt idx="10">
                  <c:v>6.5926748640212487E-2</c:v>
                </c:pt>
                <c:pt idx="11">
                  <c:v>6.3398301346038577E-2</c:v>
                </c:pt>
                <c:pt idx="12">
                  <c:v>6.0770738089434846E-2</c:v>
                </c:pt>
                <c:pt idx="13">
                  <c:v>5.6757491234613551E-2</c:v>
                </c:pt>
                <c:pt idx="14">
                  <c:v>5.6137333187229806E-2</c:v>
                </c:pt>
                <c:pt idx="15">
                  <c:v>5.7314173002814217E-2</c:v>
                </c:pt>
                <c:pt idx="16">
                  <c:v>6.083075747371286E-2</c:v>
                </c:pt>
                <c:pt idx="17">
                  <c:v>6.8166363227778692E-2</c:v>
                </c:pt>
                <c:pt idx="18">
                  <c:v>7.2461608760249818E-2</c:v>
                </c:pt>
                <c:pt idx="19">
                  <c:v>7.686509394634379E-2</c:v>
                </c:pt>
                <c:pt idx="20">
                  <c:v>9.3972744741592243E-2</c:v>
                </c:pt>
                <c:pt idx="21">
                  <c:v>0.11786221895831694</c:v>
                </c:pt>
                <c:pt idx="22">
                  <c:v>0.13262451556374394</c:v>
                </c:pt>
                <c:pt idx="23">
                  <c:v>0.15161828771493369</c:v>
                </c:pt>
                <c:pt idx="24">
                  <c:v>0.16145974455016715</c:v>
                </c:pt>
                <c:pt idx="25">
                  <c:v>0.1509981126856508</c:v>
                </c:pt>
                <c:pt idx="26">
                  <c:v>0.13576213225689165</c:v>
                </c:pt>
                <c:pt idx="27">
                  <c:v>0.14140356423255901</c:v>
                </c:pt>
                <c:pt idx="28">
                  <c:v>0.1489250431500701</c:v>
                </c:pt>
                <c:pt idx="29">
                  <c:v>0.14458090175923691</c:v>
                </c:pt>
                <c:pt idx="30">
                  <c:v>0.11613540377063572</c:v>
                </c:pt>
                <c:pt idx="31">
                  <c:v>8.9283628988773012E-2</c:v>
                </c:pt>
                <c:pt idx="32">
                  <c:v>7.0147435116482651E-2</c:v>
                </c:pt>
                <c:pt idx="33">
                  <c:v>4.4470868210322326E-2</c:v>
                </c:pt>
                <c:pt idx="34">
                  <c:v>4.1359583103408919E-2</c:v>
                </c:pt>
                <c:pt idx="35">
                  <c:v>2.6984317716178728E-2</c:v>
                </c:pt>
                <c:pt idx="36">
                  <c:v>1.4678604209744676E-2</c:v>
                </c:pt>
                <c:pt idx="37">
                  <c:v>2.7169322573829906E-2</c:v>
                </c:pt>
                <c:pt idx="38">
                  <c:v>1.6567681730007819E-2</c:v>
                </c:pt>
                <c:pt idx="39">
                  <c:v>2.258323695054288E-2</c:v>
                </c:pt>
                <c:pt idx="40">
                  <c:v>2.4850253885372695E-2</c:v>
                </c:pt>
                <c:pt idx="41">
                  <c:v>7.8310228866770807E-3</c:v>
                </c:pt>
                <c:pt idx="42">
                  <c:v>3.6463163371401254E-3</c:v>
                </c:pt>
                <c:pt idx="43">
                  <c:v>0</c:v>
                </c:pt>
                <c:pt idx="44">
                  <c:v>1.2188726829876215E-3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2.8713371544889853E-3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A-40DF-B7D0-83E6F3ED6B06}"/>
            </c:ext>
          </c:extLst>
        </c:ser>
        <c:ser>
          <c:idx val="4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'Analysis-Prediction'!$AK$162:$AK$236</c:f>
              <c:numCache>
                <c:formatCode>0.00%</c:formatCode>
                <c:ptCount val="75"/>
                <c:pt idx="0">
                  <c:v>0.1269899245427534</c:v>
                </c:pt>
                <c:pt idx="1">
                  <c:v>0.13538001210622758</c:v>
                </c:pt>
                <c:pt idx="2">
                  <c:v>0.15273760540744702</c:v>
                </c:pt>
                <c:pt idx="3">
                  <c:v>0.17146552601271436</c:v>
                </c:pt>
                <c:pt idx="4">
                  <c:v>0.1802515726836609</c:v>
                </c:pt>
                <c:pt idx="5">
                  <c:v>0.19862408612312749</c:v>
                </c:pt>
                <c:pt idx="6">
                  <c:v>0.17418432286745134</c:v>
                </c:pt>
                <c:pt idx="7">
                  <c:v>0.17320258662130603</c:v>
                </c:pt>
                <c:pt idx="8">
                  <c:v>0.18085171500310382</c:v>
                </c:pt>
                <c:pt idx="9">
                  <c:v>0.18560246430248492</c:v>
                </c:pt>
                <c:pt idx="10">
                  <c:v>0.20646036515586416</c:v>
                </c:pt>
                <c:pt idx="11">
                  <c:v>0.20896514066422522</c:v>
                </c:pt>
                <c:pt idx="12">
                  <c:v>0.21291584096107188</c:v>
                </c:pt>
                <c:pt idx="13">
                  <c:v>0.21523172369501264</c:v>
                </c:pt>
                <c:pt idx="14">
                  <c:v>0.21931538141845394</c:v>
                </c:pt>
                <c:pt idx="15">
                  <c:v>0.2230523648653896</c:v>
                </c:pt>
                <c:pt idx="16">
                  <c:v>0.20938126535911469</c:v>
                </c:pt>
                <c:pt idx="17">
                  <c:v>0.21866696988738132</c:v>
                </c:pt>
                <c:pt idx="18">
                  <c:v>0.21701043396018432</c:v>
                </c:pt>
                <c:pt idx="19">
                  <c:v>0.22742204594425744</c:v>
                </c:pt>
                <c:pt idx="20">
                  <c:v>0.22948388603147038</c:v>
                </c:pt>
                <c:pt idx="21">
                  <c:v>0.24104952807862426</c:v>
                </c:pt>
                <c:pt idx="22">
                  <c:v>0.22799982075028438</c:v>
                </c:pt>
                <c:pt idx="23">
                  <c:v>0.2096019606435616</c:v>
                </c:pt>
                <c:pt idx="24">
                  <c:v>0.17570982811103422</c:v>
                </c:pt>
                <c:pt idx="25">
                  <c:v>0.16124616769426772</c:v>
                </c:pt>
                <c:pt idx="26">
                  <c:v>0.14133328244392468</c:v>
                </c:pt>
                <c:pt idx="27">
                  <c:v>0.12895606528590897</c:v>
                </c:pt>
                <c:pt idx="28">
                  <c:v>0.12412939994299813</c:v>
                </c:pt>
                <c:pt idx="29">
                  <c:v>0.11753617602930079</c:v>
                </c:pt>
                <c:pt idx="30">
                  <c:v>0.12768662875947615</c:v>
                </c:pt>
                <c:pt idx="31">
                  <c:v>0.13312722171185173</c:v>
                </c:pt>
                <c:pt idx="32">
                  <c:v>0.13087414595884234</c:v>
                </c:pt>
                <c:pt idx="33">
                  <c:v>0.11517471227127385</c:v>
                </c:pt>
                <c:pt idx="34">
                  <c:v>9.745651025571539E-2</c:v>
                </c:pt>
                <c:pt idx="35">
                  <c:v>0.10047907038256346</c:v>
                </c:pt>
                <c:pt idx="36">
                  <c:v>9.2312626804721437E-2</c:v>
                </c:pt>
                <c:pt idx="37">
                  <c:v>7.2167161025666171E-2</c:v>
                </c:pt>
                <c:pt idx="38">
                  <c:v>7.6490173560655683E-2</c:v>
                </c:pt>
                <c:pt idx="39">
                  <c:v>6.1004662769737587E-2</c:v>
                </c:pt>
                <c:pt idx="40">
                  <c:v>7.3403316887908562E-2</c:v>
                </c:pt>
                <c:pt idx="41">
                  <c:v>7.3532950157222818E-2</c:v>
                </c:pt>
                <c:pt idx="42">
                  <c:v>7.3471204313369579E-2</c:v>
                </c:pt>
                <c:pt idx="43">
                  <c:v>7.8771409515900656E-2</c:v>
                </c:pt>
                <c:pt idx="44">
                  <c:v>7.9012739917000557E-2</c:v>
                </c:pt>
                <c:pt idx="45">
                  <c:v>9.0312126676196355E-2</c:v>
                </c:pt>
                <c:pt idx="46">
                  <c:v>9.6093546060424126E-2</c:v>
                </c:pt>
                <c:pt idx="47">
                  <c:v>8.1087416097714082E-2</c:v>
                </c:pt>
                <c:pt idx="48">
                  <c:v>8.8551689648244877E-2</c:v>
                </c:pt>
                <c:pt idx="49">
                  <c:v>9.7474220227866185E-2</c:v>
                </c:pt>
                <c:pt idx="50">
                  <c:v>9.9609636124888212E-2</c:v>
                </c:pt>
                <c:pt idx="51">
                  <c:v>0.10785595876315648</c:v>
                </c:pt>
                <c:pt idx="52">
                  <c:v>0.1192166597599254</c:v>
                </c:pt>
                <c:pt idx="53">
                  <c:v>0.12915452038711939</c:v>
                </c:pt>
                <c:pt idx="54">
                  <c:v>0.11824664683783165</c:v>
                </c:pt>
                <c:pt idx="55">
                  <c:v>0.13017418796739649</c:v>
                </c:pt>
                <c:pt idx="56">
                  <c:v>0.14184280997548232</c:v>
                </c:pt>
                <c:pt idx="57">
                  <c:v>0.15435053093884168</c:v>
                </c:pt>
                <c:pt idx="58">
                  <c:v>0.16986004354051806</c:v>
                </c:pt>
                <c:pt idx="59">
                  <c:v>0.16807870905575664</c:v>
                </c:pt>
                <c:pt idx="60">
                  <c:v>0.18579880582408678</c:v>
                </c:pt>
                <c:pt idx="61">
                  <c:v>0.19305643807790129</c:v>
                </c:pt>
                <c:pt idx="62">
                  <c:v>0.20125434974555595</c:v>
                </c:pt>
                <c:pt idx="63">
                  <c:v>0.25822025433495616</c:v>
                </c:pt>
                <c:pt idx="64">
                  <c:v>0.22989535705962372</c:v>
                </c:pt>
                <c:pt idx="65">
                  <c:v>0.22868842045080864</c:v>
                </c:pt>
                <c:pt idx="66">
                  <c:v>0.28210827287341111</c:v>
                </c:pt>
                <c:pt idx="67">
                  <c:v>0.29243892777989916</c:v>
                </c:pt>
                <c:pt idx="68">
                  <c:v>0.27428669783675347</c:v>
                </c:pt>
                <c:pt idx="69">
                  <c:v>0.30690279537070619</c:v>
                </c:pt>
                <c:pt idx="70">
                  <c:v>0.33892100876839665</c:v>
                </c:pt>
                <c:pt idx="71">
                  <c:v>0.36081767919838809</c:v>
                </c:pt>
                <c:pt idx="72">
                  <c:v>0.3403085490651333</c:v>
                </c:pt>
                <c:pt idx="73">
                  <c:v>0.3569311692620733</c:v>
                </c:pt>
                <c:pt idx="74">
                  <c:v>0.38989546506120348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FA-40DF-B7D0-83E6F3ED6B06}"/>
            </c:ext>
          </c:extLst>
        </c:ser>
        <c:ser>
          <c:idx val="6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'Analysis-Prediction'!$AL$162:$AL$236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2.2968506682578155E-5</c:v>
                </c:pt>
                <c:pt idx="9">
                  <c:v>3.8294390199731452E-4</c:v>
                </c:pt>
                <c:pt idx="10">
                  <c:v>3.9739327565955411E-4</c:v>
                </c:pt>
                <c:pt idx="11">
                  <c:v>1.028752470337477E-3</c:v>
                </c:pt>
                <c:pt idx="12">
                  <c:v>3.1977235855674309E-3</c:v>
                </c:pt>
                <c:pt idx="13">
                  <c:v>3.9840709085824473E-3</c:v>
                </c:pt>
                <c:pt idx="14">
                  <c:v>5.2550084325485883E-3</c:v>
                </c:pt>
                <c:pt idx="15">
                  <c:v>5.0956952406347135E-3</c:v>
                </c:pt>
                <c:pt idx="16">
                  <c:v>5.1978568806766903E-3</c:v>
                </c:pt>
                <c:pt idx="17">
                  <c:v>7.2354284104608549E-3</c:v>
                </c:pt>
                <c:pt idx="18">
                  <c:v>9.4558219655681078E-3</c:v>
                </c:pt>
                <c:pt idx="19">
                  <c:v>1.4135715572864485E-2</c:v>
                </c:pt>
                <c:pt idx="20">
                  <c:v>1.4486210224185543E-2</c:v>
                </c:pt>
                <c:pt idx="21">
                  <c:v>2.1350846295566113E-2</c:v>
                </c:pt>
                <c:pt idx="22">
                  <c:v>3.5443165811066213E-2</c:v>
                </c:pt>
                <c:pt idx="23">
                  <c:v>4.6372783895603169E-2</c:v>
                </c:pt>
                <c:pt idx="24">
                  <c:v>6.7296476869191685E-2</c:v>
                </c:pt>
                <c:pt idx="25">
                  <c:v>9.1564441713408037E-2</c:v>
                </c:pt>
                <c:pt idx="26">
                  <c:v>0.13493484736245745</c:v>
                </c:pt>
                <c:pt idx="27">
                  <c:v>0.14067614923126601</c:v>
                </c:pt>
                <c:pt idx="28">
                  <c:v>0.17715049383753975</c:v>
                </c:pt>
                <c:pt idx="29">
                  <c:v>0.18791590506747116</c:v>
                </c:pt>
                <c:pt idx="30">
                  <c:v>0.17030200526302666</c:v>
                </c:pt>
                <c:pt idx="31">
                  <c:v>0.1647423448877787</c:v>
                </c:pt>
                <c:pt idx="32">
                  <c:v>0.17823255920105968</c:v>
                </c:pt>
                <c:pt idx="33">
                  <c:v>0.18925473886372629</c:v>
                </c:pt>
                <c:pt idx="34">
                  <c:v>0.19067593879255479</c:v>
                </c:pt>
                <c:pt idx="35">
                  <c:v>0.20338925617921161</c:v>
                </c:pt>
                <c:pt idx="36">
                  <c:v>0.23302556338646901</c:v>
                </c:pt>
                <c:pt idx="37">
                  <c:v>0.24969028245291799</c:v>
                </c:pt>
                <c:pt idx="38">
                  <c:v>0.26550232289173603</c:v>
                </c:pt>
                <c:pt idx="39">
                  <c:v>0.29230269152128829</c:v>
                </c:pt>
                <c:pt idx="40">
                  <c:v>0.2787811346454368</c:v>
                </c:pt>
                <c:pt idx="41">
                  <c:v>0.29824081250883205</c:v>
                </c:pt>
                <c:pt idx="42">
                  <c:v>0.31300583891083206</c:v>
                </c:pt>
                <c:pt idx="43">
                  <c:v>0.31630750536835867</c:v>
                </c:pt>
                <c:pt idx="44">
                  <c:v>0.30074502499412259</c:v>
                </c:pt>
                <c:pt idx="45">
                  <c:v>0.31102142349869105</c:v>
                </c:pt>
                <c:pt idx="46">
                  <c:v>0.31622742504305917</c:v>
                </c:pt>
                <c:pt idx="47">
                  <c:v>0.30817577884814501</c:v>
                </c:pt>
                <c:pt idx="48">
                  <c:v>0.28322619675792476</c:v>
                </c:pt>
                <c:pt idx="49">
                  <c:v>0.2922857011598905</c:v>
                </c:pt>
                <c:pt idx="50">
                  <c:v>0.30945796401255377</c:v>
                </c:pt>
                <c:pt idx="51">
                  <c:v>0.31088120980413469</c:v>
                </c:pt>
                <c:pt idx="52">
                  <c:v>0.32212915628235822</c:v>
                </c:pt>
                <c:pt idx="53">
                  <c:v>0.31637405264635388</c:v>
                </c:pt>
                <c:pt idx="54">
                  <c:v>0.30786079233543712</c:v>
                </c:pt>
                <c:pt idx="55">
                  <c:v>0.31057790156407827</c:v>
                </c:pt>
                <c:pt idx="56">
                  <c:v>0.30059504495516104</c:v>
                </c:pt>
                <c:pt idx="57">
                  <c:v>0.3021506331889241</c:v>
                </c:pt>
                <c:pt idx="58">
                  <c:v>0.30200585932404461</c:v>
                </c:pt>
                <c:pt idx="59">
                  <c:v>0.30427943594633583</c:v>
                </c:pt>
                <c:pt idx="60">
                  <c:v>0.3145231105915125</c:v>
                </c:pt>
                <c:pt idx="61">
                  <c:v>0.30471672186961807</c:v>
                </c:pt>
                <c:pt idx="62">
                  <c:v>0.30021546293790824</c:v>
                </c:pt>
                <c:pt idx="63">
                  <c:v>0.2966300022448089</c:v>
                </c:pt>
                <c:pt idx="64">
                  <c:v>0.30317905148475444</c:v>
                </c:pt>
                <c:pt idx="65">
                  <c:v>0.30372382372519213</c:v>
                </c:pt>
                <c:pt idx="66">
                  <c:v>0.30501092184049405</c:v>
                </c:pt>
                <c:pt idx="67">
                  <c:v>0.30838171672892378</c:v>
                </c:pt>
                <c:pt idx="68">
                  <c:v>0.31130218362281886</c:v>
                </c:pt>
                <c:pt idx="69">
                  <c:v>0.30108524452985147</c:v>
                </c:pt>
                <c:pt idx="70">
                  <c:v>0.30594948764779656</c:v>
                </c:pt>
                <c:pt idx="71">
                  <c:v>0.30741206425118789</c:v>
                </c:pt>
                <c:pt idx="72">
                  <c:v>0.29553027968212969</c:v>
                </c:pt>
                <c:pt idx="73">
                  <c:v>0.28407896726975335</c:v>
                </c:pt>
                <c:pt idx="74">
                  <c:v>0.2885187643050306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FA-40DF-B7D0-83E6F3ED6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/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</a:t>
                </a:r>
                <a:r>
                  <a:rPr lang="en-US" sz="1200" baseline="0"/>
                  <a:t> Percentage of Total Generation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100% Increase in Electricity Generation from Nuclear</a:t>
            </a:r>
          </a:p>
          <a:p>
            <a:pPr>
              <a:defRPr/>
            </a:pPr>
            <a:r>
              <a:rPr lang="en-US"/>
              <a:t>- Estimated Percentage of Total Electricity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'Analysis-Prediction'!$AI$242:$AI$316</c:f>
              <c:numCache>
                <c:formatCode>0.00%</c:formatCode>
                <c:ptCount val="75"/>
                <c:pt idx="0">
                  <c:v>0.46530928425401202</c:v>
                </c:pt>
                <c:pt idx="1">
                  <c:v>0.46946394698280125</c:v>
                </c:pt>
                <c:pt idx="2">
                  <c:v>0.49964186745025224</c:v>
                </c:pt>
                <c:pt idx="3">
                  <c:v>0.48954184123674849</c:v>
                </c:pt>
                <c:pt idx="4">
                  <c:v>0.49438416133265167</c:v>
                </c:pt>
                <c:pt idx="5">
                  <c:v>0.5070020872386739</c:v>
                </c:pt>
                <c:pt idx="6">
                  <c:v>0.55089903491802306</c:v>
                </c:pt>
                <c:pt idx="7">
                  <c:v>0.5635452943827931</c:v>
                </c:pt>
                <c:pt idx="8">
                  <c:v>0.54849361427640075</c:v>
                </c:pt>
                <c:pt idx="9">
                  <c:v>0.53373389527096082</c:v>
                </c:pt>
                <c:pt idx="10">
                  <c:v>0.53289923927369065</c:v>
                </c:pt>
                <c:pt idx="11">
                  <c:v>0.53324745045214006</c:v>
                </c:pt>
                <c:pt idx="12">
                  <c:v>0.53077363494502328</c:v>
                </c:pt>
                <c:pt idx="13">
                  <c:v>0.52600858574368958</c:v>
                </c:pt>
                <c:pt idx="14">
                  <c:v>0.53758722390517844</c:v>
                </c:pt>
                <c:pt idx="15">
                  <c:v>0.53365951989438876</c:v>
                </c:pt>
                <c:pt idx="16">
                  <c:v>0.5398777634770221</c:v>
                </c:pt>
                <c:pt idx="17">
                  <c:v>0.53448224457096483</c:v>
                </c:pt>
                <c:pt idx="18">
                  <c:v>0.51708631986424547</c:v>
                </c:pt>
                <c:pt idx="19">
                  <c:v>0.51204032554103074</c:v>
                </c:pt>
                <c:pt idx="20">
                  <c:v>0.48631753584879578</c:v>
                </c:pt>
                <c:pt idx="21">
                  <c:v>0.45508259334074558</c:v>
                </c:pt>
                <c:pt idx="22">
                  <c:v>0.43432135834370889</c:v>
                </c:pt>
                <c:pt idx="23">
                  <c:v>0.43042647276650742</c:v>
                </c:pt>
                <c:pt idx="24">
                  <c:v>0.44059805032830374</c:v>
                </c:pt>
                <c:pt idx="25">
                  <c:v>0.4233432458192829</c:v>
                </c:pt>
                <c:pt idx="26">
                  <c:v>0.41471860740039873</c:v>
                </c:pt>
                <c:pt idx="27">
                  <c:v>0.43219871914026264</c:v>
                </c:pt>
                <c:pt idx="28">
                  <c:v>0.42441318993647953</c:v>
                </c:pt>
                <c:pt idx="29">
                  <c:v>0.40048746110414934</c:v>
                </c:pt>
                <c:pt idx="30">
                  <c:v>0.44050811847376781</c:v>
                </c:pt>
                <c:pt idx="31">
                  <c:v>0.47141299693915389</c:v>
                </c:pt>
                <c:pt idx="32">
                  <c:v>0.48470722598067206</c:v>
                </c:pt>
                <c:pt idx="33">
                  <c:v>0.48980050290217303</c:v>
                </c:pt>
                <c:pt idx="34">
                  <c:v>0.50276572985598178</c:v>
                </c:pt>
                <c:pt idx="35">
                  <c:v>0.51006390049191519</c:v>
                </c:pt>
                <c:pt idx="36">
                  <c:v>0.50470316915137448</c:v>
                </c:pt>
                <c:pt idx="37">
                  <c:v>0.50109999471375322</c:v>
                </c:pt>
                <c:pt idx="38">
                  <c:v>0.49716071454240157</c:v>
                </c:pt>
                <c:pt idx="39">
                  <c:v>0.49486435855826966</c:v>
                </c:pt>
                <c:pt idx="40">
                  <c:v>0.48046304079444402</c:v>
                </c:pt>
                <c:pt idx="41">
                  <c:v>0.45027700150329319</c:v>
                </c:pt>
                <c:pt idx="42">
                  <c:v>0.43373897426538099</c:v>
                </c:pt>
                <c:pt idx="43">
                  <c:v>0.43533455337520599</c:v>
                </c:pt>
                <c:pt idx="44">
                  <c:v>0.44811922236586704</c:v>
                </c:pt>
                <c:pt idx="45">
                  <c:v>0.43318608142458503</c:v>
                </c:pt>
                <c:pt idx="46">
                  <c:v>0.40863286243885105</c:v>
                </c:pt>
                <c:pt idx="47">
                  <c:v>0.42535831275429631</c:v>
                </c:pt>
                <c:pt idx="48">
                  <c:v>0.44697417309628235</c:v>
                </c:pt>
                <c:pt idx="49">
                  <c:v>0.44058042607717768</c:v>
                </c:pt>
                <c:pt idx="50">
                  <c:v>0.42058398794562696</c:v>
                </c:pt>
                <c:pt idx="51">
                  <c:v>0.42493355466453669</c:v>
                </c:pt>
                <c:pt idx="52">
                  <c:v>0.41603410355069514</c:v>
                </c:pt>
                <c:pt idx="53">
                  <c:v>0.40024879962014565</c:v>
                </c:pt>
                <c:pt idx="54">
                  <c:v>0.41848676214443598</c:v>
                </c:pt>
                <c:pt idx="55">
                  <c:v>0.40599635105035109</c:v>
                </c:pt>
                <c:pt idx="56">
                  <c:v>0.40674870231623089</c:v>
                </c:pt>
                <c:pt idx="57">
                  <c:v>0.38500596106210955</c:v>
                </c:pt>
                <c:pt idx="58">
                  <c:v>0.38001240237276163</c:v>
                </c:pt>
                <c:pt idx="59">
                  <c:v>0.37094038186887573</c:v>
                </c:pt>
                <c:pt idx="60">
                  <c:v>0.32661875814133134</c:v>
                </c:pt>
                <c:pt idx="61">
                  <c:v>0.33341105068768406</c:v>
                </c:pt>
                <c:pt idx="62">
                  <c:v>0.30882281536956419</c:v>
                </c:pt>
                <c:pt idx="63">
                  <c:v>0.25903557919171394</c:v>
                </c:pt>
                <c:pt idx="64">
                  <c:v>0.27312984893436099</c:v>
                </c:pt>
                <c:pt idx="65">
                  <c:v>0.27060800178648642</c:v>
                </c:pt>
                <c:pt idx="66">
                  <c:v>0.21325505978793324</c:v>
                </c:pt>
                <c:pt idx="67">
                  <c:v>0.18250779010163692</c:v>
                </c:pt>
                <c:pt idx="68">
                  <c:v>0.17564065033554857</c:v>
                </c:pt>
                <c:pt idx="69">
                  <c:v>0.15619606841904102</c:v>
                </c:pt>
                <c:pt idx="70">
                  <c:v>0.10995659257525926</c:v>
                </c:pt>
                <c:pt idx="71">
                  <c:v>6.6797552164550647E-2</c:v>
                </c:pt>
                <c:pt idx="72">
                  <c:v>9.8803984025477562E-2</c:v>
                </c:pt>
                <c:pt idx="73">
                  <c:v>8.1878783770791538E-2</c:v>
                </c:pt>
                <c:pt idx="74">
                  <c:v>4.2043710452711242E-2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D-418A-9F94-9F4399EF1905}"/>
            </c:ext>
          </c:extLst>
        </c:ser>
        <c:ser>
          <c:idx val="2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'Analysis-Prediction'!$AJ$242:$AJ$316</c:f>
              <c:numCache>
                <c:formatCode>0.00%</c:formatCode>
                <c:ptCount val="75"/>
                <c:pt idx="0">
                  <c:v>9.8066907648838186E-2</c:v>
                </c:pt>
                <c:pt idx="1">
                  <c:v>0.10249179787784971</c:v>
                </c:pt>
                <c:pt idx="2">
                  <c:v>7.7459459975394898E-2</c:v>
                </c:pt>
                <c:pt idx="3">
                  <c:v>7.4519040231136618E-2</c:v>
                </c:pt>
                <c:pt idx="4">
                  <c:v>8.6757460104973622E-2</c:v>
                </c:pt>
                <c:pt idx="5">
                  <c:v>6.6824436901136222E-2</c:v>
                </c:pt>
                <c:pt idx="6">
                  <c:v>6.7889815731900227E-2</c:v>
                </c:pt>
                <c:pt idx="7">
                  <c:v>5.9844684519853114E-2</c:v>
                </c:pt>
                <c:pt idx="8">
                  <c:v>6.4125178679173486E-2</c:v>
                </c:pt>
                <c:pt idx="9">
                  <c:v>6.2496888459206298E-2</c:v>
                </c:pt>
                <c:pt idx="10">
                  <c:v>6.5882593831805863E-2</c:v>
                </c:pt>
                <c:pt idx="11">
                  <c:v>6.3283995516001085E-2</c:v>
                </c:pt>
                <c:pt idx="12">
                  <c:v>6.0415435468816253E-2</c:v>
                </c:pt>
                <c:pt idx="13">
                  <c:v>5.6314816689215508E-2</c:v>
                </c:pt>
                <c:pt idx="14">
                  <c:v>5.5553443361391071E-2</c:v>
                </c:pt>
                <c:pt idx="15">
                  <c:v>5.67479846427437E-2</c:v>
                </c:pt>
                <c:pt idx="16">
                  <c:v>6.0253217820304343E-2</c:v>
                </c:pt>
                <c:pt idx="17">
                  <c:v>6.7362426737727479E-2</c:v>
                </c:pt>
                <c:pt idx="18">
                  <c:v>7.1410961875186696E-2</c:v>
                </c:pt>
                <c:pt idx="19">
                  <c:v>7.5294458882692178E-2</c:v>
                </c:pt>
                <c:pt idx="20">
                  <c:v>9.2363165827793858E-2</c:v>
                </c:pt>
                <c:pt idx="21">
                  <c:v>0.11548990270325403</c:v>
                </c:pt>
                <c:pt idx="22">
                  <c:v>0.12868638602918103</c:v>
                </c:pt>
                <c:pt idx="23">
                  <c:v>0.14646575617097776</c:v>
                </c:pt>
                <c:pt idx="24">
                  <c:v>0.15398235823136805</c:v>
                </c:pt>
                <c:pt idx="25">
                  <c:v>0.14082428582860546</c:v>
                </c:pt>
                <c:pt idx="26">
                  <c:v>0.12076937143884084</c:v>
                </c:pt>
                <c:pt idx="27">
                  <c:v>0.12577288098464057</c:v>
                </c:pt>
                <c:pt idx="28">
                  <c:v>0.12924165494589901</c:v>
                </c:pt>
                <c:pt idx="29">
                  <c:v>0.1237013567517401</c:v>
                </c:pt>
                <c:pt idx="30">
                  <c:v>9.7212958741410532E-2</c:v>
                </c:pt>
                <c:pt idx="31">
                  <c:v>7.0978924001242047E-2</c:v>
                </c:pt>
                <c:pt idx="32">
                  <c:v>5.0343817427476033E-2</c:v>
                </c:pt>
                <c:pt idx="33">
                  <c:v>2.3442563892130515E-2</c:v>
                </c:pt>
                <c:pt idx="34">
                  <c:v>2.0173367682013939E-2</c:v>
                </c:pt>
                <c:pt idx="35">
                  <c:v>4.3855114740441042E-3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D-418A-9F94-9F4399EF1905}"/>
            </c:ext>
          </c:extLst>
        </c:ser>
        <c:ser>
          <c:idx val="4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'Analysis-Prediction'!$AK$242:$AK$316</c:f>
              <c:numCache>
                <c:formatCode>0.00%</c:formatCode>
                <c:ptCount val="75"/>
                <c:pt idx="0">
                  <c:v>0.1269899245427534</c:v>
                </c:pt>
                <c:pt idx="1">
                  <c:v>0.13538001210622758</c:v>
                </c:pt>
                <c:pt idx="2">
                  <c:v>0.15273760540744702</c:v>
                </c:pt>
                <c:pt idx="3">
                  <c:v>0.17146552601271436</c:v>
                </c:pt>
                <c:pt idx="4">
                  <c:v>0.1802515726836609</c:v>
                </c:pt>
                <c:pt idx="5">
                  <c:v>0.19862408612312749</c:v>
                </c:pt>
                <c:pt idx="6">
                  <c:v>0.17418432286745134</c:v>
                </c:pt>
                <c:pt idx="7">
                  <c:v>0.17320258662130603</c:v>
                </c:pt>
                <c:pt idx="8">
                  <c:v>0.18084916294680578</c:v>
                </c:pt>
                <c:pt idx="9">
                  <c:v>0.18555991498004079</c:v>
                </c:pt>
                <c:pt idx="10">
                  <c:v>0.20641621034745752</c:v>
                </c:pt>
                <c:pt idx="11">
                  <c:v>0.2088508348341877</c:v>
                </c:pt>
                <c:pt idx="12">
                  <c:v>0.2125605383404533</c:v>
                </c:pt>
                <c:pt idx="13">
                  <c:v>0.21478904914961461</c:v>
                </c:pt>
                <c:pt idx="14">
                  <c:v>0.21873149159261523</c:v>
                </c:pt>
                <c:pt idx="15">
                  <c:v>0.22248617650531907</c:v>
                </c:pt>
                <c:pt idx="16">
                  <c:v>0.20880372570570618</c:v>
                </c:pt>
                <c:pt idx="17">
                  <c:v>0.21786303339733012</c:v>
                </c:pt>
                <c:pt idx="18">
                  <c:v>0.2159597870751212</c:v>
                </c:pt>
                <c:pt idx="19">
                  <c:v>0.22585141088060581</c:v>
                </c:pt>
                <c:pt idx="20">
                  <c:v>0.22787430711767198</c:v>
                </c:pt>
                <c:pt idx="21">
                  <c:v>0.23867721182356139</c:v>
                </c:pt>
                <c:pt idx="22">
                  <c:v>0.22406169121572148</c:v>
                </c:pt>
                <c:pt idx="23">
                  <c:v>0.20444942909960573</c:v>
                </c:pt>
                <c:pt idx="24">
                  <c:v>0.16823244179223512</c:v>
                </c:pt>
                <c:pt idx="25">
                  <c:v>0.15107234083722243</c:v>
                </c:pt>
                <c:pt idx="26">
                  <c:v>0.12634052162587386</c:v>
                </c:pt>
                <c:pt idx="27">
                  <c:v>0.11332538203799052</c:v>
                </c:pt>
                <c:pt idx="28">
                  <c:v>0.10444601173882705</c:v>
                </c:pt>
                <c:pt idx="29">
                  <c:v>9.6656631021803982E-2</c:v>
                </c:pt>
                <c:pt idx="30">
                  <c:v>0.10876418373025094</c:v>
                </c:pt>
                <c:pt idx="31">
                  <c:v>0.11482251672432076</c:v>
                </c:pt>
                <c:pt idx="32">
                  <c:v>0.11107052826983568</c:v>
                </c:pt>
                <c:pt idx="33">
                  <c:v>9.4146407953082045E-2</c:v>
                </c:pt>
                <c:pt idx="34">
                  <c:v>7.6270294834320407E-2</c:v>
                </c:pt>
                <c:pt idx="35">
                  <c:v>7.788026414042884E-2</c:v>
                </c:pt>
                <c:pt idx="36">
                  <c:v>6.642089753955821E-2</c:v>
                </c:pt>
                <c:pt idx="37">
                  <c:v>4.4423796308675288E-2</c:v>
                </c:pt>
                <c:pt idx="38">
                  <c:v>4.6989915461573904E-2</c:v>
                </c:pt>
                <c:pt idx="39">
                  <c:v>2.8526585934038892E-2</c:v>
                </c:pt>
                <c:pt idx="40">
                  <c:v>4.2427635260637801E-2</c:v>
                </c:pt>
                <c:pt idx="41">
                  <c:v>4.0395082100685924E-2</c:v>
                </c:pt>
                <c:pt idx="42">
                  <c:v>3.8692777767721585E-2</c:v>
                </c:pt>
                <c:pt idx="43">
                  <c:v>4.3626131141638588E-2</c:v>
                </c:pt>
                <c:pt idx="44">
                  <c:v>4.55966260287647E-2</c:v>
                </c:pt>
                <c:pt idx="45">
                  <c:v>5.5754190731897343E-2</c:v>
                </c:pt>
                <c:pt idx="46">
                  <c:v>6.0957165500084225E-2</c:v>
                </c:pt>
                <c:pt idx="47">
                  <c:v>4.6845662892364644E-2</c:v>
                </c:pt>
                <c:pt idx="48">
                  <c:v>5.7082112230697674E-2</c:v>
                </c:pt>
                <c:pt idx="49">
                  <c:v>6.4998031210100574E-2</c:v>
                </c:pt>
                <c:pt idx="50">
                  <c:v>6.5225417901271121E-2</c:v>
                </c:pt>
                <c:pt idx="51">
                  <c:v>7.3313602118252635E-2</c:v>
                </c:pt>
                <c:pt idx="52">
                  <c:v>8.3424531284107817E-2</c:v>
                </c:pt>
                <c:pt idx="53">
                  <c:v>9.4001847870857844E-2</c:v>
                </c:pt>
                <c:pt idx="54">
                  <c:v>8.4039892133894192E-2</c:v>
                </c:pt>
                <c:pt idx="55">
                  <c:v>9.5665532238054463E-2</c:v>
                </c:pt>
                <c:pt idx="56">
                  <c:v>0.10844336053601999</c:v>
                </c:pt>
                <c:pt idx="57">
                  <c:v>0.12077823836229457</c:v>
                </c:pt>
                <c:pt idx="58">
                  <c:v>0.13630383694895754</c:v>
                </c:pt>
                <c:pt idx="59">
                  <c:v>0.13426988283949712</c:v>
                </c:pt>
                <c:pt idx="60">
                  <c:v>0.15085179353614098</c:v>
                </c:pt>
                <c:pt idx="61">
                  <c:v>0.15919902453683263</c:v>
                </c:pt>
                <c:pt idx="62">
                  <c:v>0.16789707608578838</c:v>
                </c:pt>
                <c:pt idx="63">
                  <c:v>0.22526136519664405</c:v>
                </c:pt>
                <c:pt idx="64">
                  <c:v>0.19620879578353986</c:v>
                </c:pt>
                <c:pt idx="65">
                  <c:v>0.1949413289257873</c:v>
                </c:pt>
                <c:pt idx="66">
                  <c:v>0.24821817044668956</c:v>
                </c:pt>
                <c:pt idx="67">
                  <c:v>0.25817429258779656</c:v>
                </c:pt>
                <c:pt idx="68">
                  <c:v>0.23969756632310693</c:v>
                </c:pt>
                <c:pt idx="69">
                  <c:v>0.27344887931183376</c:v>
                </c:pt>
                <c:pt idx="70">
                  <c:v>0.30492662125197489</c:v>
                </c:pt>
                <c:pt idx="71">
                  <c:v>0.32666078317047836</c:v>
                </c:pt>
                <c:pt idx="72">
                  <c:v>0.30747185132267441</c:v>
                </c:pt>
                <c:pt idx="73">
                  <c:v>0.325366839565434</c:v>
                </c:pt>
                <c:pt idx="74">
                  <c:v>0.35783782458286678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D-418A-9F94-9F4399EF1905}"/>
            </c:ext>
          </c:extLst>
        </c:ser>
        <c:ser>
          <c:idx val="6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'Analysis-Prediction'!$AL$242:$AL$316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3.0624675576770873E-5</c:v>
                </c:pt>
                <c:pt idx="9">
                  <c:v>5.1059186932975262E-4</c:v>
                </c:pt>
                <c:pt idx="10">
                  <c:v>5.2985770087940541E-4</c:v>
                </c:pt>
                <c:pt idx="11">
                  <c:v>1.3716699604499692E-3</c:v>
                </c:pt>
                <c:pt idx="12">
                  <c:v>4.2636314474232412E-3</c:v>
                </c:pt>
                <c:pt idx="13">
                  <c:v>5.3120945447765969E-3</c:v>
                </c:pt>
                <c:pt idx="14">
                  <c:v>7.0066779100647842E-3</c:v>
                </c:pt>
                <c:pt idx="15">
                  <c:v>6.7942603208462843E-3</c:v>
                </c:pt>
                <c:pt idx="16">
                  <c:v>6.9304758409022534E-3</c:v>
                </c:pt>
                <c:pt idx="17">
                  <c:v>9.6472378806144732E-3</c:v>
                </c:pt>
                <c:pt idx="18">
                  <c:v>1.2607762620757476E-2</c:v>
                </c:pt>
                <c:pt idx="19">
                  <c:v>1.8847620763819312E-2</c:v>
                </c:pt>
                <c:pt idx="20">
                  <c:v>1.9314946965580723E-2</c:v>
                </c:pt>
                <c:pt idx="21">
                  <c:v>2.8467795060754818E-2</c:v>
                </c:pt>
                <c:pt idx="22">
                  <c:v>4.7257554414754946E-2</c:v>
                </c:pt>
                <c:pt idx="23">
                  <c:v>6.1830378527470885E-2</c:v>
                </c:pt>
                <c:pt idx="24">
                  <c:v>8.9728635825588918E-2</c:v>
                </c:pt>
                <c:pt idx="25">
                  <c:v>0.12208592228454405</c:v>
                </c:pt>
                <c:pt idx="26">
                  <c:v>0.17991312981660995</c:v>
                </c:pt>
                <c:pt idx="27">
                  <c:v>0.18756819897502136</c:v>
                </c:pt>
                <c:pt idx="28">
                  <c:v>0.236200658450053</c:v>
                </c:pt>
                <c:pt idx="29">
                  <c:v>0.25055454008996153</c:v>
                </c:pt>
                <c:pt idx="30">
                  <c:v>0.2270693403507022</c:v>
                </c:pt>
                <c:pt idx="31">
                  <c:v>0.2196564598503716</c:v>
                </c:pt>
                <c:pt idx="32">
                  <c:v>0.23764341226807956</c:v>
                </c:pt>
                <c:pt idx="33">
                  <c:v>0.2523396518183017</c:v>
                </c:pt>
                <c:pt idx="34">
                  <c:v>0.25423458505673974</c:v>
                </c:pt>
                <c:pt idx="35">
                  <c:v>0.27118567490561546</c:v>
                </c:pt>
                <c:pt idx="36">
                  <c:v>0.31070075118195867</c:v>
                </c:pt>
                <c:pt idx="37">
                  <c:v>0.33292037660389068</c:v>
                </c:pt>
                <c:pt idx="38">
                  <c:v>0.35400309718898137</c:v>
                </c:pt>
                <c:pt idx="39">
                  <c:v>0.38973692202838439</c:v>
                </c:pt>
                <c:pt idx="40">
                  <c:v>0.37170817952724911</c:v>
                </c:pt>
                <c:pt idx="41">
                  <c:v>0.3976544166784427</c:v>
                </c:pt>
                <c:pt idx="42">
                  <c:v>0.41734111854777606</c:v>
                </c:pt>
                <c:pt idx="43">
                  <c:v>0.42174334049114492</c:v>
                </c:pt>
                <c:pt idx="44">
                  <c:v>0.40099336665883017</c:v>
                </c:pt>
                <c:pt idx="45">
                  <c:v>0.41469523133158809</c:v>
                </c:pt>
                <c:pt idx="46">
                  <c:v>0.4216365667240789</c:v>
                </c:pt>
                <c:pt idx="47">
                  <c:v>0.41090103846419335</c:v>
                </c:pt>
                <c:pt idx="48">
                  <c:v>0.37763492901056639</c:v>
                </c:pt>
                <c:pt idx="49">
                  <c:v>0.38971426821318733</c:v>
                </c:pt>
                <c:pt idx="50">
                  <c:v>0.41261061868340504</c:v>
                </c:pt>
                <c:pt idx="51">
                  <c:v>0.41450827973884624</c:v>
                </c:pt>
                <c:pt idx="52">
                  <c:v>0.42950554170981092</c:v>
                </c:pt>
                <c:pt idx="53">
                  <c:v>0.42183207019513846</c:v>
                </c:pt>
                <c:pt idx="54">
                  <c:v>0.41048105644724953</c:v>
                </c:pt>
                <c:pt idx="55">
                  <c:v>0.41410386875210436</c:v>
                </c:pt>
                <c:pt idx="56">
                  <c:v>0.40079339327354807</c:v>
                </c:pt>
                <c:pt idx="57">
                  <c:v>0.40286751091856543</c:v>
                </c:pt>
                <c:pt idx="58">
                  <c:v>0.40267447909872617</c:v>
                </c:pt>
                <c:pt idx="59">
                  <c:v>0.40570591459511446</c:v>
                </c:pt>
                <c:pt idx="60">
                  <c:v>0.41936414745535</c:v>
                </c:pt>
                <c:pt idx="61">
                  <c:v>0.40628896249282409</c:v>
                </c:pt>
                <c:pt idx="62">
                  <c:v>0.40028728391721102</c:v>
                </c:pt>
                <c:pt idx="63">
                  <c:v>0.39550666965974518</c:v>
                </c:pt>
                <c:pt idx="64">
                  <c:v>0.40423873531300597</c:v>
                </c:pt>
                <c:pt idx="65">
                  <c:v>0.40496509830025618</c:v>
                </c:pt>
                <c:pt idx="66">
                  <c:v>0.40668122912065874</c:v>
                </c:pt>
                <c:pt idx="67">
                  <c:v>0.41117562230523169</c:v>
                </c:pt>
                <c:pt idx="68">
                  <c:v>0.4150695781637585</c:v>
                </c:pt>
                <c:pt idx="69">
                  <c:v>0.40144699270646866</c:v>
                </c:pt>
                <c:pt idx="70">
                  <c:v>0.4079326501970621</c:v>
                </c:pt>
                <c:pt idx="71">
                  <c:v>0.40988275233491717</c:v>
                </c:pt>
                <c:pt idx="72">
                  <c:v>0.39404037290950628</c:v>
                </c:pt>
                <c:pt idx="73">
                  <c:v>0.37877195635967109</c:v>
                </c:pt>
                <c:pt idx="74">
                  <c:v>0.38469168574004076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8D-418A-9F94-9F4399EF1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/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</a:t>
                </a:r>
                <a:r>
                  <a:rPr lang="en-US" sz="1200" baseline="0"/>
                  <a:t> Percentage of Total Generation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/>
              <a:t>Waste Produced from Net Electricity</a:t>
            </a:r>
            <a:r>
              <a:rPr lang="en-US" sz="2000" baseline="0"/>
              <a:t> Generation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'Combined Waste'!$A$2:$A$76</c15:sqref>
                  </c15:fullRef>
                </c:ext>
              </c:extLst>
              <c:f>'Combined Waste'!$A$22:$A$76</c:f>
              <c:numCache>
                <c:formatCode>0</c:formatCode>
                <c:ptCount val="55"/>
                <c:pt idx="0" formatCode="General">
                  <c:v>1969</c:v>
                </c:pt>
                <c:pt idx="1" formatCode="General">
                  <c:v>1970</c:v>
                </c:pt>
                <c:pt idx="2" formatCode="General">
                  <c:v>1971</c:v>
                </c:pt>
                <c:pt idx="3" formatCode="General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Waste'!$B$2:$B$76</c15:sqref>
                  </c15:fullRef>
                </c:ext>
              </c:extLst>
              <c:f>'Combined Waste'!$B$22:$B$76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823529000</c:v>
                </c:pt>
                <c:pt idx="5">
                  <c:v>811700000</c:v>
                </c:pt>
                <c:pt idx="6">
                  <c:v>835650000</c:v>
                </c:pt>
                <c:pt idx="7">
                  <c:v>924524000</c:v>
                </c:pt>
                <c:pt idx="8">
                  <c:v>976055000</c:v>
                </c:pt>
                <c:pt idx="9">
                  <c:v>973796000</c:v>
                </c:pt>
                <c:pt idx="10">
                  <c:v>1070969000</c:v>
                </c:pt>
                <c:pt idx="11">
                  <c:v>1153029000</c:v>
                </c:pt>
                <c:pt idx="12">
                  <c:v>1196855000</c:v>
                </c:pt>
                <c:pt idx="13">
                  <c:v>1196730000</c:v>
                </c:pt>
                <c:pt idx="14">
                  <c:v>1256694000</c:v>
                </c:pt>
                <c:pt idx="15">
                  <c:v>1333440000</c:v>
                </c:pt>
                <c:pt idx="16">
                  <c:v>1383158000</c:v>
                </c:pt>
                <c:pt idx="17">
                  <c:v>1373790000</c:v>
                </c:pt>
                <c:pt idx="18">
                  <c:v>1443194000</c:v>
                </c:pt>
                <c:pt idx="19">
                  <c:v>1507543000</c:v>
                </c:pt>
                <c:pt idx="20">
                  <c:v>1534865000</c:v>
                </c:pt>
                <c:pt idx="21">
                  <c:v>1546633000</c:v>
                </c:pt>
                <c:pt idx="22">
                  <c:v>1547351000</c:v>
                </c:pt>
                <c:pt idx="23">
                  <c:v>1568513000</c:v>
                </c:pt>
                <c:pt idx="24">
                  <c:v>1631779000</c:v>
                </c:pt>
                <c:pt idx="25">
                  <c:v>1637942000</c:v>
                </c:pt>
                <c:pt idx="26">
                  <c:v>1659996000</c:v>
                </c:pt>
                <c:pt idx="27">
                  <c:v>1751495000</c:v>
                </c:pt>
                <c:pt idx="28">
                  <c:v>1795994000</c:v>
                </c:pt>
                <c:pt idx="29">
                  <c:v>1826963000</c:v>
                </c:pt>
                <c:pt idx="30">
                  <c:v>1835150000</c:v>
                </c:pt>
                <c:pt idx="31">
                  <c:v>1926174000</c:v>
                </c:pt>
                <c:pt idx="32">
                  <c:v>1869118000</c:v>
                </c:pt>
                <c:pt idx="33">
                  <c:v>1888860000</c:v>
                </c:pt>
                <c:pt idx="34">
                  <c:v>1930200000</c:v>
                </c:pt>
                <c:pt idx="35">
                  <c:v>1941703000</c:v>
                </c:pt>
                <c:pt idx="36">
                  <c:v>1983033000</c:v>
                </c:pt>
                <c:pt idx="37">
                  <c:v>1952950000</c:v>
                </c:pt>
                <c:pt idx="38">
                  <c:v>1985958000</c:v>
                </c:pt>
                <c:pt idx="39">
                  <c:v>1958577000</c:v>
                </c:pt>
                <c:pt idx="40">
                  <c:v>1740155000</c:v>
                </c:pt>
                <c:pt idx="41">
                  <c:v>1827564000</c:v>
                </c:pt>
                <c:pt idx="42">
                  <c:v>1722660000</c:v>
                </c:pt>
                <c:pt idx="43">
                  <c:v>1511773000</c:v>
                </c:pt>
                <c:pt idx="44">
                  <c:v>1571303000</c:v>
                </c:pt>
                <c:pt idx="45">
                  <c:v>1568488000</c:v>
                </c:pt>
                <c:pt idx="46">
                  <c:v>1351475000</c:v>
                </c:pt>
                <c:pt idx="47">
                  <c:v>1241845000</c:v>
                </c:pt>
                <c:pt idx="48">
                  <c:v>1207022000</c:v>
                </c:pt>
                <c:pt idx="49">
                  <c:v>1153026000</c:v>
                </c:pt>
                <c:pt idx="50">
                  <c:v>973600000</c:v>
                </c:pt>
                <c:pt idx="51">
                  <c:v>788146000</c:v>
                </c:pt>
                <c:pt idx="52">
                  <c:v>909972000</c:v>
                </c:pt>
                <c:pt idx="53">
                  <c:v>851319000</c:v>
                </c:pt>
                <c:pt idx="54">
                  <c:v>694366000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2-4F1B-A048-A45868B56C69}"/>
            </c:ext>
          </c:extLst>
        </c:ser>
        <c:ser>
          <c:idx val="7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'Combined Waste'!$A$2:$A$76</c15:sqref>
                  </c15:fullRef>
                </c:ext>
              </c:extLst>
              <c:f>'Combined Waste'!$A$22:$A$76</c:f>
              <c:numCache>
                <c:formatCode>0</c:formatCode>
                <c:ptCount val="55"/>
                <c:pt idx="0" formatCode="General">
                  <c:v>1969</c:v>
                </c:pt>
                <c:pt idx="1" formatCode="General">
                  <c:v>1970</c:v>
                </c:pt>
                <c:pt idx="2" formatCode="General">
                  <c:v>1971</c:v>
                </c:pt>
                <c:pt idx="3" formatCode="General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Waste'!$G$2:$G$76</c15:sqref>
                  </c15:fullRef>
                </c:ext>
              </c:extLst>
              <c:f>'Combined Waste'!$G$22:$G$76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263940000</c:v>
                </c:pt>
                <c:pt idx="5">
                  <c:v>252766000</c:v>
                </c:pt>
                <c:pt idx="6">
                  <c:v>237470000</c:v>
                </c:pt>
                <c:pt idx="7">
                  <c:v>260821000.00000003</c:v>
                </c:pt>
                <c:pt idx="8">
                  <c:v>292566000</c:v>
                </c:pt>
                <c:pt idx="9">
                  <c:v>299325000</c:v>
                </c:pt>
                <c:pt idx="10">
                  <c:v>246524000</c:v>
                </c:pt>
                <c:pt idx="11">
                  <c:v>197686000</c:v>
                </c:pt>
                <c:pt idx="12">
                  <c:v>165291000</c:v>
                </c:pt>
                <c:pt idx="13">
                  <c:v>117733000</c:v>
                </c:pt>
                <c:pt idx="14">
                  <c:v>116024000</c:v>
                </c:pt>
                <c:pt idx="15">
                  <c:v>96683000</c:v>
                </c:pt>
                <c:pt idx="16">
                  <c:v>81978000</c:v>
                </c:pt>
                <c:pt idx="17">
                  <c:v>109183000</c:v>
                </c:pt>
                <c:pt idx="18">
                  <c:v>94563000</c:v>
                </c:pt>
                <c:pt idx="19">
                  <c:v>117611000</c:v>
                </c:pt>
                <c:pt idx="20">
                  <c:v>128139000.00000001</c:v>
                </c:pt>
                <c:pt idx="21">
                  <c:v>97539000</c:v>
                </c:pt>
                <c:pt idx="22">
                  <c:v>90679000</c:v>
                </c:pt>
                <c:pt idx="23">
                  <c:v>75528000</c:v>
                </c:pt>
                <c:pt idx="24">
                  <c:v>86416000</c:v>
                </c:pt>
                <c:pt idx="25">
                  <c:v>81247000</c:v>
                </c:pt>
                <c:pt idx="26">
                  <c:v>58712000</c:v>
                </c:pt>
                <c:pt idx="27">
                  <c:v>63397000</c:v>
                </c:pt>
                <c:pt idx="28">
                  <c:v>72208000</c:v>
                </c:pt>
                <c:pt idx="29">
                  <c:v>101264000</c:v>
                </c:pt>
                <c:pt idx="30">
                  <c:v>93834000</c:v>
                </c:pt>
                <c:pt idx="31">
                  <c:v>88525000</c:v>
                </c:pt>
                <c:pt idx="32">
                  <c:v>98562000</c:v>
                </c:pt>
                <c:pt idx="33">
                  <c:v>76856000</c:v>
                </c:pt>
                <c:pt idx="34">
                  <c:v>95129000</c:v>
                </c:pt>
                <c:pt idx="35">
                  <c:v>95847000</c:v>
                </c:pt>
                <c:pt idx="36">
                  <c:v>97969000</c:v>
                </c:pt>
                <c:pt idx="37">
                  <c:v>53278000</c:v>
                </c:pt>
                <c:pt idx="38">
                  <c:v>52966000</c:v>
                </c:pt>
                <c:pt idx="39">
                  <c:v>38388000</c:v>
                </c:pt>
                <c:pt idx="40">
                  <c:v>32213000</c:v>
                </c:pt>
                <c:pt idx="41">
                  <c:v>31430000</c:v>
                </c:pt>
                <c:pt idx="42">
                  <c:v>25833000</c:v>
                </c:pt>
                <c:pt idx="43">
                  <c:v>18334000</c:v>
                </c:pt>
                <c:pt idx="44">
                  <c:v>22421000</c:v>
                </c:pt>
                <c:pt idx="45">
                  <c:v>25305000</c:v>
                </c:pt>
                <c:pt idx="46">
                  <c:v>23675000</c:v>
                </c:pt>
                <c:pt idx="47">
                  <c:v>21458000</c:v>
                </c:pt>
                <c:pt idx="48">
                  <c:v>18922000</c:v>
                </c:pt>
                <c:pt idx="49">
                  <c:v>22216000</c:v>
                </c:pt>
                <c:pt idx="50">
                  <c:v>16161999.999999998</c:v>
                </c:pt>
                <c:pt idx="51">
                  <c:v>16167000.000000002</c:v>
                </c:pt>
                <c:pt idx="52">
                  <c:v>17715000</c:v>
                </c:pt>
                <c:pt idx="53">
                  <c:v>20524000</c:v>
                </c:pt>
                <c:pt idx="54">
                  <c:v>14710000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22-4F1B-A048-A45868B56C69}"/>
            </c:ext>
          </c:extLst>
        </c:ser>
        <c:ser>
          <c:idx val="3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'Combined Waste'!$A$2:$A$76</c15:sqref>
                  </c15:fullRef>
                </c:ext>
              </c:extLst>
              <c:f>'Combined Waste'!$A$22:$A$76</c:f>
              <c:numCache>
                <c:formatCode>0</c:formatCode>
                <c:ptCount val="55"/>
                <c:pt idx="0" formatCode="General">
                  <c:v>1969</c:v>
                </c:pt>
                <c:pt idx="1" formatCode="General">
                  <c:v>1970</c:v>
                </c:pt>
                <c:pt idx="2" formatCode="General">
                  <c:v>1971</c:v>
                </c:pt>
                <c:pt idx="3" formatCode="General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Waste'!$C$2:$C$76</c15:sqref>
                  </c15:fullRef>
                </c:ext>
              </c:extLst>
              <c:f>'Combined Waste'!$C$22:$C$76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198720000</c:v>
                </c:pt>
                <c:pt idx="5">
                  <c:v>186587000</c:v>
                </c:pt>
                <c:pt idx="6">
                  <c:v>171773000</c:v>
                </c:pt>
                <c:pt idx="7">
                  <c:v>167105000</c:v>
                </c:pt>
                <c:pt idx="8">
                  <c:v>174104000</c:v>
                </c:pt>
                <c:pt idx="9">
                  <c:v>174795000</c:v>
                </c:pt>
                <c:pt idx="10">
                  <c:v>191545000</c:v>
                </c:pt>
                <c:pt idx="11">
                  <c:v>200316000</c:v>
                </c:pt>
                <c:pt idx="12">
                  <c:v>197788000</c:v>
                </c:pt>
                <c:pt idx="13">
                  <c:v>175599000</c:v>
                </c:pt>
                <c:pt idx="14">
                  <c:v>157594000</c:v>
                </c:pt>
                <c:pt idx="15">
                  <c:v>169588000</c:v>
                </c:pt>
                <c:pt idx="16">
                  <c:v>166191000</c:v>
                </c:pt>
                <c:pt idx="17">
                  <c:v>141579000</c:v>
                </c:pt>
                <c:pt idx="18">
                  <c:v>154602000</c:v>
                </c:pt>
                <c:pt idx="19">
                  <c:v>142763000</c:v>
                </c:pt>
                <c:pt idx="20">
                  <c:v>168210000</c:v>
                </c:pt>
                <c:pt idx="21">
                  <c:v>175419000</c:v>
                </c:pt>
                <c:pt idx="22">
                  <c:v>178944000</c:v>
                </c:pt>
                <c:pt idx="23">
                  <c:v>186051000</c:v>
                </c:pt>
                <c:pt idx="24">
                  <c:v>187558000</c:v>
                </c:pt>
                <c:pt idx="25">
                  <c:v>210876000</c:v>
                </c:pt>
                <c:pt idx="26">
                  <c:v>228248000</c:v>
                </c:pt>
                <c:pt idx="27">
                  <c:v>204929000</c:v>
                </c:pt>
                <c:pt idx="28">
                  <c:v>218886000</c:v>
                </c:pt>
                <c:pt idx="29">
                  <c:v>247692000</c:v>
                </c:pt>
                <c:pt idx="30">
                  <c:v>259911999.99999997</c:v>
                </c:pt>
                <c:pt idx="31">
                  <c:v>280849000</c:v>
                </c:pt>
                <c:pt idx="32">
                  <c:v>289389000</c:v>
                </c:pt>
                <c:pt idx="33">
                  <c:v>305968000</c:v>
                </c:pt>
                <c:pt idx="34">
                  <c:v>278156000</c:v>
                </c:pt>
                <c:pt idx="35">
                  <c:v>296849000</c:v>
                </c:pt>
                <c:pt idx="36">
                  <c:v>318891000</c:v>
                </c:pt>
                <c:pt idx="37">
                  <c:v>338010000</c:v>
                </c:pt>
                <c:pt idx="38">
                  <c:v>371418000</c:v>
                </c:pt>
                <c:pt idx="39">
                  <c:v>362070000</c:v>
                </c:pt>
                <c:pt idx="40">
                  <c:v>372585000</c:v>
                </c:pt>
                <c:pt idx="41">
                  <c:v>399668000</c:v>
                </c:pt>
                <c:pt idx="42">
                  <c:v>409467000</c:v>
                </c:pt>
                <c:pt idx="43">
                  <c:v>492726000</c:v>
                </c:pt>
                <c:pt idx="44">
                  <c:v>444109000</c:v>
                </c:pt>
                <c:pt idx="45">
                  <c:v>443030000</c:v>
                </c:pt>
                <c:pt idx="46">
                  <c:v>525208999.99999994</c:v>
                </c:pt>
                <c:pt idx="47">
                  <c:v>545042000</c:v>
                </c:pt>
                <c:pt idx="48">
                  <c:v>505566000</c:v>
                </c:pt>
                <c:pt idx="49">
                  <c:v>577857000</c:v>
                </c:pt>
                <c:pt idx="50">
                  <c:v>616846000</c:v>
                </c:pt>
                <c:pt idx="51">
                  <c:v>634908000</c:v>
                </c:pt>
                <c:pt idx="52">
                  <c:v>612835000</c:v>
                </c:pt>
                <c:pt idx="53">
                  <c:v>659214000</c:v>
                </c:pt>
                <c:pt idx="54">
                  <c:v>704449000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22-4F1B-A048-A45868B56C69}"/>
            </c:ext>
          </c:extLst>
        </c:ser>
        <c:ser>
          <c:idx val="0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'Combined Waste'!$A$2:$A$76</c15:sqref>
                  </c15:fullRef>
                </c:ext>
              </c:extLst>
              <c:f>'Combined Waste'!$A$22:$A$76</c:f>
              <c:numCache>
                <c:formatCode>0</c:formatCode>
                <c:ptCount val="55"/>
                <c:pt idx="0" formatCode="General">
                  <c:v>1969</c:v>
                </c:pt>
                <c:pt idx="1" formatCode="General">
                  <c:v>1970</c:v>
                </c:pt>
                <c:pt idx="2" formatCode="General">
                  <c:v>1971</c:v>
                </c:pt>
                <c:pt idx="3" formatCode="General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Waste'!$K$2:$K$76</c15:sqref>
                  </c15:fullRef>
                </c:ext>
              </c:extLst>
              <c:f>'Combined Waste'!$K$22:$K$76</c:f>
              <c:numCache>
                <c:formatCode>0</c:formatCode>
                <c:ptCount val="55"/>
                <c:pt idx="0" formatCode="0.00">
                  <c:v>9.6</c:v>
                </c:pt>
                <c:pt idx="1" formatCode="0.00">
                  <c:v>44.6</c:v>
                </c:pt>
                <c:pt idx="2" formatCode="0.00">
                  <c:v>103.9</c:v>
                </c:pt>
                <c:pt idx="3" formatCode="0.00">
                  <c:v>228.9</c:v>
                </c:pt>
                <c:pt idx="4" formatCode="0.00">
                  <c:v>157.69999999999999</c:v>
                </c:pt>
                <c:pt idx="5" formatCode="0.00">
                  <c:v>445.9</c:v>
                </c:pt>
                <c:pt idx="6" formatCode="0.00">
                  <c:v>574.4</c:v>
                </c:pt>
                <c:pt idx="7" formatCode="0.00">
                  <c:v>663.7</c:v>
                </c:pt>
                <c:pt idx="8" formatCode="0.00">
                  <c:v>842.8</c:v>
                </c:pt>
                <c:pt idx="9" formatCode="0.00">
                  <c:v>1082</c:v>
                </c:pt>
                <c:pt idx="10" formatCode="0.00">
                  <c:v>1108.5999999999999</c:v>
                </c:pt>
                <c:pt idx="11" formatCode="0.00">
                  <c:v>1237.5</c:v>
                </c:pt>
                <c:pt idx="12" formatCode="0.00">
                  <c:v>1116.8</c:v>
                </c:pt>
                <c:pt idx="13" formatCode="0.00">
                  <c:v>997.1</c:v>
                </c:pt>
                <c:pt idx="14" formatCode="0.00">
                  <c:v>1251</c:v>
                </c:pt>
                <c:pt idx="15" formatCode="0.00">
                  <c:v>1337.2</c:v>
                </c:pt>
                <c:pt idx="16" formatCode="0.00">
                  <c:v>1402</c:v>
                </c:pt>
                <c:pt idx="17" formatCode="0.00">
                  <c:v>1437.4</c:v>
                </c:pt>
                <c:pt idx="18" formatCode="0.00">
                  <c:v>1692.5</c:v>
                </c:pt>
                <c:pt idx="19" formatCode="0.00">
                  <c:v>1629.1</c:v>
                </c:pt>
                <c:pt idx="20" formatCode="0.00">
                  <c:v>1876.5</c:v>
                </c:pt>
                <c:pt idx="21" formatCode="0.00">
                  <c:v>2161.3000000000002</c:v>
                </c:pt>
                <c:pt idx="22" formatCode="0.00">
                  <c:v>1745.8</c:v>
                </c:pt>
                <c:pt idx="23" formatCode="0.00">
                  <c:v>2255.9</c:v>
                </c:pt>
                <c:pt idx="24" formatCode="0.00">
                  <c:v>2155.1</c:v>
                </c:pt>
                <c:pt idx="25" formatCode="0.00">
                  <c:v>1852</c:v>
                </c:pt>
                <c:pt idx="26" formatCode="0.00">
                  <c:v>2406.5</c:v>
                </c:pt>
                <c:pt idx="27" formatCode="0.00">
                  <c:v>2339.4</c:v>
                </c:pt>
                <c:pt idx="28" formatCode="0.00">
                  <c:v>2148.9</c:v>
                </c:pt>
                <c:pt idx="29" formatCode="0.00">
                  <c:v>1596.5</c:v>
                </c:pt>
                <c:pt idx="30" formatCode="0.00">
                  <c:v>2308.3000000000002</c:v>
                </c:pt>
                <c:pt idx="31" formatCode="0.00">
                  <c:v>2168.4</c:v>
                </c:pt>
                <c:pt idx="32" formatCode="0.00">
                  <c:v>1887.9</c:v>
                </c:pt>
                <c:pt idx="33" formatCode="0.00">
                  <c:v>2348</c:v>
                </c:pt>
                <c:pt idx="34" formatCode="0.00">
                  <c:v>2365.4</c:v>
                </c:pt>
                <c:pt idx="35" formatCode="0.00">
                  <c:v>1930.8</c:v>
                </c:pt>
                <c:pt idx="36" formatCode="0.00">
                  <c:v>2332.6</c:v>
                </c:pt>
                <c:pt idx="37" formatCode="0.00">
                  <c:v>2234.6</c:v>
                </c:pt>
                <c:pt idx="38" formatCode="0.00">
                  <c:v>2032.8</c:v>
                </c:pt>
                <c:pt idx="39" formatCode="0.00">
                  <c:v>2338</c:v>
                </c:pt>
                <c:pt idx="40" formatCode="0.00">
                  <c:v>2389.5</c:v>
                </c:pt>
                <c:pt idx="41" formatCode="0.00">
                  <c:v>2059.4</c:v>
                </c:pt>
                <c:pt idx="42" formatCode="0.00">
                  <c:v>2309.8000000000002</c:v>
                </c:pt>
                <c:pt idx="43" formatCode="0.00">
                  <c:v>2400.5</c:v>
                </c:pt>
                <c:pt idx="44" formatCode="0.00">
                  <c:v>1940.6</c:v>
                </c:pt>
                <c:pt idx="45" formatCode="0.00">
                  <c:v>2333</c:v>
                </c:pt>
                <c:pt idx="46" formatCode="0.00">
                  <c:v>2235.1999999999998</c:v>
                </c:pt>
                <c:pt idx="47" formatCode="0.00">
                  <c:v>1923.1</c:v>
                </c:pt>
                <c:pt idx="48" formatCode="0.00">
                  <c:v>2191.9</c:v>
                </c:pt>
                <c:pt idx="49" formatCode="0.00">
                  <c:v>2382.9</c:v>
                </c:pt>
                <c:pt idx="50" formatCode="0.00">
                  <c:v>2188</c:v>
                </c:pt>
                <c:pt idx="51" formatCode="0.00">
                  <c:v>2387</c:v>
                </c:pt>
                <c:pt idx="52" formatCode="0.00">
                  <c:v>2149.8000000000002</c:v>
                </c:pt>
                <c:pt idx="53" formatCode="0.00">
                  <c:v>2225.4</c:v>
                </c:pt>
                <c:pt idx="54" formatCode="General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522-4F1B-A048-A45868B56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654527"/>
        <c:axId val="1136643967"/>
        <c:extLst>
          <c:ext xmlns:c15="http://schemas.microsoft.com/office/drawing/2012/chart" uri="{02D57815-91ED-43cb-92C2-25804820EDAC}">
            <c15:filteredLineSeries>
              <c15:ser>
                <c:idx val="10"/>
                <c:order val="4"/>
                <c:tx>
                  <c:v>Total CO2</c:v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'Combined Waste'!$A$2:$A$76</c15:sqref>
                        </c15:fullRef>
                        <c15:formulaRef>
                          <c15:sqref>'Combined Waste'!$A$22:$A$76</c15:sqref>
                        </c15:formulaRef>
                      </c:ext>
                    </c:extLst>
                    <c:numCache>
                      <c:formatCode>0</c:formatCode>
                      <c:ptCount val="55"/>
                      <c:pt idx="0" formatCode="General">
                        <c:v>1969</c:v>
                      </c:pt>
                      <c:pt idx="1" formatCode="General">
                        <c:v>1970</c:v>
                      </c:pt>
                      <c:pt idx="2" formatCode="General">
                        <c:v>1971</c:v>
                      </c:pt>
                      <c:pt idx="3" formatCode="General">
                        <c:v>1972</c:v>
                      </c:pt>
                      <c:pt idx="4">
                        <c:v>1973</c:v>
                      </c:pt>
                      <c:pt idx="5">
                        <c:v>1974</c:v>
                      </c:pt>
                      <c:pt idx="6">
                        <c:v>1975</c:v>
                      </c:pt>
                      <c:pt idx="7">
                        <c:v>1976</c:v>
                      </c:pt>
                      <c:pt idx="8">
                        <c:v>1977</c:v>
                      </c:pt>
                      <c:pt idx="9">
                        <c:v>1978</c:v>
                      </c:pt>
                      <c:pt idx="10">
                        <c:v>1979</c:v>
                      </c:pt>
                      <c:pt idx="11">
                        <c:v>1980</c:v>
                      </c:pt>
                      <c:pt idx="12">
                        <c:v>1981</c:v>
                      </c:pt>
                      <c:pt idx="13">
                        <c:v>1982</c:v>
                      </c:pt>
                      <c:pt idx="14">
                        <c:v>1983</c:v>
                      </c:pt>
                      <c:pt idx="15">
                        <c:v>1984</c:v>
                      </c:pt>
                      <c:pt idx="16">
                        <c:v>1985</c:v>
                      </c:pt>
                      <c:pt idx="17">
                        <c:v>1986</c:v>
                      </c:pt>
                      <c:pt idx="18">
                        <c:v>1987</c:v>
                      </c:pt>
                      <c:pt idx="19">
                        <c:v>1988</c:v>
                      </c:pt>
                      <c:pt idx="20">
                        <c:v>1989</c:v>
                      </c:pt>
                      <c:pt idx="21">
                        <c:v>1990</c:v>
                      </c:pt>
                      <c:pt idx="22">
                        <c:v>1991</c:v>
                      </c:pt>
                      <c:pt idx="23">
                        <c:v>1992</c:v>
                      </c:pt>
                      <c:pt idx="24">
                        <c:v>1993</c:v>
                      </c:pt>
                      <c:pt idx="25">
                        <c:v>1994</c:v>
                      </c:pt>
                      <c:pt idx="26">
                        <c:v>1995</c:v>
                      </c:pt>
                      <c:pt idx="27">
                        <c:v>1996</c:v>
                      </c:pt>
                      <c:pt idx="28">
                        <c:v>1997</c:v>
                      </c:pt>
                      <c:pt idx="29">
                        <c:v>1998</c:v>
                      </c:pt>
                      <c:pt idx="30">
                        <c:v>1999</c:v>
                      </c:pt>
                      <c:pt idx="31">
                        <c:v>2000</c:v>
                      </c:pt>
                      <c:pt idx="32">
                        <c:v>2001</c:v>
                      </c:pt>
                      <c:pt idx="33">
                        <c:v>2002</c:v>
                      </c:pt>
                      <c:pt idx="34">
                        <c:v>2003</c:v>
                      </c:pt>
                      <c:pt idx="35">
                        <c:v>2004</c:v>
                      </c:pt>
                      <c:pt idx="36">
                        <c:v>2005</c:v>
                      </c:pt>
                      <c:pt idx="37">
                        <c:v>2006</c:v>
                      </c:pt>
                      <c:pt idx="38">
                        <c:v>2007</c:v>
                      </c:pt>
                      <c:pt idx="39">
                        <c:v>2008</c:v>
                      </c:pt>
                      <c:pt idx="40">
                        <c:v>2009</c:v>
                      </c:pt>
                      <c:pt idx="41">
                        <c:v>2010</c:v>
                      </c:pt>
                      <c:pt idx="42">
                        <c:v>2011</c:v>
                      </c:pt>
                      <c:pt idx="43">
                        <c:v>2012</c:v>
                      </c:pt>
                      <c:pt idx="44">
                        <c:v>2013</c:v>
                      </c:pt>
                      <c:pt idx="45">
                        <c:v>2014</c:v>
                      </c:pt>
                      <c:pt idx="46">
                        <c:v>2015</c:v>
                      </c:pt>
                      <c:pt idx="47">
                        <c:v>2016</c:v>
                      </c:pt>
                      <c:pt idx="48">
                        <c:v>2017</c:v>
                      </c:pt>
                      <c:pt idx="49">
                        <c:v>2018</c:v>
                      </c:pt>
                      <c:pt idx="50">
                        <c:v>2019</c:v>
                      </c:pt>
                      <c:pt idx="51">
                        <c:v>2020</c:v>
                      </c:pt>
                      <c:pt idx="52">
                        <c:v>2021</c:v>
                      </c:pt>
                      <c:pt idx="53">
                        <c:v>2022</c:v>
                      </c:pt>
                      <c:pt idx="5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'Combined Waste'!$J$2:$J$76</c15:sqref>
                        </c15:fullRef>
                        <c15:formulaRef>
                          <c15:sqref>'Combined Waste'!$J$22:$J$76</c15:sqref>
                        </c15:formulaRef>
                      </c:ext>
                    </c:extLst>
                    <c:numCache>
                      <c:formatCode>0</c:formatCode>
                      <c:ptCount val="5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1286189000</c:v>
                      </c:pt>
                      <c:pt idx="5">
                        <c:v>1251054000</c:v>
                      </c:pt>
                      <c:pt idx="6">
                        <c:v>1244893000</c:v>
                      </c:pt>
                      <c:pt idx="7">
                        <c:v>1352449000</c:v>
                      </c:pt>
                      <c:pt idx="8">
                        <c:v>1442726000</c:v>
                      </c:pt>
                      <c:pt idx="9">
                        <c:v>1447916000</c:v>
                      </c:pt>
                      <c:pt idx="10">
                        <c:v>1509037000</c:v>
                      </c:pt>
                      <c:pt idx="11">
                        <c:v>1551030000</c:v>
                      </c:pt>
                      <c:pt idx="12">
                        <c:v>1559934000</c:v>
                      </c:pt>
                      <c:pt idx="13">
                        <c:v>1490063000</c:v>
                      </c:pt>
                      <c:pt idx="14">
                        <c:v>1530312000</c:v>
                      </c:pt>
                      <c:pt idx="15">
                        <c:v>1599711000</c:v>
                      </c:pt>
                      <c:pt idx="16">
                        <c:v>1631327000</c:v>
                      </c:pt>
                      <c:pt idx="17">
                        <c:v>1624552000</c:v>
                      </c:pt>
                      <c:pt idx="18">
                        <c:v>1692358000</c:v>
                      </c:pt>
                      <c:pt idx="19">
                        <c:v>1767917000</c:v>
                      </c:pt>
                      <c:pt idx="20">
                        <c:v>1835942000</c:v>
                      </c:pt>
                      <c:pt idx="21">
                        <c:v>1825770000</c:v>
                      </c:pt>
                      <c:pt idx="22">
                        <c:v>1824579000</c:v>
                      </c:pt>
                      <c:pt idx="23">
                        <c:v>1838968000</c:v>
                      </c:pt>
                      <c:pt idx="24">
                        <c:v>1914761000</c:v>
                      </c:pt>
                      <c:pt idx="25">
                        <c:v>1939772000</c:v>
                      </c:pt>
                      <c:pt idx="26">
                        <c:v>1957293000</c:v>
                      </c:pt>
                      <c:pt idx="27">
                        <c:v>2030106000</c:v>
                      </c:pt>
                      <c:pt idx="28">
                        <c:v>2097793000.0000002</c:v>
                      </c:pt>
                      <c:pt idx="29">
                        <c:v>2186458000</c:v>
                      </c:pt>
                      <c:pt idx="30">
                        <c:v>2199544000</c:v>
                      </c:pt>
                      <c:pt idx="31">
                        <c:v>2306054000</c:v>
                      </c:pt>
                      <c:pt idx="32">
                        <c:v>2268317000</c:v>
                      </c:pt>
                      <c:pt idx="33">
                        <c:v>2284806000</c:v>
                      </c:pt>
                      <c:pt idx="34">
                        <c:v>2315298000</c:v>
                      </c:pt>
                      <c:pt idx="35">
                        <c:v>2345944000</c:v>
                      </c:pt>
                      <c:pt idx="36">
                        <c:v>2411519000</c:v>
                      </c:pt>
                      <c:pt idx="37">
                        <c:v>2356141000</c:v>
                      </c:pt>
                      <c:pt idx="38">
                        <c:v>2422010000</c:v>
                      </c:pt>
                      <c:pt idx="39">
                        <c:v>2371029000</c:v>
                      </c:pt>
                      <c:pt idx="40">
                        <c:v>2156582000</c:v>
                      </c:pt>
                      <c:pt idx="41">
                        <c:v>2270063000</c:v>
                      </c:pt>
                      <c:pt idx="42">
                        <c:v>2169682000</c:v>
                      </c:pt>
                      <c:pt idx="43">
                        <c:v>2034670000</c:v>
                      </c:pt>
                      <c:pt idx="44">
                        <c:v>2049312000</c:v>
                      </c:pt>
                      <c:pt idx="45">
                        <c:v>2048371999.9999998</c:v>
                      </c:pt>
                      <c:pt idx="46">
                        <c:v>1911848000</c:v>
                      </c:pt>
                      <c:pt idx="47">
                        <c:v>1819995000</c:v>
                      </c:pt>
                      <c:pt idx="48">
                        <c:v>1742607000</c:v>
                      </c:pt>
                      <c:pt idx="49">
                        <c:v>1764535000</c:v>
                      </c:pt>
                      <c:pt idx="50">
                        <c:v>1617560000</c:v>
                      </c:pt>
                      <c:pt idx="51">
                        <c:v>1450196000</c:v>
                      </c:pt>
                      <c:pt idx="52">
                        <c:v>1552550000</c:v>
                      </c:pt>
                      <c:pt idx="53">
                        <c:v>1538519000</c:v>
                      </c:pt>
                      <c:pt idx="54">
                        <c:v>1420987000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0522-4F1B-A048-A45868B56C69}"/>
                  </c:ext>
                </c:extLst>
              </c15:ser>
            </c15:filteredLineSeries>
          </c:ext>
        </c:extLst>
      </c:lineChart>
      <c:catAx>
        <c:axId val="113665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43967"/>
        <c:crosses val="autoZero"/>
        <c:auto val="1"/>
        <c:lblAlgn val="ctr"/>
        <c:lblOffset val="100"/>
        <c:noMultiLvlLbl val="0"/>
      </c:catAx>
      <c:valAx>
        <c:axId val="11366439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Waste Produced (Metric Tons)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545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/>
              <a:t>10% Increase in Electricity Generation from Nuclear</a:t>
            </a:r>
          </a:p>
          <a:p>
            <a:pPr>
              <a:defRPr sz="2000"/>
            </a:pPr>
            <a:r>
              <a:rPr lang="en-US" sz="2000"/>
              <a:t>- Electricity Generated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'Electricity Generation'!$A$2:$A$76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'Electricity Generation'!$B$2:$B$76</c:f>
              <c:numCache>
                <c:formatCode>0</c:formatCode>
                <c:ptCount val="75"/>
                <c:pt idx="0">
                  <c:v>135451320000</c:v>
                </c:pt>
                <c:pt idx="1">
                  <c:v>154519994000</c:v>
                </c:pt>
                <c:pt idx="2">
                  <c:v>185203657000</c:v>
                </c:pt>
                <c:pt idx="3">
                  <c:v>195436666000</c:v>
                </c:pt>
                <c:pt idx="4">
                  <c:v>218846325000</c:v>
                </c:pt>
                <c:pt idx="5">
                  <c:v>239145966000</c:v>
                </c:pt>
                <c:pt idx="6">
                  <c:v>301362698000</c:v>
                </c:pt>
                <c:pt idx="7">
                  <c:v>338503484000</c:v>
                </c:pt>
                <c:pt idx="8">
                  <c:v>346386207000</c:v>
                </c:pt>
                <c:pt idx="9">
                  <c:v>344365781000</c:v>
                </c:pt>
                <c:pt idx="10">
                  <c:v>378424210000</c:v>
                </c:pt>
                <c:pt idx="11">
                  <c:v>403067357000</c:v>
                </c:pt>
                <c:pt idx="12">
                  <c:v>421870669000</c:v>
                </c:pt>
                <c:pt idx="13">
                  <c:v>450249238000</c:v>
                </c:pt>
                <c:pt idx="14">
                  <c:v>493926719000</c:v>
                </c:pt>
                <c:pt idx="15">
                  <c:v>526230019000</c:v>
                </c:pt>
                <c:pt idx="16">
                  <c:v>570925951000</c:v>
                </c:pt>
                <c:pt idx="17">
                  <c:v>613474800000</c:v>
                </c:pt>
                <c:pt idx="18">
                  <c:v>630483363000</c:v>
                </c:pt>
                <c:pt idx="19">
                  <c:v>684904580000</c:v>
                </c:pt>
                <c:pt idx="20">
                  <c:v>706001240000</c:v>
                </c:pt>
                <c:pt idx="21">
                  <c:v>704394479000</c:v>
                </c:pt>
                <c:pt idx="22">
                  <c:v>713102454000</c:v>
                </c:pt>
                <c:pt idx="23">
                  <c:v>771131265000</c:v>
                </c:pt>
                <c:pt idx="24">
                  <c:v>847651470000</c:v>
                </c:pt>
                <c:pt idx="25">
                  <c:v>828432921000</c:v>
                </c:pt>
                <c:pt idx="26">
                  <c:v>852786222000</c:v>
                </c:pt>
                <c:pt idx="27">
                  <c:v>944390993000</c:v>
                </c:pt>
                <c:pt idx="28">
                  <c:v>985218596000</c:v>
                </c:pt>
                <c:pt idx="29">
                  <c:v>975742083000</c:v>
                </c:pt>
                <c:pt idx="30">
                  <c:v>1075037091000</c:v>
                </c:pt>
                <c:pt idx="31">
                  <c:v>1161562368000</c:v>
                </c:pt>
                <c:pt idx="32">
                  <c:v>1203203232000</c:v>
                </c:pt>
                <c:pt idx="33">
                  <c:v>1192004204000</c:v>
                </c:pt>
                <c:pt idx="34">
                  <c:v>1259424279000</c:v>
                </c:pt>
                <c:pt idx="35">
                  <c:v>1341680752000</c:v>
                </c:pt>
                <c:pt idx="36">
                  <c:v>1402128125000</c:v>
                </c:pt>
                <c:pt idx="37">
                  <c:v>1385831452000</c:v>
                </c:pt>
                <c:pt idx="38">
                  <c:v>1463781289000</c:v>
                </c:pt>
                <c:pt idx="39">
                  <c:v>1540652774000</c:v>
                </c:pt>
                <c:pt idx="40">
                  <c:v>1562366197000</c:v>
                </c:pt>
                <c:pt idx="41">
                  <c:v>1572108922000</c:v>
                </c:pt>
                <c:pt idx="42">
                  <c:v>1568845635000</c:v>
                </c:pt>
                <c:pt idx="43">
                  <c:v>1597713819000</c:v>
                </c:pt>
                <c:pt idx="44">
                  <c:v>1665464154000</c:v>
                </c:pt>
                <c:pt idx="45">
                  <c:v>1666276091000</c:v>
                </c:pt>
                <c:pt idx="46">
                  <c:v>1686056319000</c:v>
                </c:pt>
                <c:pt idx="47">
                  <c:v>1771972991000</c:v>
                </c:pt>
                <c:pt idx="48">
                  <c:v>1820761761000</c:v>
                </c:pt>
                <c:pt idx="49">
                  <c:v>1850193304000</c:v>
                </c:pt>
                <c:pt idx="50">
                  <c:v>1858617724000</c:v>
                </c:pt>
                <c:pt idx="51">
                  <c:v>1943111290000</c:v>
                </c:pt>
                <c:pt idx="52">
                  <c:v>1882826135000</c:v>
                </c:pt>
                <c:pt idx="53">
                  <c:v>1910612812000</c:v>
                </c:pt>
                <c:pt idx="54">
                  <c:v>1952713826000</c:v>
                </c:pt>
                <c:pt idx="55">
                  <c:v>1957187710000</c:v>
                </c:pt>
                <c:pt idx="56">
                  <c:v>1992053878000</c:v>
                </c:pt>
                <c:pt idx="57">
                  <c:v>1969737146000</c:v>
                </c:pt>
                <c:pt idx="58">
                  <c:v>1998390297000</c:v>
                </c:pt>
                <c:pt idx="59">
                  <c:v>1968837582000</c:v>
                </c:pt>
                <c:pt idx="60">
                  <c:v>1741123025000</c:v>
                </c:pt>
                <c:pt idx="61">
                  <c:v>1827737545000</c:v>
                </c:pt>
                <c:pt idx="62">
                  <c:v>1717890732000</c:v>
                </c:pt>
                <c:pt idx="63">
                  <c:v>1500556855000</c:v>
                </c:pt>
                <c:pt idx="64">
                  <c:v>1567722496000</c:v>
                </c:pt>
                <c:pt idx="65">
                  <c:v>1568774359000</c:v>
                </c:pt>
                <c:pt idx="66">
                  <c:v>1340993299000</c:v>
                </c:pt>
                <c:pt idx="67">
                  <c:v>1229662700000</c:v>
                </c:pt>
                <c:pt idx="68">
                  <c:v>1197837931000</c:v>
                </c:pt>
                <c:pt idx="69">
                  <c:v>1142173011000</c:v>
                </c:pt>
                <c:pt idx="70">
                  <c:v>958731995000</c:v>
                </c:pt>
                <c:pt idx="71">
                  <c:v>767701586000</c:v>
                </c:pt>
                <c:pt idx="72">
                  <c:v>892439982000</c:v>
                </c:pt>
                <c:pt idx="73">
                  <c:v>826096518000</c:v>
                </c:pt>
                <c:pt idx="74">
                  <c:v>670568566000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31A-4EBE-866E-CDE1FC6DC99D}"/>
            </c:ext>
          </c:extLst>
        </c:ser>
        <c:ser>
          <c:idx val="3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'Electricity Generation'!$A$2:$A$76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'Electricity Generation'!$C$2:$C$76</c:f>
              <c:numCache>
                <c:formatCode>0</c:formatCode>
                <c:ptCount val="75"/>
                <c:pt idx="0">
                  <c:v>28547232000</c:v>
                </c:pt>
                <c:pt idx="1">
                  <c:v>33734288000</c:v>
                </c:pt>
                <c:pt idx="2">
                  <c:v>28712116000</c:v>
                </c:pt>
                <c:pt idx="3">
                  <c:v>29749761000</c:v>
                </c:pt>
                <c:pt idx="4">
                  <c:v>38404449000</c:v>
                </c:pt>
                <c:pt idx="5">
                  <c:v>31520175000</c:v>
                </c:pt>
                <c:pt idx="6">
                  <c:v>37138308000</c:v>
                </c:pt>
                <c:pt idx="7">
                  <c:v>35946772000</c:v>
                </c:pt>
                <c:pt idx="8">
                  <c:v>40499357000</c:v>
                </c:pt>
                <c:pt idx="9">
                  <c:v>40371540000</c:v>
                </c:pt>
                <c:pt idx="10">
                  <c:v>46839719000</c:v>
                </c:pt>
                <c:pt idx="11">
                  <c:v>47986893000</c:v>
                </c:pt>
                <c:pt idx="12">
                  <c:v>48519376000</c:v>
                </c:pt>
                <c:pt idx="13">
                  <c:v>48879536000</c:v>
                </c:pt>
                <c:pt idx="14">
                  <c:v>52001610000</c:v>
                </c:pt>
                <c:pt idx="15">
                  <c:v>56953712000</c:v>
                </c:pt>
                <c:pt idx="16">
                  <c:v>64801224000</c:v>
                </c:pt>
                <c:pt idx="17">
                  <c:v>78926172000</c:v>
                </c:pt>
                <c:pt idx="18">
                  <c:v>89270724000</c:v>
                </c:pt>
                <c:pt idx="19">
                  <c:v>104275833000</c:v>
                </c:pt>
                <c:pt idx="20">
                  <c:v>137847152000</c:v>
                </c:pt>
                <c:pt idx="21">
                  <c:v>184183402000</c:v>
                </c:pt>
                <c:pt idx="22">
                  <c:v>220225423000</c:v>
                </c:pt>
                <c:pt idx="23">
                  <c:v>274295961000</c:v>
                </c:pt>
                <c:pt idx="24">
                  <c:v>314342926000</c:v>
                </c:pt>
                <c:pt idx="25">
                  <c:v>300930537000</c:v>
                </c:pt>
                <c:pt idx="26">
                  <c:v>289094900000</c:v>
                </c:pt>
                <c:pt idx="27">
                  <c:v>319988136000</c:v>
                </c:pt>
                <c:pt idx="28">
                  <c:v>358178822000</c:v>
                </c:pt>
                <c:pt idx="29">
                  <c:v>365060441000</c:v>
                </c:pt>
                <c:pt idx="30">
                  <c:v>303525209000</c:v>
                </c:pt>
                <c:pt idx="31">
                  <c:v>245994189000</c:v>
                </c:pt>
                <c:pt idx="32">
                  <c:v>206420775000</c:v>
                </c:pt>
                <c:pt idx="33">
                  <c:v>146797490000</c:v>
                </c:pt>
                <c:pt idx="34">
                  <c:v>144498593000</c:v>
                </c:pt>
                <c:pt idx="35">
                  <c:v>119807913000</c:v>
                </c:pt>
                <c:pt idx="36">
                  <c:v>100202273000</c:v>
                </c:pt>
                <c:pt idx="37">
                  <c:v>136584867000</c:v>
                </c:pt>
                <c:pt idx="38">
                  <c:v>118492571000</c:v>
                </c:pt>
                <c:pt idx="39">
                  <c:v>148899561000</c:v>
                </c:pt>
                <c:pt idx="40">
                  <c:v>159004961000</c:v>
                </c:pt>
                <c:pt idx="41">
                  <c:v>118863929000</c:v>
                </c:pt>
                <c:pt idx="42">
                  <c:v>112798164000</c:v>
                </c:pt>
                <c:pt idx="43">
                  <c:v>92237912000</c:v>
                </c:pt>
                <c:pt idx="44">
                  <c:v>105425325000</c:v>
                </c:pt>
                <c:pt idx="45">
                  <c:v>98676618000</c:v>
                </c:pt>
                <c:pt idx="46">
                  <c:v>68145850999.999992</c:v>
                </c:pt>
                <c:pt idx="47">
                  <c:v>74782864000</c:v>
                </c:pt>
                <c:pt idx="48">
                  <c:v>86479050000</c:v>
                </c:pt>
                <c:pt idx="49">
                  <c:v>122211090000</c:v>
                </c:pt>
                <c:pt idx="50">
                  <c:v>111539127000</c:v>
                </c:pt>
                <c:pt idx="51">
                  <c:v>105192123000</c:v>
                </c:pt>
                <c:pt idx="52">
                  <c:v>119148890000</c:v>
                </c:pt>
                <c:pt idx="53">
                  <c:v>89733268000</c:v>
                </c:pt>
                <c:pt idx="54">
                  <c:v>113697200000</c:v>
                </c:pt>
                <c:pt idx="55">
                  <c:v>114678306000</c:v>
                </c:pt>
                <c:pt idx="56">
                  <c:v>116481854000</c:v>
                </c:pt>
                <c:pt idx="57">
                  <c:v>59708237000</c:v>
                </c:pt>
                <c:pt idx="58">
                  <c:v>61306315000</c:v>
                </c:pt>
                <c:pt idx="59">
                  <c:v>42881220000</c:v>
                </c:pt>
                <c:pt idx="60">
                  <c:v>35811025000</c:v>
                </c:pt>
                <c:pt idx="61">
                  <c:v>34678725000</c:v>
                </c:pt>
                <c:pt idx="62">
                  <c:v>28202160000</c:v>
                </c:pt>
                <c:pt idx="63">
                  <c:v>20071757000</c:v>
                </c:pt>
                <c:pt idx="64">
                  <c:v>24509663000</c:v>
                </c:pt>
                <c:pt idx="65">
                  <c:v>28042889000</c:v>
                </c:pt>
                <c:pt idx="66">
                  <c:v>26505152000</c:v>
                </c:pt>
                <c:pt idx="67">
                  <c:v>22710470000</c:v>
                </c:pt>
                <c:pt idx="68">
                  <c:v>20039388000</c:v>
                </c:pt>
                <c:pt idx="69">
                  <c:v>23928476000</c:v>
                </c:pt>
                <c:pt idx="70">
                  <c:v>17220152000</c:v>
                </c:pt>
                <c:pt idx="71">
                  <c:v>16333431000</c:v>
                </c:pt>
                <c:pt idx="72">
                  <c:v>18308358000</c:v>
                </c:pt>
                <c:pt idx="73">
                  <c:v>21826556000</c:v>
                </c:pt>
                <c:pt idx="74">
                  <c:v>15388370000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31A-4EBE-866E-CDE1FC6DC99D}"/>
            </c:ext>
          </c:extLst>
        </c:ser>
        <c:ser>
          <c:idx val="5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'Electricity Generation'!$A$2:$A$76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'Electricity Generation'!$D$2:$D$76</c:f>
              <c:numCache>
                <c:formatCode>0</c:formatCode>
                <c:ptCount val="75"/>
                <c:pt idx="0">
                  <c:v>36966709000</c:v>
                </c:pt>
                <c:pt idx="1">
                  <c:v>44559159000</c:v>
                </c:pt>
                <c:pt idx="2">
                  <c:v>56615678000</c:v>
                </c:pt>
                <c:pt idx="3">
                  <c:v>68453088000</c:v>
                </c:pt>
                <c:pt idx="4">
                  <c:v>79790975000</c:v>
                </c:pt>
                <c:pt idx="5">
                  <c:v>93688271000</c:v>
                </c:pt>
                <c:pt idx="6">
                  <c:v>95285441000</c:v>
                </c:pt>
                <c:pt idx="7">
                  <c:v>104037208000</c:v>
                </c:pt>
                <c:pt idx="8">
                  <c:v>114212525000</c:v>
                </c:pt>
                <c:pt idx="9">
                  <c:v>119759302000</c:v>
                </c:pt>
                <c:pt idx="10">
                  <c:v>146619391000</c:v>
                </c:pt>
                <c:pt idx="11">
                  <c:v>157969787000</c:v>
                </c:pt>
                <c:pt idx="12">
                  <c:v>169285998000</c:v>
                </c:pt>
                <c:pt idx="13">
                  <c:v>184301293000</c:v>
                </c:pt>
                <c:pt idx="14">
                  <c:v>201602073000</c:v>
                </c:pt>
                <c:pt idx="15">
                  <c:v>220038479000</c:v>
                </c:pt>
                <c:pt idx="16">
                  <c:v>221559434000</c:v>
                </c:pt>
                <c:pt idx="17">
                  <c:v>251151562000</c:v>
                </c:pt>
                <c:pt idx="18">
                  <c:v>264805784999.99997</c:v>
                </c:pt>
                <c:pt idx="19">
                  <c:v>304432723000</c:v>
                </c:pt>
                <c:pt idx="20">
                  <c:v>333278945000</c:v>
                </c:pt>
                <c:pt idx="21">
                  <c:v>372890063000</c:v>
                </c:pt>
                <c:pt idx="22">
                  <c:v>374030784000</c:v>
                </c:pt>
                <c:pt idx="23">
                  <c:v>375747796000</c:v>
                </c:pt>
                <c:pt idx="24">
                  <c:v>340858192000</c:v>
                </c:pt>
                <c:pt idx="25">
                  <c:v>320065088000</c:v>
                </c:pt>
                <c:pt idx="26">
                  <c:v>299778408000</c:v>
                </c:pt>
                <c:pt idx="27">
                  <c:v>294623911000</c:v>
                </c:pt>
                <c:pt idx="28">
                  <c:v>305504859000</c:v>
                </c:pt>
                <c:pt idx="29">
                  <c:v>305390836000</c:v>
                </c:pt>
                <c:pt idx="30">
                  <c:v>329485107000</c:v>
                </c:pt>
                <c:pt idx="31">
                  <c:v>346239900000</c:v>
                </c:pt>
                <c:pt idx="32">
                  <c:v>345777173000</c:v>
                </c:pt>
                <c:pt idx="33">
                  <c:v>305259749000</c:v>
                </c:pt>
                <c:pt idx="34">
                  <c:v>274098457999.99997</c:v>
                </c:pt>
                <c:pt idx="35">
                  <c:v>297393596000</c:v>
                </c:pt>
                <c:pt idx="36">
                  <c:v>291945965000</c:v>
                </c:pt>
                <c:pt idx="37">
                  <c:v>248508433000</c:v>
                </c:pt>
                <c:pt idx="38">
                  <c:v>272620803000</c:v>
                </c:pt>
                <c:pt idx="39">
                  <c:v>252800704000</c:v>
                </c:pt>
                <c:pt idx="40">
                  <c:v>297295127000</c:v>
                </c:pt>
                <c:pt idx="41">
                  <c:v>309486351000</c:v>
                </c:pt>
                <c:pt idx="42">
                  <c:v>317773359000</c:v>
                </c:pt>
                <c:pt idx="43">
                  <c:v>334274122000</c:v>
                </c:pt>
                <c:pt idx="44">
                  <c:v>342221829000</c:v>
                </c:pt>
                <c:pt idx="45">
                  <c:v>385689325000</c:v>
                </c:pt>
                <c:pt idx="46">
                  <c:v>419178592000</c:v>
                </c:pt>
                <c:pt idx="47">
                  <c:v>378757294000</c:v>
                </c:pt>
                <c:pt idx="48">
                  <c:v>399595822000</c:v>
                </c:pt>
                <c:pt idx="49">
                  <c:v>449292578000</c:v>
                </c:pt>
                <c:pt idx="50">
                  <c:v>472995956000</c:v>
                </c:pt>
                <c:pt idx="51">
                  <c:v>517977999000</c:v>
                </c:pt>
                <c:pt idx="52">
                  <c:v>554939682000</c:v>
                </c:pt>
                <c:pt idx="53">
                  <c:v>607683244000</c:v>
                </c:pt>
                <c:pt idx="54">
                  <c:v>567303389000</c:v>
                </c:pt>
                <c:pt idx="55">
                  <c:v>627171620000</c:v>
                </c:pt>
                <c:pt idx="56">
                  <c:v>683828924000</c:v>
                </c:pt>
                <c:pt idx="57">
                  <c:v>734416873000</c:v>
                </c:pt>
                <c:pt idx="58">
                  <c:v>814751904000</c:v>
                </c:pt>
                <c:pt idx="59">
                  <c:v>802371511000</c:v>
                </c:pt>
                <c:pt idx="60">
                  <c:v>841005651000</c:v>
                </c:pt>
                <c:pt idx="61">
                  <c:v>901389416000</c:v>
                </c:pt>
                <c:pt idx="62">
                  <c:v>926290376000</c:v>
                </c:pt>
                <c:pt idx="63">
                  <c:v>1132791082000</c:v>
                </c:pt>
                <c:pt idx="64">
                  <c:v>1028948774000</c:v>
                </c:pt>
                <c:pt idx="65">
                  <c:v>1033198483000</c:v>
                </c:pt>
                <c:pt idx="66">
                  <c:v>1238842100000</c:v>
                </c:pt>
                <c:pt idx="67">
                  <c:v>1280343820000</c:v>
                </c:pt>
                <c:pt idx="68">
                  <c:v>1198013534000</c:v>
                </c:pt>
                <c:pt idx="69">
                  <c:v>1368532451000</c:v>
                </c:pt>
                <c:pt idx="70">
                  <c:v>1479857891000</c:v>
                </c:pt>
                <c:pt idx="71">
                  <c:v>1522299080000</c:v>
                </c:pt>
                <c:pt idx="72">
                  <c:v>1476603388000</c:v>
                </c:pt>
                <c:pt idx="73">
                  <c:v>1582686971000</c:v>
                </c:pt>
                <c:pt idx="74">
                  <c:v>1699855506000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31A-4EBE-866E-CDE1FC6DC99D}"/>
            </c:ext>
          </c:extLst>
        </c:ser>
        <c:ser>
          <c:idx val="8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'Electricity Generation'!$A$2:$A$76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'Electricity Generation'!$F$2:$F$76</c:f>
              <c:numCache>
                <c:formatCode>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9670000</c:v>
                </c:pt>
                <c:pt idx="9">
                  <c:v>164691000</c:v>
                </c:pt>
                <c:pt idx="10">
                  <c:v>188101000</c:v>
                </c:pt>
                <c:pt idx="11">
                  <c:v>518182000</c:v>
                </c:pt>
                <c:pt idx="12">
                  <c:v>1692149000</c:v>
                </c:pt>
                <c:pt idx="13">
                  <c:v>2269685000</c:v>
                </c:pt>
                <c:pt idx="14">
                  <c:v>3211836000</c:v>
                </c:pt>
                <c:pt idx="15">
                  <c:v>3342743000</c:v>
                </c:pt>
                <c:pt idx="16">
                  <c:v>3656699000</c:v>
                </c:pt>
                <c:pt idx="17">
                  <c:v>5519909000</c:v>
                </c:pt>
                <c:pt idx="18">
                  <c:v>7655214000</c:v>
                </c:pt>
                <c:pt idx="19">
                  <c:v>12528419000</c:v>
                </c:pt>
                <c:pt idx="20">
                  <c:v>13927839000</c:v>
                </c:pt>
                <c:pt idx="21">
                  <c:v>21804448000</c:v>
                </c:pt>
                <c:pt idx="22">
                  <c:v>38104545000</c:v>
                </c:pt>
                <c:pt idx="23">
                  <c:v>54091135000</c:v>
                </c:pt>
                <c:pt idx="24">
                  <c:v>83479463000</c:v>
                </c:pt>
                <c:pt idx="25">
                  <c:v>113975740000</c:v>
                </c:pt>
                <c:pt idx="26">
                  <c:v>172505075000</c:v>
                </c:pt>
                <c:pt idx="27">
                  <c:v>191103531000</c:v>
                </c:pt>
                <c:pt idx="28">
                  <c:v>250883283000</c:v>
                </c:pt>
                <c:pt idx="29">
                  <c:v>276403070000</c:v>
                </c:pt>
                <c:pt idx="30">
                  <c:v>255154623000</c:v>
                </c:pt>
                <c:pt idx="31">
                  <c:v>251115575000</c:v>
                </c:pt>
                <c:pt idx="32">
                  <c:v>272673503000.00003</c:v>
                </c:pt>
                <c:pt idx="33">
                  <c:v>282773248000</c:v>
                </c:pt>
                <c:pt idx="34">
                  <c:v>293677119000</c:v>
                </c:pt>
                <c:pt idx="35">
                  <c:v>327633549000</c:v>
                </c:pt>
                <c:pt idx="36">
                  <c:v>383690727000</c:v>
                </c:pt>
                <c:pt idx="37">
                  <c:v>414038063000</c:v>
                </c:pt>
                <c:pt idx="38">
                  <c:v>455270382000</c:v>
                </c:pt>
                <c:pt idx="39">
                  <c:v>526973047000</c:v>
                </c:pt>
                <c:pt idx="40">
                  <c:v>529354716999.99994</c:v>
                </c:pt>
                <c:pt idx="41">
                  <c:v>576861678000</c:v>
                </c:pt>
                <c:pt idx="42">
                  <c:v>612565087000</c:v>
                </c:pt>
                <c:pt idx="43">
                  <c:v>618776263000</c:v>
                </c:pt>
                <c:pt idx="44">
                  <c:v>610291214000</c:v>
                </c:pt>
                <c:pt idx="45">
                  <c:v>640439832000</c:v>
                </c:pt>
                <c:pt idx="46">
                  <c:v>673402123000</c:v>
                </c:pt>
                <c:pt idx="47">
                  <c:v>674728546000</c:v>
                </c:pt>
                <c:pt idx="48">
                  <c:v>628644171000</c:v>
                </c:pt>
                <c:pt idx="49">
                  <c:v>673702104000</c:v>
                </c:pt>
                <c:pt idx="50">
                  <c:v>728254124000</c:v>
                </c:pt>
                <c:pt idx="51">
                  <c:v>753892940000</c:v>
                </c:pt>
                <c:pt idx="52">
                  <c:v>768826308000</c:v>
                </c:pt>
                <c:pt idx="53">
                  <c:v>780064087000</c:v>
                </c:pt>
                <c:pt idx="54">
                  <c:v>763732695000</c:v>
                </c:pt>
                <c:pt idx="55">
                  <c:v>788528387000</c:v>
                </c:pt>
                <c:pt idx="56">
                  <c:v>781986365000</c:v>
                </c:pt>
                <c:pt idx="57">
                  <c:v>787218636000</c:v>
                </c:pt>
                <c:pt idx="58">
                  <c:v>806424753000</c:v>
                </c:pt>
                <c:pt idx="59">
                  <c:v>806208435000</c:v>
                </c:pt>
                <c:pt idx="60">
                  <c:v>798854585000</c:v>
                </c:pt>
                <c:pt idx="61">
                  <c:v>806968301000</c:v>
                </c:pt>
                <c:pt idx="62">
                  <c:v>790204367000</c:v>
                </c:pt>
                <c:pt idx="63">
                  <c:v>769331249000</c:v>
                </c:pt>
                <c:pt idx="64">
                  <c:v>789016473000</c:v>
                </c:pt>
                <c:pt idx="65">
                  <c:v>797165982000</c:v>
                </c:pt>
                <c:pt idx="66">
                  <c:v>797177877000</c:v>
                </c:pt>
                <c:pt idx="67">
                  <c:v>805693948000</c:v>
                </c:pt>
                <c:pt idx="68">
                  <c:v>804949635000</c:v>
                </c:pt>
                <c:pt idx="69">
                  <c:v>807084477000</c:v>
                </c:pt>
                <c:pt idx="70">
                  <c:v>809409262000</c:v>
                </c:pt>
                <c:pt idx="71">
                  <c:v>789878863000</c:v>
                </c:pt>
                <c:pt idx="72">
                  <c:v>779644595000</c:v>
                </c:pt>
                <c:pt idx="73">
                  <c:v>771537176000</c:v>
                </c:pt>
                <c:pt idx="74">
                  <c:v>774873169000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31A-4EBE-866E-CDE1FC6DC99D}"/>
            </c:ext>
          </c:extLst>
        </c:ser>
        <c:ser>
          <c:idx val="11"/>
          <c:order val="5"/>
          <c:tx>
            <c:v>Simulated Coal</c:v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'Analysis-Prediction'!$M$3:$M$77</c:f>
              <c:numCache>
                <c:formatCode>0</c:formatCode>
                <c:ptCount val="75"/>
                <c:pt idx="0">
                  <c:v>135451320000</c:v>
                </c:pt>
                <c:pt idx="1">
                  <c:v>154519994000</c:v>
                </c:pt>
                <c:pt idx="2">
                  <c:v>185203657000</c:v>
                </c:pt>
                <c:pt idx="3">
                  <c:v>195436666000</c:v>
                </c:pt>
                <c:pt idx="4">
                  <c:v>218846325000</c:v>
                </c:pt>
                <c:pt idx="5">
                  <c:v>239145966000</c:v>
                </c:pt>
                <c:pt idx="6">
                  <c:v>301362698000</c:v>
                </c:pt>
                <c:pt idx="7">
                  <c:v>338503484000</c:v>
                </c:pt>
                <c:pt idx="8">
                  <c:v>346385884666.66669</c:v>
                </c:pt>
                <c:pt idx="9">
                  <c:v>344360291300</c:v>
                </c:pt>
                <c:pt idx="10">
                  <c:v>378417939966.66669</c:v>
                </c:pt>
                <c:pt idx="11">
                  <c:v>403050084266.66669</c:v>
                </c:pt>
                <c:pt idx="12">
                  <c:v>421814264033.33331</c:v>
                </c:pt>
                <c:pt idx="13">
                  <c:v>450173581833.33331</c:v>
                </c:pt>
                <c:pt idx="14">
                  <c:v>493819657800</c:v>
                </c:pt>
                <c:pt idx="15">
                  <c:v>526118594233.33331</c:v>
                </c:pt>
                <c:pt idx="16">
                  <c:v>570804061033.33337</c:v>
                </c:pt>
                <c:pt idx="17">
                  <c:v>613290803033.33337</c:v>
                </c:pt>
                <c:pt idx="18">
                  <c:v>630228189200</c:v>
                </c:pt>
                <c:pt idx="19">
                  <c:v>684486966033.33337</c:v>
                </c:pt>
                <c:pt idx="20">
                  <c:v>705536978700</c:v>
                </c:pt>
                <c:pt idx="21">
                  <c:v>703667664066.66663</c:v>
                </c:pt>
                <c:pt idx="22">
                  <c:v>711832302500</c:v>
                </c:pt>
                <c:pt idx="23">
                  <c:v>769328227166.66663</c:v>
                </c:pt>
                <c:pt idx="24">
                  <c:v>844868821233.33337</c:v>
                </c:pt>
                <c:pt idx="25">
                  <c:v>824633729666.66663</c:v>
                </c:pt>
                <c:pt idx="26">
                  <c:v>847036052833.33337</c:v>
                </c:pt>
                <c:pt idx="27">
                  <c:v>938020875300</c:v>
                </c:pt>
                <c:pt idx="28">
                  <c:v>976855819900</c:v>
                </c:pt>
                <c:pt idx="29">
                  <c:v>966528647333.33337</c:v>
                </c:pt>
                <c:pt idx="30">
                  <c:v>1066531936900</c:v>
                </c:pt>
                <c:pt idx="31">
                  <c:v>1153191848833.3333</c:v>
                </c:pt>
                <c:pt idx="32">
                  <c:v>1194114115233.3333</c:v>
                </c:pt>
                <c:pt idx="33">
                  <c:v>1182578429066.6667</c:v>
                </c:pt>
                <c:pt idx="34">
                  <c:v>1249635041700</c:v>
                </c:pt>
                <c:pt idx="35">
                  <c:v>1330759633700</c:v>
                </c:pt>
                <c:pt idx="36">
                  <c:v>1389338434100</c:v>
                </c:pt>
                <c:pt idx="37">
                  <c:v>1372030183233.3333</c:v>
                </c:pt>
                <c:pt idx="38">
                  <c:v>1448605609600</c:v>
                </c:pt>
                <c:pt idx="39">
                  <c:v>1523087005766.6667</c:v>
                </c:pt>
                <c:pt idx="40">
                  <c:v>1544721039766.6667</c:v>
                </c:pt>
                <c:pt idx="41">
                  <c:v>1552880199400</c:v>
                </c:pt>
                <c:pt idx="42">
                  <c:v>1548426798766.6667</c:v>
                </c:pt>
                <c:pt idx="43">
                  <c:v>1577087943566.6667</c:v>
                </c:pt>
                <c:pt idx="44">
                  <c:v>1645121113533.3333</c:v>
                </c:pt>
                <c:pt idx="45">
                  <c:v>1644928096600</c:v>
                </c:pt>
                <c:pt idx="46">
                  <c:v>1663609581566.6667</c:v>
                </c:pt>
                <c:pt idx="47">
                  <c:v>1749482039466.6667</c:v>
                </c:pt>
                <c:pt idx="48">
                  <c:v>1799806955300</c:v>
                </c:pt>
                <c:pt idx="49">
                  <c:v>1827736567200</c:v>
                </c:pt>
                <c:pt idx="50">
                  <c:v>1834342586533.3333</c:v>
                </c:pt>
                <c:pt idx="51">
                  <c:v>1917981525333.3333</c:v>
                </c:pt>
                <c:pt idx="52">
                  <c:v>1857198591400</c:v>
                </c:pt>
                <c:pt idx="53">
                  <c:v>1884610675766.6667</c:v>
                </c:pt>
                <c:pt idx="54">
                  <c:v>1927256069500</c:v>
                </c:pt>
                <c:pt idx="55">
                  <c:v>1930903430433.3333</c:v>
                </c:pt>
                <c:pt idx="56">
                  <c:v>1965987665833.3333</c:v>
                </c:pt>
                <c:pt idx="57">
                  <c:v>1943496524800</c:v>
                </c:pt>
                <c:pt idx="58">
                  <c:v>1971509471900</c:v>
                </c:pt>
                <c:pt idx="59">
                  <c:v>1941963967500</c:v>
                </c:pt>
                <c:pt idx="60">
                  <c:v>1714494538833.3333</c:v>
                </c:pt>
                <c:pt idx="61">
                  <c:v>1800838601633.3333</c:v>
                </c:pt>
                <c:pt idx="62">
                  <c:v>1691550586433.3333</c:v>
                </c:pt>
                <c:pt idx="63">
                  <c:v>1469339862066.6665</c:v>
                </c:pt>
                <c:pt idx="64">
                  <c:v>1539631060800</c:v>
                </c:pt>
                <c:pt idx="65">
                  <c:v>1542202159600</c:v>
                </c:pt>
                <c:pt idx="66">
                  <c:v>1314353259200</c:v>
                </c:pt>
                <c:pt idx="67">
                  <c:v>1198660240133.3335</c:v>
                </c:pt>
                <c:pt idx="68">
                  <c:v>1164214010000</c:v>
                </c:pt>
                <c:pt idx="69">
                  <c:v>1112295855200</c:v>
                </c:pt>
                <c:pt idx="70">
                  <c:v>921991529533.33325</c:v>
                </c:pt>
                <c:pt idx="71">
                  <c:v>731376426133.33325</c:v>
                </c:pt>
                <c:pt idx="72">
                  <c:v>858772033666.66675</c:v>
                </c:pt>
                <c:pt idx="73">
                  <c:v>796487262266.66675</c:v>
                </c:pt>
                <c:pt idx="74">
                  <c:v>634298724733.33325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1A-4EBE-866E-CDE1FC6DC99D}"/>
            </c:ext>
          </c:extLst>
        </c:ser>
        <c:ser>
          <c:idx val="2"/>
          <c:order val="6"/>
          <c:tx>
            <c:v>Simulated Petroleum</c:v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'Analysis-Prediction'!$D$3:$D$77</c:f>
              <c:numCache>
                <c:formatCode>0</c:formatCode>
                <c:ptCount val="75"/>
                <c:pt idx="0">
                  <c:v>28547232000</c:v>
                </c:pt>
                <c:pt idx="1">
                  <c:v>33734288000</c:v>
                </c:pt>
                <c:pt idx="2">
                  <c:v>28712116000</c:v>
                </c:pt>
                <c:pt idx="3">
                  <c:v>29749761000</c:v>
                </c:pt>
                <c:pt idx="4">
                  <c:v>38404449000</c:v>
                </c:pt>
                <c:pt idx="5">
                  <c:v>31520175000</c:v>
                </c:pt>
                <c:pt idx="6">
                  <c:v>37138308000</c:v>
                </c:pt>
                <c:pt idx="7">
                  <c:v>35946772000</c:v>
                </c:pt>
                <c:pt idx="8">
                  <c:v>40499034666.666664</c:v>
                </c:pt>
                <c:pt idx="9">
                  <c:v>40366050300</c:v>
                </c:pt>
                <c:pt idx="10">
                  <c:v>46833448966.666664</c:v>
                </c:pt>
                <c:pt idx="11">
                  <c:v>47969620266.666664</c:v>
                </c:pt>
                <c:pt idx="12">
                  <c:v>48462971033.333336</c:v>
                </c:pt>
                <c:pt idx="13">
                  <c:v>48803879833.333336</c:v>
                </c:pt>
                <c:pt idx="14">
                  <c:v>51894548800</c:v>
                </c:pt>
                <c:pt idx="15">
                  <c:v>56842287233.333336</c:v>
                </c:pt>
                <c:pt idx="16">
                  <c:v>64679334033.333336</c:v>
                </c:pt>
                <c:pt idx="17">
                  <c:v>78742175033.333328</c:v>
                </c:pt>
                <c:pt idx="18">
                  <c:v>89015550200</c:v>
                </c:pt>
                <c:pt idx="19">
                  <c:v>103858219033.33333</c:v>
                </c:pt>
                <c:pt idx="20">
                  <c:v>137382890700</c:v>
                </c:pt>
                <c:pt idx="21">
                  <c:v>183456587066.66666</c:v>
                </c:pt>
                <c:pt idx="22">
                  <c:v>218955271500</c:v>
                </c:pt>
                <c:pt idx="23">
                  <c:v>272492923166.66666</c:v>
                </c:pt>
                <c:pt idx="24">
                  <c:v>311560277233.33331</c:v>
                </c:pt>
                <c:pt idx="25">
                  <c:v>297131345666.66669</c:v>
                </c:pt>
                <c:pt idx="26">
                  <c:v>283344730833.33331</c:v>
                </c:pt>
                <c:pt idx="27">
                  <c:v>313618018300</c:v>
                </c:pt>
                <c:pt idx="28">
                  <c:v>349816045900</c:v>
                </c:pt>
                <c:pt idx="29">
                  <c:v>355847005333.33331</c:v>
                </c:pt>
                <c:pt idx="30">
                  <c:v>295020054900</c:v>
                </c:pt>
                <c:pt idx="31">
                  <c:v>237623669833.33334</c:v>
                </c:pt>
                <c:pt idx="32">
                  <c:v>197331658233.33334</c:v>
                </c:pt>
                <c:pt idx="33">
                  <c:v>137371715066.66667</c:v>
                </c:pt>
                <c:pt idx="34">
                  <c:v>134709355700</c:v>
                </c:pt>
                <c:pt idx="35">
                  <c:v>108886794700</c:v>
                </c:pt>
                <c:pt idx="36">
                  <c:v>87412582100</c:v>
                </c:pt>
                <c:pt idx="37">
                  <c:v>122783598233.33333</c:v>
                </c:pt>
                <c:pt idx="38">
                  <c:v>103316891600</c:v>
                </c:pt>
                <c:pt idx="39">
                  <c:v>131333792766.66667</c:v>
                </c:pt>
                <c:pt idx="40">
                  <c:v>141359803766.66666</c:v>
                </c:pt>
                <c:pt idx="41">
                  <c:v>99635206400</c:v>
                </c:pt>
                <c:pt idx="42">
                  <c:v>92379327766.666672</c:v>
                </c:pt>
                <c:pt idx="43">
                  <c:v>71612036566.666672</c:v>
                </c:pt>
                <c:pt idx="44">
                  <c:v>85082284533.333328</c:v>
                </c:pt>
                <c:pt idx="45">
                  <c:v>77328623600</c:v>
                </c:pt>
                <c:pt idx="46">
                  <c:v>45699113566.666656</c:v>
                </c:pt>
                <c:pt idx="47">
                  <c:v>52291912466.666672</c:v>
                </c:pt>
                <c:pt idx="48">
                  <c:v>65524244300</c:v>
                </c:pt>
                <c:pt idx="49">
                  <c:v>99754353200</c:v>
                </c:pt>
                <c:pt idx="50">
                  <c:v>87263989533.333328</c:v>
                </c:pt>
                <c:pt idx="51">
                  <c:v>80062358333.333328</c:v>
                </c:pt>
                <c:pt idx="52">
                  <c:v>93521346400</c:v>
                </c:pt>
                <c:pt idx="53">
                  <c:v>63731131766.666672</c:v>
                </c:pt>
                <c:pt idx="54">
                  <c:v>88239443500</c:v>
                </c:pt>
                <c:pt idx="55">
                  <c:v>88394026433.333328</c:v>
                </c:pt>
                <c:pt idx="56">
                  <c:v>90415641833.333328</c:v>
                </c:pt>
                <c:pt idx="57">
                  <c:v>33467615800</c:v>
                </c:pt>
                <c:pt idx="58">
                  <c:v>34425489900</c:v>
                </c:pt>
                <c:pt idx="59">
                  <c:v>16007605500</c:v>
                </c:pt>
                <c:pt idx="60">
                  <c:v>9182538833.3333321</c:v>
                </c:pt>
                <c:pt idx="61">
                  <c:v>7779781633.3333321</c:v>
                </c:pt>
                <c:pt idx="62">
                  <c:v>1862014433.3333321</c:v>
                </c:pt>
                <c:pt idx="63">
                  <c:v>0</c:v>
                </c:pt>
                <c:pt idx="64">
                  <c:v>0</c:v>
                </c:pt>
                <c:pt idx="65">
                  <c:v>1470689600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1A-4EBE-866E-CDE1FC6DC99D}"/>
            </c:ext>
          </c:extLst>
        </c:ser>
        <c:ser>
          <c:idx val="4"/>
          <c:order val="7"/>
          <c:tx>
            <c:v>Simulated Natural Gas</c:v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'Analysis-Prediction'!$F$3:$F$77</c:f>
              <c:numCache>
                <c:formatCode>0</c:formatCode>
                <c:ptCount val="75"/>
                <c:pt idx="0">
                  <c:v>36966709000</c:v>
                </c:pt>
                <c:pt idx="1">
                  <c:v>44559159000</c:v>
                </c:pt>
                <c:pt idx="2">
                  <c:v>56615678000</c:v>
                </c:pt>
                <c:pt idx="3">
                  <c:v>68453088000</c:v>
                </c:pt>
                <c:pt idx="4">
                  <c:v>79790975000</c:v>
                </c:pt>
                <c:pt idx="5">
                  <c:v>93688271000</c:v>
                </c:pt>
                <c:pt idx="6">
                  <c:v>95285441000</c:v>
                </c:pt>
                <c:pt idx="7">
                  <c:v>104037208000</c:v>
                </c:pt>
                <c:pt idx="8">
                  <c:v>114212202666.66667</c:v>
                </c:pt>
                <c:pt idx="9">
                  <c:v>119753812300</c:v>
                </c:pt>
                <c:pt idx="10">
                  <c:v>146613120966.66666</c:v>
                </c:pt>
                <c:pt idx="11">
                  <c:v>157952514266.66666</c:v>
                </c:pt>
                <c:pt idx="12">
                  <c:v>169229593033.33334</c:v>
                </c:pt>
                <c:pt idx="13">
                  <c:v>184225636833.33334</c:v>
                </c:pt>
                <c:pt idx="14">
                  <c:v>201495011800</c:v>
                </c:pt>
                <c:pt idx="15">
                  <c:v>219927054233.33334</c:v>
                </c:pt>
                <c:pt idx="16">
                  <c:v>221437544033.33334</c:v>
                </c:pt>
                <c:pt idx="17">
                  <c:v>250967565033.33334</c:v>
                </c:pt>
                <c:pt idx="18">
                  <c:v>264550611199.99997</c:v>
                </c:pt>
                <c:pt idx="19">
                  <c:v>304015109033.33331</c:v>
                </c:pt>
                <c:pt idx="20">
                  <c:v>332814683700</c:v>
                </c:pt>
                <c:pt idx="21">
                  <c:v>372163248066.66669</c:v>
                </c:pt>
                <c:pt idx="22">
                  <c:v>372760632500</c:v>
                </c:pt>
                <c:pt idx="23">
                  <c:v>373944758166.66669</c:v>
                </c:pt>
                <c:pt idx="24">
                  <c:v>338075543233.33331</c:v>
                </c:pt>
                <c:pt idx="25">
                  <c:v>316265896666.66669</c:v>
                </c:pt>
                <c:pt idx="26">
                  <c:v>294028238833.33331</c:v>
                </c:pt>
                <c:pt idx="27">
                  <c:v>288253793300</c:v>
                </c:pt>
                <c:pt idx="28">
                  <c:v>297142082900</c:v>
                </c:pt>
                <c:pt idx="29">
                  <c:v>296177400333.33331</c:v>
                </c:pt>
                <c:pt idx="30">
                  <c:v>320979952900</c:v>
                </c:pt>
                <c:pt idx="31">
                  <c:v>337869380833.33331</c:v>
                </c:pt>
                <c:pt idx="32">
                  <c:v>336688056233.33331</c:v>
                </c:pt>
                <c:pt idx="33">
                  <c:v>295833974066.66669</c:v>
                </c:pt>
                <c:pt idx="34">
                  <c:v>264309220699.99997</c:v>
                </c:pt>
                <c:pt idx="35">
                  <c:v>286472477700</c:v>
                </c:pt>
                <c:pt idx="36">
                  <c:v>279156274100</c:v>
                </c:pt>
                <c:pt idx="37">
                  <c:v>234707164233.33334</c:v>
                </c:pt>
                <c:pt idx="38">
                  <c:v>257445123600</c:v>
                </c:pt>
                <c:pt idx="39">
                  <c:v>235234935766.66666</c:v>
                </c:pt>
                <c:pt idx="40">
                  <c:v>279649969766.66669</c:v>
                </c:pt>
                <c:pt idx="41">
                  <c:v>290257628400</c:v>
                </c:pt>
                <c:pt idx="42">
                  <c:v>297354522766.66669</c:v>
                </c:pt>
                <c:pt idx="43">
                  <c:v>313648246566.66669</c:v>
                </c:pt>
                <c:pt idx="44">
                  <c:v>321878788533.33331</c:v>
                </c:pt>
                <c:pt idx="45">
                  <c:v>364341330600</c:v>
                </c:pt>
                <c:pt idx="46">
                  <c:v>396731854566.66669</c:v>
                </c:pt>
                <c:pt idx="47">
                  <c:v>356266342466.66669</c:v>
                </c:pt>
                <c:pt idx="48">
                  <c:v>378641016300</c:v>
                </c:pt>
                <c:pt idx="49">
                  <c:v>426835841200</c:v>
                </c:pt>
                <c:pt idx="50">
                  <c:v>448720818533.33331</c:v>
                </c:pt>
                <c:pt idx="51">
                  <c:v>492848234333.33331</c:v>
                </c:pt>
                <c:pt idx="52">
                  <c:v>529312138400</c:v>
                </c:pt>
                <c:pt idx="53">
                  <c:v>581681107766.66663</c:v>
                </c:pt>
                <c:pt idx="54">
                  <c:v>541845632500</c:v>
                </c:pt>
                <c:pt idx="55">
                  <c:v>600887340433.33337</c:v>
                </c:pt>
                <c:pt idx="56">
                  <c:v>657762711833.33337</c:v>
                </c:pt>
                <c:pt idx="57">
                  <c:v>708176251800</c:v>
                </c:pt>
                <c:pt idx="58">
                  <c:v>787871078900</c:v>
                </c:pt>
                <c:pt idx="59">
                  <c:v>775497896500</c:v>
                </c:pt>
                <c:pt idx="60">
                  <c:v>814377164833.33337</c:v>
                </c:pt>
                <c:pt idx="61">
                  <c:v>874490472633.33337</c:v>
                </c:pt>
                <c:pt idx="62">
                  <c:v>899950230433.33337</c:v>
                </c:pt>
                <c:pt idx="63">
                  <c:v>1107146707033.3333</c:v>
                </c:pt>
                <c:pt idx="64">
                  <c:v>1002648224900</c:v>
                </c:pt>
                <c:pt idx="65">
                  <c:v>1006626283600</c:v>
                </c:pt>
                <c:pt idx="66">
                  <c:v>1212269504100</c:v>
                </c:pt>
                <c:pt idx="67">
                  <c:v>1253487355066.6667</c:v>
                </c:pt>
                <c:pt idx="68">
                  <c:v>1171181879500</c:v>
                </c:pt>
                <c:pt idx="69">
                  <c:v>1341629635100</c:v>
                </c:pt>
                <c:pt idx="70">
                  <c:v>1452877582266.6667</c:v>
                </c:pt>
                <c:pt idx="71">
                  <c:v>1495969784566.6667</c:v>
                </c:pt>
                <c:pt idx="72">
                  <c:v>1450615234833.3333</c:v>
                </c:pt>
                <c:pt idx="73">
                  <c:v>1556969065133.3333</c:v>
                </c:pt>
                <c:pt idx="74">
                  <c:v>1674026400366.6667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1A-4EBE-866E-CDE1FC6DC99D}"/>
            </c:ext>
          </c:extLst>
        </c:ser>
        <c:ser>
          <c:idx val="6"/>
          <c:order val="8"/>
          <c:tx>
            <c:v>Simulated Nuclear</c:v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'Analysis-Prediction'!$H$3:$H$77</c:f>
              <c:numCache>
                <c:formatCode>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10637000</c:v>
                </c:pt>
                <c:pt idx="9">
                  <c:v>181160100</c:v>
                </c:pt>
                <c:pt idx="10">
                  <c:v>206911100.00000003</c:v>
                </c:pt>
                <c:pt idx="11">
                  <c:v>570000200</c:v>
                </c:pt>
                <c:pt idx="12">
                  <c:v>1861363900.0000002</c:v>
                </c:pt>
                <c:pt idx="13">
                  <c:v>2496653500</c:v>
                </c:pt>
                <c:pt idx="14">
                  <c:v>3533019600.0000005</c:v>
                </c:pt>
                <c:pt idx="15">
                  <c:v>3677017300.0000005</c:v>
                </c:pt>
                <c:pt idx="16">
                  <c:v>4022368900.0000005</c:v>
                </c:pt>
                <c:pt idx="17">
                  <c:v>6071899900.000001</c:v>
                </c:pt>
                <c:pt idx="18">
                  <c:v>8420735400.000001</c:v>
                </c:pt>
                <c:pt idx="19">
                  <c:v>13781260900.000002</c:v>
                </c:pt>
                <c:pt idx="20">
                  <c:v>15320622900.000002</c:v>
                </c:pt>
                <c:pt idx="21">
                  <c:v>23984892800.000004</c:v>
                </c:pt>
                <c:pt idx="22">
                  <c:v>41914999500</c:v>
                </c:pt>
                <c:pt idx="23">
                  <c:v>59500248500.000008</c:v>
                </c:pt>
                <c:pt idx="24">
                  <c:v>91827409300</c:v>
                </c:pt>
                <c:pt idx="25">
                  <c:v>125373314000.00002</c:v>
                </c:pt>
                <c:pt idx="26">
                  <c:v>189755582500.00003</c:v>
                </c:pt>
                <c:pt idx="27">
                  <c:v>210213884100.00003</c:v>
                </c:pt>
                <c:pt idx="28">
                  <c:v>275971611300</c:v>
                </c:pt>
                <c:pt idx="29">
                  <c:v>304043377000</c:v>
                </c:pt>
                <c:pt idx="30">
                  <c:v>280670085300</c:v>
                </c:pt>
                <c:pt idx="31">
                  <c:v>276227132500</c:v>
                </c:pt>
                <c:pt idx="32">
                  <c:v>299940853300.00006</c:v>
                </c:pt>
                <c:pt idx="33">
                  <c:v>311050572800</c:v>
                </c:pt>
                <c:pt idx="34">
                  <c:v>323044830900</c:v>
                </c:pt>
                <c:pt idx="35">
                  <c:v>360396903900</c:v>
                </c:pt>
                <c:pt idx="36">
                  <c:v>422059799700.00006</c:v>
                </c:pt>
                <c:pt idx="37">
                  <c:v>455441869300.00006</c:v>
                </c:pt>
                <c:pt idx="38">
                  <c:v>500797420200.00006</c:v>
                </c:pt>
                <c:pt idx="39">
                  <c:v>579670351700</c:v>
                </c:pt>
                <c:pt idx="40">
                  <c:v>582290188700</c:v>
                </c:pt>
                <c:pt idx="41">
                  <c:v>634547845800</c:v>
                </c:pt>
                <c:pt idx="42">
                  <c:v>673821595700</c:v>
                </c:pt>
                <c:pt idx="43">
                  <c:v>680653889300</c:v>
                </c:pt>
                <c:pt idx="44">
                  <c:v>671320335400</c:v>
                </c:pt>
                <c:pt idx="45">
                  <c:v>704483815200</c:v>
                </c:pt>
                <c:pt idx="46">
                  <c:v>740742335300</c:v>
                </c:pt>
                <c:pt idx="47">
                  <c:v>742201400600</c:v>
                </c:pt>
                <c:pt idx="48">
                  <c:v>691508588100</c:v>
                </c:pt>
                <c:pt idx="49">
                  <c:v>741072314400</c:v>
                </c:pt>
                <c:pt idx="50">
                  <c:v>801079536400.00012</c:v>
                </c:pt>
                <c:pt idx="51">
                  <c:v>829282234000.00012</c:v>
                </c:pt>
                <c:pt idx="52">
                  <c:v>845708938800.00012</c:v>
                </c:pt>
                <c:pt idx="53">
                  <c:v>858070495700.00012</c:v>
                </c:pt>
                <c:pt idx="54">
                  <c:v>840105964500.00012</c:v>
                </c:pt>
                <c:pt idx="55">
                  <c:v>867381225700.00012</c:v>
                </c:pt>
                <c:pt idx="56">
                  <c:v>860185001500.00012</c:v>
                </c:pt>
                <c:pt idx="57">
                  <c:v>865940499600.00012</c:v>
                </c:pt>
                <c:pt idx="58">
                  <c:v>887067228300.00012</c:v>
                </c:pt>
                <c:pt idx="59">
                  <c:v>886829278500.00012</c:v>
                </c:pt>
                <c:pt idx="60">
                  <c:v>878740043500.00012</c:v>
                </c:pt>
                <c:pt idx="61">
                  <c:v>887665131100.00012</c:v>
                </c:pt>
                <c:pt idx="62">
                  <c:v>869224803700.00012</c:v>
                </c:pt>
                <c:pt idx="63">
                  <c:v>846264373900.00012</c:v>
                </c:pt>
                <c:pt idx="64">
                  <c:v>867918120300.00012</c:v>
                </c:pt>
                <c:pt idx="65">
                  <c:v>876882580200.00012</c:v>
                </c:pt>
                <c:pt idx="66">
                  <c:v>876895664700.00012</c:v>
                </c:pt>
                <c:pt idx="67">
                  <c:v>886263342800.00012</c:v>
                </c:pt>
                <c:pt idx="68">
                  <c:v>885444598500.00012</c:v>
                </c:pt>
                <c:pt idx="69">
                  <c:v>887792924700.00012</c:v>
                </c:pt>
                <c:pt idx="70">
                  <c:v>890350188200.00012</c:v>
                </c:pt>
                <c:pt idx="71">
                  <c:v>868866749300.00012</c:v>
                </c:pt>
                <c:pt idx="72">
                  <c:v>857609054500.00012</c:v>
                </c:pt>
                <c:pt idx="73">
                  <c:v>848690893600.00012</c:v>
                </c:pt>
                <c:pt idx="74">
                  <c:v>852360485900.00012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31A-4EBE-866E-CDE1FC6DC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>
          <c:ext xmlns:c15="http://schemas.microsoft.com/office/drawing/2012/chart" uri="{02D57815-91ED-43cb-92C2-25804820EDAC}">
            <c15:filteredLineSeries>
              <c15:ser>
                <c:idx val="9"/>
                <c:order val="4"/>
                <c:tx>
                  <c:v>Total</c:v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'Electricity Generation'!$A$2:$A$76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'Electricity Generation'!$N$2:$N$76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291099543000</c:v>
                      </c:pt>
                      <c:pt idx="1">
                        <c:v>329141343000</c:v>
                      </c:pt>
                      <c:pt idx="2">
                        <c:v>370672814000</c:v>
                      </c:pt>
                      <c:pt idx="3">
                        <c:v>399223620000</c:v>
                      </c:pt>
                      <c:pt idx="4">
                        <c:v>442664515000</c:v>
                      </c:pt>
                      <c:pt idx="5">
                        <c:v>471686354000</c:v>
                      </c:pt>
                      <c:pt idx="6">
                        <c:v>547037985000</c:v>
                      </c:pt>
                      <c:pt idx="7">
                        <c:v>600667750000</c:v>
                      </c:pt>
                      <c:pt idx="8">
                        <c:v>631516894000</c:v>
                      </c:pt>
                      <c:pt idx="9">
                        <c:v>645098404000</c:v>
                      </c:pt>
                      <c:pt idx="10">
                        <c:v>710005723000</c:v>
                      </c:pt>
                      <c:pt idx="11">
                        <c:v>755549097000</c:v>
                      </c:pt>
                      <c:pt idx="12">
                        <c:v>793759508000</c:v>
                      </c:pt>
                      <c:pt idx="13">
                        <c:v>854534866000</c:v>
                      </c:pt>
                      <c:pt idx="14">
                        <c:v>916792820000</c:v>
                      </c:pt>
                      <c:pt idx="15">
                        <c:v>983990263000</c:v>
                      </c:pt>
                      <c:pt idx="16">
                        <c:v>1055251929000</c:v>
                      </c:pt>
                      <c:pt idx="17">
                        <c:v>1144350138000</c:v>
                      </c:pt>
                      <c:pt idx="18">
                        <c:v>1214365186000</c:v>
                      </c:pt>
                      <c:pt idx="19">
                        <c:v>1329443027000</c:v>
                      </c:pt>
                      <c:pt idx="20">
                        <c:v>1442182474000</c:v>
                      </c:pt>
                      <c:pt idx="21">
                        <c:v>1531867709000</c:v>
                      </c:pt>
                      <c:pt idx="22">
                        <c:v>1612632963000</c:v>
                      </c:pt>
                      <c:pt idx="23">
                        <c:v>1749662101000</c:v>
                      </c:pt>
                      <c:pt idx="24">
                        <c:v>1860709510000</c:v>
                      </c:pt>
                      <c:pt idx="25">
                        <c:v>1867139763000</c:v>
                      </c:pt>
                      <c:pt idx="26">
                        <c:v>1917648536000</c:v>
                      </c:pt>
                      <c:pt idx="27">
                        <c:v>2037696497000</c:v>
                      </c:pt>
                      <c:pt idx="28">
                        <c:v>2124323316000</c:v>
                      </c:pt>
                      <c:pt idx="29">
                        <c:v>2206330565000</c:v>
                      </c:pt>
                      <c:pt idx="30">
                        <c:v>2247371861000</c:v>
                      </c:pt>
                      <c:pt idx="31">
                        <c:v>2286439244000</c:v>
                      </c:pt>
                      <c:pt idx="32">
                        <c:v>2294812218000</c:v>
                      </c:pt>
                      <c:pt idx="33">
                        <c:v>2241211367000</c:v>
                      </c:pt>
                      <c:pt idx="34">
                        <c:v>2310284566000</c:v>
                      </c:pt>
                      <c:pt idx="35">
                        <c:v>2416304247000</c:v>
                      </c:pt>
                      <c:pt idx="36">
                        <c:v>2469841000000</c:v>
                      </c:pt>
                      <c:pt idx="37">
                        <c:v>2487309832000</c:v>
                      </c:pt>
                      <c:pt idx="38">
                        <c:v>2572126547000</c:v>
                      </c:pt>
                      <c:pt idx="39">
                        <c:v>2704250058000</c:v>
                      </c:pt>
                      <c:pt idx="40">
                        <c:v>2848227433000</c:v>
                      </c:pt>
                      <c:pt idx="41">
                        <c:v>2901321619000</c:v>
                      </c:pt>
                      <c:pt idx="42">
                        <c:v>2935560671000</c:v>
                      </c:pt>
                      <c:pt idx="43">
                        <c:v>2934373604000</c:v>
                      </c:pt>
                      <c:pt idx="44">
                        <c:v>3043896806000</c:v>
                      </c:pt>
                      <c:pt idx="45">
                        <c:v>3088725327000</c:v>
                      </c:pt>
                      <c:pt idx="46">
                        <c:v>3194230179000</c:v>
                      </c:pt>
                      <c:pt idx="47">
                        <c:v>3284141352000</c:v>
                      </c:pt>
                      <c:pt idx="48">
                        <c:v>3329375133000</c:v>
                      </c:pt>
                      <c:pt idx="49">
                        <c:v>3457415645000</c:v>
                      </c:pt>
                      <c:pt idx="50">
                        <c:v>3529982463000</c:v>
                      </c:pt>
                      <c:pt idx="51">
                        <c:v>3637528980000</c:v>
                      </c:pt>
                      <c:pt idx="52">
                        <c:v>3580053030000</c:v>
                      </c:pt>
                      <c:pt idx="53">
                        <c:v>3698457951000</c:v>
                      </c:pt>
                      <c:pt idx="54">
                        <c:v>3721159274000</c:v>
                      </c:pt>
                      <c:pt idx="55">
                        <c:v>3808360397000</c:v>
                      </c:pt>
                      <c:pt idx="56">
                        <c:v>3902191893000</c:v>
                      </c:pt>
                      <c:pt idx="57">
                        <c:v>3908077046000</c:v>
                      </c:pt>
                      <c:pt idx="58">
                        <c:v>4005343248000</c:v>
                      </c:pt>
                      <c:pt idx="59">
                        <c:v>3974348936000</c:v>
                      </c:pt>
                      <c:pt idx="60">
                        <c:v>3809837297000</c:v>
                      </c:pt>
                      <c:pt idx="61">
                        <c:v>3972386038000</c:v>
                      </c:pt>
                      <c:pt idx="62">
                        <c:v>3948186209000</c:v>
                      </c:pt>
                      <c:pt idx="63">
                        <c:v>3890357903000</c:v>
                      </c:pt>
                      <c:pt idx="64">
                        <c:v>3903715325000</c:v>
                      </c:pt>
                      <c:pt idx="65">
                        <c:v>3936961409000</c:v>
                      </c:pt>
                      <c:pt idx="66">
                        <c:v>3920406549000</c:v>
                      </c:pt>
                      <c:pt idx="67">
                        <c:v>3918977217000</c:v>
                      </c:pt>
                      <c:pt idx="68">
                        <c:v>3878625066000</c:v>
                      </c:pt>
                      <c:pt idx="69">
                        <c:v>4020876936000</c:v>
                      </c:pt>
                      <c:pt idx="70">
                        <c:v>3968347528000</c:v>
                      </c:pt>
                      <c:pt idx="71">
                        <c:v>3854169801000</c:v>
                      </c:pt>
                      <c:pt idx="72">
                        <c:v>3957181287000</c:v>
                      </c:pt>
                      <c:pt idx="73">
                        <c:v>4073887536000</c:v>
                      </c:pt>
                      <c:pt idx="74">
                        <c:v>4028541285000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331A-4EBE-866E-CDE1FC6DC99D}"/>
                  </c:ext>
                </c:extLst>
              </c15:ser>
            </c15:filteredLineSeries>
            <c15:filteredLineSeries>
              <c15:ser>
                <c:idx val="7"/>
                <c:order val="9"/>
                <c:tx>
                  <c:v>Nuclear Increase</c:v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'Analysis-Prediction'!$A$3:$A$77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'Analysis-Prediction'!$I$3:$I$77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967000</c:v>
                      </c:pt>
                      <c:pt idx="9">
                        <c:v>16469100</c:v>
                      </c:pt>
                      <c:pt idx="10">
                        <c:v>18810100</c:v>
                      </c:pt>
                      <c:pt idx="11">
                        <c:v>51818200</c:v>
                      </c:pt>
                      <c:pt idx="12">
                        <c:v>169214900</c:v>
                      </c:pt>
                      <c:pt idx="13">
                        <c:v>226968500</c:v>
                      </c:pt>
                      <c:pt idx="14">
                        <c:v>321183600</c:v>
                      </c:pt>
                      <c:pt idx="15">
                        <c:v>334274300</c:v>
                      </c:pt>
                      <c:pt idx="16">
                        <c:v>365669900</c:v>
                      </c:pt>
                      <c:pt idx="17">
                        <c:v>551990900</c:v>
                      </c:pt>
                      <c:pt idx="18">
                        <c:v>765521400</c:v>
                      </c:pt>
                      <c:pt idx="19">
                        <c:v>1252841900</c:v>
                      </c:pt>
                      <c:pt idx="20">
                        <c:v>1392783900</c:v>
                      </c:pt>
                      <c:pt idx="21">
                        <c:v>2180444800</c:v>
                      </c:pt>
                      <c:pt idx="22">
                        <c:v>3810454500</c:v>
                      </c:pt>
                      <c:pt idx="23">
                        <c:v>5409113500</c:v>
                      </c:pt>
                      <c:pt idx="24">
                        <c:v>8347946300</c:v>
                      </c:pt>
                      <c:pt idx="25">
                        <c:v>11397574000</c:v>
                      </c:pt>
                      <c:pt idx="26">
                        <c:v>17250507500</c:v>
                      </c:pt>
                      <c:pt idx="27">
                        <c:v>19110353100</c:v>
                      </c:pt>
                      <c:pt idx="28">
                        <c:v>25088328300</c:v>
                      </c:pt>
                      <c:pt idx="29">
                        <c:v>27640307000</c:v>
                      </c:pt>
                      <c:pt idx="30">
                        <c:v>25515462300</c:v>
                      </c:pt>
                      <c:pt idx="31">
                        <c:v>25111557500</c:v>
                      </c:pt>
                      <c:pt idx="32">
                        <c:v>27267350300.000004</c:v>
                      </c:pt>
                      <c:pt idx="33">
                        <c:v>28277324800</c:v>
                      </c:pt>
                      <c:pt idx="34">
                        <c:v>29367711900</c:v>
                      </c:pt>
                      <c:pt idx="35">
                        <c:v>32763354900</c:v>
                      </c:pt>
                      <c:pt idx="36">
                        <c:v>38369072700</c:v>
                      </c:pt>
                      <c:pt idx="37">
                        <c:v>41403806300</c:v>
                      </c:pt>
                      <c:pt idx="38">
                        <c:v>45527038200</c:v>
                      </c:pt>
                      <c:pt idx="39">
                        <c:v>52697304700</c:v>
                      </c:pt>
                      <c:pt idx="40">
                        <c:v>52935471700</c:v>
                      </c:pt>
                      <c:pt idx="41">
                        <c:v>57686167800</c:v>
                      </c:pt>
                      <c:pt idx="42">
                        <c:v>61256508700</c:v>
                      </c:pt>
                      <c:pt idx="43">
                        <c:v>61877626300</c:v>
                      </c:pt>
                      <c:pt idx="44">
                        <c:v>61029121400</c:v>
                      </c:pt>
                      <c:pt idx="45">
                        <c:v>64043983200</c:v>
                      </c:pt>
                      <c:pt idx="46">
                        <c:v>67340212300</c:v>
                      </c:pt>
                      <c:pt idx="47">
                        <c:v>67472854600</c:v>
                      </c:pt>
                      <c:pt idx="48">
                        <c:v>62864417100</c:v>
                      </c:pt>
                      <c:pt idx="49">
                        <c:v>67370210400</c:v>
                      </c:pt>
                      <c:pt idx="50">
                        <c:v>72825412400</c:v>
                      </c:pt>
                      <c:pt idx="51">
                        <c:v>75389294000</c:v>
                      </c:pt>
                      <c:pt idx="52">
                        <c:v>76882630800</c:v>
                      </c:pt>
                      <c:pt idx="53">
                        <c:v>78006408700</c:v>
                      </c:pt>
                      <c:pt idx="54">
                        <c:v>76373269500</c:v>
                      </c:pt>
                      <c:pt idx="55">
                        <c:v>78852838700</c:v>
                      </c:pt>
                      <c:pt idx="56">
                        <c:v>78198636500</c:v>
                      </c:pt>
                      <c:pt idx="57">
                        <c:v>78721863600</c:v>
                      </c:pt>
                      <c:pt idx="58">
                        <c:v>80642475300</c:v>
                      </c:pt>
                      <c:pt idx="59">
                        <c:v>80620843500</c:v>
                      </c:pt>
                      <c:pt idx="60">
                        <c:v>79885458500</c:v>
                      </c:pt>
                      <c:pt idx="61">
                        <c:v>80696830100</c:v>
                      </c:pt>
                      <c:pt idx="62">
                        <c:v>79020436700</c:v>
                      </c:pt>
                      <c:pt idx="63">
                        <c:v>76933124900</c:v>
                      </c:pt>
                      <c:pt idx="64">
                        <c:v>78901647300</c:v>
                      </c:pt>
                      <c:pt idx="65">
                        <c:v>79716598200</c:v>
                      </c:pt>
                      <c:pt idx="66">
                        <c:v>79717787700</c:v>
                      </c:pt>
                      <c:pt idx="67">
                        <c:v>80569394800</c:v>
                      </c:pt>
                      <c:pt idx="68">
                        <c:v>80494963500</c:v>
                      </c:pt>
                      <c:pt idx="69">
                        <c:v>80708447700</c:v>
                      </c:pt>
                      <c:pt idx="70">
                        <c:v>80940926200</c:v>
                      </c:pt>
                      <c:pt idx="71">
                        <c:v>78987886300</c:v>
                      </c:pt>
                      <c:pt idx="72">
                        <c:v>77964459500</c:v>
                      </c:pt>
                      <c:pt idx="73">
                        <c:v>77153717600</c:v>
                      </c:pt>
                      <c:pt idx="74">
                        <c:v>77487316900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31A-4EBE-866E-CDE1FC6DC99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Surplus</c:v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'Analysis-Prediction'!$A$3:$A$77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'Analysis-Prediction'!$L$3:$L$77</c15:sqref>
                        </c15:formulaRef>
                      </c:ext>
                    </c:extLst>
                    <c:numCache>
                      <c:formatCode>0.00</c:formatCode>
                      <c:ptCount val="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5572617966.6666679</c:v>
                      </c:pt>
                      <c:pt idx="64">
                        <c:v>1790886100</c:v>
                      </c:pt>
                      <c:pt idx="65">
                        <c:v>0</c:v>
                      </c:pt>
                      <c:pt idx="66">
                        <c:v>67443900</c:v>
                      </c:pt>
                      <c:pt idx="67">
                        <c:v>4145994933.3333321</c:v>
                      </c:pt>
                      <c:pt idx="68">
                        <c:v>6792266500</c:v>
                      </c:pt>
                      <c:pt idx="69">
                        <c:v>2974339900</c:v>
                      </c:pt>
                      <c:pt idx="70">
                        <c:v>9760156733.3333321</c:v>
                      </c:pt>
                      <c:pt idx="71">
                        <c:v>9995864433.3333321</c:v>
                      </c:pt>
                      <c:pt idx="72">
                        <c:v>7679795166.6666679</c:v>
                      </c:pt>
                      <c:pt idx="73">
                        <c:v>3891349866.6666679</c:v>
                      </c:pt>
                      <c:pt idx="74">
                        <c:v>10440735633.333332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31A-4EBE-866E-CDE1FC6DC99D}"/>
                  </c:ext>
                </c:extLst>
              </c15:ser>
            </c15:filteredLineSeries>
            <c15:filteredLineSeries>
              <c15:ser>
                <c:idx val="0"/>
                <c:order val="11"/>
                <c:tx>
                  <c:v>Coal</c:v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'Analysis-Prediction'!$A$3:$A$77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'Analysis-Prediction'!$B$3:$B$77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135451320000</c:v>
                      </c:pt>
                      <c:pt idx="1">
                        <c:v>154519994000</c:v>
                      </c:pt>
                      <c:pt idx="2">
                        <c:v>185203657000</c:v>
                      </c:pt>
                      <c:pt idx="3">
                        <c:v>195436666000</c:v>
                      </c:pt>
                      <c:pt idx="4">
                        <c:v>218846325000</c:v>
                      </c:pt>
                      <c:pt idx="5">
                        <c:v>239145966000</c:v>
                      </c:pt>
                      <c:pt idx="6">
                        <c:v>301362698000</c:v>
                      </c:pt>
                      <c:pt idx="7">
                        <c:v>338503484000</c:v>
                      </c:pt>
                      <c:pt idx="8">
                        <c:v>346385884666.66669</c:v>
                      </c:pt>
                      <c:pt idx="9">
                        <c:v>344360291300</c:v>
                      </c:pt>
                      <c:pt idx="10">
                        <c:v>378417939966.66669</c:v>
                      </c:pt>
                      <c:pt idx="11">
                        <c:v>403050084266.66669</c:v>
                      </c:pt>
                      <c:pt idx="12">
                        <c:v>421814264033.33331</c:v>
                      </c:pt>
                      <c:pt idx="13">
                        <c:v>450173581833.33331</c:v>
                      </c:pt>
                      <c:pt idx="14">
                        <c:v>493819657800</c:v>
                      </c:pt>
                      <c:pt idx="15">
                        <c:v>526118594233.33331</c:v>
                      </c:pt>
                      <c:pt idx="16">
                        <c:v>570804061033.33337</c:v>
                      </c:pt>
                      <c:pt idx="17">
                        <c:v>613290803033.33337</c:v>
                      </c:pt>
                      <c:pt idx="18">
                        <c:v>630228189200</c:v>
                      </c:pt>
                      <c:pt idx="19">
                        <c:v>684486966033.33337</c:v>
                      </c:pt>
                      <c:pt idx="20">
                        <c:v>705536978700</c:v>
                      </c:pt>
                      <c:pt idx="21">
                        <c:v>703667664066.66663</c:v>
                      </c:pt>
                      <c:pt idx="22">
                        <c:v>711832302500</c:v>
                      </c:pt>
                      <c:pt idx="23">
                        <c:v>769328227166.66663</c:v>
                      </c:pt>
                      <c:pt idx="24">
                        <c:v>844868821233.33337</c:v>
                      </c:pt>
                      <c:pt idx="25">
                        <c:v>824633729666.66663</c:v>
                      </c:pt>
                      <c:pt idx="26">
                        <c:v>847036052833.33337</c:v>
                      </c:pt>
                      <c:pt idx="27">
                        <c:v>938020875300</c:v>
                      </c:pt>
                      <c:pt idx="28">
                        <c:v>976855819900</c:v>
                      </c:pt>
                      <c:pt idx="29">
                        <c:v>966528647333.33337</c:v>
                      </c:pt>
                      <c:pt idx="30">
                        <c:v>1066531936900</c:v>
                      </c:pt>
                      <c:pt idx="31">
                        <c:v>1153191848833.3333</c:v>
                      </c:pt>
                      <c:pt idx="32">
                        <c:v>1194114115233.3333</c:v>
                      </c:pt>
                      <c:pt idx="33">
                        <c:v>1182578429066.6667</c:v>
                      </c:pt>
                      <c:pt idx="34">
                        <c:v>1249635041700</c:v>
                      </c:pt>
                      <c:pt idx="35">
                        <c:v>1330759633700</c:v>
                      </c:pt>
                      <c:pt idx="36">
                        <c:v>1389338434100</c:v>
                      </c:pt>
                      <c:pt idx="37">
                        <c:v>1372030183233.3333</c:v>
                      </c:pt>
                      <c:pt idx="38">
                        <c:v>1448605609600</c:v>
                      </c:pt>
                      <c:pt idx="39">
                        <c:v>1523087005766.6667</c:v>
                      </c:pt>
                      <c:pt idx="40">
                        <c:v>1544721039766.6667</c:v>
                      </c:pt>
                      <c:pt idx="41">
                        <c:v>1552880199400</c:v>
                      </c:pt>
                      <c:pt idx="42">
                        <c:v>1548426798766.6667</c:v>
                      </c:pt>
                      <c:pt idx="43">
                        <c:v>1577087943566.6667</c:v>
                      </c:pt>
                      <c:pt idx="44">
                        <c:v>1645121113533.3333</c:v>
                      </c:pt>
                      <c:pt idx="45">
                        <c:v>1644928096600</c:v>
                      </c:pt>
                      <c:pt idx="46">
                        <c:v>1663609581566.6667</c:v>
                      </c:pt>
                      <c:pt idx="47">
                        <c:v>1749482039466.6667</c:v>
                      </c:pt>
                      <c:pt idx="48">
                        <c:v>1799806955300</c:v>
                      </c:pt>
                      <c:pt idx="49">
                        <c:v>1827736567200</c:v>
                      </c:pt>
                      <c:pt idx="50">
                        <c:v>1834342586533.3333</c:v>
                      </c:pt>
                      <c:pt idx="51">
                        <c:v>1917981525333.3333</c:v>
                      </c:pt>
                      <c:pt idx="52">
                        <c:v>1857198591400</c:v>
                      </c:pt>
                      <c:pt idx="53">
                        <c:v>1884610675766.6667</c:v>
                      </c:pt>
                      <c:pt idx="54">
                        <c:v>1927256069500</c:v>
                      </c:pt>
                      <c:pt idx="55">
                        <c:v>1930903430433.3333</c:v>
                      </c:pt>
                      <c:pt idx="56">
                        <c:v>1965987665833.3333</c:v>
                      </c:pt>
                      <c:pt idx="57">
                        <c:v>1943496524800</c:v>
                      </c:pt>
                      <c:pt idx="58">
                        <c:v>1971509471900</c:v>
                      </c:pt>
                      <c:pt idx="59">
                        <c:v>1941963967500</c:v>
                      </c:pt>
                      <c:pt idx="60">
                        <c:v>1714494538833.3333</c:v>
                      </c:pt>
                      <c:pt idx="61">
                        <c:v>1800838601633.3333</c:v>
                      </c:pt>
                      <c:pt idx="62">
                        <c:v>1691550586433.3333</c:v>
                      </c:pt>
                      <c:pt idx="63">
                        <c:v>1474912480033.3333</c:v>
                      </c:pt>
                      <c:pt idx="64">
                        <c:v>1541421946900</c:v>
                      </c:pt>
                      <c:pt idx="65">
                        <c:v>1542202159600</c:v>
                      </c:pt>
                      <c:pt idx="66">
                        <c:v>1314420703100</c:v>
                      </c:pt>
                      <c:pt idx="67">
                        <c:v>1202806235066.6667</c:v>
                      </c:pt>
                      <c:pt idx="68">
                        <c:v>1171006276500</c:v>
                      </c:pt>
                      <c:pt idx="69">
                        <c:v>1115270195100</c:v>
                      </c:pt>
                      <c:pt idx="70">
                        <c:v>931751686266.66663</c:v>
                      </c:pt>
                      <c:pt idx="71">
                        <c:v>741372290566.66663</c:v>
                      </c:pt>
                      <c:pt idx="72">
                        <c:v>866451828833.33337</c:v>
                      </c:pt>
                      <c:pt idx="73">
                        <c:v>800378612133.33337</c:v>
                      </c:pt>
                      <c:pt idx="74">
                        <c:v>644739460366.66663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31A-4EBE-866E-CDE1FC6DC99D}"/>
                  </c:ext>
                </c:extLst>
              </c15:ser>
            </c15:filteredLineSeries>
          </c:ext>
        </c:extLst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Net Electricity</a:t>
                </a:r>
                <a:r>
                  <a:rPr lang="en-US" sz="1200" baseline="0"/>
                  <a:t> Generated</a:t>
                </a:r>
              </a:p>
              <a:p>
                <a:pPr>
                  <a:defRPr sz="1200"/>
                </a:pPr>
                <a:r>
                  <a:rPr lang="en-US" sz="1200" baseline="0"/>
                  <a:t>(Billion Kilowatthours)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/>
              <a:t>10% Increase in Electricity Generation from Nuclear</a:t>
            </a:r>
          </a:p>
          <a:p>
            <a:pPr>
              <a:defRPr sz="2000"/>
            </a:pPr>
            <a:r>
              <a:rPr lang="en-US" sz="2000"/>
              <a:t>- Estimated Percentage of Total Electricity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'Analysis-Data'!$A$2:$A$76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'Analysis-Data'!$N$2:$N$76</c:f>
              <c:numCache>
                <c:formatCode>0.00%</c:formatCode>
                <c:ptCount val="75"/>
                <c:pt idx="0">
                  <c:v>0.46530928425401202</c:v>
                </c:pt>
                <c:pt idx="1">
                  <c:v>0.46946394698280125</c:v>
                </c:pt>
                <c:pt idx="2">
                  <c:v>0.49964186745025224</c:v>
                </c:pt>
                <c:pt idx="3">
                  <c:v>0.48954184123674849</c:v>
                </c:pt>
                <c:pt idx="4">
                  <c:v>0.49438416133265167</c:v>
                </c:pt>
                <c:pt idx="5">
                  <c:v>0.5070020872386739</c:v>
                </c:pt>
                <c:pt idx="6">
                  <c:v>0.55089903491802306</c:v>
                </c:pt>
                <c:pt idx="7">
                  <c:v>0.5635452943827931</c:v>
                </c:pt>
                <c:pt idx="8">
                  <c:v>0.54849871838899689</c:v>
                </c:pt>
                <c:pt idx="9">
                  <c:v>0.53381899391584919</c:v>
                </c:pt>
                <c:pt idx="10">
                  <c:v>0.53298754889050382</c:v>
                </c:pt>
                <c:pt idx="11">
                  <c:v>0.5334760621122151</c:v>
                </c:pt>
                <c:pt idx="12">
                  <c:v>0.5314842401862605</c:v>
                </c:pt>
                <c:pt idx="13">
                  <c:v>0.52689393483448577</c:v>
                </c:pt>
                <c:pt idx="14">
                  <c:v>0.5387550035568559</c:v>
                </c:pt>
                <c:pt idx="15">
                  <c:v>0.53479189661452986</c:v>
                </c:pt>
                <c:pt idx="16">
                  <c:v>0.54103284278383912</c:v>
                </c:pt>
                <c:pt idx="17">
                  <c:v>0.53609011755106717</c:v>
                </c:pt>
                <c:pt idx="18">
                  <c:v>0.51918761363437171</c:v>
                </c:pt>
                <c:pt idx="19">
                  <c:v>0.51518159566833399</c:v>
                </c:pt>
                <c:pt idx="20">
                  <c:v>0.48953669367639258</c:v>
                </c:pt>
                <c:pt idx="21">
                  <c:v>0.45982722585087143</c:v>
                </c:pt>
                <c:pt idx="22">
                  <c:v>0.4421976174128347</c:v>
                </c:pt>
                <c:pt idx="23">
                  <c:v>0.44073153585441927</c:v>
                </c:pt>
                <c:pt idx="24">
                  <c:v>0.45555282296590188</c:v>
                </c:pt>
                <c:pt idx="25">
                  <c:v>0.44369089953337359</c:v>
                </c:pt>
                <c:pt idx="26">
                  <c:v>0.44470412903650036</c:v>
                </c:pt>
                <c:pt idx="27">
                  <c:v>0.46346008563609953</c:v>
                </c:pt>
                <c:pt idx="28">
                  <c:v>0.46377996634482166</c:v>
                </c:pt>
                <c:pt idx="29">
                  <c:v>0.44224655111914291</c:v>
                </c:pt>
                <c:pt idx="30">
                  <c:v>0.47835300853221818</c:v>
                </c:pt>
                <c:pt idx="31">
                  <c:v>0.50802240691421585</c:v>
                </c:pt>
                <c:pt idx="32">
                  <c:v>0.52431446135868531</c:v>
                </c:pt>
                <c:pt idx="33">
                  <c:v>0.53185711153855664</c:v>
                </c:pt>
                <c:pt idx="34">
                  <c:v>0.54513816069877163</c:v>
                </c:pt>
                <c:pt idx="35">
                  <c:v>0.55526151297618442</c:v>
                </c:pt>
                <c:pt idx="36">
                  <c:v>0.56769975273711948</c:v>
                </c:pt>
                <c:pt idx="37">
                  <c:v>0.55716076629089606</c:v>
                </c:pt>
                <c:pt idx="38">
                  <c:v>0.56909380710963908</c:v>
                </c:pt>
                <c:pt idx="39">
                  <c:v>0.56971535211482283</c:v>
                </c:pt>
                <c:pt idx="40">
                  <c:v>0.5485398317908835</c:v>
                </c:pt>
                <c:pt idx="41">
                  <c:v>0.54185958278622681</c:v>
                </c:pt>
                <c:pt idx="42">
                  <c:v>0.53442793756518481</c:v>
                </c:pt>
                <c:pt idx="43">
                  <c:v>0.54448207168373919</c:v>
                </c:pt>
                <c:pt idx="44">
                  <c:v>0.54714869134758704</c:v>
                </c:pt>
                <c:pt idx="45">
                  <c:v>0.53947046583724922</c:v>
                </c:pt>
                <c:pt idx="46">
                  <c:v>0.52784433948584264</c:v>
                </c:pt>
                <c:pt idx="47">
                  <c:v>0.5395544226258383</c:v>
                </c:pt>
                <c:pt idx="48">
                  <c:v>0.54687792401433788</c:v>
                </c:pt>
                <c:pt idx="49">
                  <c:v>0.5351376559759855</c:v>
                </c:pt>
                <c:pt idx="50">
                  <c:v>0.52652321746109476</c:v>
                </c:pt>
                <c:pt idx="51">
                  <c:v>0.53418441493763713</c:v>
                </c:pt>
                <c:pt idx="52">
                  <c:v>0.52592129759597439</c:v>
                </c:pt>
                <c:pt idx="53">
                  <c:v>0.51659714327248274</c:v>
                </c:pt>
                <c:pt idx="54">
                  <c:v>0.52475953922309859</c:v>
                </c:pt>
                <c:pt idx="55">
                  <c:v>0.51391872248796522</c:v>
                </c:pt>
                <c:pt idx="56">
                  <c:v>0.51049613463998855</c:v>
                </c:pt>
                <c:pt idx="57">
                  <c:v>0.50401696865625201</c:v>
                </c:pt>
                <c:pt idx="58">
                  <c:v>0.49893109610465025</c:v>
                </c:pt>
                <c:pt idx="59">
                  <c:v>0.49538619122395045</c:v>
                </c:pt>
                <c:pt idx="60">
                  <c:v>0.45700718672973817</c:v>
                </c:pt>
                <c:pt idx="61">
                  <c:v>0.46011075648635136</c:v>
                </c:pt>
                <c:pt idx="62">
                  <c:v>0.43510884265894562</c:v>
                </c:pt>
                <c:pt idx="63">
                  <c:v>0.38571177573221854</c:v>
                </c:pt>
                <c:pt idx="64">
                  <c:v>0.40159754630673539</c:v>
                </c:pt>
                <c:pt idx="65">
                  <c:v>0.39847339001437493</c:v>
                </c:pt>
                <c:pt idx="66">
                  <c:v>0.34205465230182686</c:v>
                </c:pt>
                <c:pt idx="67">
                  <c:v>0.31377133162854004</c:v>
                </c:pt>
                <c:pt idx="68">
                  <c:v>0.30883055480155552</c:v>
                </c:pt>
                <c:pt idx="69">
                  <c:v>0.28406067362415788</c:v>
                </c:pt>
                <c:pt idx="70">
                  <c:v>0.24159476664665747</c:v>
                </c:pt>
                <c:pt idx="71">
                  <c:v>0.19918727654417631</c:v>
                </c:pt>
                <c:pt idx="72">
                  <c:v>0.22552415906034279</c:v>
                </c:pt>
                <c:pt idx="73">
                  <c:v>0.20277842986581651</c:v>
                </c:pt>
                <c:pt idx="74">
                  <c:v>0.16645443562830461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F50-4291-BD41-5F6D8952DBA8}"/>
            </c:ext>
          </c:extLst>
        </c:ser>
        <c:ser>
          <c:idx val="1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'Analysis-Data'!$A$2:$A$76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'Analysis-Data'!$O$2:$O$76</c:f>
              <c:numCache>
                <c:formatCode>0.00%</c:formatCode>
                <c:ptCount val="75"/>
                <c:pt idx="0">
                  <c:v>9.8066907648838186E-2</c:v>
                </c:pt>
                <c:pt idx="1">
                  <c:v>0.10249179787784971</c:v>
                </c:pt>
                <c:pt idx="2">
                  <c:v>7.7459459975394898E-2</c:v>
                </c:pt>
                <c:pt idx="3">
                  <c:v>7.4519040231136618E-2</c:v>
                </c:pt>
                <c:pt idx="4">
                  <c:v>8.6757460104973622E-2</c:v>
                </c:pt>
                <c:pt idx="5">
                  <c:v>6.6824436901136222E-2</c:v>
                </c:pt>
                <c:pt idx="6">
                  <c:v>6.7889815731900227E-2</c:v>
                </c:pt>
                <c:pt idx="7">
                  <c:v>5.9844684519853114E-2</c:v>
                </c:pt>
                <c:pt idx="8">
                  <c:v>6.4130282791769619E-2</c:v>
                </c:pt>
                <c:pt idx="9">
                  <c:v>6.2581987104094586E-2</c:v>
                </c:pt>
                <c:pt idx="10">
                  <c:v>6.5970903448619098E-2</c:v>
                </c:pt>
                <c:pt idx="11">
                  <c:v>6.3512607176076083E-2</c:v>
                </c:pt>
                <c:pt idx="12">
                  <c:v>6.1126040710053453E-2</c:v>
                </c:pt>
                <c:pt idx="13">
                  <c:v>5.7200165780011601E-2</c:v>
                </c:pt>
                <c:pt idx="14">
                  <c:v>5.6721223013068534E-2</c:v>
                </c:pt>
                <c:pt idx="15">
                  <c:v>5.7880361362884748E-2</c:v>
                </c:pt>
                <c:pt idx="16">
                  <c:v>6.1408297127121383E-2</c:v>
                </c:pt>
                <c:pt idx="17">
                  <c:v>6.8970299717829892E-2</c:v>
                </c:pt>
                <c:pt idx="18">
                  <c:v>7.3512255645312941E-2</c:v>
                </c:pt>
                <c:pt idx="19">
                  <c:v>7.8435729009995403E-2</c:v>
                </c:pt>
                <c:pt idx="20">
                  <c:v>9.5582323655390641E-2</c:v>
                </c:pt>
                <c:pt idx="21">
                  <c:v>0.12023453521337985</c:v>
                </c:pt>
                <c:pt idx="22">
                  <c:v>0.13656264509830685</c:v>
                </c:pt>
                <c:pt idx="23">
                  <c:v>0.15677081925888958</c:v>
                </c:pt>
                <c:pt idx="24">
                  <c:v>0.16893713086896622</c:v>
                </c:pt>
                <c:pt idx="25">
                  <c:v>0.16117193954269615</c:v>
                </c:pt>
                <c:pt idx="26">
                  <c:v>0.1507548930749425</c:v>
                </c:pt>
                <c:pt idx="27">
                  <c:v>0.15703424748047745</c:v>
                </c:pt>
                <c:pt idx="28">
                  <c:v>0.16860843135424119</c:v>
                </c:pt>
                <c:pt idx="29">
                  <c:v>0.16546044676673372</c:v>
                </c:pt>
                <c:pt idx="30">
                  <c:v>0.13505784879986091</c:v>
                </c:pt>
                <c:pt idx="31">
                  <c:v>0.10758833397630399</c:v>
                </c:pt>
                <c:pt idx="32">
                  <c:v>8.995105280548929E-2</c:v>
                </c:pt>
                <c:pt idx="33">
                  <c:v>6.549917252851413E-2</c:v>
                </c:pt>
                <c:pt idx="34">
                  <c:v>6.2545798524803894E-2</c:v>
                </c:pt>
                <c:pt idx="35">
                  <c:v>4.9583123958313352E-2</c:v>
                </c:pt>
                <c:pt idx="36">
                  <c:v>4.0570333474907898E-2</c:v>
                </c:pt>
                <c:pt idx="37">
                  <c:v>5.4912687290820793E-2</c:v>
                </c:pt>
                <c:pt idx="38">
                  <c:v>4.6067939829089598E-2</c:v>
                </c:pt>
                <c:pt idx="39">
                  <c:v>5.5061313786241579E-2</c:v>
                </c:pt>
                <c:pt idx="40">
                  <c:v>5.5825935512643456E-2</c:v>
                </c:pt>
                <c:pt idx="41">
                  <c:v>4.0968890943213973E-2</c:v>
                </c:pt>
                <c:pt idx="42">
                  <c:v>3.8424742882788132E-2</c:v>
                </c:pt>
                <c:pt idx="43">
                  <c:v>3.1433595188515059E-2</c:v>
                </c:pt>
                <c:pt idx="44">
                  <c:v>3.4634986571223464E-2</c:v>
                </c:pt>
                <c:pt idx="45">
                  <c:v>3.1947359364531802E-2</c:v>
                </c:pt>
                <c:pt idx="46">
                  <c:v>2.1334045194367938E-2</c:v>
                </c:pt>
                <c:pt idx="47">
                  <c:v>2.2770902949855735E-2</c:v>
                </c:pt>
                <c:pt idx="48">
                  <c:v>2.5974558752133264E-2</c:v>
                </c:pt>
                <c:pt idx="49">
                  <c:v>3.5347526172254597E-2</c:v>
                </c:pt>
                <c:pt idx="50">
                  <c:v>3.1597643379000548E-2</c:v>
                </c:pt>
                <c:pt idx="51">
                  <c:v>2.8918566306515035E-2</c:v>
                </c:pt>
                <c:pt idx="52">
                  <c:v>3.3281319857991043E-2</c:v>
                </c:pt>
                <c:pt idx="53">
                  <c:v>2.426234641270902E-2</c:v>
                </c:pt>
                <c:pt idx="54">
                  <c:v>3.0554241737087227E-2</c:v>
                </c:pt>
                <c:pt idx="55">
                  <c:v>3.0112251479754059E-2</c:v>
                </c:pt>
                <c:pt idx="56">
                  <c:v>2.9850365434091686E-2</c:v>
                </c:pt>
                <c:pt idx="57">
                  <c:v>1.5278162712045979E-2</c:v>
                </c:pt>
                <c:pt idx="58">
                  <c:v>1.530613263435344E-2</c:v>
                </c:pt>
                <c:pt idx="59">
                  <c:v>1.0789495509963446E-2</c:v>
                </c:pt>
                <c:pt idx="60">
                  <c:v>9.3996205633765147E-3</c:v>
                </c:pt>
                <c:pt idx="61">
                  <c:v>8.7299483656074622E-3</c:v>
                </c:pt>
                <c:pt idx="62">
                  <c:v>7.1430673496889266E-3</c:v>
                </c:pt>
                <c:pt idx="63">
                  <c:v>5.1593600127437939E-3</c:v>
                </c:pt>
                <c:pt idx="64">
                  <c:v>6.2785477319609621E-3</c:v>
                </c:pt>
                <c:pt idx="65">
                  <c:v>7.1229778721968668E-3</c:v>
                </c:pt>
                <c:pt idx="66">
                  <c:v>6.7608171929926034E-3</c:v>
                </c:pt>
                <c:pt idx="67">
                  <c:v>5.7949992415074559E-3</c:v>
                </c:pt>
                <c:pt idx="68">
                  <c:v>5.1666215885791938E-3</c:v>
                </c:pt>
                <c:pt idx="69">
                  <c:v>5.9510590303726721E-3</c:v>
                </c:pt>
                <c:pt idx="70">
                  <c:v>4.3393759942891774E-3</c:v>
                </c:pt>
                <c:pt idx="71">
                  <c:v>4.2378597320134005E-3</c:v>
                </c:pt>
                <c:pt idx="72">
                  <c:v>4.6266159349701783E-3</c:v>
                </c:pt>
                <c:pt idx="73">
                  <c:v>5.3576726915320521E-3</c:v>
                </c:pt>
                <c:pt idx="74">
                  <c:v>3.8198367377535762E-3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F50-4291-BD41-5F6D8952DBA8}"/>
            </c:ext>
          </c:extLst>
        </c:ser>
        <c:ser>
          <c:idx val="3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'Analysis-Data'!$A$2:$A$76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'Analysis-Data'!$P$2:$P$76</c:f>
              <c:numCache>
                <c:formatCode>0.00%</c:formatCode>
                <c:ptCount val="75"/>
                <c:pt idx="0">
                  <c:v>0.1269899245427534</c:v>
                </c:pt>
                <c:pt idx="1">
                  <c:v>0.13538001210622758</c:v>
                </c:pt>
                <c:pt idx="2">
                  <c:v>0.15273760540744702</c:v>
                </c:pt>
                <c:pt idx="3">
                  <c:v>0.17146552601271436</c:v>
                </c:pt>
                <c:pt idx="4">
                  <c:v>0.1802515726836609</c:v>
                </c:pt>
                <c:pt idx="5">
                  <c:v>0.19862408612312749</c:v>
                </c:pt>
                <c:pt idx="6">
                  <c:v>0.17418432286745134</c:v>
                </c:pt>
                <c:pt idx="7">
                  <c:v>0.17320258662130603</c:v>
                </c:pt>
                <c:pt idx="8">
                  <c:v>0.18085426705940189</c:v>
                </c:pt>
                <c:pt idx="9">
                  <c:v>0.18564501362492908</c:v>
                </c:pt>
                <c:pt idx="10">
                  <c:v>0.20650451996427077</c:v>
                </c:pt>
                <c:pt idx="11">
                  <c:v>0.20907944649426269</c:v>
                </c:pt>
                <c:pt idx="12">
                  <c:v>0.2132711435816905</c:v>
                </c:pt>
                <c:pt idx="13">
                  <c:v>0.21567439824041071</c:v>
                </c:pt>
                <c:pt idx="14">
                  <c:v>0.21989927124429268</c:v>
                </c:pt>
                <c:pt idx="15">
                  <c:v>0.22361855322546012</c:v>
                </c:pt>
                <c:pt idx="16">
                  <c:v>0.20995880501252323</c:v>
                </c:pt>
                <c:pt idx="17">
                  <c:v>0.21947090637743252</c:v>
                </c:pt>
                <c:pt idx="18">
                  <c:v>0.21806108084524747</c:v>
                </c:pt>
                <c:pt idx="19">
                  <c:v>0.22899268100790904</c:v>
                </c:pt>
                <c:pt idx="20">
                  <c:v>0.23109346494526878</c:v>
                </c:pt>
                <c:pt idx="21">
                  <c:v>0.24342184433368716</c:v>
                </c:pt>
                <c:pt idx="22">
                  <c:v>0.23193795028484732</c:v>
                </c:pt>
                <c:pt idx="23">
                  <c:v>0.21475449218751752</c:v>
                </c:pt>
                <c:pt idx="24">
                  <c:v>0.18318721442983327</c:v>
                </c:pt>
                <c:pt idx="25">
                  <c:v>0.17141999455131307</c:v>
                </c:pt>
                <c:pt idx="26">
                  <c:v>0.15632604326197552</c:v>
                </c:pt>
                <c:pt idx="27">
                  <c:v>0.14458674853382741</c:v>
                </c:pt>
                <c:pt idx="28">
                  <c:v>0.14381278814716922</c:v>
                </c:pt>
                <c:pt idx="29">
                  <c:v>0.13841572103679758</c:v>
                </c:pt>
                <c:pt idx="30">
                  <c:v>0.14660907378870131</c:v>
                </c:pt>
                <c:pt idx="31">
                  <c:v>0.15143192669938271</c:v>
                </c:pt>
                <c:pt idx="32">
                  <c:v>0.15067776364784893</c:v>
                </c:pt>
                <c:pt idx="33">
                  <c:v>0.13620301658946565</c:v>
                </c:pt>
                <c:pt idx="34">
                  <c:v>0.11864272567711036</c:v>
                </c:pt>
                <c:pt idx="35">
                  <c:v>0.12307787662469809</c:v>
                </c:pt>
                <c:pt idx="36">
                  <c:v>0.11820435606988466</c:v>
                </c:pt>
                <c:pt idx="37">
                  <c:v>9.9910525742657061E-2</c:v>
                </c:pt>
                <c:pt idx="38">
                  <c:v>0.10599043165973747</c:v>
                </c:pt>
                <c:pt idx="39">
                  <c:v>9.3482739605436294E-2</c:v>
                </c:pt>
                <c:pt idx="40">
                  <c:v>0.10437899851517932</c:v>
                </c:pt>
                <c:pt idx="41">
                  <c:v>0.1066708182137597</c:v>
                </c:pt>
                <c:pt idx="42">
                  <c:v>0.10824963085901759</c:v>
                </c:pt>
                <c:pt idx="43">
                  <c:v>0.11391668789016274</c:v>
                </c:pt>
                <c:pt idx="44">
                  <c:v>0.11242885380523639</c:v>
                </c:pt>
                <c:pt idx="45">
                  <c:v>0.12487006262049535</c:v>
                </c:pt>
                <c:pt idx="46">
                  <c:v>0.13122992662076405</c:v>
                </c:pt>
                <c:pt idx="47">
                  <c:v>0.11532916930306354</c:v>
                </c:pt>
                <c:pt idx="48">
                  <c:v>0.12002126706579207</c:v>
                </c:pt>
                <c:pt idx="49">
                  <c:v>0.12995040924563178</c:v>
                </c:pt>
                <c:pt idx="50">
                  <c:v>0.1339938543485053</c:v>
                </c:pt>
                <c:pt idx="51">
                  <c:v>0.14239831540806033</c:v>
                </c:pt>
                <c:pt idx="52">
                  <c:v>0.15500878823574299</c:v>
                </c:pt>
                <c:pt idx="53">
                  <c:v>0.16430719290338094</c:v>
                </c:pt>
                <c:pt idx="54">
                  <c:v>0.15245340154176912</c:v>
                </c:pt>
                <c:pt idx="55">
                  <c:v>0.1646828436967385</c:v>
                </c:pt>
                <c:pt idx="56">
                  <c:v>0.17524225941494467</c:v>
                </c:pt>
                <c:pt idx="57">
                  <c:v>0.1879228235153888</c:v>
                </c:pt>
                <c:pt idx="58">
                  <c:v>0.20341625013207856</c:v>
                </c:pt>
                <c:pt idx="59">
                  <c:v>0.20188753527201619</c:v>
                </c:pt>
                <c:pt idx="60">
                  <c:v>0.22074581811203262</c:v>
                </c:pt>
                <c:pt idx="61">
                  <c:v>0.22691385161896996</c:v>
                </c:pt>
                <c:pt idx="62">
                  <c:v>0.23461162340532354</c:v>
                </c:pt>
                <c:pt idx="63">
                  <c:v>0.29117914347326823</c:v>
                </c:pt>
                <c:pt idx="64">
                  <c:v>0.26358191833570754</c:v>
                </c:pt>
                <c:pt idx="65">
                  <c:v>0.26243551197582998</c:v>
                </c:pt>
                <c:pt idx="66">
                  <c:v>0.31599837530013269</c:v>
                </c:pt>
                <c:pt idx="67">
                  <c:v>0.32670356297200182</c:v>
                </c:pt>
                <c:pt idx="68">
                  <c:v>0.30887582935040003</c:v>
                </c:pt>
                <c:pt idx="69">
                  <c:v>0.34035671142957857</c:v>
                </c:pt>
                <c:pt idx="70">
                  <c:v>0.37291539628481851</c:v>
                </c:pt>
                <c:pt idx="71">
                  <c:v>0.39497457522629786</c:v>
                </c:pt>
                <c:pt idx="72">
                  <c:v>0.37314524680759209</c:v>
                </c:pt>
                <c:pt idx="73">
                  <c:v>0.38849549895871255</c:v>
                </c:pt>
                <c:pt idx="74">
                  <c:v>0.42195310553954024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F50-4291-BD41-5F6D8952DBA8}"/>
            </c:ext>
          </c:extLst>
        </c:ser>
        <c:ser>
          <c:idx val="5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'Analysis-Data'!$A$2:$A$76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'Analysis-Data'!$Q$2:$Q$76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1.5312337788385437E-5</c:v>
                </c:pt>
                <c:pt idx="9">
                  <c:v>2.5529593466487631E-4</c:v>
                </c:pt>
                <c:pt idx="10">
                  <c:v>2.649288504397027E-4</c:v>
                </c:pt>
                <c:pt idx="11">
                  <c:v>6.8583498022498459E-4</c:v>
                </c:pt>
                <c:pt idx="12">
                  <c:v>2.1318157237116206E-3</c:v>
                </c:pt>
                <c:pt idx="13">
                  <c:v>2.6560472723882985E-3</c:v>
                </c:pt>
                <c:pt idx="14">
                  <c:v>3.5033389550323921E-3</c:v>
                </c:pt>
                <c:pt idx="15">
                  <c:v>3.3971301604231422E-3</c:v>
                </c:pt>
                <c:pt idx="16">
                  <c:v>3.4652379204511267E-3</c:v>
                </c:pt>
                <c:pt idx="17">
                  <c:v>4.8236189403072366E-3</c:v>
                </c:pt>
                <c:pt idx="18">
                  <c:v>6.3038813103787382E-3</c:v>
                </c:pt>
                <c:pt idx="19">
                  <c:v>9.4238103819096562E-3</c:v>
                </c:pt>
                <c:pt idx="20">
                  <c:v>9.6574734827903613E-3</c:v>
                </c:pt>
                <c:pt idx="21">
                  <c:v>1.4233897530377409E-2</c:v>
                </c:pt>
                <c:pt idx="22">
                  <c:v>2.3628777207377473E-2</c:v>
                </c:pt>
                <c:pt idx="23">
                  <c:v>3.0915189263735442E-2</c:v>
                </c:pt>
                <c:pt idx="24">
                  <c:v>4.4864317912794459E-2</c:v>
                </c:pt>
                <c:pt idx="25">
                  <c:v>6.1042961142272027E-2</c:v>
                </c:pt>
                <c:pt idx="26">
                  <c:v>8.9956564908304976E-2</c:v>
                </c:pt>
                <c:pt idx="27">
                  <c:v>9.378409948751068E-2</c:v>
                </c:pt>
                <c:pt idx="28">
                  <c:v>0.1181003292250265</c:v>
                </c:pt>
                <c:pt idx="29">
                  <c:v>0.12527727004498077</c:v>
                </c:pt>
                <c:pt idx="30">
                  <c:v>0.1135346701753511</c:v>
                </c:pt>
                <c:pt idx="31">
                  <c:v>0.1098282299251858</c:v>
                </c:pt>
                <c:pt idx="32">
                  <c:v>0.11882170613403978</c:v>
                </c:pt>
                <c:pt idx="33">
                  <c:v>0.12616982590915085</c:v>
                </c:pt>
                <c:pt idx="34">
                  <c:v>0.12711729252836987</c:v>
                </c:pt>
                <c:pt idx="35">
                  <c:v>0.13559283745280773</c:v>
                </c:pt>
                <c:pt idx="36">
                  <c:v>0.15535037559097933</c:v>
                </c:pt>
                <c:pt idx="37">
                  <c:v>0.16646018830194534</c:v>
                </c:pt>
                <c:pt idx="38">
                  <c:v>0.17700154859449069</c:v>
                </c:pt>
                <c:pt idx="39">
                  <c:v>0.1948684610141922</c:v>
                </c:pt>
                <c:pt idx="40">
                  <c:v>0.18585408976362455</c:v>
                </c:pt>
                <c:pt idx="41">
                  <c:v>0.19882720833922135</c:v>
                </c:pt>
                <c:pt idx="42">
                  <c:v>0.20867055927388803</c:v>
                </c:pt>
                <c:pt idx="43">
                  <c:v>0.21087167024557246</c:v>
                </c:pt>
                <c:pt idx="44">
                  <c:v>0.20049668332941509</c:v>
                </c:pt>
                <c:pt idx="45">
                  <c:v>0.20734761566579404</c:v>
                </c:pt>
                <c:pt idx="46">
                  <c:v>0.21081828336203945</c:v>
                </c:pt>
                <c:pt idx="47">
                  <c:v>0.20545051923209667</c:v>
                </c:pt>
                <c:pt idx="48">
                  <c:v>0.18881746450528319</c:v>
                </c:pt>
                <c:pt idx="49">
                  <c:v>0.19485713410659367</c:v>
                </c:pt>
                <c:pt idx="50">
                  <c:v>0.20630530934170252</c:v>
                </c:pt>
                <c:pt idx="51">
                  <c:v>0.20725413986942312</c:v>
                </c:pt>
                <c:pt idx="52">
                  <c:v>0.21475277085490546</c:v>
                </c:pt>
                <c:pt idx="53">
                  <c:v>0.21091603509756923</c:v>
                </c:pt>
                <c:pt idx="54">
                  <c:v>0.20524052822362476</c:v>
                </c:pt>
                <c:pt idx="55">
                  <c:v>0.20705193437605218</c:v>
                </c:pt>
                <c:pt idx="56">
                  <c:v>0.20039669663677404</c:v>
                </c:pt>
                <c:pt idx="57">
                  <c:v>0.20143375545928272</c:v>
                </c:pt>
                <c:pt idx="58">
                  <c:v>0.20133723954936308</c:v>
                </c:pt>
                <c:pt idx="59">
                  <c:v>0.20285295729755723</c:v>
                </c:pt>
                <c:pt idx="60">
                  <c:v>0.209682073727675</c:v>
                </c:pt>
                <c:pt idx="61">
                  <c:v>0.20314448124641205</c:v>
                </c:pt>
                <c:pt idx="62">
                  <c:v>0.20014364195860551</c:v>
                </c:pt>
                <c:pt idx="63">
                  <c:v>0.19775333482987259</c:v>
                </c:pt>
                <c:pt idx="64">
                  <c:v>0.20211936765650299</c:v>
                </c:pt>
                <c:pt idx="65">
                  <c:v>0.20248254915012809</c:v>
                </c:pt>
                <c:pt idx="66">
                  <c:v>0.20334061456032937</c:v>
                </c:pt>
                <c:pt idx="67">
                  <c:v>0.20558781115261585</c:v>
                </c:pt>
                <c:pt idx="68">
                  <c:v>0.20753478908187925</c:v>
                </c:pt>
                <c:pt idx="69">
                  <c:v>0.20072349635323433</c:v>
                </c:pt>
                <c:pt idx="70">
                  <c:v>0.20396632509853105</c:v>
                </c:pt>
                <c:pt idx="71">
                  <c:v>0.20494137616745858</c:v>
                </c:pt>
                <c:pt idx="72">
                  <c:v>0.19702018645475314</c:v>
                </c:pt>
                <c:pt idx="73">
                  <c:v>0.18938597817983555</c:v>
                </c:pt>
                <c:pt idx="74">
                  <c:v>0.19234584287002038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F50-4291-BD41-5F6D8952DBA8}"/>
            </c:ext>
          </c:extLst>
        </c:ser>
        <c:ser>
          <c:idx val="11"/>
          <c:order val="5"/>
          <c:tx>
            <c:v>Simulated Coal</c:v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'Analysis-Prediction'!$AI$3:$AI$77</c:f>
              <c:numCache>
                <c:formatCode>0.00%</c:formatCode>
                <c:ptCount val="75"/>
                <c:pt idx="0">
                  <c:v>0.46530928425401202</c:v>
                </c:pt>
                <c:pt idx="1">
                  <c:v>0.46946394698280125</c:v>
                </c:pt>
                <c:pt idx="2">
                  <c:v>0.49964186745025224</c:v>
                </c:pt>
                <c:pt idx="3">
                  <c:v>0.48954184123674849</c:v>
                </c:pt>
                <c:pt idx="4">
                  <c:v>0.49438416133265167</c:v>
                </c:pt>
                <c:pt idx="5">
                  <c:v>0.5070020872386739</c:v>
                </c:pt>
                <c:pt idx="6">
                  <c:v>0.55089903491802306</c:v>
                </c:pt>
                <c:pt idx="7">
                  <c:v>0.5635452943827931</c:v>
                </c:pt>
                <c:pt idx="8">
                  <c:v>0.5484982079777373</c:v>
                </c:pt>
                <c:pt idx="9">
                  <c:v>0.53381048405136033</c:v>
                </c:pt>
                <c:pt idx="10">
                  <c:v>0.53297871792882245</c:v>
                </c:pt>
                <c:pt idx="11">
                  <c:v>0.53345320094620763</c:v>
                </c:pt>
                <c:pt idx="12">
                  <c:v>0.53141317966213675</c:v>
                </c:pt>
                <c:pt idx="13">
                  <c:v>0.52680539992540609</c:v>
                </c:pt>
                <c:pt idx="14">
                  <c:v>0.53863822559168817</c:v>
                </c:pt>
                <c:pt idx="15">
                  <c:v>0.53467865894251565</c:v>
                </c:pt>
                <c:pt idx="16">
                  <c:v>0.54091733485315752</c:v>
                </c:pt>
                <c:pt idx="17">
                  <c:v>0.535929330253057</c:v>
                </c:pt>
                <c:pt idx="18">
                  <c:v>0.51897748425735912</c:v>
                </c:pt>
                <c:pt idx="19">
                  <c:v>0.51486746865560373</c:v>
                </c:pt>
                <c:pt idx="20">
                  <c:v>0.48921477789363288</c:v>
                </c:pt>
                <c:pt idx="21">
                  <c:v>0.45935276259985885</c:v>
                </c:pt>
                <c:pt idx="22">
                  <c:v>0.44140999150592208</c:v>
                </c:pt>
                <c:pt idx="23">
                  <c:v>0.43970102954562806</c:v>
                </c:pt>
                <c:pt idx="24">
                  <c:v>0.45405734570214207</c:v>
                </c:pt>
                <c:pt idx="25">
                  <c:v>0.44165613416196453</c:v>
                </c:pt>
                <c:pt idx="26">
                  <c:v>0.44170557687289019</c:v>
                </c:pt>
                <c:pt idx="27">
                  <c:v>0.46033394898651581</c:v>
                </c:pt>
                <c:pt idx="28">
                  <c:v>0.45984328870398744</c:v>
                </c:pt>
                <c:pt idx="29">
                  <c:v>0.43807064211764357</c:v>
                </c:pt>
                <c:pt idx="30">
                  <c:v>0.47456851952637313</c:v>
                </c:pt>
                <c:pt idx="31">
                  <c:v>0.50436146591670961</c:v>
                </c:pt>
                <c:pt idx="32">
                  <c:v>0.52035373782088401</c:v>
                </c:pt>
                <c:pt idx="33">
                  <c:v>0.52765145067491837</c:v>
                </c:pt>
                <c:pt idx="34">
                  <c:v>0.54090091761449266</c:v>
                </c:pt>
                <c:pt idx="35">
                  <c:v>0.55074175172775752</c:v>
                </c:pt>
                <c:pt idx="36">
                  <c:v>0.56252140688408692</c:v>
                </c:pt>
                <c:pt idx="37">
                  <c:v>0.55161209334749783</c:v>
                </c:pt>
                <c:pt idx="38">
                  <c:v>0.56319375548982276</c:v>
                </c:pt>
                <c:pt idx="39">
                  <c:v>0.56321973674768311</c:v>
                </c:pt>
                <c:pt idx="40">
                  <c:v>0.5423446954654294</c:v>
                </c:pt>
                <c:pt idx="41">
                  <c:v>0.53523200917491942</c:v>
                </c:pt>
                <c:pt idx="42">
                  <c:v>0.52747225225605521</c:v>
                </c:pt>
                <c:pt idx="43">
                  <c:v>0.53745301600888673</c:v>
                </c:pt>
                <c:pt idx="44">
                  <c:v>0.54046546856993982</c:v>
                </c:pt>
                <c:pt idx="45">
                  <c:v>0.53255887864838947</c:v>
                </c:pt>
                <c:pt idx="46">
                  <c:v>0.52081706337377476</c:v>
                </c:pt>
                <c:pt idx="47">
                  <c:v>0.53270607198476849</c:v>
                </c:pt>
                <c:pt idx="48">
                  <c:v>0.54058400853082844</c:v>
                </c:pt>
                <c:pt idx="49">
                  <c:v>0.5286424181724324</c:v>
                </c:pt>
                <c:pt idx="50">
                  <c:v>0.51964637381637135</c:v>
                </c:pt>
                <c:pt idx="51">
                  <c:v>0.52727594360865637</c:v>
                </c:pt>
                <c:pt idx="52">
                  <c:v>0.51876287190081094</c:v>
                </c:pt>
                <c:pt idx="53">
                  <c:v>0.50956660876923043</c:v>
                </c:pt>
                <c:pt idx="54">
                  <c:v>0.51791818828231106</c:v>
                </c:pt>
                <c:pt idx="55">
                  <c:v>0.50701699134209677</c:v>
                </c:pt>
                <c:pt idx="56">
                  <c:v>0.50381624475209608</c:v>
                </c:pt>
                <c:pt idx="57">
                  <c:v>0.49730251014094262</c:v>
                </c:pt>
                <c:pt idx="58">
                  <c:v>0.49221985478633817</c:v>
                </c:pt>
                <c:pt idx="59">
                  <c:v>0.48862442598069855</c:v>
                </c:pt>
                <c:pt idx="60">
                  <c:v>0.450017784272149</c:v>
                </c:pt>
                <c:pt idx="61">
                  <c:v>0.4533392737781376</c:v>
                </c:pt>
                <c:pt idx="62">
                  <c:v>0.4284373879269921</c:v>
                </c:pt>
                <c:pt idx="63">
                  <c:v>0.37768758008963743</c:v>
                </c:pt>
                <c:pt idx="64">
                  <c:v>0.39440146952826277</c:v>
                </c:pt>
                <c:pt idx="65">
                  <c:v>0.39172397170937062</c:v>
                </c:pt>
                <c:pt idx="66">
                  <c:v>0.33525942852413088</c:v>
                </c:pt>
                <c:pt idx="67">
                  <c:v>0.30586047679320649</c:v>
                </c:pt>
                <c:pt idx="68">
                  <c:v>0.30016152378467614</c:v>
                </c:pt>
                <c:pt idx="69">
                  <c:v>0.27663016623098163</c:v>
                </c:pt>
                <c:pt idx="70">
                  <c:v>0.23233638763437789</c:v>
                </c:pt>
                <c:pt idx="71">
                  <c:v>0.18976237786502578</c:v>
                </c:pt>
                <c:pt idx="72">
                  <c:v>0.21701609589832946</c:v>
                </c:pt>
                <c:pt idx="73">
                  <c:v>0.19551037067869287</c:v>
                </c:pt>
                <c:pt idx="74">
                  <c:v>0.15745121617472346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50-4291-BD41-5F6D8952DBA8}"/>
            </c:ext>
          </c:extLst>
        </c:ser>
        <c:ser>
          <c:idx val="2"/>
          <c:order val="6"/>
          <c:tx>
            <c:v>Simulated Petroleum</c:v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'Analysis-Prediction'!$AJ$3:$AJ$77</c:f>
              <c:numCache>
                <c:formatCode>0.00%</c:formatCode>
                <c:ptCount val="75"/>
                <c:pt idx="0">
                  <c:v>9.8066907648838186E-2</c:v>
                </c:pt>
                <c:pt idx="1">
                  <c:v>0.10249179787784971</c:v>
                </c:pt>
                <c:pt idx="2">
                  <c:v>7.7459459975394898E-2</c:v>
                </c:pt>
                <c:pt idx="3">
                  <c:v>7.4519040231136618E-2</c:v>
                </c:pt>
                <c:pt idx="4">
                  <c:v>8.6757460104973622E-2</c:v>
                </c:pt>
                <c:pt idx="5">
                  <c:v>6.6824436901136222E-2</c:v>
                </c:pt>
                <c:pt idx="6">
                  <c:v>6.7889815731900227E-2</c:v>
                </c:pt>
                <c:pt idx="7">
                  <c:v>5.9844684519853114E-2</c:v>
                </c:pt>
                <c:pt idx="8">
                  <c:v>6.412977238051E-2</c:v>
                </c:pt>
                <c:pt idx="9">
                  <c:v>6.2573477239605754E-2</c:v>
                </c:pt>
                <c:pt idx="10">
                  <c:v>6.5962072486937778E-2</c:v>
                </c:pt>
                <c:pt idx="11">
                  <c:v>6.3489746010068571E-2</c:v>
                </c:pt>
                <c:pt idx="12">
                  <c:v>6.1054980185929739E-2</c:v>
                </c:pt>
                <c:pt idx="13">
                  <c:v>5.7111630870931997E-2</c:v>
                </c:pt>
                <c:pt idx="14">
                  <c:v>5.6604445047900791E-2</c:v>
                </c:pt>
                <c:pt idx="15">
                  <c:v>5.7767123690870642E-2</c:v>
                </c:pt>
                <c:pt idx="16">
                  <c:v>6.1292789196439684E-2</c:v>
                </c:pt>
                <c:pt idx="17">
                  <c:v>6.8809512419819654E-2</c:v>
                </c:pt>
                <c:pt idx="18">
                  <c:v>7.3302126268300322E-2</c:v>
                </c:pt>
                <c:pt idx="19">
                  <c:v>7.8121601997265075E-2</c:v>
                </c:pt>
                <c:pt idx="20">
                  <c:v>9.5260407872630959E-2</c:v>
                </c:pt>
                <c:pt idx="21">
                  <c:v>0.11976007196236725</c:v>
                </c:pt>
                <c:pt idx="22">
                  <c:v>0.13577501919139426</c:v>
                </c:pt>
                <c:pt idx="23">
                  <c:v>0.15574031295009838</c:v>
                </c:pt>
                <c:pt idx="24">
                  <c:v>0.16744165360520638</c:v>
                </c:pt>
                <c:pt idx="25">
                  <c:v>0.15913717417128709</c:v>
                </c:pt>
                <c:pt idx="26">
                  <c:v>0.1477563409113323</c:v>
                </c:pt>
                <c:pt idx="27">
                  <c:v>0.15390811083089379</c:v>
                </c:pt>
                <c:pt idx="28">
                  <c:v>0.16467175371340698</c:v>
                </c:pt>
                <c:pt idx="29">
                  <c:v>0.16128453776523433</c:v>
                </c:pt>
                <c:pt idx="30">
                  <c:v>0.13127335979401586</c:v>
                </c:pt>
                <c:pt idx="31">
                  <c:v>0.1039273929787978</c:v>
                </c:pt>
                <c:pt idx="32">
                  <c:v>8.5990329267687973E-2</c:v>
                </c:pt>
                <c:pt idx="33">
                  <c:v>6.1293511664875767E-2</c:v>
                </c:pt>
                <c:pt idx="34">
                  <c:v>5.8308555440524899E-2</c:v>
                </c:pt>
                <c:pt idx="35">
                  <c:v>4.5063362709886423E-2</c:v>
                </c:pt>
                <c:pt idx="36">
                  <c:v>3.5391987621875252E-2</c:v>
                </c:pt>
                <c:pt idx="37">
                  <c:v>4.9364014347422609E-2</c:v>
                </c:pt>
                <c:pt idx="38">
                  <c:v>4.0167888209273243E-2</c:v>
                </c:pt>
                <c:pt idx="39">
                  <c:v>4.8565698419101848E-2</c:v>
                </c:pt>
                <c:pt idx="40">
                  <c:v>4.9630799187189295E-2</c:v>
                </c:pt>
                <c:pt idx="41">
                  <c:v>3.4341317331906596E-2</c:v>
                </c:pt>
                <c:pt idx="42">
                  <c:v>3.1469057573658532E-2</c:v>
                </c:pt>
                <c:pt idx="43">
                  <c:v>2.4404539513662647E-2</c:v>
                </c:pt>
                <c:pt idx="44">
                  <c:v>2.7951763793576296E-2</c:v>
                </c:pt>
                <c:pt idx="45">
                  <c:v>2.5035772175671999E-2</c:v>
                </c:pt>
                <c:pt idx="46">
                  <c:v>1.4306769082299957E-2</c:v>
                </c:pt>
                <c:pt idx="47">
                  <c:v>1.5922552308785847E-2</c:v>
                </c:pt>
                <c:pt idx="48">
                  <c:v>1.9680643268623826E-2</c:v>
                </c:pt>
                <c:pt idx="49">
                  <c:v>2.8852288368701472E-2</c:v>
                </c:pt>
                <c:pt idx="50">
                  <c:v>2.472079973427713E-2</c:v>
                </c:pt>
                <c:pt idx="51">
                  <c:v>2.2010094977534263E-2</c:v>
                </c:pt>
                <c:pt idx="52">
                  <c:v>2.6122894162827526E-2</c:v>
                </c:pt>
                <c:pt idx="53">
                  <c:v>1.7231811909456714E-2</c:v>
                </c:pt>
                <c:pt idx="54">
                  <c:v>2.3712890796299735E-2</c:v>
                </c:pt>
                <c:pt idx="55">
                  <c:v>2.321052033388565E-2</c:v>
                </c:pt>
                <c:pt idx="56">
                  <c:v>2.3170475546199217E-2</c:v>
                </c:pt>
                <c:pt idx="57">
                  <c:v>8.563704196736556E-3</c:v>
                </c:pt>
                <c:pt idx="58">
                  <c:v>8.5948913160413358E-3</c:v>
                </c:pt>
                <c:pt idx="59">
                  <c:v>4.0277302667115385E-3</c:v>
                </c:pt>
                <c:pt idx="60">
                  <c:v>2.4102181057873485E-3</c:v>
                </c:pt>
                <c:pt idx="61">
                  <c:v>1.9584656573937271E-3</c:v>
                </c:pt>
                <c:pt idx="62">
                  <c:v>4.7161261773540937E-4</c:v>
                </c:pt>
                <c:pt idx="63">
                  <c:v>0</c:v>
                </c:pt>
                <c:pt idx="64">
                  <c:v>0</c:v>
                </c:pt>
                <c:pt idx="65">
                  <c:v>3.7355956719259777E-4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50-4291-BD41-5F6D8952DBA8}"/>
            </c:ext>
          </c:extLst>
        </c:ser>
        <c:ser>
          <c:idx val="4"/>
          <c:order val="7"/>
          <c:tx>
            <c:v>Simulated Natural Gas</c:v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'Analysis-Prediction'!$AK$3:$AK$77</c:f>
              <c:numCache>
                <c:formatCode>0.00%</c:formatCode>
                <c:ptCount val="75"/>
                <c:pt idx="0">
                  <c:v>0.1269899245427534</c:v>
                </c:pt>
                <c:pt idx="1">
                  <c:v>0.13538001210622758</c:v>
                </c:pt>
                <c:pt idx="2">
                  <c:v>0.15273760540744702</c:v>
                </c:pt>
                <c:pt idx="3">
                  <c:v>0.17146552601271436</c:v>
                </c:pt>
                <c:pt idx="4">
                  <c:v>0.1802515726836609</c:v>
                </c:pt>
                <c:pt idx="5">
                  <c:v>0.19862408612312749</c:v>
                </c:pt>
                <c:pt idx="6">
                  <c:v>0.17418432286745134</c:v>
                </c:pt>
                <c:pt idx="7">
                  <c:v>0.17320258662130603</c:v>
                </c:pt>
                <c:pt idx="8">
                  <c:v>0.18085375664814229</c:v>
                </c:pt>
                <c:pt idx="9">
                  <c:v>0.18563650376044025</c:v>
                </c:pt>
                <c:pt idx="10">
                  <c:v>0.20649568900258944</c:v>
                </c:pt>
                <c:pt idx="11">
                  <c:v>0.20905658532825519</c:v>
                </c:pt>
                <c:pt idx="12">
                  <c:v>0.21320008305756677</c:v>
                </c:pt>
                <c:pt idx="13">
                  <c:v>0.21558586333133112</c:v>
                </c:pt>
                <c:pt idx="14">
                  <c:v>0.21978249327912494</c:v>
                </c:pt>
                <c:pt idx="15">
                  <c:v>0.22350531555344602</c:v>
                </c:pt>
                <c:pt idx="16">
                  <c:v>0.20984329708184152</c:v>
                </c:pt>
                <c:pt idx="17">
                  <c:v>0.2193101190794223</c:v>
                </c:pt>
                <c:pt idx="18">
                  <c:v>0.21785095146823483</c:v>
                </c:pt>
                <c:pt idx="19">
                  <c:v>0.2286785539951787</c:v>
                </c:pt>
                <c:pt idx="20">
                  <c:v>0.23077154916250911</c:v>
                </c:pt>
                <c:pt idx="21">
                  <c:v>0.24294738108267461</c:v>
                </c:pt>
                <c:pt idx="22">
                  <c:v>0.23115032437793473</c:v>
                </c:pt>
                <c:pt idx="23">
                  <c:v>0.21372398587872635</c:v>
                </c:pt>
                <c:pt idx="24">
                  <c:v>0.18169173716607345</c:v>
                </c:pt>
                <c:pt idx="25">
                  <c:v>0.16938522917990403</c:v>
                </c:pt>
                <c:pt idx="26">
                  <c:v>0.15332749109836533</c:v>
                </c:pt>
                <c:pt idx="27">
                  <c:v>0.14146061188424372</c:v>
                </c:pt>
                <c:pt idx="28">
                  <c:v>0.139876110506335</c:v>
                </c:pt>
                <c:pt idx="29">
                  <c:v>0.13423981203529822</c:v>
                </c:pt>
                <c:pt idx="30">
                  <c:v>0.14282458478285628</c:v>
                </c:pt>
                <c:pt idx="31">
                  <c:v>0.14777098570187649</c:v>
                </c:pt>
                <c:pt idx="32">
                  <c:v>0.1467170401100476</c:v>
                </c:pt>
                <c:pt idx="33">
                  <c:v>0.1319973557258273</c:v>
                </c:pt>
                <c:pt idx="34">
                  <c:v>0.11440548259283137</c:v>
                </c:pt>
                <c:pt idx="35">
                  <c:v>0.11855811537627116</c:v>
                </c:pt>
                <c:pt idx="36">
                  <c:v>0.11302601021685202</c:v>
                </c:pt>
                <c:pt idx="37">
                  <c:v>9.4361852799258877E-2</c:v>
                </c:pt>
                <c:pt idx="38">
                  <c:v>0.1000903800399211</c:v>
                </c:pt>
                <c:pt idx="39">
                  <c:v>8.6987124238296548E-2</c:v>
                </c:pt>
                <c:pt idx="40">
                  <c:v>9.8183862189725177E-2</c:v>
                </c:pt>
                <c:pt idx="41">
                  <c:v>0.10004324460245233</c:v>
                </c:pt>
                <c:pt idx="42">
                  <c:v>0.10129394554988801</c:v>
                </c:pt>
                <c:pt idx="43">
                  <c:v>0.10688763221531034</c:v>
                </c:pt>
                <c:pt idx="44">
                  <c:v>0.10574563102758922</c:v>
                </c:pt>
                <c:pt idx="45">
                  <c:v>0.11795847543163555</c:v>
                </c:pt>
                <c:pt idx="46">
                  <c:v>0.12420265050869607</c:v>
                </c:pt>
                <c:pt idx="47">
                  <c:v>0.10848081866199366</c:v>
                </c:pt>
                <c:pt idx="48">
                  <c:v>0.11372735158228263</c:v>
                </c:pt>
                <c:pt idx="49">
                  <c:v>0.12345517144207867</c:v>
                </c:pt>
                <c:pt idx="50">
                  <c:v>0.12711701070378187</c:v>
                </c:pt>
                <c:pt idx="51">
                  <c:v>0.13548984407907955</c:v>
                </c:pt>
                <c:pt idx="52">
                  <c:v>0.14785036254057946</c:v>
                </c:pt>
                <c:pt idx="53">
                  <c:v>0.15727665840012861</c:v>
                </c:pt>
                <c:pt idx="54">
                  <c:v>0.14561205060098162</c:v>
                </c:pt>
                <c:pt idx="55">
                  <c:v>0.1577811125508701</c:v>
                </c:pt>
                <c:pt idx="56">
                  <c:v>0.1685623695270522</c:v>
                </c:pt>
                <c:pt idx="57">
                  <c:v>0.18120836500007936</c:v>
                </c:pt>
                <c:pt idx="58">
                  <c:v>0.19670500881376646</c:v>
                </c:pt>
                <c:pt idx="59">
                  <c:v>0.19512577002876427</c:v>
                </c:pt>
                <c:pt idx="60">
                  <c:v>0.21375641565444348</c:v>
                </c:pt>
                <c:pt idx="61">
                  <c:v>0.22014236891075625</c:v>
                </c:pt>
                <c:pt idx="62">
                  <c:v>0.22794016867337002</c:v>
                </c:pt>
                <c:pt idx="63">
                  <c:v>0.28458736564560583</c:v>
                </c:pt>
                <c:pt idx="64">
                  <c:v>0.25684460608049076</c:v>
                </c:pt>
                <c:pt idx="65">
                  <c:v>0.25568609367082573</c:v>
                </c:pt>
                <c:pt idx="66">
                  <c:v>0.30922035481478838</c:v>
                </c:pt>
                <c:pt idx="67">
                  <c:v>0.31985063593358132</c:v>
                </c:pt>
                <c:pt idx="68">
                  <c:v>0.30195800304767073</c:v>
                </c:pt>
                <c:pt idx="69">
                  <c:v>0.33366592821780405</c:v>
                </c:pt>
                <c:pt idx="70">
                  <c:v>0.36611651878153417</c:v>
                </c:pt>
                <c:pt idx="71">
                  <c:v>0.38814319602071595</c:v>
                </c:pt>
                <c:pt idx="72">
                  <c:v>0.36657790725910033</c:v>
                </c:pt>
                <c:pt idx="73">
                  <c:v>0.38218263301938465</c:v>
                </c:pt>
                <c:pt idx="74">
                  <c:v>0.41554157744387288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50-4291-BD41-5F6D8952DBA8}"/>
            </c:ext>
          </c:extLst>
        </c:ser>
        <c:ser>
          <c:idx val="6"/>
          <c:order val="8"/>
          <c:tx>
            <c:v>Simulated Nuclear</c:v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'Analysis-Prediction'!$AL$3:$AL$77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1.6843571567223978E-5</c:v>
                </c:pt>
                <c:pt idx="9">
                  <c:v>2.8082552813136395E-4</c:v>
                </c:pt>
                <c:pt idx="10">
                  <c:v>2.9142173548367303E-4</c:v>
                </c:pt>
                <c:pt idx="11">
                  <c:v>7.5441847824748315E-4</c:v>
                </c:pt>
                <c:pt idx="12">
                  <c:v>2.344997296082783E-3</c:v>
                </c:pt>
                <c:pt idx="13">
                  <c:v>2.921651999627128E-3</c:v>
                </c:pt>
                <c:pt idx="14">
                  <c:v>3.8536728505356318E-3</c:v>
                </c:pt>
                <c:pt idx="15">
                  <c:v>3.7368431764654569E-3</c:v>
                </c:pt>
                <c:pt idx="16">
                  <c:v>3.8117617124962398E-3</c:v>
                </c:pt>
                <c:pt idx="17">
                  <c:v>5.3059808343379608E-3</c:v>
                </c:pt>
                <c:pt idx="18">
                  <c:v>6.9342694414166123E-3</c:v>
                </c:pt>
                <c:pt idx="19">
                  <c:v>1.0366191420100623E-2</c:v>
                </c:pt>
                <c:pt idx="20">
                  <c:v>1.0623220831069398E-2</c:v>
                </c:pt>
                <c:pt idx="21">
                  <c:v>1.5657287283415151E-2</c:v>
                </c:pt>
                <c:pt idx="22">
                  <c:v>2.599165492811522E-2</c:v>
                </c:pt>
                <c:pt idx="23">
                  <c:v>3.4006708190108995E-2</c:v>
                </c:pt>
                <c:pt idx="24">
                  <c:v>4.9350749704073903E-2</c:v>
                </c:pt>
                <c:pt idx="25">
                  <c:v>6.714725725649924E-2</c:v>
                </c:pt>
                <c:pt idx="26">
                  <c:v>9.8952221399135482E-2</c:v>
                </c:pt>
                <c:pt idx="27">
                  <c:v>0.10316250943626176</c:v>
                </c:pt>
                <c:pt idx="28">
                  <c:v>0.12991036214752916</c:v>
                </c:pt>
                <c:pt idx="29">
                  <c:v>0.13780499704947885</c:v>
                </c:pt>
                <c:pt idx="30">
                  <c:v>0.12488813719288622</c:v>
                </c:pt>
                <c:pt idx="31">
                  <c:v>0.12081105291770439</c:v>
                </c:pt>
                <c:pt idx="32">
                  <c:v>0.13070387674744377</c:v>
                </c:pt>
                <c:pt idx="33">
                  <c:v>0.13878680850006594</c:v>
                </c:pt>
                <c:pt idx="34">
                  <c:v>0.13982902178120685</c:v>
                </c:pt>
                <c:pt idx="35">
                  <c:v>0.14915212119808852</c:v>
                </c:pt>
                <c:pt idx="36">
                  <c:v>0.1708854131500773</c:v>
                </c:pt>
                <c:pt idx="37">
                  <c:v>0.18310620713213988</c:v>
                </c:pt>
                <c:pt idx="38">
                  <c:v>0.19470170345393978</c:v>
                </c:pt>
                <c:pt idx="39">
                  <c:v>0.21435530711561143</c:v>
                </c:pt>
                <c:pt idx="40">
                  <c:v>0.20443949873998704</c:v>
                </c:pt>
                <c:pt idx="41">
                  <c:v>0.2187099291731435</c:v>
                </c:pt>
                <c:pt idx="42">
                  <c:v>0.22953761520127683</c:v>
                </c:pt>
                <c:pt idx="43">
                  <c:v>0.2319588372701297</c:v>
                </c:pt>
                <c:pt idx="44">
                  <c:v>0.22054635166235659</c:v>
                </c:pt>
                <c:pt idx="45">
                  <c:v>0.22808237723237343</c:v>
                </c:pt>
                <c:pt idx="46">
                  <c:v>0.2319001116982434</c:v>
                </c:pt>
                <c:pt idx="47">
                  <c:v>0.22599557115530636</c:v>
                </c:pt>
                <c:pt idx="48">
                  <c:v>0.20769921095581151</c:v>
                </c:pt>
                <c:pt idx="49">
                  <c:v>0.21434284751725302</c:v>
                </c:pt>
                <c:pt idx="50">
                  <c:v>0.22693584027587282</c:v>
                </c:pt>
                <c:pt idx="51">
                  <c:v>0.22797955385636545</c:v>
                </c:pt>
                <c:pt idx="52">
                  <c:v>0.23622804794039604</c:v>
                </c:pt>
                <c:pt idx="53">
                  <c:v>0.23200763860732621</c:v>
                </c:pt>
                <c:pt idx="54">
                  <c:v>0.22576458104598726</c:v>
                </c:pt>
                <c:pt idx="55">
                  <c:v>0.22775712781365742</c:v>
                </c:pt>
                <c:pt idx="56">
                  <c:v>0.22043636630045146</c:v>
                </c:pt>
                <c:pt idx="57">
                  <c:v>0.22157713100521104</c:v>
                </c:pt>
                <c:pt idx="58">
                  <c:v>0.22147096350429943</c:v>
                </c:pt>
                <c:pt idx="59">
                  <c:v>0.22313825302731299</c:v>
                </c:pt>
                <c:pt idx="60">
                  <c:v>0.23065028110044253</c:v>
                </c:pt>
                <c:pt idx="61">
                  <c:v>0.22345892937105327</c:v>
                </c:pt>
                <c:pt idx="62">
                  <c:v>0.2201580061544661</c:v>
                </c:pt>
                <c:pt idx="63">
                  <c:v>0.21752866831285989</c:v>
                </c:pt>
                <c:pt idx="64">
                  <c:v>0.22233130442215329</c:v>
                </c:pt>
                <c:pt idx="65">
                  <c:v>0.22273080406514092</c:v>
                </c:pt>
                <c:pt idx="66">
                  <c:v>0.22367467601636234</c:v>
                </c:pt>
                <c:pt idx="67">
                  <c:v>0.22614659226787745</c:v>
                </c:pt>
                <c:pt idx="68">
                  <c:v>0.22828826799006721</c:v>
                </c:pt>
                <c:pt idx="69">
                  <c:v>0.22079584598855778</c:v>
                </c:pt>
                <c:pt idx="70">
                  <c:v>0.22436295760838418</c:v>
                </c:pt>
                <c:pt idx="71">
                  <c:v>0.22543551378420448</c:v>
                </c:pt>
                <c:pt idx="72">
                  <c:v>0.21672220510022849</c:v>
                </c:pt>
                <c:pt idx="73">
                  <c:v>0.20832457599781914</c:v>
                </c:pt>
                <c:pt idx="74">
                  <c:v>0.21158042715702244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F50-4291-BD41-5F6D8952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>
          <c:ext xmlns:c15="http://schemas.microsoft.com/office/drawing/2012/chart" uri="{02D57815-91ED-43cb-92C2-25804820EDAC}">
            <c15:filteredLineSeries>
              <c15:ser>
                <c:idx val="7"/>
                <c:order val="4"/>
                <c:tx>
                  <c:v>Percentage Sum</c:v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'Analysis-Data'!$A$2:$A$76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'Analysis-Data'!$R$2:$R$76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0.69036611644560353</c:v>
                      </c:pt>
                      <c:pt idx="1">
                        <c:v>0.70733575696687856</c:v>
                      </c:pt>
                      <c:pt idx="2">
                        <c:v>0.72983893283309409</c:v>
                      </c:pt>
                      <c:pt idx="3">
                        <c:v>0.7355264074805995</c:v>
                      </c:pt>
                      <c:pt idx="4">
                        <c:v>0.76139319412128614</c:v>
                      </c:pt>
                      <c:pt idx="5">
                        <c:v>0.7724506102629376</c:v>
                      </c:pt>
                      <c:pt idx="6">
                        <c:v>0.79297317351737462</c:v>
                      </c:pt>
                      <c:pt idx="7">
                        <c:v>0.7965925655239523</c:v>
                      </c:pt>
                      <c:pt idx="8">
                        <c:v>0.79349858057795675</c:v>
                      </c:pt>
                      <c:pt idx="9">
                        <c:v>0.78230129057953768</c:v>
                      </c:pt>
                      <c:pt idx="10">
                        <c:v>0.80572790115383341</c:v>
                      </c:pt>
                      <c:pt idx="11">
                        <c:v>0.80675395076277889</c:v>
                      </c:pt>
                      <c:pt idx="12">
                        <c:v>0.80801324020171605</c:v>
                      </c:pt>
                      <c:pt idx="13">
                        <c:v>0.80242454612729641</c:v>
                      </c:pt>
                      <c:pt idx="14">
                        <c:v>0.81887883676924955</c:v>
                      </c:pt>
                      <c:pt idx="15">
                        <c:v>0.81968794136329781</c:v>
                      </c:pt>
                      <c:pt idx="16">
                        <c:v>0.81586518284393494</c:v>
                      </c:pt>
                      <c:pt idx="17">
                        <c:v>0.82935494258663678</c:v>
                      </c:pt>
                      <c:pt idx="18">
                        <c:v>0.81706483143531083</c:v>
                      </c:pt>
                      <c:pt idx="19">
                        <c:v>0.83203381606814808</c:v>
                      </c:pt>
                      <c:pt idx="20">
                        <c:v>0.82586995575984234</c:v>
                      </c:pt>
                      <c:pt idx="21">
                        <c:v>0.83771750292831593</c:v>
                      </c:pt>
                      <c:pt idx="22">
                        <c:v>0.8343269900033663</c:v>
                      </c:pt>
                      <c:pt idx="23">
                        <c:v>0.84317203656456186</c:v>
                      </c:pt>
                      <c:pt idx="24">
                        <c:v>0.8525414861774957</c:v>
                      </c:pt>
                      <c:pt idx="25">
                        <c:v>0.83732579476965485</c:v>
                      </c:pt>
                      <c:pt idx="26">
                        <c:v>0.84174163028172333</c:v>
                      </c:pt>
                      <c:pt idx="27">
                        <c:v>0.85886518113791499</c:v>
                      </c:pt>
                      <c:pt idx="28">
                        <c:v>0.89430151507125855</c:v>
                      </c:pt>
                      <c:pt idx="29">
                        <c:v>0.87139998896765503</c:v>
                      </c:pt>
                      <c:pt idx="30">
                        <c:v>0.87355460129613161</c:v>
                      </c:pt>
                      <c:pt idx="31">
                        <c:v>0.87687089751508829</c:v>
                      </c:pt>
                      <c:pt idx="32">
                        <c:v>0.88376498394606329</c:v>
                      </c:pt>
                      <c:pt idx="33">
                        <c:v>0.85972912656568723</c:v>
                      </c:pt>
                      <c:pt idx="34">
                        <c:v>0.85344397742905576</c:v>
                      </c:pt>
                      <c:pt idx="35">
                        <c:v>0.8635153510120035</c:v>
                      </c:pt>
                      <c:pt idx="36">
                        <c:v>0.88182481787289135</c:v>
                      </c:pt>
                      <c:pt idx="37">
                        <c:v>0.87844416762631916</c:v>
                      </c:pt>
                      <c:pt idx="38">
                        <c:v>0.89815372719295683</c:v>
                      </c:pt>
                      <c:pt idx="39">
                        <c:v>0.91312786652069289</c:v>
                      </c:pt>
                      <c:pt idx="40">
                        <c:v>0.89459885558233077</c:v>
                      </c:pt>
                      <c:pt idx="41">
                        <c:v>0.88832650028242188</c:v>
                      </c:pt>
                      <c:pt idx="42">
                        <c:v>0.88977287058087862</c:v>
                      </c:pt>
                      <c:pt idx="43">
                        <c:v>0.90070402500798941</c:v>
                      </c:pt>
                      <c:pt idx="44">
                        <c:v>0.8947092150534619</c:v>
                      </c:pt>
                      <c:pt idx="45">
                        <c:v>0.90363550348807042</c:v>
                      </c:pt>
                      <c:pt idx="46">
                        <c:v>0.89122659466301413</c:v>
                      </c:pt>
                      <c:pt idx="47">
                        <c:v>0.88310501411085429</c:v>
                      </c:pt>
                      <c:pt idx="48">
                        <c:v>0.88169121433754638</c:v>
                      </c:pt>
                      <c:pt idx="49">
                        <c:v>0.89529272550046546</c:v>
                      </c:pt>
                      <c:pt idx="50">
                        <c:v>0.89842002453030312</c:v>
                      </c:pt>
                      <c:pt idx="51">
                        <c:v>0.9127554365216356</c:v>
                      </c:pt>
                      <c:pt idx="52">
                        <c:v>0.92896417654461394</c:v>
                      </c:pt>
                      <c:pt idx="53">
                        <c:v>0.91608271768614191</c:v>
                      </c:pt>
                      <c:pt idx="54">
                        <c:v>0.91300771072557962</c:v>
                      </c:pt>
                      <c:pt idx="55">
                        <c:v>0.91576575204050992</c:v>
                      </c:pt>
                      <c:pt idx="56">
                        <c:v>0.91598545612579896</c:v>
                      </c:pt>
                      <c:pt idx="57">
                        <c:v>0.90865171034296943</c:v>
                      </c:pt>
                      <c:pt idx="58">
                        <c:v>0.91899071842044533</c:v>
                      </c:pt>
                      <c:pt idx="59">
                        <c:v>0.91091617930348734</c:v>
                      </c:pt>
                      <c:pt idx="60">
                        <c:v>0.89683469913282232</c:v>
                      </c:pt>
                      <c:pt idx="61">
                        <c:v>0.89889903771734081</c:v>
                      </c:pt>
                      <c:pt idx="62">
                        <c:v>0.87700717537256367</c:v>
                      </c:pt>
                      <c:pt idx="63">
                        <c:v>0.87980361404810314</c:v>
                      </c:pt>
                      <c:pt idx="64">
                        <c:v>0.87357738003090679</c:v>
                      </c:pt>
                      <c:pt idx="65">
                        <c:v>0.87051442901252984</c:v>
                      </c:pt>
                      <c:pt idx="66">
                        <c:v>0.86815445935528146</c:v>
                      </c:pt>
                      <c:pt idx="67">
                        <c:v>0.85185770499466507</c:v>
                      </c:pt>
                      <c:pt idx="68">
                        <c:v>0.830407794822414</c:v>
                      </c:pt>
                      <c:pt idx="69">
                        <c:v>0.83109194043734336</c:v>
                      </c:pt>
                      <c:pt idx="70">
                        <c:v>0.82281586402429618</c:v>
                      </c:pt>
                      <c:pt idx="71">
                        <c:v>0.80334108766994616</c:v>
                      </c:pt>
                      <c:pt idx="72">
                        <c:v>0.80031620825765826</c:v>
                      </c:pt>
                      <c:pt idx="73">
                        <c:v>0.78601757969589658</c:v>
                      </c:pt>
                      <c:pt idx="74">
                        <c:v>0.78457322077561886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AF50-4291-BD41-5F6D8952DBA8}"/>
                  </c:ext>
                </c:extLst>
              </c15:ser>
            </c15:filteredLineSeries>
          </c:ext>
        </c:extLst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</a:t>
                </a:r>
                <a:r>
                  <a:rPr lang="en-US" sz="1200" baseline="0"/>
                  <a:t> Percentage of Total Generation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/>
              <a:t>10% Increase in Electricity Generation from Nuclear</a:t>
            </a:r>
          </a:p>
          <a:p>
            <a:pPr>
              <a:defRPr sz="2000"/>
            </a:pPr>
            <a:r>
              <a:rPr lang="en-US" sz="2000"/>
              <a:t>- Fuel Consumed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'Combined Consumption'!$A$2:$A$76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'Combined Consumption'!$B$2:$B$76</c:f>
              <c:numCache>
                <c:formatCode>0.00</c:formatCode>
                <c:ptCount val="75"/>
                <c:pt idx="0">
                  <c:v>76170329.98367399</c:v>
                </c:pt>
                <c:pt idx="1">
                  <c:v>83343756.921218991</c:v>
                </c:pt>
                <c:pt idx="2">
                  <c:v>95951116.792708188</c:v>
                </c:pt>
                <c:pt idx="3">
                  <c:v>97133391.645212695</c:v>
                </c:pt>
                <c:pt idx="4">
                  <c:v>105140170.24157879</c:v>
                </c:pt>
                <c:pt idx="5">
                  <c:v>107396762.24573369</c:v>
                </c:pt>
                <c:pt idx="6">
                  <c:v>130416142.18831649</c:v>
                </c:pt>
                <c:pt idx="7">
                  <c:v>143588283.50256118</c:v>
                </c:pt>
                <c:pt idx="8">
                  <c:v>145847387.5011504</c:v>
                </c:pt>
                <c:pt idx="9">
                  <c:v>141270584.444199</c:v>
                </c:pt>
                <c:pt idx="10">
                  <c:v>152790969.21591869</c:v>
                </c:pt>
                <c:pt idx="11">
                  <c:v>160286254.39880729</c:v>
                </c:pt>
                <c:pt idx="12">
                  <c:v>165275560.6891416</c:v>
                </c:pt>
                <c:pt idx="13">
                  <c:v>175373198.6240043</c:v>
                </c:pt>
                <c:pt idx="14">
                  <c:v>191717605.16964179</c:v>
                </c:pt>
                <c:pt idx="15">
                  <c:v>204502525.58090788</c:v>
                </c:pt>
                <c:pt idx="16">
                  <c:v>222068036.29857928</c:v>
                </c:pt>
                <c:pt idx="17">
                  <c:v>241743696.73020807</c:v>
                </c:pt>
                <c:pt idx="18">
                  <c:v>248736013.31424507</c:v>
                </c:pt>
                <c:pt idx="19">
                  <c:v>270140615.37704426</c:v>
                </c:pt>
                <c:pt idx="20">
                  <c:v>281808687.09636986</c:v>
                </c:pt>
                <c:pt idx="21">
                  <c:v>290463946.71746761</c:v>
                </c:pt>
                <c:pt idx="22">
                  <c:v>296922113.85732931</c:v>
                </c:pt>
                <c:pt idx="23">
                  <c:v>319118346.15459657</c:v>
                </c:pt>
                <c:pt idx="24">
                  <c:v>353086811.30407411</c:v>
                </c:pt>
                <c:pt idx="25">
                  <c:v>355444763.05475998</c:v>
                </c:pt>
                <c:pt idx="26">
                  <c:v>368282907.08519036</c:v>
                </c:pt>
                <c:pt idx="27">
                  <c:v>406755287.53689778</c:v>
                </c:pt>
                <c:pt idx="28">
                  <c:v>432841373.6063661</c:v>
                </c:pt>
                <c:pt idx="29">
                  <c:v>436568872.16154689</c:v>
                </c:pt>
                <c:pt idx="30">
                  <c:v>478132828.30150557</c:v>
                </c:pt>
                <c:pt idx="31">
                  <c:v>516436422.50385445</c:v>
                </c:pt>
                <c:pt idx="32">
                  <c:v>541404955.90605509</c:v>
                </c:pt>
                <c:pt idx="33">
                  <c:v>538564389.15244675</c:v>
                </c:pt>
                <c:pt idx="34">
                  <c:v>567182136.51332641</c:v>
                </c:pt>
                <c:pt idx="35">
                  <c:v>602732684.60599947</c:v>
                </c:pt>
                <c:pt idx="36">
                  <c:v>629441727.1514802</c:v>
                </c:pt>
                <c:pt idx="37">
                  <c:v>621472124.07693541</c:v>
                </c:pt>
                <c:pt idx="38">
                  <c:v>651262592.72824371</c:v>
                </c:pt>
                <c:pt idx="39">
                  <c:v>687983114.24888933</c:v>
                </c:pt>
                <c:pt idx="40">
                  <c:v>700518717.62497795</c:v>
                </c:pt>
                <c:pt idx="41">
                  <c:v>709932487.07433152</c:v>
                </c:pt>
                <c:pt idx="42">
                  <c:v>711118539.44392681</c:v>
                </c:pt>
                <c:pt idx="43">
                  <c:v>721296807.04774082</c:v>
                </c:pt>
                <c:pt idx="44">
                  <c:v>754455785.84630001</c:v>
                </c:pt>
                <c:pt idx="45">
                  <c:v>760542099.79200113</c:v>
                </c:pt>
                <c:pt idx="46">
                  <c:v>771316078.39373243</c:v>
                </c:pt>
                <c:pt idx="47">
                  <c:v>813672638.17734241</c:v>
                </c:pt>
                <c:pt idx="48">
                  <c:v>835846959.24255061</c:v>
                </c:pt>
                <c:pt idx="49">
                  <c:v>849686697.77752531</c:v>
                </c:pt>
                <c:pt idx="50">
                  <c:v>853589821.84751785</c:v>
                </c:pt>
                <c:pt idx="51">
                  <c:v>894321589.33944082</c:v>
                </c:pt>
                <c:pt idx="52">
                  <c:v>874918802.8080945</c:v>
                </c:pt>
                <c:pt idx="53">
                  <c:v>886779133.27370632</c:v>
                </c:pt>
                <c:pt idx="54">
                  <c:v>911826001.16756725</c:v>
                </c:pt>
                <c:pt idx="55">
                  <c:v>921942791.58581638</c:v>
                </c:pt>
                <c:pt idx="56">
                  <c:v>941190120.22541666</c:v>
                </c:pt>
                <c:pt idx="57">
                  <c:v>931348499.79192567</c:v>
                </c:pt>
                <c:pt idx="58">
                  <c:v>948136366.34164882</c:v>
                </c:pt>
                <c:pt idx="59">
                  <c:v>943998335.86543822</c:v>
                </c:pt>
                <c:pt idx="60">
                  <c:v>846972085.4548496</c:v>
                </c:pt>
                <c:pt idx="61">
                  <c:v>884552700.62490296</c:v>
                </c:pt>
                <c:pt idx="62">
                  <c:v>845935294.90549946</c:v>
                </c:pt>
                <c:pt idx="63">
                  <c:v>747113312.29738772</c:v>
                </c:pt>
                <c:pt idx="64">
                  <c:v>778329793.65047312</c:v>
                </c:pt>
                <c:pt idx="65">
                  <c:v>772560176.97635722</c:v>
                </c:pt>
                <c:pt idx="66">
                  <c:v>669905173.90313005</c:v>
                </c:pt>
                <c:pt idx="67">
                  <c:v>615574247.81556416</c:v>
                </c:pt>
                <c:pt idx="68">
                  <c:v>603271523.28788912</c:v>
                </c:pt>
                <c:pt idx="69">
                  <c:v>578073395.04588902</c:v>
                </c:pt>
                <c:pt idx="70">
                  <c:v>488614759.65432</c:v>
                </c:pt>
                <c:pt idx="71">
                  <c:v>395375449.26201028</c:v>
                </c:pt>
                <c:pt idx="72">
                  <c:v>454893747.27546149</c:v>
                </c:pt>
                <c:pt idx="73">
                  <c:v>428947502.82031345</c:v>
                </c:pt>
                <c:pt idx="74">
                  <c:v>351266728.45483351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8E4-413C-BC19-4E092A133543}"/>
            </c:ext>
          </c:extLst>
        </c:ser>
        <c:ser>
          <c:idx val="1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'Combined Consumption'!$A$2:$A$76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'Combined Consumption'!$G$2:$G$76</c:f>
              <c:numCache>
                <c:formatCode>0.00</c:formatCode>
                <c:ptCount val="75"/>
                <c:pt idx="0">
                  <c:v>10409257</c:v>
                </c:pt>
                <c:pt idx="1">
                  <c:v>11841097</c:v>
                </c:pt>
                <c:pt idx="2">
                  <c:v>10039365</c:v>
                </c:pt>
                <c:pt idx="3">
                  <c:v>10553226</c:v>
                </c:pt>
                <c:pt idx="4">
                  <c:v>12911366</c:v>
                </c:pt>
                <c:pt idx="5">
                  <c:v>10478965</c:v>
                </c:pt>
                <c:pt idx="6">
                  <c:v>11818018</c:v>
                </c:pt>
                <c:pt idx="7">
                  <c:v>11415627</c:v>
                </c:pt>
                <c:pt idx="8">
                  <c:v>12511801</c:v>
                </c:pt>
                <c:pt idx="9">
                  <c:v>12193719</c:v>
                </c:pt>
                <c:pt idx="10">
                  <c:v>13857291</c:v>
                </c:pt>
                <c:pt idx="11">
                  <c:v>13846613.116</c:v>
                </c:pt>
                <c:pt idx="12">
                  <c:v>13959211.946</c:v>
                </c:pt>
                <c:pt idx="13">
                  <c:v>14019158.157</c:v>
                </c:pt>
                <c:pt idx="14">
                  <c:v>14650232.687999999</c:v>
                </c:pt>
                <c:pt idx="15">
                  <c:v>15879129.621000001</c:v>
                </c:pt>
                <c:pt idx="16">
                  <c:v>18086805.530999999</c:v>
                </c:pt>
                <c:pt idx="17">
                  <c:v>22128970.077999998</c:v>
                </c:pt>
                <c:pt idx="18">
                  <c:v>25320676.929000001</c:v>
                </c:pt>
                <c:pt idx="19">
                  <c:v>29616772.333999999</c:v>
                </c:pt>
                <c:pt idx="20">
                  <c:v>39411228.795000002</c:v>
                </c:pt>
                <c:pt idx="21">
                  <c:v>53251451.344175093</c:v>
                </c:pt>
                <c:pt idx="22">
                  <c:v>62794877.925822504</c:v>
                </c:pt>
                <c:pt idx="23">
                  <c:v>78089178.870246589</c:v>
                </c:pt>
                <c:pt idx="24">
                  <c:v>88418593.59707579</c:v>
                </c:pt>
                <c:pt idx="25">
                  <c:v>84761947.645009294</c:v>
                </c:pt>
                <c:pt idx="26">
                  <c:v>79525810.489551991</c:v>
                </c:pt>
                <c:pt idx="27">
                  <c:v>87341222.956713706</c:v>
                </c:pt>
                <c:pt idx="28">
                  <c:v>98010192.117606297</c:v>
                </c:pt>
                <c:pt idx="29">
                  <c:v>100188037.86502311</c:v>
                </c:pt>
                <c:pt idx="30">
                  <c:v>82400655.406913593</c:v>
                </c:pt>
                <c:pt idx="31">
                  <c:v>66136201.015055291</c:v>
                </c:pt>
                <c:pt idx="32">
                  <c:v>55250453.548473701</c:v>
                </c:pt>
                <c:pt idx="33">
                  <c:v>39349489.276989803</c:v>
                </c:pt>
                <c:pt idx="34">
                  <c:v>38780139.539923206</c:v>
                </c:pt>
                <c:pt idx="35">
                  <c:v>32331334.380113404</c:v>
                </c:pt>
                <c:pt idx="36">
                  <c:v>27435838.669637904</c:v>
                </c:pt>
                <c:pt idx="37">
                  <c:v>36469406.268505305</c:v>
                </c:pt>
                <c:pt idx="38">
                  <c:v>31617663.531025998</c:v>
                </c:pt>
                <c:pt idx="39">
                  <c:v>39322062.797223493</c:v>
                </c:pt>
                <c:pt idx="40">
                  <c:v>42912864.336009502</c:v>
                </c:pt>
                <c:pt idx="41">
                  <c:v>32550130.380355299</c:v>
                </c:pt>
                <c:pt idx="42">
                  <c:v>30245973.619440302</c:v>
                </c:pt>
                <c:pt idx="43">
                  <c:v>25130814.605249297</c:v>
                </c:pt>
                <c:pt idx="44">
                  <c:v>28664743.279914301</c:v>
                </c:pt>
                <c:pt idx="45">
                  <c:v>27117829.340530399</c:v>
                </c:pt>
                <c:pt idx="46">
                  <c:v>19525077.790933602</c:v>
                </c:pt>
                <c:pt idx="47">
                  <c:v>21106024.648090601</c:v>
                </c:pt>
                <c:pt idx="48">
                  <c:v>23902018.1240272</c:v>
                </c:pt>
                <c:pt idx="49">
                  <c:v>33569557.666328996</c:v>
                </c:pt>
                <c:pt idx="50">
                  <c:v>31163811.325509697</c:v>
                </c:pt>
                <c:pt idx="51">
                  <c:v>29477867.094940398</c:v>
                </c:pt>
                <c:pt idx="52">
                  <c:v>32786898.1354203</c:v>
                </c:pt>
                <c:pt idx="53">
                  <c:v>25293386.343380302</c:v>
                </c:pt>
                <c:pt idx="54">
                  <c:v>31521943.670502197</c:v>
                </c:pt>
                <c:pt idx="55">
                  <c:v>31924347.626455899</c:v>
                </c:pt>
                <c:pt idx="56">
                  <c:v>32591393.918327302</c:v>
                </c:pt>
                <c:pt idx="57">
                  <c:v>17626963.272286702</c:v>
                </c:pt>
                <c:pt idx="58">
                  <c:v>17740862.759883501</c:v>
                </c:pt>
                <c:pt idx="59">
                  <c:v>12898932.829861999</c:v>
                </c:pt>
                <c:pt idx="60">
                  <c:v>10823532.149717301</c:v>
                </c:pt>
                <c:pt idx="61">
                  <c:v>10543031.817534899</c:v>
                </c:pt>
                <c:pt idx="62">
                  <c:v>8616939.6534727998</c:v>
                </c:pt>
                <c:pt idx="63">
                  <c:v>6180748.7056986</c:v>
                </c:pt>
                <c:pt idx="64">
                  <c:v>7478989.9412800996</c:v>
                </c:pt>
                <c:pt idx="65">
                  <c:v>8591396.8829562999</c:v>
                </c:pt>
                <c:pt idx="66">
                  <c:v>8026538.1969785998</c:v>
                </c:pt>
                <c:pt idx="67">
                  <c:v>7150855.2280960009</c:v>
                </c:pt>
                <c:pt idx="68">
                  <c:v>6360031.5164925996</c:v>
                </c:pt>
                <c:pt idx="69">
                  <c:v>7561556.3055721</c:v>
                </c:pt>
                <c:pt idx="70">
                  <c:v>5526441.1672965996</c:v>
                </c:pt>
                <c:pt idx="71">
                  <c:v>5456579.6062116995</c:v>
                </c:pt>
                <c:pt idx="72">
                  <c:v>6040356.7189931003</c:v>
                </c:pt>
                <c:pt idx="73">
                  <c:v>7045104.7103730999</c:v>
                </c:pt>
                <c:pt idx="74">
                  <c:v>5069418.4085176997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8E4-413C-BC19-4E092A133543}"/>
            </c:ext>
          </c:extLst>
        </c:ser>
        <c:ser>
          <c:idx val="3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'Combined Consumption'!$A$2:$A$76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'Combined Consumption'!$H$2:$H$76</c:f>
              <c:numCache>
                <c:formatCode>0</c:formatCode>
                <c:ptCount val="75"/>
                <c:pt idx="0">
                  <c:v>13202904</c:v>
                </c:pt>
                <c:pt idx="1">
                  <c:v>15094056</c:v>
                </c:pt>
                <c:pt idx="2">
                  <c:v>18333552</c:v>
                </c:pt>
                <c:pt idx="3">
                  <c:v>21842807.999999996</c:v>
                </c:pt>
                <c:pt idx="4">
                  <c:v>24822528</c:v>
                </c:pt>
                <c:pt idx="5">
                  <c:v>27971952</c:v>
                </c:pt>
                <c:pt idx="6">
                  <c:v>27678720</c:v>
                </c:pt>
                <c:pt idx="7">
                  <c:v>29743464</c:v>
                </c:pt>
                <c:pt idx="8">
                  <c:v>32067384.000000004</c:v>
                </c:pt>
                <c:pt idx="9">
                  <c:v>32948472.000000004</c:v>
                </c:pt>
                <c:pt idx="10">
                  <c:v>39084216</c:v>
                </c:pt>
                <c:pt idx="11">
                  <c:v>41394287.999999993</c:v>
                </c:pt>
                <c:pt idx="12">
                  <c:v>43802808</c:v>
                </c:pt>
                <c:pt idx="13">
                  <c:v>47183376</c:v>
                </c:pt>
                <c:pt idx="14">
                  <c:v>51467352</c:v>
                </c:pt>
                <c:pt idx="15">
                  <c:v>55749504.000000007</c:v>
                </c:pt>
                <c:pt idx="16">
                  <c:v>55706424.000000007</c:v>
                </c:pt>
                <c:pt idx="17">
                  <c:v>62638776</c:v>
                </c:pt>
                <c:pt idx="18">
                  <c:v>65912448</c:v>
                </c:pt>
                <c:pt idx="19">
                  <c:v>75549816</c:v>
                </c:pt>
                <c:pt idx="20">
                  <c:v>83703408</c:v>
                </c:pt>
                <c:pt idx="21">
                  <c:v>94364640.000000015</c:v>
                </c:pt>
                <c:pt idx="22">
                  <c:v>95424432</c:v>
                </c:pt>
                <c:pt idx="23">
                  <c:v>95445912</c:v>
                </c:pt>
                <c:pt idx="24">
                  <c:v>87844128</c:v>
                </c:pt>
                <c:pt idx="25">
                  <c:v>82642272</c:v>
                </c:pt>
                <c:pt idx="26">
                  <c:v>75784055.999999985</c:v>
                </c:pt>
                <c:pt idx="27">
                  <c:v>73940832</c:v>
                </c:pt>
                <c:pt idx="28">
                  <c:v>76588799.999999985</c:v>
                </c:pt>
                <c:pt idx="29">
                  <c:v>76520712</c:v>
                </c:pt>
                <c:pt idx="30">
                  <c:v>83772552</c:v>
                </c:pt>
                <c:pt idx="31">
                  <c:v>88358280</c:v>
                </c:pt>
                <c:pt idx="32">
                  <c:v>87363696</c:v>
                </c:pt>
                <c:pt idx="33">
                  <c:v>77412432</c:v>
                </c:pt>
                <c:pt idx="34">
                  <c:v>69858408</c:v>
                </c:pt>
                <c:pt idx="35">
                  <c:v>74672208</c:v>
                </c:pt>
                <c:pt idx="36">
                  <c:v>73057992</c:v>
                </c:pt>
                <c:pt idx="37">
                  <c:v>62456880</c:v>
                </c:pt>
                <c:pt idx="38">
                  <c:v>68257224</c:v>
                </c:pt>
                <c:pt idx="39">
                  <c:v>63254712</c:v>
                </c:pt>
                <c:pt idx="40">
                  <c:v>74524392</c:v>
                </c:pt>
                <c:pt idx="41">
                  <c:v>77870856</c:v>
                </c:pt>
                <c:pt idx="42">
                  <c:v>79582200</c:v>
                </c:pt>
                <c:pt idx="43">
                  <c:v>82748904.000000015</c:v>
                </c:pt>
                <c:pt idx="44">
                  <c:v>83351568</c:v>
                </c:pt>
                <c:pt idx="45">
                  <c:v>93661104</c:v>
                </c:pt>
                <c:pt idx="46">
                  <c:v>101676624</c:v>
                </c:pt>
                <c:pt idx="47">
                  <c:v>91365624</c:v>
                </c:pt>
                <c:pt idx="48">
                  <c:v>97555272</c:v>
                </c:pt>
                <c:pt idx="49">
                  <c:v>110118816</c:v>
                </c:pt>
                <c:pt idx="50">
                  <c:v>115668744</c:v>
                </c:pt>
                <c:pt idx="51">
                  <c:v>124951776</c:v>
                </c:pt>
                <c:pt idx="52">
                  <c:v>128215224</c:v>
                </c:pt>
                <c:pt idx="53">
                  <c:v>136125528</c:v>
                </c:pt>
                <c:pt idx="54">
                  <c:v>123245160.00000001</c:v>
                </c:pt>
                <c:pt idx="55">
                  <c:v>131130312</c:v>
                </c:pt>
                <c:pt idx="56">
                  <c:v>140859480.00000003</c:v>
                </c:pt>
                <c:pt idx="57">
                  <c:v>149330400.00000003</c:v>
                </c:pt>
                <c:pt idx="58">
                  <c:v>164193792</c:v>
                </c:pt>
                <c:pt idx="59">
                  <c:v>160041096</c:v>
                </c:pt>
                <c:pt idx="60">
                  <c:v>164940792.00000003</c:v>
                </c:pt>
                <c:pt idx="61">
                  <c:v>177292416</c:v>
                </c:pt>
                <c:pt idx="62">
                  <c:v>181772712</c:v>
                </c:pt>
                <c:pt idx="63">
                  <c:v>218659032</c:v>
                </c:pt>
                <c:pt idx="64">
                  <c:v>196578144</c:v>
                </c:pt>
                <c:pt idx="65">
                  <c:v>195503568</c:v>
                </c:pt>
                <c:pt idx="66">
                  <c:v>230720880.00000003</c:v>
                </c:pt>
                <c:pt idx="67">
                  <c:v>239646480.00000003</c:v>
                </c:pt>
                <c:pt idx="68">
                  <c:v>222373560.00000003</c:v>
                </c:pt>
                <c:pt idx="69">
                  <c:v>254383464</c:v>
                </c:pt>
                <c:pt idx="70">
                  <c:v>271184472</c:v>
                </c:pt>
                <c:pt idx="71">
                  <c:v>279161352</c:v>
                </c:pt>
                <c:pt idx="72">
                  <c:v>269486088</c:v>
                </c:pt>
                <c:pt idx="73">
                  <c:v>290197080</c:v>
                </c:pt>
                <c:pt idx="74">
                  <c:v>310564968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8E4-413C-BC19-4E092A133543}"/>
            </c:ext>
          </c:extLst>
        </c:ser>
        <c:ser>
          <c:idx val="5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'Combined Consumption'!$A$2:$A$76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'Combined Consumption'!$M$2:$M$76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13308.7862</c:v>
                </c:pt>
                <c:pt idx="43">
                  <c:v>16539.821</c:v>
                </c:pt>
                <c:pt idx="44">
                  <c:v>17347.579699999998</c:v>
                </c:pt>
                <c:pt idx="45">
                  <c:v>15539.738800000001</c:v>
                </c:pt>
                <c:pt idx="46">
                  <c:v>19655.4617</c:v>
                </c:pt>
                <c:pt idx="47">
                  <c:v>17770.691400000003</c:v>
                </c:pt>
                <c:pt idx="48">
                  <c:v>18539.985400000001</c:v>
                </c:pt>
                <c:pt idx="49">
                  <c:v>14693.5154</c:v>
                </c:pt>
                <c:pt idx="50">
                  <c:v>22617.243600000002</c:v>
                </c:pt>
                <c:pt idx="51">
                  <c:v>19809.320500000002</c:v>
                </c:pt>
                <c:pt idx="52">
                  <c:v>20270.896900000003</c:v>
                </c:pt>
                <c:pt idx="53">
                  <c:v>22001.808400000002</c:v>
                </c:pt>
                <c:pt idx="54">
                  <c:v>23963.508100000003</c:v>
                </c:pt>
                <c:pt idx="55">
                  <c:v>19270.814699999999</c:v>
                </c:pt>
                <c:pt idx="56">
                  <c:v>22424.920100000003</c:v>
                </c:pt>
                <c:pt idx="57">
                  <c:v>19886.249900000003</c:v>
                </c:pt>
                <c:pt idx="58">
                  <c:v>17501.4385</c:v>
                </c:pt>
                <c:pt idx="59">
                  <c:v>19732.391100000001</c:v>
                </c:pt>
                <c:pt idx="60">
                  <c:v>19001.561799999999</c:v>
                </c:pt>
                <c:pt idx="61">
                  <c:v>17039.862100000002</c:v>
                </c:pt>
                <c:pt idx="62">
                  <c:v>19578.532299999999</c:v>
                </c:pt>
                <c:pt idx="63">
                  <c:v>19040.0265</c:v>
                </c:pt>
                <c:pt idx="64">
                  <c:v>16385.962200000002</c:v>
                </c:pt>
                <c:pt idx="65">
                  <c:v>19424.673500000001</c:v>
                </c:pt>
                <c:pt idx="66">
                  <c:v>18232.267800000001</c:v>
                </c:pt>
                <c:pt idx="67">
                  <c:v>16039.7799</c:v>
                </c:pt>
                <c:pt idx="68">
                  <c:v>17501.4385</c:v>
                </c:pt>
                <c:pt idx="69">
                  <c:v>19386.2088</c:v>
                </c:pt>
                <c:pt idx="70">
                  <c:v>16616.750400000001</c:v>
                </c:pt>
                <c:pt idx="71">
                  <c:v>18693.8442</c:v>
                </c:pt>
                <c:pt idx="72">
                  <c:v>17078.326800000003</c:v>
                </c:pt>
                <c:pt idx="73">
                  <c:v>17078.326800000003</c:v>
                </c:pt>
                <c:pt idx="74">
                  <c:v>16886.0033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8E4-413C-BC19-4E092A133543}"/>
            </c:ext>
          </c:extLst>
        </c:ser>
        <c:ser>
          <c:idx val="11"/>
          <c:order val="4"/>
          <c:tx>
            <c:v>Simulated Coal</c:v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'Analysis-Prediction'!$S$3:$S$77</c:f>
              <c:numCache>
                <c:formatCode>0</c:formatCode>
                <c:ptCount val="75"/>
                <c:pt idx="0">
                  <c:v>76170329.98367399</c:v>
                </c:pt>
                <c:pt idx="1">
                  <c:v>83343756.921218991</c:v>
                </c:pt>
                <c:pt idx="2">
                  <c:v>95951116.792708188</c:v>
                </c:pt>
                <c:pt idx="3">
                  <c:v>97133391.645212695</c:v>
                </c:pt>
                <c:pt idx="4">
                  <c:v>105140170.24157879</c:v>
                </c:pt>
                <c:pt idx="5">
                  <c:v>107396762.24573369</c:v>
                </c:pt>
                <c:pt idx="6">
                  <c:v>130416142.18831648</c:v>
                </c:pt>
                <c:pt idx="7">
                  <c:v>143588283.50256118</c:v>
                </c:pt>
                <c:pt idx="8">
                  <c:v>145847251.78132778</c:v>
                </c:pt>
                <c:pt idx="9">
                  <c:v>141268332.38208884</c:v>
                </c:pt>
                <c:pt idx="10">
                  <c:v>152788437.65360135</c:v>
                </c:pt>
                <c:pt idx="11">
                  <c:v>160279385.61699912</c:v>
                </c:pt>
                <c:pt idx="12">
                  <c:v>165253463.01045352</c:v>
                </c:pt>
                <c:pt idx="13">
                  <c:v>175343730.358821</c:v>
                </c:pt>
                <c:pt idx="14">
                  <c:v>191676049.37587517</c:v>
                </c:pt>
                <c:pt idx="15">
                  <c:v>204459223.89652488</c:v>
                </c:pt>
                <c:pt idx="16">
                  <c:v>222020625.83230996</c:v>
                </c:pt>
                <c:pt idx="17">
                  <c:v>241671191.54024896</c:v>
                </c:pt>
                <c:pt idx="18">
                  <c:v>248635343.07068425</c:v>
                </c:pt>
                <c:pt idx="19">
                  <c:v>269975899.74038523</c:v>
                </c:pt>
                <c:pt idx="20">
                  <c:v>281623371.74561685</c:v>
                </c:pt>
                <c:pt idx="21">
                  <c:v>290164237.47731441</c:v>
                </c:pt>
                <c:pt idx="22">
                  <c:v>296393247.26013339</c:v>
                </c:pt>
                <c:pt idx="23">
                  <c:v>318372192.44829142</c:v>
                </c:pt>
                <c:pt idx="24">
                  <c:v>351927706.86696208</c:v>
                </c:pt>
                <c:pt idx="25">
                  <c:v>353814694.24768466</c:v>
                </c:pt>
                <c:pt idx="26">
                  <c:v>365799648.13669902</c:v>
                </c:pt>
                <c:pt idx="27">
                  <c:v>404011636.78640038</c:v>
                </c:pt>
                <c:pt idx="28">
                  <c:v>429167310.29799706</c:v>
                </c:pt>
                <c:pt idx="29">
                  <c:v>432446574.59151405</c:v>
                </c:pt>
                <c:pt idx="30">
                  <c:v>474350081.25117779</c:v>
                </c:pt>
                <c:pt idx="31">
                  <c:v>512714847.93151665</c:v>
                </c:pt>
                <c:pt idx="32">
                  <c:v>537315129.07430482</c:v>
                </c:pt>
                <c:pt idx="33">
                  <c:v>534305690.48156595</c:v>
                </c:pt>
                <c:pt idx="34">
                  <c:v>562773550.28926325</c:v>
                </c:pt>
                <c:pt idx="35">
                  <c:v>597826513.78850329</c:v>
                </c:pt>
                <c:pt idx="36">
                  <c:v>623700193.9875052</c:v>
                </c:pt>
                <c:pt idx="37">
                  <c:v>615282984.83998215</c:v>
                </c:pt>
                <c:pt idx="38">
                  <c:v>644510660.32773566</c:v>
                </c:pt>
                <c:pt idx="39">
                  <c:v>680139067.79190171</c:v>
                </c:pt>
                <c:pt idx="40">
                  <c:v>692607151.85946131</c:v>
                </c:pt>
                <c:pt idx="41">
                  <c:v>701249186.14801037</c:v>
                </c:pt>
                <c:pt idx="42">
                  <c:v>701863191.0046314</c:v>
                </c:pt>
                <c:pt idx="43">
                  <c:v>711985140.64309049</c:v>
                </c:pt>
                <c:pt idx="44">
                  <c:v>745240382.11340034</c:v>
                </c:pt>
                <c:pt idx="45">
                  <c:v>750798187.25852656</c:v>
                </c:pt>
                <c:pt idx="46">
                  <c:v>761047424.08206558</c:v>
                </c:pt>
                <c:pt idx="47">
                  <c:v>803345013.5678283</c:v>
                </c:pt>
                <c:pt idx="48">
                  <c:v>826227353.31659806</c:v>
                </c:pt>
                <c:pt idx="49">
                  <c:v>839373618.33161092</c:v>
                </c:pt>
                <c:pt idx="50">
                  <c:v>842441208.55392361</c:v>
                </c:pt>
                <c:pt idx="51">
                  <c:v>882755555.42667425</c:v>
                </c:pt>
                <c:pt idx="52">
                  <c:v>863010098.46804976</c:v>
                </c:pt>
                <c:pt idx="53">
                  <c:v>874710674.56378961</c:v>
                </c:pt>
                <c:pt idx="54">
                  <c:v>899938419.89528072</c:v>
                </c:pt>
                <c:pt idx="55">
                  <c:v>909561453.83537924</c:v>
                </c:pt>
                <c:pt idx="56">
                  <c:v>928874559.06820655</c:v>
                </c:pt>
                <c:pt idx="57">
                  <c:v>918941177.70945525</c:v>
                </c:pt>
                <c:pt idx="58">
                  <c:v>935382757.66328394</c:v>
                </c:pt>
                <c:pt idx="59">
                  <c:v>931113246.9182235</c:v>
                </c:pt>
                <c:pt idx="60">
                  <c:v>834018615.69007671</c:v>
                </c:pt>
                <c:pt idx="61">
                  <c:v>871534675.65516305</c:v>
                </c:pt>
                <c:pt idx="62">
                  <c:v>832964703.47454691</c:v>
                </c:pt>
                <c:pt idx="63">
                  <c:v>731570661.63895142</c:v>
                </c:pt>
                <c:pt idx="64">
                  <c:v>764383192.11968684</c:v>
                </c:pt>
                <c:pt idx="65">
                  <c:v>759474405.30158246</c:v>
                </c:pt>
                <c:pt idx="66">
                  <c:v>656596904.19864035</c:v>
                </c:pt>
                <c:pt idx="67">
                  <c:v>600054287.81933475</c:v>
                </c:pt>
                <c:pt idx="68">
                  <c:v>586337384.27323329</c:v>
                </c:pt>
                <c:pt idx="69">
                  <c:v>562952052.90132236</c:v>
                </c:pt>
                <c:pt idx="70">
                  <c:v>469890096.45625573</c:v>
                </c:pt>
                <c:pt idx="71">
                  <c:v>376667559.81159341</c:v>
                </c:pt>
                <c:pt idx="72">
                  <c:v>437732549.33573651</c:v>
                </c:pt>
                <c:pt idx="73">
                  <c:v>413573008.39933425</c:v>
                </c:pt>
                <c:pt idx="74">
                  <c:v>332267346.24502361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8E4-413C-BC19-4E092A133543}"/>
            </c:ext>
          </c:extLst>
        </c:ser>
        <c:ser>
          <c:idx val="2"/>
          <c:order val="5"/>
          <c:tx>
            <c:v>Simulated Petroleum</c:v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65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68E4-413C-BC19-4E092A133543}"/>
              </c:ext>
            </c:extLst>
          </c:dPt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'Analysis-Prediction'!$T$3:$T$77</c:f>
              <c:numCache>
                <c:formatCode>0</c:formatCode>
                <c:ptCount val="75"/>
                <c:pt idx="0">
                  <c:v>10409257</c:v>
                </c:pt>
                <c:pt idx="1">
                  <c:v>11841097</c:v>
                </c:pt>
                <c:pt idx="2">
                  <c:v>10039365</c:v>
                </c:pt>
                <c:pt idx="3">
                  <c:v>10553226</c:v>
                </c:pt>
                <c:pt idx="4">
                  <c:v>12911366</c:v>
                </c:pt>
                <c:pt idx="5">
                  <c:v>10478965</c:v>
                </c:pt>
                <c:pt idx="6">
                  <c:v>11818018</c:v>
                </c:pt>
                <c:pt idx="7">
                  <c:v>11415627</c:v>
                </c:pt>
                <c:pt idx="8">
                  <c:v>12511701.418899925</c:v>
                </c:pt>
                <c:pt idx="9">
                  <c:v>12192060.904737983</c:v>
                </c:pt>
                <c:pt idx="10">
                  <c:v>13855436.042747166</c:v>
                </c:pt>
                <c:pt idx="11">
                  <c:v>13841629.070545701</c:v>
                </c:pt>
                <c:pt idx="12">
                  <c:v>13942984.019150591</c:v>
                </c:pt>
                <c:pt idx="13">
                  <c:v>13997459.183301635</c:v>
                </c:pt>
                <c:pt idx="14">
                  <c:v>14620070.708556354</c:v>
                </c:pt>
                <c:pt idx="15">
                  <c:v>15848063.545572123</c:v>
                </c:pt>
                <c:pt idx="16">
                  <c:v>18052784.566777471</c:v>
                </c:pt>
                <c:pt idx="17">
                  <c:v>22077381.824488737</c:v>
                </c:pt>
                <c:pt idx="18">
                  <c:v>25248299.635963313</c:v>
                </c:pt>
                <c:pt idx="19">
                  <c:v>29498160.212490834</c:v>
                </c:pt>
                <c:pt idx="20">
                  <c:v>39278494.037339106</c:v>
                </c:pt>
                <c:pt idx="21">
                  <c:v>53041313.244659364</c:v>
                </c:pt>
                <c:pt idx="22">
                  <c:v>62432708.075932823</c:v>
                </c:pt>
                <c:pt idx="23">
                  <c:v>77575872.938348487</c:v>
                </c:pt>
                <c:pt idx="24">
                  <c:v>87635888.245458275</c:v>
                </c:pt>
                <c:pt idx="25">
                  <c:v>83691844.025417611</c:v>
                </c:pt>
                <c:pt idx="26">
                  <c:v>77944022.421235323</c:v>
                </c:pt>
                <c:pt idx="27">
                  <c:v>85602490.148519188</c:v>
                </c:pt>
                <c:pt idx="28">
                  <c:v>95721845.510118917</c:v>
                </c:pt>
                <c:pt idx="29">
                  <c:v>97659481.117240742</c:v>
                </c:pt>
                <c:pt idx="30">
                  <c:v>80091686.492978022</c:v>
                </c:pt>
                <c:pt idx="31">
                  <c:v>63885764.366704062</c:v>
                </c:pt>
                <c:pt idx="32">
                  <c:v>52817666.326773897</c:v>
                </c:pt>
                <c:pt idx="33">
                  <c:v>36822883.204457372</c:v>
                </c:pt>
                <c:pt idx="34">
                  <c:v>36152930.647422634</c:v>
                </c:pt>
                <c:pt idx="35">
                  <c:v>29384164.041188668</c:v>
                </c:pt>
                <c:pt idx="36">
                  <c:v>23933963.056826845</c:v>
                </c:pt>
                <c:pt idx="37">
                  <c:v>32784341.526505742</c:v>
                </c:pt>
                <c:pt idx="38">
                  <c:v>27568299.751722716</c:v>
                </c:pt>
                <c:pt idx="39">
                  <c:v>34683216.067832485</c:v>
                </c:pt>
                <c:pt idx="40">
                  <c:v>38150722.112399317</c:v>
                </c:pt>
                <c:pt idx="41">
                  <c:v>27284467.088359587</c:v>
                </c:pt>
                <c:pt idx="42">
                  <c:v>24770817.285751469</c:v>
                </c:pt>
                <c:pt idx="43">
                  <c:v>19511161.684375871</c:v>
                </c:pt>
                <c:pt idx="44">
                  <c:v>23133548.260976411</c:v>
                </c:pt>
                <c:pt idx="45">
                  <c:v>21251077.108488977</c:v>
                </c:pt>
                <c:pt idx="46">
                  <c:v>13093662.11254557</c:v>
                </c:pt>
                <c:pt idx="47">
                  <c:v>14758386.271716779</c:v>
                </c:pt>
                <c:pt idx="48">
                  <c:v>18110301.568088293</c:v>
                </c:pt>
                <c:pt idx="49">
                  <c:v>27401028.108126279</c:v>
                </c:pt>
                <c:pt idx="50">
                  <c:v>24381385.962686013</c:v>
                </c:pt>
                <c:pt idx="51">
                  <c:v>22435782.175985683</c:v>
                </c:pt>
                <c:pt idx="52">
                  <c:v>25734816.815365683</c:v>
                </c:pt>
                <c:pt idx="53">
                  <c:v>17964085.938285198</c:v>
                </c:pt>
                <c:pt idx="54">
                  <c:v>24463916.152055293</c:v>
                </c:pt>
                <c:pt idx="55">
                  <c:v>24607283.856807798</c:v>
                </c:pt>
                <c:pt idx="56">
                  <c:v>25298118.96167586</c:v>
                </c:pt>
                <c:pt idx="57">
                  <c:v>9880252.108559195</c:v>
                </c:pt>
                <c:pt idx="58">
                  <c:v>9962071.4726966638</c:v>
                </c:pt>
                <c:pt idx="59">
                  <c:v>4815185.4847280346</c:v>
                </c:pt>
                <c:pt idx="60">
                  <c:v>2775332.5764512718</c:v>
                </c:pt>
                <c:pt idx="61">
                  <c:v>2365210.5229851138</c:v>
                </c:pt>
                <c:pt idx="62">
                  <c:v>568923.30253883649</c:v>
                </c:pt>
                <c:pt idx="63">
                  <c:v>0</c:v>
                </c:pt>
                <c:pt idx="64">
                  <c:v>0</c:v>
                </c:pt>
                <c:pt idx="65">
                  <c:v>450569.76994190033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8E4-413C-BC19-4E092A133543}"/>
            </c:ext>
          </c:extLst>
        </c:ser>
        <c:ser>
          <c:idx val="4"/>
          <c:order val="6"/>
          <c:tx>
            <c:v>Simulated Natural Gas</c:v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'Analysis-Prediction'!$U$3:$U$77</c:f>
              <c:numCache>
                <c:formatCode>0</c:formatCode>
                <c:ptCount val="75"/>
                <c:pt idx="0">
                  <c:v>13202904</c:v>
                </c:pt>
                <c:pt idx="1">
                  <c:v>15094056</c:v>
                </c:pt>
                <c:pt idx="2">
                  <c:v>18333552</c:v>
                </c:pt>
                <c:pt idx="3">
                  <c:v>21842807.999999996</c:v>
                </c:pt>
                <c:pt idx="4">
                  <c:v>24822528</c:v>
                </c:pt>
                <c:pt idx="5">
                  <c:v>27971952</c:v>
                </c:pt>
                <c:pt idx="6">
                  <c:v>27678720</c:v>
                </c:pt>
                <c:pt idx="7">
                  <c:v>29743464</c:v>
                </c:pt>
                <c:pt idx="8">
                  <c:v>32067293.498658091</c:v>
                </c:pt>
                <c:pt idx="9">
                  <c:v>32946961.660312667</c:v>
                </c:pt>
                <c:pt idx="10">
                  <c:v>39082544.602134712</c:v>
                </c:pt>
                <c:pt idx="11">
                  <c:v>41389761.865530066</c:v>
                </c:pt>
                <c:pt idx="12">
                  <c:v>43788213.196210347</c:v>
                </c:pt>
                <c:pt idx="13">
                  <c:v>47164007.0997582</c:v>
                </c:pt>
                <c:pt idx="14">
                  <c:v>51440020.155719101</c:v>
                </c:pt>
                <c:pt idx="15">
                  <c:v>55721273.140092172</c:v>
                </c:pt>
                <c:pt idx="16">
                  <c:v>55675777.351189382</c:v>
                </c:pt>
                <c:pt idx="17">
                  <c:v>62592886.001594529</c:v>
                </c:pt>
                <c:pt idx="18">
                  <c:v>65848933.03629382</c:v>
                </c:pt>
                <c:pt idx="19">
                  <c:v>75446178.460546985</c:v>
                </c:pt>
                <c:pt idx="20">
                  <c:v>83586808.215958714</c:v>
                </c:pt>
                <c:pt idx="21">
                  <c:v>94180710.106618479</c:v>
                </c:pt>
                <c:pt idx="22">
                  <c:v>95100385.181860432</c:v>
                </c:pt>
                <c:pt idx="23">
                  <c:v>94987911.734383002</c:v>
                </c:pt>
                <c:pt idx="24">
                  <c:v>87126998.823776141</c:v>
                </c:pt>
                <c:pt idx="25">
                  <c:v>81661303.392922893</c:v>
                </c:pt>
                <c:pt idx="26">
                  <c:v>74330411.806465745</c:v>
                </c:pt>
                <c:pt idx="27">
                  <c:v>72342143.688935086</c:v>
                </c:pt>
                <c:pt idx="28">
                  <c:v>74492286.745630831</c:v>
                </c:pt>
                <c:pt idx="29">
                  <c:v>74212133.699439824</c:v>
                </c:pt>
                <c:pt idx="30">
                  <c:v>81610091.697628081</c:v>
                </c:pt>
                <c:pt idx="31">
                  <c:v>86222175.304170012</c:v>
                </c:pt>
                <c:pt idx="32">
                  <c:v>85067249.33979328</c:v>
                </c:pt>
                <c:pt idx="33">
                  <c:v>75022099.951754853</c:v>
                </c:pt>
                <c:pt idx="34">
                  <c:v>67363463.160462752</c:v>
                </c:pt>
                <c:pt idx="35">
                  <c:v>71930037.259745702</c:v>
                </c:pt>
                <c:pt idx="36">
                  <c:v>69857436.940248877</c:v>
                </c:pt>
                <c:pt idx="37">
                  <c:v>58988248.465844184</c:v>
                </c:pt>
                <c:pt idx="38">
                  <c:v>64457624.935074694</c:v>
                </c:pt>
                <c:pt idx="39">
                  <c:v>58859480.526838243</c:v>
                </c:pt>
                <c:pt idx="40">
                  <c:v>70101196.006751955</c:v>
                </c:pt>
                <c:pt idx="41">
                  <c:v>73032655.272212341</c:v>
                </c:pt>
                <c:pt idx="42">
                  <c:v>74468568.341254249</c:v>
                </c:pt>
                <c:pt idx="43">
                  <c:v>77643008.946152985</c:v>
                </c:pt>
                <c:pt idx="44">
                  <c:v>78396815.914959505</c:v>
                </c:pt>
                <c:pt idx="45">
                  <c:v>88476939.974485889</c:v>
                </c:pt>
                <c:pt idx="46">
                  <c:v>96231907.772612706</c:v>
                </c:pt>
                <c:pt idx="47">
                  <c:v>85940250.406543195</c:v>
                </c:pt>
                <c:pt idx="48">
                  <c:v>92439473.342398793</c:v>
                </c:pt>
                <c:pt idx="49">
                  <c:v>104614809.50461642</c:v>
                </c:pt>
                <c:pt idx="50">
                  <c:v>109732383.18004262</c:v>
                </c:pt>
                <c:pt idx="51">
                  <c:v>118889725.62020762</c:v>
                </c:pt>
                <c:pt idx="52">
                  <c:v>122294145.81831075</c:v>
                </c:pt>
                <c:pt idx="53">
                  <c:v>130300857.73166783</c:v>
                </c:pt>
                <c:pt idx="54">
                  <c:v>117714529.76947351</c:v>
                </c:pt>
                <c:pt idx="55">
                  <c:v>125634741.61645456</c:v>
                </c:pt>
                <c:pt idx="56">
                  <c:v>135490193.96587151</c:v>
                </c:pt>
                <c:pt idx="57">
                  <c:v>143994843.85456753</c:v>
                </c:pt>
                <c:pt idx="58">
                  <c:v>158776603.54841241</c:v>
                </c:pt>
                <c:pt idx="59">
                  <c:v>154680882.35943681</c:v>
                </c:pt>
                <c:pt idx="60">
                  <c:v>159718325.78604704</c:v>
                </c:pt>
                <c:pt idx="61">
                  <c:v>172001718.58035836</c:v>
                </c:pt>
                <c:pt idx="62">
                  <c:v>176603793.24818975</c:v>
                </c:pt>
                <c:pt idx="63">
                  <c:v>213708980.48956943</c:v>
                </c:pt>
                <c:pt idx="64">
                  <c:v>191553488.48856941</c:v>
                </c:pt>
                <c:pt idx="65">
                  <c:v>190475531.39543262</c:v>
                </c:pt>
                <c:pt idx="66">
                  <c:v>225772022.74859372</c:v>
                </c:pt>
                <c:pt idx="67">
                  <c:v>234619660.49575409</c:v>
                </c:pt>
                <c:pt idx="68">
                  <c:v>217393106.63906577</c:v>
                </c:pt>
                <c:pt idx="69">
                  <c:v>249382755.7632347</c:v>
                </c:pt>
                <c:pt idx="70">
                  <c:v>266240321.06311387</c:v>
                </c:pt>
                <c:pt idx="71">
                  <c:v>274333048.67449528</c:v>
                </c:pt>
                <c:pt idx="72">
                  <c:v>264743144.98080802</c:v>
                </c:pt>
                <c:pt idx="73">
                  <c:v>285481516.32697248</c:v>
                </c:pt>
                <c:pt idx="74">
                  <c:v>305845969.6285674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8E4-413C-BC19-4E092A133543}"/>
            </c:ext>
          </c:extLst>
        </c:ser>
        <c:ser>
          <c:idx val="6"/>
          <c:order val="7"/>
          <c:tx>
            <c:v>Simulated Nuclear</c:v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'Analysis-Prediction'!$A$3:$A$77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'Analysis-Prediction'!$V$3:$V$77</c:f>
              <c:numCache>
                <c:formatCode>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14639.66482</c:v>
                </c:pt>
                <c:pt idx="43">
                  <c:v>18193.803099999997</c:v>
                </c:pt>
                <c:pt idx="44">
                  <c:v>19082.337670000001</c:v>
                </c:pt>
                <c:pt idx="45">
                  <c:v>17093.712680000001</c:v>
                </c:pt>
                <c:pt idx="46">
                  <c:v>21621.007869999998</c:v>
                </c:pt>
                <c:pt idx="47">
                  <c:v>19547.760540000003</c:v>
                </c:pt>
                <c:pt idx="48">
                  <c:v>20393.983939999998</c:v>
                </c:pt>
                <c:pt idx="49">
                  <c:v>16162.86694</c:v>
                </c:pt>
                <c:pt idx="50">
                  <c:v>24878.967960000005</c:v>
                </c:pt>
                <c:pt idx="51">
                  <c:v>21790.252550000008</c:v>
                </c:pt>
                <c:pt idx="52">
                  <c:v>22297.986590000008</c:v>
                </c:pt>
                <c:pt idx="53">
                  <c:v>24201.989240000006</c:v>
                </c:pt>
                <c:pt idx="54">
                  <c:v>26359.858910000006</c:v>
                </c:pt>
                <c:pt idx="55">
                  <c:v>21197.896170000004</c:v>
                </c:pt>
                <c:pt idx="56">
                  <c:v>24667.412110000005</c:v>
                </c:pt>
                <c:pt idx="57">
                  <c:v>21874.874890000003</c:v>
                </c:pt>
                <c:pt idx="58">
                  <c:v>19251.582350000004</c:v>
                </c:pt>
                <c:pt idx="59">
                  <c:v>21705.630210000007</c:v>
                </c:pt>
                <c:pt idx="60">
                  <c:v>20901.717980000005</c:v>
                </c:pt>
                <c:pt idx="61">
                  <c:v>18743.848310000005</c:v>
                </c:pt>
                <c:pt idx="62">
                  <c:v>21536.38553</c:v>
                </c:pt>
                <c:pt idx="63">
                  <c:v>20944.029150000002</c:v>
                </c:pt>
                <c:pt idx="64">
                  <c:v>18024.558420000005</c:v>
                </c:pt>
                <c:pt idx="65">
                  <c:v>21367.140850000003</c:v>
                </c:pt>
                <c:pt idx="66">
                  <c:v>20055.494580000002</c:v>
                </c:pt>
                <c:pt idx="67">
                  <c:v>17643.757890000001</c:v>
                </c:pt>
                <c:pt idx="68">
                  <c:v>19251.582350000004</c:v>
                </c:pt>
                <c:pt idx="69">
                  <c:v>21324.829680000003</c:v>
                </c:pt>
                <c:pt idx="70">
                  <c:v>18278.425440000003</c:v>
                </c:pt>
                <c:pt idx="71">
                  <c:v>20563.228620000005</c:v>
                </c:pt>
                <c:pt idx="72">
                  <c:v>18786.159480000006</c:v>
                </c:pt>
                <c:pt idx="73">
                  <c:v>18786.159480000006</c:v>
                </c:pt>
                <c:pt idx="74">
                  <c:v>18574.603630000001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8E4-413C-BC19-4E092A133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/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Fuel</a:t>
                </a:r>
                <a:r>
                  <a:rPr lang="en-US" sz="1200" baseline="0"/>
                  <a:t> Consumption</a:t>
                </a:r>
              </a:p>
              <a:p>
                <a:pPr>
                  <a:defRPr sz="1200"/>
                </a:pPr>
                <a:r>
                  <a:rPr lang="en-US" sz="1200" baseline="0"/>
                  <a:t>(Metric Tons)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/>
              <a:t>10% Increase in Electricity Generation from Nuclear</a:t>
            </a:r>
          </a:p>
          <a:p>
            <a:pPr>
              <a:defRPr sz="2000"/>
            </a:pPr>
            <a:r>
              <a:rPr lang="en-US" sz="2000"/>
              <a:t>- Waste</a:t>
            </a:r>
            <a:r>
              <a:rPr lang="en-US" sz="2000" baseline="0"/>
              <a:t> Produced b</a:t>
            </a:r>
            <a:r>
              <a:rPr lang="en-US" sz="2000"/>
              <a:t>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'Combined Waste'!$A$2:$A$76</c15:sqref>
                  </c15:fullRef>
                </c:ext>
              </c:extLst>
              <c:f>'Combined Waste'!$A$22:$A$76</c:f>
              <c:numCache>
                <c:formatCode>0</c:formatCode>
                <c:ptCount val="55"/>
                <c:pt idx="0" formatCode="General">
                  <c:v>1969</c:v>
                </c:pt>
                <c:pt idx="1" formatCode="General">
                  <c:v>1970</c:v>
                </c:pt>
                <c:pt idx="2" formatCode="General">
                  <c:v>1971</c:v>
                </c:pt>
                <c:pt idx="3" formatCode="General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Waste'!$B$2:$B$76</c15:sqref>
                  </c15:fullRef>
                </c:ext>
              </c:extLst>
              <c:f>'Combined Waste'!$B$22:$B$76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823529000</c:v>
                </c:pt>
                <c:pt idx="5">
                  <c:v>811700000</c:v>
                </c:pt>
                <c:pt idx="6">
                  <c:v>835650000</c:v>
                </c:pt>
                <c:pt idx="7">
                  <c:v>924524000</c:v>
                </c:pt>
                <c:pt idx="8">
                  <c:v>976055000</c:v>
                </c:pt>
                <c:pt idx="9">
                  <c:v>973796000</c:v>
                </c:pt>
                <c:pt idx="10">
                  <c:v>1070969000</c:v>
                </c:pt>
                <c:pt idx="11">
                  <c:v>1153029000</c:v>
                </c:pt>
                <c:pt idx="12">
                  <c:v>1196855000</c:v>
                </c:pt>
                <c:pt idx="13">
                  <c:v>1196730000</c:v>
                </c:pt>
                <c:pt idx="14">
                  <c:v>1256694000</c:v>
                </c:pt>
                <c:pt idx="15">
                  <c:v>1333440000</c:v>
                </c:pt>
                <c:pt idx="16">
                  <c:v>1383158000</c:v>
                </c:pt>
                <c:pt idx="17">
                  <c:v>1373790000</c:v>
                </c:pt>
                <c:pt idx="18">
                  <c:v>1443194000</c:v>
                </c:pt>
                <c:pt idx="19">
                  <c:v>1507543000</c:v>
                </c:pt>
                <c:pt idx="20">
                  <c:v>1534865000</c:v>
                </c:pt>
                <c:pt idx="21">
                  <c:v>1546633000</c:v>
                </c:pt>
                <c:pt idx="22">
                  <c:v>1547351000</c:v>
                </c:pt>
                <c:pt idx="23">
                  <c:v>1568513000</c:v>
                </c:pt>
                <c:pt idx="24">
                  <c:v>1631779000</c:v>
                </c:pt>
                <c:pt idx="25">
                  <c:v>1637942000</c:v>
                </c:pt>
                <c:pt idx="26">
                  <c:v>1659996000</c:v>
                </c:pt>
                <c:pt idx="27">
                  <c:v>1751495000</c:v>
                </c:pt>
                <c:pt idx="28">
                  <c:v>1795994000</c:v>
                </c:pt>
                <c:pt idx="29">
                  <c:v>1826963000</c:v>
                </c:pt>
                <c:pt idx="30">
                  <c:v>1835150000</c:v>
                </c:pt>
                <c:pt idx="31">
                  <c:v>1926174000</c:v>
                </c:pt>
                <c:pt idx="32">
                  <c:v>1869118000</c:v>
                </c:pt>
                <c:pt idx="33">
                  <c:v>1888860000</c:v>
                </c:pt>
                <c:pt idx="34">
                  <c:v>1930200000</c:v>
                </c:pt>
                <c:pt idx="35">
                  <c:v>1941703000</c:v>
                </c:pt>
                <c:pt idx="36">
                  <c:v>1983033000</c:v>
                </c:pt>
                <c:pt idx="37">
                  <c:v>1952950000</c:v>
                </c:pt>
                <c:pt idx="38">
                  <c:v>1985958000</c:v>
                </c:pt>
                <c:pt idx="39">
                  <c:v>1958577000</c:v>
                </c:pt>
                <c:pt idx="40">
                  <c:v>1740155000</c:v>
                </c:pt>
                <c:pt idx="41">
                  <c:v>1827564000</c:v>
                </c:pt>
                <c:pt idx="42">
                  <c:v>1722660000</c:v>
                </c:pt>
                <c:pt idx="43">
                  <c:v>1511773000</c:v>
                </c:pt>
                <c:pt idx="44">
                  <c:v>1571303000</c:v>
                </c:pt>
                <c:pt idx="45">
                  <c:v>1568488000</c:v>
                </c:pt>
                <c:pt idx="46">
                  <c:v>1351475000</c:v>
                </c:pt>
                <c:pt idx="47">
                  <c:v>1241845000</c:v>
                </c:pt>
                <c:pt idx="48">
                  <c:v>1207022000</c:v>
                </c:pt>
                <c:pt idx="49">
                  <c:v>1153026000</c:v>
                </c:pt>
                <c:pt idx="50">
                  <c:v>973600000</c:v>
                </c:pt>
                <c:pt idx="51">
                  <c:v>788146000</c:v>
                </c:pt>
                <c:pt idx="52">
                  <c:v>909972000</c:v>
                </c:pt>
                <c:pt idx="53">
                  <c:v>851319000</c:v>
                </c:pt>
                <c:pt idx="54">
                  <c:v>694366000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A25-45D2-96C8-9CFA9557BA16}"/>
            </c:ext>
          </c:extLst>
        </c:ser>
        <c:ser>
          <c:idx val="1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'Combined Waste'!$A$2:$A$76</c15:sqref>
                  </c15:fullRef>
                </c:ext>
              </c:extLst>
              <c:f>'Combined Waste'!$A$22:$A$76</c:f>
              <c:numCache>
                <c:formatCode>0</c:formatCode>
                <c:ptCount val="55"/>
                <c:pt idx="0" formatCode="General">
                  <c:v>1969</c:v>
                </c:pt>
                <c:pt idx="1" formatCode="General">
                  <c:v>1970</c:v>
                </c:pt>
                <c:pt idx="2" formatCode="General">
                  <c:v>1971</c:v>
                </c:pt>
                <c:pt idx="3" formatCode="General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Waste'!$G$2:$G$76</c15:sqref>
                  </c15:fullRef>
                </c:ext>
              </c:extLst>
              <c:f>'Combined Waste'!$G$22:$G$76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263940000</c:v>
                </c:pt>
                <c:pt idx="5">
                  <c:v>252766000</c:v>
                </c:pt>
                <c:pt idx="6">
                  <c:v>237470000</c:v>
                </c:pt>
                <c:pt idx="7">
                  <c:v>260821000.00000003</c:v>
                </c:pt>
                <c:pt idx="8">
                  <c:v>292566000</c:v>
                </c:pt>
                <c:pt idx="9">
                  <c:v>299325000</c:v>
                </c:pt>
                <c:pt idx="10">
                  <c:v>246524000</c:v>
                </c:pt>
                <c:pt idx="11">
                  <c:v>197686000</c:v>
                </c:pt>
                <c:pt idx="12">
                  <c:v>165291000</c:v>
                </c:pt>
                <c:pt idx="13">
                  <c:v>117733000</c:v>
                </c:pt>
                <c:pt idx="14">
                  <c:v>116024000</c:v>
                </c:pt>
                <c:pt idx="15">
                  <c:v>96683000</c:v>
                </c:pt>
                <c:pt idx="16">
                  <c:v>81978000</c:v>
                </c:pt>
                <c:pt idx="17">
                  <c:v>109183000</c:v>
                </c:pt>
                <c:pt idx="18">
                  <c:v>94563000</c:v>
                </c:pt>
                <c:pt idx="19">
                  <c:v>117611000</c:v>
                </c:pt>
                <c:pt idx="20">
                  <c:v>128139000.00000001</c:v>
                </c:pt>
                <c:pt idx="21">
                  <c:v>97539000</c:v>
                </c:pt>
                <c:pt idx="22">
                  <c:v>90679000</c:v>
                </c:pt>
                <c:pt idx="23">
                  <c:v>75528000</c:v>
                </c:pt>
                <c:pt idx="24">
                  <c:v>86416000</c:v>
                </c:pt>
                <c:pt idx="25">
                  <c:v>81247000</c:v>
                </c:pt>
                <c:pt idx="26">
                  <c:v>58712000</c:v>
                </c:pt>
                <c:pt idx="27">
                  <c:v>63397000</c:v>
                </c:pt>
                <c:pt idx="28">
                  <c:v>72208000</c:v>
                </c:pt>
                <c:pt idx="29">
                  <c:v>101264000</c:v>
                </c:pt>
                <c:pt idx="30">
                  <c:v>93834000</c:v>
                </c:pt>
                <c:pt idx="31">
                  <c:v>88525000</c:v>
                </c:pt>
                <c:pt idx="32">
                  <c:v>98562000</c:v>
                </c:pt>
                <c:pt idx="33">
                  <c:v>76856000</c:v>
                </c:pt>
                <c:pt idx="34">
                  <c:v>95129000</c:v>
                </c:pt>
                <c:pt idx="35">
                  <c:v>95847000</c:v>
                </c:pt>
                <c:pt idx="36">
                  <c:v>97969000</c:v>
                </c:pt>
                <c:pt idx="37">
                  <c:v>53278000</c:v>
                </c:pt>
                <c:pt idx="38">
                  <c:v>52966000</c:v>
                </c:pt>
                <c:pt idx="39">
                  <c:v>38388000</c:v>
                </c:pt>
                <c:pt idx="40">
                  <c:v>32213000</c:v>
                </c:pt>
                <c:pt idx="41">
                  <c:v>31430000</c:v>
                </c:pt>
                <c:pt idx="42">
                  <c:v>25833000</c:v>
                </c:pt>
                <c:pt idx="43">
                  <c:v>18334000</c:v>
                </c:pt>
                <c:pt idx="44">
                  <c:v>22421000</c:v>
                </c:pt>
                <c:pt idx="45">
                  <c:v>25305000</c:v>
                </c:pt>
                <c:pt idx="46">
                  <c:v>23675000</c:v>
                </c:pt>
                <c:pt idx="47">
                  <c:v>21458000</c:v>
                </c:pt>
                <c:pt idx="48">
                  <c:v>18922000</c:v>
                </c:pt>
                <c:pt idx="49">
                  <c:v>22216000</c:v>
                </c:pt>
                <c:pt idx="50">
                  <c:v>16161999.999999998</c:v>
                </c:pt>
                <c:pt idx="51">
                  <c:v>16167000.000000002</c:v>
                </c:pt>
                <c:pt idx="52">
                  <c:v>17715000</c:v>
                </c:pt>
                <c:pt idx="53">
                  <c:v>20524000</c:v>
                </c:pt>
                <c:pt idx="54">
                  <c:v>14710000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A25-45D2-96C8-9CFA9557BA16}"/>
            </c:ext>
          </c:extLst>
        </c:ser>
        <c:ser>
          <c:idx val="3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'Combined Waste'!$A$2:$A$76</c15:sqref>
                  </c15:fullRef>
                </c:ext>
              </c:extLst>
              <c:f>'Combined Waste'!$A$22:$A$76</c:f>
              <c:numCache>
                <c:formatCode>0</c:formatCode>
                <c:ptCount val="55"/>
                <c:pt idx="0" formatCode="General">
                  <c:v>1969</c:v>
                </c:pt>
                <c:pt idx="1" formatCode="General">
                  <c:v>1970</c:v>
                </c:pt>
                <c:pt idx="2" formatCode="General">
                  <c:v>1971</c:v>
                </c:pt>
                <c:pt idx="3" formatCode="General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Waste'!$C$2:$C$76</c15:sqref>
                  </c15:fullRef>
                </c:ext>
              </c:extLst>
              <c:f>'Combined Waste'!$C$22:$C$76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198720000</c:v>
                </c:pt>
                <c:pt idx="5">
                  <c:v>186587000</c:v>
                </c:pt>
                <c:pt idx="6">
                  <c:v>171773000</c:v>
                </c:pt>
                <c:pt idx="7">
                  <c:v>167105000</c:v>
                </c:pt>
                <c:pt idx="8">
                  <c:v>174104000</c:v>
                </c:pt>
                <c:pt idx="9">
                  <c:v>174795000</c:v>
                </c:pt>
                <c:pt idx="10">
                  <c:v>191545000</c:v>
                </c:pt>
                <c:pt idx="11">
                  <c:v>200316000</c:v>
                </c:pt>
                <c:pt idx="12">
                  <c:v>197788000</c:v>
                </c:pt>
                <c:pt idx="13">
                  <c:v>175599000</c:v>
                </c:pt>
                <c:pt idx="14">
                  <c:v>157594000</c:v>
                </c:pt>
                <c:pt idx="15">
                  <c:v>169588000</c:v>
                </c:pt>
                <c:pt idx="16">
                  <c:v>166191000</c:v>
                </c:pt>
                <c:pt idx="17">
                  <c:v>141579000</c:v>
                </c:pt>
                <c:pt idx="18">
                  <c:v>154602000</c:v>
                </c:pt>
                <c:pt idx="19">
                  <c:v>142763000</c:v>
                </c:pt>
                <c:pt idx="20">
                  <c:v>168210000</c:v>
                </c:pt>
                <c:pt idx="21">
                  <c:v>175419000</c:v>
                </c:pt>
                <c:pt idx="22">
                  <c:v>178944000</c:v>
                </c:pt>
                <c:pt idx="23">
                  <c:v>186051000</c:v>
                </c:pt>
                <c:pt idx="24">
                  <c:v>187558000</c:v>
                </c:pt>
                <c:pt idx="25">
                  <c:v>210876000</c:v>
                </c:pt>
                <c:pt idx="26">
                  <c:v>228248000</c:v>
                </c:pt>
                <c:pt idx="27">
                  <c:v>204929000</c:v>
                </c:pt>
                <c:pt idx="28">
                  <c:v>218886000</c:v>
                </c:pt>
                <c:pt idx="29">
                  <c:v>247692000</c:v>
                </c:pt>
                <c:pt idx="30">
                  <c:v>259911999.99999997</c:v>
                </c:pt>
                <c:pt idx="31">
                  <c:v>280849000</c:v>
                </c:pt>
                <c:pt idx="32">
                  <c:v>289389000</c:v>
                </c:pt>
                <c:pt idx="33">
                  <c:v>305968000</c:v>
                </c:pt>
                <c:pt idx="34">
                  <c:v>278156000</c:v>
                </c:pt>
                <c:pt idx="35">
                  <c:v>296849000</c:v>
                </c:pt>
                <c:pt idx="36">
                  <c:v>318891000</c:v>
                </c:pt>
                <c:pt idx="37">
                  <c:v>338010000</c:v>
                </c:pt>
                <c:pt idx="38">
                  <c:v>371418000</c:v>
                </c:pt>
                <c:pt idx="39">
                  <c:v>362070000</c:v>
                </c:pt>
                <c:pt idx="40">
                  <c:v>372585000</c:v>
                </c:pt>
                <c:pt idx="41">
                  <c:v>399668000</c:v>
                </c:pt>
                <c:pt idx="42">
                  <c:v>409467000</c:v>
                </c:pt>
                <c:pt idx="43">
                  <c:v>492726000</c:v>
                </c:pt>
                <c:pt idx="44">
                  <c:v>444109000</c:v>
                </c:pt>
                <c:pt idx="45">
                  <c:v>443030000</c:v>
                </c:pt>
                <c:pt idx="46">
                  <c:v>525208999.99999994</c:v>
                </c:pt>
                <c:pt idx="47">
                  <c:v>545042000</c:v>
                </c:pt>
                <c:pt idx="48">
                  <c:v>505566000</c:v>
                </c:pt>
                <c:pt idx="49">
                  <c:v>577857000</c:v>
                </c:pt>
                <c:pt idx="50">
                  <c:v>616846000</c:v>
                </c:pt>
                <c:pt idx="51">
                  <c:v>634908000</c:v>
                </c:pt>
                <c:pt idx="52">
                  <c:v>612835000</c:v>
                </c:pt>
                <c:pt idx="53">
                  <c:v>659214000</c:v>
                </c:pt>
                <c:pt idx="54">
                  <c:v>704449000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A25-45D2-96C8-9CFA9557BA16}"/>
            </c:ext>
          </c:extLst>
        </c:ser>
        <c:ser>
          <c:idx val="5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'Combined Waste'!$A$2:$A$76</c15:sqref>
                  </c15:fullRef>
                </c:ext>
              </c:extLst>
              <c:f>'Combined Waste'!$A$22:$A$76</c:f>
              <c:numCache>
                <c:formatCode>0</c:formatCode>
                <c:ptCount val="55"/>
                <c:pt idx="0" formatCode="General">
                  <c:v>1969</c:v>
                </c:pt>
                <c:pt idx="1" formatCode="General">
                  <c:v>1970</c:v>
                </c:pt>
                <c:pt idx="2" formatCode="General">
                  <c:v>1971</c:v>
                </c:pt>
                <c:pt idx="3" formatCode="General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Waste'!$K$2:$K$76</c15:sqref>
                  </c15:fullRef>
                </c:ext>
              </c:extLst>
              <c:f>'Combined Waste'!$K$22:$K$76</c:f>
              <c:numCache>
                <c:formatCode>0</c:formatCode>
                <c:ptCount val="55"/>
                <c:pt idx="0" formatCode="0.00">
                  <c:v>9.6</c:v>
                </c:pt>
                <c:pt idx="1" formatCode="0.00">
                  <c:v>44.6</c:v>
                </c:pt>
                <c:pt idx="2" formatCode="0.00">
                  <c:v>103.9</c:v>
                </c:pt>
                <c:pt idx="3" formatCode="0.00">
                  <c:v>228.9</c:v>
                </c:pt>
                <c:pt idx="4" formatCode="0.00">
                  <c:v>157.69999999999999</c:v>
                </c:pt>
                <c:pt idx="5" formatCode="0.00">
                  <c:v>445.9</c:v>
                </c:pt>
                <c:pt idx="6" formatCode="0.00">
                  <c:v>574.4</c:v>
                </c:pt>
                <c:pt idx="7" formatCode="0.00">
                  <c:v>663.7</c:v>
                </c:pt>
                <c:pt idx="8" formatCode="0.00">
                  <c:v>842.8</c:v>
                </c:pt>
                <c:pt idx="9" formatCode="0.00">
                  <c:v>1082</c:v>
                </c:pt>
                <c:pt idx="10" formatCode="0.00">
                  <c:v>1108.5999999999999</c:v>
                </c:pt>
                <c:pt idx="11" formatCode="0.00">
                  <c:v>1237.5</c:v>
                </c:pt>
                <c:pt idx="12" formatCode="0.00">
                  <c:v>1116.8</c:v>
                </c:pt>
                <c:pt idx="13" formatCode="0.00">
                  <c:v>997.1</c:v>
                </c:pt>
                <c:pt idx="14" formatCode="0.00">
                  <c:v>1251</c:v>
                </c:pt>
                <c:pt idx="15" formatCode="0.00">
                  <c:v>1337.2</c:v>
                </c:pt>
                <c:pt idx="16" formatCode="0.00">
                  <c:v>1402</c:v>
                </c:pt>
                <c:pt idx="17" formatCode="0.00">
                  <c:v>1437.4</c:v>
                </c:pt>
                <c:pt idx="18" formatCode="0.00">
                  <c:v>1692.5</c:v>
                </c:pt>
                <c:pt idx="19" formatCode="0.00">
                  <c:v>1629.1</c:v>
                </c:pt>
                <c:pt idx="20" formatCode="0.00">
                  <c:v>1876.5</c:v>
                </c:pt>
                <c:pt idx="21" formatCode="0.00">
                  <c:v>2161.3000000000002</c:v>
                </c:pt>
                <c:pt idx="22" formatCode="0.00">
                  <c:v>1745.8</c:v>
                </c:pt>
                <c:pt idx="23" formatCode="0.00">
                  <c:v>2255.9</c:v>
                </c:pt>
                <c:pt idx="24" formatCode="0.00">
                  <c:v>2155.1</c:v>
                </c:pt>
                <c:pt idx="25" formatCode="0.00">
                  <c:v>1852</c:v>
                </c:pt>
                <c:pt idx="26" formatCode="0.00">
                  <c:v>2406.5</c:v>
                </c:pt>
                <c:pt idx="27" formatCode="0.00">
                  <c:v>2339.4</c:v>
                </c:pt>
                <c:pt idx="28" formatCode="0.00">
                  <c:v>2148.9</c:v>
                </c:pt>
                <c:pt idx="29" formatCode="0.00">
                  <c:v>1596.5</c:v>
                </c:pt>
                <c:pt idx="30" formatCode="0.00">
                  <c:v>2308.3000000000002</c:v>
                </c:pt>
                <c:pt idx="31" formatCode="0.00">
                  <c:v>2168.4</c:v>
                </c:pt>
                <c:pt idx="32" formatCode="0.00">
                  <c:v>1887.9</c:v>
                </c:pt>
                <c:pt idx="33" formatCode="0.00">
                  <c:v>2348</c:v>
                </c:pt>
                <c:pt idx="34" formatCode="0.00">
                  <c:v>2365.4</c:v>
                </c:pt>
                <c:pt idx="35" formatCode="0.00">
                  <c:v>1930.8</c:v>
                </c:pt>
                <c:pt idx="36" formatCode="0.00">
                  <c:v>2332.6</c:v>
                </c:pt>
                <c:pt idx="37" formatCode="0.00">
                  <c:v>2234.6</c:v>
                </c:pt>
                <c:pt idx="38" formatCode="0.00">
                  <c:v>2032.8</c:v>
                </c:pt>
                <c:pt idx="39" formatCode="0.00">
                  <c:v>2338</c:v>
                </c:pt>
                <c:pt idx="40" formatCode="0.00">
                  <c:v>2389.5</c:v>
                </c:pt>
                <c:pt idx="41" formatCode="0.00">
                  <c:v>2059.4</c:v>
                </c:pt>
                <c:pt idx="42" formatCode="0.00">
                  <c:v>2309.8000000000002</c:v>
                </c:pt>
                <c:pt idx="43" formatCode="0.00">
                  <c:v>2400.5</c:v>
                </c:pt>
                <c:pt idx="44" formatCode="0.00">
                  <c:v>1940.6</c:v>
                </c:pt>
                <c:pt idx="45" formatCode="0.00">
                  <c:v>2333</c:v>
                </c:pt>
                <c:pt idx="46" formatCode="0.00">
                  <c:v>2235.1999999999998</c:v>
                </c:pt>
                <c:pt idx="47" formatCode="0.00">
                  <c:v>1923.1</c:v>
                </c:pt>
                <c:pt idx="48" formatCode="0.00">
                  <c:v>2191.9</c:v>
                </c:pt>
                <c:pt idx="49" formatCode="0.00">
                  <c:v>2382.9</c:v>
                </c:pt>
                <c:pt idx="50" formatCode="0.00">
                  <c:v>2188</c:v>
                </c:pt>
                <c:pt idx="51" formatCode="0.00">
                  <c:v>2387</c:v>
                </c:pt>
                <c:pt idx="52" formatCode="0.00">
                  <c:v>2149.8000000000002</c:v>
                </c:pt>
                <c:pt idx="53" formatCode="0.00">
                  <c:v>2225.4</c:v>
                </c:pt>
                <c:pt idx="54" formatCode="General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A25-45D2-96C8-9CFA9557BA16}"/>
            </c:ext>
          </c:extLst>
        </c:ser>
        <c:ser>
          <c:idx val="11"/>
          <c:order val="5"/>
          <c:tx>
            <c:v>Simulated Coal</c:v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'Analysis-Prediction'!$A$3:$A$77</c15:sqref>
                  </c15:fullRef>
                </c:ext>
              </c:extLst>
              <c:f>'Analysis-Prediction'!$A$23:$A$77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'Analysis-Prediction'!$O$3:$O$77</c15:sqref>
                  </c15:fullRef>
                </c:ext>
              </c:extLst>
              <c:f>'Analysis-Prediction'!$O$23:$O$77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820825539.86659849</c:v>
                </c:pt>
                <c:pt idx="5">
                  <c:v>807977545.80112028</c:v>
                </c:pt>
                <c:pt idx="6">
                  <c:v>830015376.99582458</c:v>
                </c:pt>
                <c:pt idx="7">
                  <c:v>918287889.38466418</c:v>
                </c:pt>
                <c:pt idx="8">
                  <c:v>967770006.74121916</c:v>
                </c:pt>
                <c:pt idx="9">
                  <c:v>964600940.20420623</c:v>
                </c:pt>
                <c:pt idx="10">
                  <c:v>1062496030.5949631</c:v>
                </c:pt>
                <c:pt idx="11">
                  <c:v>1144719974.4925358</c:v>
                </c:pt>
                <c:pt idx="12">
                  <c:v>1187813838.4086316</c:v>
                </c:pt>
                <c:pt idx="13">
                  <c:v>1187266855.8280959</c:v>
                </c:pt>
                <c:pt idx="14">
                  <c:v>1246925984.5784979</c:v>
                </c:pt>
                <c:pt idx="15">
                  <c:v>1322585960.4199853</c:v>
                </c:pt>
                <c:pt idx="16">
                  <c:v>1370541347.5197837</c:v>
                </c:pt>
                <c:pt idx="17">
                  <c:v>1360108650.0843256</c:v>
                </c:pt>
                <c:pt idx="18">
                  <c:v>1428231758.2904029</c:v>
                </c:pt>
                <c:pt idx="19">
                  <c:v>1490354733.1908405</c:v>
                </c:pt>
                <c:pt idx="20">
                  <c:v>1517530437.6490328</c:v>
                </c:pt>
                <c:pt idx="21">
                  <c:v>1527715877.5889323</c:v>
                </c:pt>
                <c:pt idx="22">
                  <c:v>1527211920.6925037</c:v>
                </c:pt>
                <c:pt idx="23">
                  <c:v>1548264095.9917636</c:v>
                </c:pt>
                <c:pt idx="24">
                  <c:v>1611847411.4696012</c:v>
                </c:pt>
                <c:pt idx="25">
                  <c:v>1616957016.2794812</c:v>
                </c:pt>
                <c:pt idx="26">
                  <c:v>1637896207.7614565</c:v>
                </c:pt>
                <c:pt idx="27">
                  <c:v>1729263967.4978373</c:v>
                </c:pt>
                <c:pt idx="28">
                  <c:v>1775324241.8171964</c:v>
                </c:pt>
                <c:pt idx="29">
                  <c:v>1804788221.2103248</c:v>
                </c:pt>
                <c:pt idx="30">
                  <c:v>1811181371.0847011</c:v>
                </c:pt>
                <c:pt idx="31">
                  <c:v>1901263281.0019891</c:v>
                </c:pt>
                <c:pt idx="32">
                  <c:v>1843677040.7164469</c:v>
                </c:pt>
                <c:pt idx="33">
                  <c:v>1863153904.6900446</c:v>
                </c:pt>
                <c:pt idx="34">
                  <c:v>1905035758.8592708</c:v>
                </c:pt>
                <c:pt idx="35">
                  <c:v>1915626674.1439402</c:v>
                </c:pt>
                <c:pt idx="36">
                  <c:v>1957084826.8695633</c:v>
                </c:pt>
                <c:pt idx="37">
                  <c:v>1926933015.3091197</c:v>
                </c:pt>
                <c:pt idx="38">
                  <c:v>1959244404.6957762</c:v>
                </c:pt>
                <c:pt idx="39">
                  <c:v>1931843437.1364248</c:v>
                </c:pt>
                <c:pt idx="40">
                  <c:v>1713541318.669035</c:v>
                </c:pt>
                <c:pt idx="41">
                  <c:v>1800667610.7074339</c:v>
                </c:pt>
                <c:pt idx="42">
                  <c:v>1696246728.0050766</c:v>
                </c:pt>
                <c:pt idx="43">
                  <c:v>1480322670.8101711</c:v>
                </c:pt>
                <c:pt idx="44">
                  <c:v>1543147407.0830853</c:v>
                </c:pt>
                <c:pt idx="45">
                  <c:v>1541920651.0033767</c:v>
                </c:pt>
                <c:pt idx="46">
                  <c:v>1324626731.7681205</c:v>
                </c:pt>
                <c:pt idx="47">
                  <c:v>1210535397.965946</c:v>
                </c:pt>
                <c:pt idx="48">
                  <c:v>1173140277.5040524</c:v>
                </c:pt>
                <c:pt idx="49">
                  <c:v>1122864949.8686457</c:v>
                </c:pt>
                <c:pt idx="50">
                  <c:v>936289763.80792761</c:v>
                </c:pt>
                <c:pt idx="51">
                  <c:v>750853476.4851743</c:v>
                </c:pt>
                <c:pt idx="52">
                  <c:v>875642643.51809835</c:v>
                </c:pt>
                <c:pt idx="53">
                  <c:v>820805710.77482307</c:v>
                </c:pt>
                <c:pt idx="54">
                  <c:v>656808998.55688381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25-45D2-96C8-9CFA9557BA16}"/>
            </c:ext>
          </c:extLst>
        </c:ser>
        <c:ser>
          <c:idx val="2"/>
          <c:order val="6"/>
          <c:tx>
            <c:v>Simulated Petroleum</c:v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45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A25-45D2-96C8-9CFA9557BA16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'Analysis-Prediction'!$A$3:$A$77</c15:sqref>
                  </c15:fullRef>
                </c:ext>
              </c:extLst>
              <c:f>'Analysis-Prediction'!$A$23:$A$77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'Analysis-Prediction'!$P$3:$P$77</c15:sqref>
                  </c15:fullRef>
                </c:ext>
              </c:extLst>
              <c:f>'Analysis-Prediction'!$P$23:$P$77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261603531.59328294</c:v>
                </c:pt>
                <c:pt idx="5">
                  <c:v>249574876.87193629</c:v>
                </c:pt>
                <c:pt idx="6">
                  <c:v>232746662.88126031</c:v>
                </c:pt>
                <c:pt idx="7">
                  <c:v>255628743.53261745</c:v>
                </c:pt>
                <c:pt idx="8">
                  <c:v>285735155.17558825</c:v>
                </c:pt>
                <c:pt idx="9">
                  <c:v>291770602.64220738</c:v>
                </c:pt>
                <c:pt idx="10">
                  <c:v>239616090.71544236</c:v>
                </c:pt>
                <c:pt idx="11">
                  <c:v>190959278.28877428</c:v>
                </c:pt>
                <c:pt idx="12">
                  <c:v>158012908.92859939</c:v>
                </c:pt>
                <c:pt idx="13">
                  <c:v>110173437.77433707</c:v>
                </c:pt>
                <c:pt idx="14">
                  <c:v>108163809.49630977</c:v>
                </c:pt>
                <c:pt idx="15">
                  <c:v>87869838.54714255</c:v>
                </c:pt>
                <c:pt idx="16">
                  <c:v>71514432.166561738</c:v>
                </c:pt>
                <c:pt idx="17">
                  <c:v>98150563.092103273</c:v>
                </c:pt>
                <c:pt idx="18">
                  <c:v>82452048.579237923</c:v>
                </c:pt>
                <c:pt idx="19">
                  <c:v>103736361.593977</c:v>
                </c:pt>
                <c:pt idx="20">
                  <c:v>113919111.58581336</c:v>
                </c:pt>
                <c:pt idx="21">
                  <c:v>81760029.967119798</c:v>
                </c:pt>
                <c:pt idx="22">
                  <c:v>74264196.911516815</c:v>
                </c:pt>
                <c:pt idx="23">
                  <c:v>58638728.702002719</c:v>
                </c:pt>
                <c:pt idx="24">
                  <c:v>69741029.493933573</c:v>
                </c:pt>
                <c:pt idx="25">
                  <c:v>63669781.240670413</c:v>
                </c:pt>
                <c:pt idx="26">
                  <c:v>39372703.05313427</c:v>
                </c:pt>
                <c:pt idx="27">
                  <c:v>44330347.854145668</c:v>
                </c:pt>
                <c:pt idx="28">
                  <c:v>54711223.497649431</c:v>
                </c:pt>
                <c:pt idx="29">
                  <c:v>82656367.948643625</c:v>
                </c:pt>
                <c:pt idx="30">
                  <c:v>73412168.573551774</c:v>
                </c:pt>
                <c:pt idx="31">
                  <c:v>67376910.640527084</c:v>
                </c:pt>
                <c:pt idx="32">
                  <c:v>77362457.54263258</c:v>
                </c:pt>
                <c:pt idx="33">
                  <c:v>54585327.963971324</c:v>
                </c:pt>
                <c:pt idx="34">
                  <c:v>73828819.185621992</c:v>
                </c:pt>
                <c:pt idx="35">
                  <c:v>73878857.711376548</c:v>
                </c:pt>
                <c:pt idx="36">
                  <c:v>76045578.865613118</c:v>
                </c:pt>
                <c:pt idx="37">
                  <c:v>29863344.22489145</c:v>
                </c:pt>
                <c:pt idx="38">
                  <c:v>29742131.753366679</c:v>
                </c:pt>
                <c:pt idx="39">
                  <c:v>14330281.646231147</c:v>
                </c:pt>
                <c:pt idx="40">
                  <c:v>8259945.7412393708</c:v>
                </c:pt>
                <c:pt idx="41">
                  <c:v>7050966.7450480545</c:v>
                </c:pt>
                <c:pt idx="42">
                  <c:v>1705593.4317194135</c:v>
                </c:pt>
                <c:pt idx="43">
                  <c:v>0</c:v>
                </c:pt>
                <c:pt idx="44">
                  <c:v>0</c:v>
                </c:pt>
                <c:pt idx="45">
                  <c:v>1327102.936077663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25-45D2-96C8-9CFA9557BA16}"/>
            </c:ext>
          </c:extLst>
        </c:ser>
        <c:ser>
          <c:idx val="4"/>
          <c:order val="7"/>
          <c:tx>
            <c:v>Simulated Natural Gas</c:v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'Analysis-Prediction'!$A$3:$A$77</c15:sqref>
                  </c15:fullRef>
                </c:ext>
              </c:extLst>
              <c:f>'Analysis-Prediction'!$A$23:$A$77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'Analysis-Prediction'!$Q$3:$Q$77</c15:sqref>
                  </c15:fullRef>
                </c:ext>
              </c:extLst>
              <c:f>'Analysis-Prediction'!$Q$23:$Q$77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197097718.42986247</c:v>
                </c:pt>
                <c:pt idx="5">
                  <c:v>184372201.38593602</c:v>
                </c:pt>
                <c:pt idx="6">
                  <c:v>168478153.60043597</c:v>
                </c:pt>
                <c:pt idx="7">
                  <c:v>163491992.09902722</c:v>
                </c:pt>
                <c:pt idx="8">
                  <c:v>169338142.0202603</c:v>
                </c:pt>
                <c:pt idx="9">
                  <c:v>169521552.67443913</c:v>
                </c:pt>
                <c:pt idx="10">
                  <c:v>186600558.78710932</c:v>
                </c:pt>
                <c:pt idx="11">
                  <c:v>195473262.58761626</c:v>
                </c:pt>
                <c:pt idx="12">
                  <c:v>192588934.33742812</c:v>
                </c:pt>
                <c:pt idx="13">
                  <c:v>170176874.55457026</c:v>
                </c:pt>
                <c:pt idx="14">
                  <c:v>151965639.02959207</c:v>
                </c:pt>
                <c:pt idx="15">
                  <c:v>163360257.92629239</c:v>
                </c:pt>
                <c:pt idx="16">
                  <c:v>158910435.18602183</c:v>
                </c:pt>
                <c:pt idx="17">
                  <c:v>133716209.15975556</c:v>
                </c:pt>
                <c:pt idx="18">
                  <c:v>145995942.20550808</c:v>
                </c:pt>
                <c:pt idx="19">
                  <c:v>132843163.02717508</c:v>
                </c:pt>
                <c:pt idx="20">
                  <c:v>158226345.27894902</c:v>
                </c:pt>
                <c:pt idx="21">
                  <c:v>164520027.3025921</c:v>
                </c:pt>
                <c:pt idx="22">
                  <c:v>167445779.24783936</c:v>
                </c:pt>
                <c:pt idx="23">
                  <c:v>174571006.49261418</c:v>
                </c:pt>
                <c:pt idx="24">
                  <c:v>176408798.92479017</c:v>
                </c:pt>
                <c:pt idx="25">
                  <c:v>199203964.04957694</c:v>
                </c:pt>
                <c:pt idx="26">
                  <c:v>216025469.97708446</c:v>
                </c:pt>
                <c:pt idx="27">
                  <c:v>192760130.17283711</c:v>
                </c:pt>
                <c:pt idx="28">
                  <c:v>207407617.72489655</c:v>
                </c:pt>
                <c:pt idx="29">
                  <c:v>235311750.86206388</c:v>
                </c:pt>
                <c:pt idx="30">
                  <c:v>246572774.89838773</c:v>
                </c:pt>
                <c:pt idx="31">
                  <c:v>267223577.1239433</c:v>
                </c:pt>
                <c:pt idx="32">
                  <c:v>276024792.22136003</c:v>
                </c:pt>
                <c:pt idx="33">
                  <c:v>292875946.37240231</c:v>
                </c:pt>
                <c:pt idx="34">
                  <c:v>265673741.20458496</c:v>
                </c:pt>
                <c:pt idx="35">
                  <c:v>284408287.03361064</c:v>
                </c:pt>
                <c:pt idx="36">
                  <c:v>306735502.95635563</c:v>
                </c:pt>
                <c:pt idx="37">
                  <c:v>325932945.8119871</c:v>
                </c:pt>
                <c:pt idx="38">
                  <c:v>359163935.60570335</c:v>
                </c:pt>
                <c:pt idx="39">
                  <c:v>349943286.29117411</c:v>
                </c:pt>
                <c:pt idx="40">
                  <c:v>360787963.31349206</c:v>
                </c:pt>
                <c:pt idx="41">
                  <c:v>387741249.24539727</c:v>
                </c:pt>
                <c:pt idx="42">
                  <c:v>397823329.00417149</c:v>
                </c:pt>
                <c:pt idx="43">
                  <c:v>481571559.87365568</c:v>
                </c:pt>
                <c:pt idx="44">
                  <c:v>432757307.03393996</c:v>
                </c:pt>
                <c:pt idx="45">
                  <c:v>431635982.59300584</c:v>
                </c:pt>
                <c:pt idx="46">
                  <c:v>513943507.39198875</c:v>
                </c:pt>
                <c:pt idx="47">
                  <c:v>533609210.51678616</c:v>
                </c:pt>
                <c:pt idx="48">
                  <c:v>494242945.74897265</c:v>
                </c:pt>
                <c:pt idx="49">
                  <c:v>566497400.5428102</c:v>
                </c:pt>
                <c:pt idx="50">
                  <c:v>605599855.60861146</c:v>
                </c:pt>
                <c:pt idx="51">
                  <c:v>623926793.66242099</c:v>
                </c:pt>
                <c:pt idx="52">
                  <c:v>602049131.58379257</c:v>
                </c:pt>
                <c:pt idx="53">
                  <c:v>648502087.97403765</c:v>
                </c:pt>
                <c:pt idx="54">
                  <c:v>693744979.82294858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25-45D2-96C8-9CFA9557BA16}"/>
            </c:ext>
          </c:extLst>
        </c:ser>
        <c:ser>
          <c:idx val="6"/>
          <c:order val="8"/>
          <c:tx>
            <c:v>Simulated Nuclear</c:v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'Analysis-Prediction'!$A$3:$A$77</c15:sqref>
                  </c15:fullRef>
                </c:ext>
              </c:extLst>
              <c:f>'Analysis-Prediction'!$A$23:$A$77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'Analysis-Prediction'!$R$3:$R$77</c15:sqref>
                  </c15:fullRef>
                </c:ext>
              </c:extLst>
              <c:f>'Analysis-Prediction'!$R$23:$R$77</c:f>
              <c:numCache>
                <c:formatCode>0</c:formatCode>
                <c:ptCount val="55"/>
                <c:pt idx="0">
                  <c:v>10.56</c:v>
                </c:pt>
                <c:pt idx="1">
                  <c:v>49.060000000000009</c:v>
                </c:pt>
                <c:pt idx="2">
                  <c:v>114.29</c:v>
                </c:pt>
                <c:pt idx="3">
                  <c:v>251.79000000000005</c:v>
                </c:pt>
                <c:pt idx="4">
                  <c:v>173.47</c:v>
                </c:pt>
                <c:pt idx="5">
                  <c:v>490.49000000000007</c:v>
                </c:pt>
                <c:pt idx="6">
                  <c:v>631.84</c:v>
                </c:pt>
                <c:pt idx="7">
                  <c:v>730.07000000000016</c:v>
                </c:pt>
                <c:pt idx="8">
                  <c:v>927.07999999999993</c:v>
                </c:pt>
                <c:pt idx="9">
                  <c:v>1190.2</c:v>
                </c:pt>
                <c:pt idx="10">
                  <c:v>1219.4599999999998</c:v>
                </c:pt>
                <c:pt idx="11">
                  <c:v>1361.25</c:v>
                </c:pt>
                <c:pt idx="12">
                  <c:v>1228.48</c:v>
                </c:pt>
                <c:pt idx="13">
                  <c:v>1096.81</c:v>
                </c:pt>
                <c:pt idx="14">
                  <c:v>1376.1000000000001</c:v>
                </c:pt>
                <c:pt idx="15">
                  <c:v>1470.92</c:v>
                </c:pt>
                <c:pt idx="16">
                  <c:v>1542.2000000000003</c:v>
                </c:pt>
                <c:pt idx="17">
                  <c:v>1581.14</c:v>
                </c:pt>
                <c:pt idx="18">
                  <c:v>1861.7500000000002</c:v>
                </c:pt>
                <c:pt idx="19">
                  <c:v>1792.0099999999998</c:v>
                </c:pt>
                <c:pt idx="20">
                  <c:v>2064.15</c:v>
                </c:pt>
                <c:pt idx="21">
                  <c:v>2377.4300000000003</c:v>
                </c:pt>
                <c:pt idx="22">
                  <c:v>1920.38</c:v>
                </c:pt>
                <c:pt idx="23">
                  <c:v>2481.4900000000002</c:v>
                </c:pt>
                <c:pt idx="24">
                  <c:v>2370.6099999999997</c:v>
                </c:pt>
                <c:pt idx="25">
                  <c:v>2037.2</c:v>
                </c:pt>
                <c:pt idx="26">
                  <c:v>2647.15</c:v>
                </c:pt>
                <c:pt idx="27">
                  <c:v>2573.3399999999997</c:v>
                </c:pt>
                <c:pt idx="28">
                  <c:v>2363.79</c:v>
                </c:pt>
                <c:pt idx="29">
                  <c:v>1756.15</c:v>
                </c:pt>
                <c:pt idx="30">
                  <c:v>2539.1300000000006</c:v>
                </c:pt>
                <c:pt idx="31">
                  <c:v>2385.2400000000007</c:v>
                </c:pt>
                <c:pt idx="32">
                  <c:v>2076.6900000000005</c:v>
                </c:pt>
                <c:pt idx="33">
                  <c:v>2582.8000000000002</c:v>
                </c:pt>
                <c:pt idx="34">
                  <c:v>2601.9400000000005</c:v>
                </c:pt>
                <c:pt idx="35">
                  <c:v>2123.88</c:v>
                </c:pt>
                <c:pt idx="36">
                  <c:v>2565.8600000000006</c:v>
                </c:pt>
                <c:pt idx="37">
                  <c:v>2458.0600000000004</c:v>
                </c:pt>
                <c:pt idx="38">
                  <c:v>2236.0800000000004</c:v>
                </c:pt>
                <c:pt idx="39">
                  <c:v>2571.8000000000002</c:v>
                </c:pt>
                <c:pt idx="40">
                  <c:v>2628.4500000000007</c:v>
                </c:pt>
                <c:pt idx="41">
                  <c:v>2265.3400000000006</c:v>
                </c:pt>
                <c:pt idx="42">
                  <c:v>2540.7800000000007</c:v>
                </c:pt>
                <c:pt idx="43">
                  <c:v>2640.5500000000006</c:v>
                </c:pt>
                <c:pt idx="44">
                  <c:v>2134.6600000000003</c:v>
                </c:pt>
                <c:pt idx="45">
                  <c:v>2566.3000000000002</c:v>
                </c:pt>
                <c:pt idx="46">
                  <c:v>2458.7200000000003</c:v>
                </c:pt>
                <c:pt idx="47">
                  <c:v>2115.4100000000003</c:v>
                </c:pt>
                <c:pt idx="48">
                  <c:v>2411.0900000000006</c:v>
                </c:pt>
                <c:pt idx="49">
                  <c:v>2621.1900000000005</c:v>
                </c:pt>
                <c:pt idx="50">
                  <c:v>2406.8000000000002</c:v>
                </c:pt>
                <c:pt idx="51">
                  <c:v>2625.7000000000003</c:v>
                </c:pt>
                <c:pt idx="52">
                  <c:v>2364.7800000000002</c:v>
                </c:pt>
                <c:pt idx="53">
                  <c:v>2447.9400000000005</c:v>
                </c:pt>
                <c:pt idx="5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A25-45D2-96C8-9CFA9557B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>
          <c:ext xmlns:c15="http://schemas.microsoft.com/office/drawing/2012/chart" uri="{02D57815-91ED-43cb-92C2-25804820EDAC}">
            <c15:filteredLineSeries>
              <c15:ser>
                <c:idx val="7"/>
                <c:order val="4"/>
                <c:tx>
                  <c:v>Total CO2</c:v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'Combined Waste'!$A$2:$A$76</c15:sqref>
                        </c15:fullRef>
                        <c15:formulaRef>
                          <c15:sqref>'Combined Waste'!$A$22:$A$76</c15:sqref>
                        </c15:formulaRef>
                      </c:ext>
                    </c:extLst>
                    <c:numCache>
                      <c:formatCode>0</c:formatCode>
                      <c:ptCount val="55"/>
                      <c:pt idx="0" formatCode="General">
                        <c:v>1969</c:v>
                      </c:pt>
                      <c:pt idx="1" formatCode="General">
                        <c:v>1970</c:v>
                      </c:pt>
                      <c:pt idx="2" formatCode="General">
                        <c:v>1971</c:v>
                      </c:pt>
                      <c:pt idx="3" formatCode="General">
                        <c:v>1972</c:v>
                      </c:pt>
                      <c:pt idx="4">
                        <c:v>1973</c:v>
                      </c:pt>
                      <c:pt idx="5">
                        <c:v>1974</c:v>
                      </c:pt>
                      <c:pt idx="6">
                        <c:v>1975</c:v>
                      </c:pt>
                      <c:pt idx="7">
                        <c:v>1976</c:v>
                      </c:pt>
                      <c:pt idx="8">
                        <c:v>1977</c:v>
                      </c:pt>
                      <c:pt idx="9">
                        <c:v>1978</c:v>
                      </c:pt>
                      <c:pt idx="10">
                        <c:v>1979</c:v>
                      </c:pt>
                      <c:pt idx="11">
                        <c:v>1980</c:v>
                      </c:pt>
                      <c:pt idx="12">
                        <c:v>1981</c:v>
                      </c:pt>
                      <c:pt idx="13">
                        <c:v>1982</c:v>
                      </c:pt>
                      <c:pt idx="14">
                        <c:v>1983</c:v>
                      </c:pt>
                      <c:pt idx="15">
                        <c:v>1984</c:v>
                      </c:pt>
                      <c:pt idx="16">
                        <c:v>1985</c:v>
                      </c:pt>
                      <c:pt idx="17">
                        <c:v>1986</c:v>
                      </c:pt>
                      <c:pt idx="18">
                        <c:v>1987</c:v>
                      </c:pt>
                      <c:pt idx="19">
                        <c:v>1988</c:v>
                      </c:pt>
                      <c:pt idx="20">
                        <c:v>1989</c:v>
                      </c:pt>
                      <c:pt idx="21">
                        <c:v>1990</c:v>
                      </c:pt>
                      <c:pt idx="22">
                        <c:v>1991</c:v>
                      </c:pt>
                      <c:pt idx="23">
                        <c:v>1992</c:v>
                      </c:pt>
                      <c:pt idx="24">
                        <c:v>1993</c:v>
                      </c:pt>
                      <c:pt idx="25">
                        <c:v>1994</c:v>
                      </c:pt>
                      <c:pt idx="26">
                        <c:v>1995</c:v>
                      </c:pt>
                      <c:pt idx="27">
                        <c:v>1996</c:v>
                      </c:pt>
                      <c:pt idx="28">
                        <c:v>1997</c:v>
                      </c:pt>
                      <c:pt idx="29">
                        <c:v>1998</c:v>
                      </c:pt>
                      <c:pt idx="30">
                        <c:v>1999</c:v>
                      </c:pt>
                      <c:pt idx="31">
                        <c:v>2000</c:v>
                      </c:pt>
                      <c:pt idx="32">
                        <c:v>2001</c:v>
                      </c:pt>
                      <c:pt idx="33">
                        <c:v>2002</c:v>
                      </c:pt>
                      <c:pt idx="34">
                        <c:v>2003</c:v>
                      </c:pt>
                      <c:pt idx="35">
                        <c:v>2004</c:v>
                      </c:pt>
                      <c:pt idx="36">
                        <c:v>2005</c:v>
                      </c:pt>
                      <c:pt idx="37">
                        <c:v>2006</c:v>
                      </c:pt>
                      <c:pt idx="38">
                        <c:v>2007</c:v>
                      </c:pt>
                      <c:pt idx="39">
                        <c:v>2008</c:v>
                      </c:pt>
                      <c:pt idx="40">
                        <c:v>2009</c:v>
                      </c:pt>
                      <c:pt idx="41">
                        <c:v>2010</c:v>
                      </c:pt>
                      <c:pt idx="42">
                        <c:v>2011</c:v>
                      </c:pt>
                      <c:pt idx="43">
                        <c:v>2012</c:v>
                      </c:pt>
                      <c:pt idx="44">
                        <c:v>2013</c:v>
                      </c:pt>
                      <c:pt idx="45">
                        <c:v>2014</c:v>
                      </c:pt>
                      <c:pt idx="46">
                        <c:v>2015</c:v>
                      </c:pt>
                      <c:pt idx="47">
                        <c:v>2016</c:v>
                      </c:pt>
                      <c:pt idx="48">
                        <c:v>2017</c:v>
                      </c:pt>
                      <c:pt idx="49">
                        <c:v>2018</c:v>
                      </c:pt>
                      <c:pt idx="50">
                        <c:v>2019</c:v>
                      </c:pt>
                      <c:pt idx="51">
                        <c:v>2020</c:v>
                      </c:pt>
                      <c:pt idx="52">
                        <c:v>2021</c:v>
                      </c:pt>
                      <c:pt idx="53">
                        <c:v>2022</c:v>
                      </c:pt>
                      <c:pt idx="5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'Combined Waste'!$J$2:$J$76</c15:sqref>
                        </c15:fullRef>
                        <c15:formulaRef>
                          <c15:sqref>'Combined Waste'!$J$22:$J$76</c15:sqref>
                        </c15:formulaRef>
                      </c:ext>
                    </c:extLst>
                    <c:numCache>
                      <c:formatCode>0</c:formatCode>
                      <c:ptCount val="5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1286189000</c:v>
                      </c:pt>
                      <c:pt idx="5">
                        <c:v>1251054000</c:v>
                      </c:pt>
                      <c:pt idx="6">
                        <c:v>1244893000</c:v>
                      </c:pt>
                      <c:pt idx="7">
                        <c:v>1352449000</c:v>
                      </c:pt>
                      <c:pt idx="8">
                        <c:v>1442726000</c:v>
                      </c:pt>
                      <c:pt idx="9">
                        <c:v>1447916000</c:v>
                      </c:pt>
                      <c:pt idx="10">
                        <c:v>1509037000</c:v>
                      </c:pt>
                      <c:pt idx="11">
                        <c:v>1551030000</c:v>
                      </c:pt>
                      <c:pt idx="12">
                        <c:v>1559934000</c:v>
                      </c:pt>
                      <c:pt idx="13">
                        <c:v>1490063000</c:v>
                      </c:pt>
                      <c:pt idx="14">
                        <c:v>1530312000</c:v>
                      </c:pt>
                      <c:pt idx="15">
                        <c:v>1599711000</c:v>
                      </c:pt>
                      <c:pt idx="16">
                        <c:v>1631327000</c:v>
                      </c:pt>
                      <c:pt idx="17">
                        <c:v>1624552000</c:v>
                      </c:pt>
                      <c:pt idx="18">
                        <c:v>1692358000</c:v>
                      </c:pt>
                      <c:pt idx="19">
                        <c:v>1767917000</c:v>
                      </c:pt>
                      <c:pt idx="20">
                        <c:v>1835942000</c:v>
                      </c:pt>
                      <c:pt idx="21">
                        <c:v>1825770000</c:v>
                      </c:pt>
                      <c:pt idx="22">
                        <c:v>1824579000</c:v>
                      </c:pt>
                      <c:pt idx="23">
                        <c:v>1838968000</c:v>
                      </c:pt>
                      <c:pt idx="24">
                        <c:v>1914761000</c:v>
                      </c:pt>
                      <c:pt idx="25">
                        <c:v>1939772000</c:v>
                      </c:pt>
                      <c:pt idx="26">
                        <c:v>1957293000</c:v>
                      </c:pt>
                      <c:pt idx="27">
                        <c:v>2030106000</c:v>
                      </c:pt>
                      <c:pt idx="28">
                        <c:v>2097793000.0000002</c:v>
                      </c:pt>
                      <c:pt idx="29">
                        <c:v>2186458000</c:v>
                      </c:pt>
                      <c:pt idx="30">
                        <c:v>2199544000</c:v>
                      </c:pt>
                      <c:pt idx="31">
                        <c:v>2306054000</c:v>
                      </c:pt>
                      <c:pt idx="32">
                        <c:v>2268317000</c:v>
                      </c:pt>
                      <c:pt idx="33">
                        <c:v>2284806000</c:v>
                      </c:pt>
                      <c:pt idx="34">
                        <c:v>2315298000</c:v>
                      </c:pt>
                      <c:pt idx="35">
                        <c:v>2345944000</c:v>
                      </c:pt>
                      <c:pt idx="36">
                        <c:v>2411519000</c:v>
                      </c:pt>
                      <c:pt idx="37">
                        <c:v>2356141000</c:v>
                      </c:pt>
                      <c:pt idx="38">
                        <c:v>2422010000</c:v>
                      </c:pt>
                      <c:pt idx="39">
                        <c:v>2371029000</c:v>
                      </c:pt>
                      <c:pt idx="40">
                        <c:v>2156582000</c:v>
                      </c:pt>
                      <c:pt idx="41">
                        <c:v>2270063000</c:v>
                      </c:pt>
                      <c:pt idx="42">
                        <c:v>2169682000</c:v>
                      </c:pt>
                      <c:pt idx="43">
                        <c:v>2034670000</c:v>
                      </c:pt>
                      <c:pt idx="44">
                        <c:v>2049312000</c:v>
                      </c:pt>
                      <c:pt idx="45">
                        <c:v>2048371999.9999998</c:v>
                      </c:pt>
                      <c:pt idx="46">
                        <c:v>1911848000</c:v>
                      </c:pt>
                      <c:pt idx="47">
                        <c:v>1819995000</c:v>
                      </c:pt>
                      <c:pt idx="48">
                        <c:v>1742607000</c:v>
                      </c:pt>
                      <c:pt idx="49">
                        <c:v>1764535000</c:v>
                      </c:pt>
                      <c:pt idx="50">
                        <c:v>1617560000</c:v>
                      </c:pt>
                      <c:pt idx="51">
                        <c:v>1450196000</c:v>
                      </c:pt>
                      <c:pt idx="52">
                        <c:v>1552550000</c:v>
                      </c:pt>
                      <c:pt idx="53">
                        <c:v>1538519000</c:v>
                      </c:pt>
                      <c:pt idx="54">
                        <c:v>1420987000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1A25-45D2-96C8-9CFA9557BA16}"/>
                  </c:ext>
                </c:extLst>
              </c15:ser>
            </c15:filteredLineSeries>
          </c:ext>
        </c:extLst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Waste Produced</a:t>
                </a:r>
                <a:endParaRPr lang="en-US" sz="1200" baseline="0"/>
              </a:p>
              <a:p>
                <a:pPr>
                  <a:defRPr sz="1200"/>
                </a:pPr>
                <a:r>
                  <a:rPr lang="en-US" sz="1200" baseline="0"/>
                  <a:t>(Metric Tons)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/>
              <a:t>25% Increase in Electricity Generation from Nuclear</a:t>
            </a:r>
          </a:p>
          <a:p>
            <a:pPr>
              <a:defRPr sz="2000"/>
            </a:pPr>
            <a:r>
              <a:rPr lang="en-US" sz="2000"/>
              <a:t>- Electricity Generated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'Electricity Generation'!$A$2:$A$76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'Electricity Generation'!$B$2:$B$76</c:f>
              <c:numCache>
                <c:formatCode>0</c:formatCode>
                <c:ptCount val="75"/>
                <c:pt idx="0">
                  <c:v>135451320000</c:v>
                </c:pt>
                <c:pt idx="1">
                  <c:v>154519994000</c:v>
                </c:pt>
                <c:pt idx="2">
                  <c:v>185203657000</c:v>
                </c:pt>
                <c:pt idx="3">
                  <c:v>195436666000</c:v>
                </c:pt>
                <c:pt idx="4">
                  <c:v>218846325000</c:v>
                </c:pt>
                <c:pt idx="5">
                  <c:v>239145966000</c:v>
                </c:pt>
                <c:pt idx="6">
                  <c:v>301362698000</c:v>
                </c:pt>
                <c:pt idx="7">
                  <c:v>338503484000</c:v>
                </c:pt>
                <c:pt idx="8">
                  <c:v>346386207000</c:v>
                </c:pt>
                <c:pt idx="9">
                  <c:v>344365781000</c:v>
                </c:pt>
                <c:pt idx="10">
                  <c:v>378424210000</c:v>
                </c:pt>
                <c:pt idx="11">
                  <c:v>403067357000</c:v>
                </c:pt>
                <c:pt idx="12">
                  <c:v>421870669000</c:v>
                </c:pt>
                <c:pt idx="13">
                  <c:v>450249238000</c:v>
                </c:pt>
                <c:pt idx="14">
                  <c:v>493926719000</c:v>
                </c:pt>
                <c:pt idx="15">
                  <c:v>526230019000</c:v>
                </c:pt>
                <c:pt idx="16">
                  <c:v>570925951000</c:v>
                </c:pt>
                <c:pt idx="17">
                  <c:v>613474800000</c:v>
                </c:pt>
                <c:pt idx="18">
                  <c:v>630483363000</c:v>
                </c:pt>
                <c:pt idx="19">
                  <c:v>684904580000</c:v>
                </c:pt>
                <c:pt idx="20">
                  <c:v>706001240000</c:v>
                </c:pt>
                <c:pt idx="21">
                  <c:v>704394479000</c:v>
                </c:pt>
                <c:pt idx="22">
                  <c:v>713102454000</c:v>
                </c:pt>
                <c:pt idx="23">
                  <c:v>771131265000</c:v>
                </c:pt>
                <c:pt idx="24">
                  <c:v>847651470000</c:v>
                </c:pt>
                <c:pt idx="25">
                  <c:v>828432921000</c:v>
                </c:pt>
                <c:pt idx="26">
                  <c:v>852786222000</c:v>
                </c:pt>
                <c:pt idx="27">
                  <c:v>944390993000</c:v>
                </c:pt>
                <c:pt idx="28">
                  <c:v>985218596000</c:v>
                </c:pt>
                <c:pt idx="29">
                  <c:v>975742083000</c:v>
                </c:pt>
                <c:pt idx="30">
                  <c:v>1075037091000</c:v>
                </c:pt>
                <c:pt idx="31">
                  <c:v>1161562368000</c:v>
                </c:pt>
                <c:pt idx="32">
                  <c:v>1203203232000</c:v>
                </c:pt>
                <c:pt idx="33">
                  <c:v>1192004204000</c:v>
                </c:pt>
                <c:pt idx="34">
                  <c:v>1259424279000</c:v>
                </c:pt>
                <c:pt idx="35">
                  <c:v>1341680752000</c:v>
                </c:pt>
                <c:pt idx="36">
                  <c:v>1402128125000</c:v>
                </c:pt>
                <c:pt idx="37">
                  <c:v>1385831452000</c:v>
                </c:pt>
                <c:pt idx="38">
                  <c:v>1463781289000</c:v>
                </c:pt>
                <c:pt idx="39">
                  <c:v>1540652774000</c:v>
                </c:pt>
                <c:pt idx="40">
                  <c:v>1562366197000</c:v>
                </c:pt>
                <c:pt idx="41">
                  <c:v>1572108922000</c:v>
                </c:pt>
                <c:pt idx="42">
                  <c:v>1568845635000</c:v>
                </c:pt>
                <c:pt idx="43">
                  <c:v>1597713819000</c:v>
                </c:pt>
                <c:pt idx="44">
                  <c:v>1665464154000</c:v>
                </c:pt>
                <c:pt idx="45">
                  <c:v>1666276091000</c:v>
                </c:pt>
                <c:pt idx="46">
                  <c:v>1686056319000</c:v>
                </c:pt>
                <c:pt idx="47">
                  <c:v>1771972991000</c:v>
                </c:pt>
                <c:pt idx="48">
                  <c:v>1820761761000</c:v>
                </c:pt>
                <c:pt idx="49">
                  <c:v>1850193304000</c:v>
                </c:pt>
                <c:pt idx="50">
                  <c:v>1858617724000</c:v>
                </c:pt>
                <c:pt idx="51">
                  <c:v>1943111290000</c:v>
                </c:pt>
                <c:pt idx="52">
                  <c:v>1882826135000</c:v>
                </c:pt>
                <c:pt idx="53">
                  <c:v>1910612812000</c:v>
                </c:pt>
                <c:pt idx="54">
                  <c:v>1952713826000</c:v>
                </c:pt>
                <c:pt idx="55">
                  <c:v>1957187710000</c:v>
                </c:pt>
                <c:pt idx="56">
                  <c:v>1992053878000</c:v>
                </c:pt>
                <c:pt idx="57">
                  <c:v>1969737146000</c:v>
                </c:pt>
                <c:pt idx="58">
                  <c:v>1998390297000</c:v>
                </c:pt>
                <c:pt idx="59">
                  <c:v>1968837582000</c:v>
                </c:pt>
                <c:pt idx="60">
                  <c:v>1741123025000</c:v>
                </c:pt>
                <c:pt idx="61">
                  <c:v>1827737545000</c:v>
                </c:pt>
                <c:pt idx="62">
                  <c:v>1717890732000</c:v>
                </c:pt>
                <c:pt idx="63">
                  <c:v>1500556855000</c:v>
                </c:pt>
                <c:pt idx="64">
                  <c:v>1567722496000</c:v>
                </c:pt>
                <c:pt idx="65">
                  <c:v>1568774359000</c:v>
                </c:pt>
                <c:pt idx="66">
                  <c:v>1340993299000</c:v>
                </c:pt>
                <c:pt idx="67">
                  <c:v>1229662700000</c:v>
                </c:pt>
                <c:pt idx="68">
                  <c:v>1197837931000</c:v>
                </c:pt>
                <c:pt idx="69">
                  <c:v>1142173011000</c:v>
                </c:pt>
                <c:pt idx="70">
                  <c:v>958731995000</c:v>
                </c:pt>
                <c:pt idx="71">
                  <c:v>767701586000</c:v>
                </c:pt>
                <c:pt idx="72">
                  <c:v>892439982000</c:v>
                </c:pt>
                <c:pt idx="73">
                  <c:v>826096518000</c:v>
                </c:pt>
                <c:pt idx="74">
                  <c:v>670568566000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1E0-48D8-8A1B-4FB8788B12C8}"/>
            </c:ext>
          </c:extLst>
        </c:ser>
        <c:ser>
          <c:idx val="3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'Electricity Generation'!$A$2:$A$76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'Electricity Generation'!$C$2:$C$76</c:f>
              <c:numCache>
                <c:formatCode>0</c:formatCode>
                <c:ptCount val="75"/>
                <c:pt idx="0">
                  <c:v>28547232000</c:v>
                </c:pt>
                <c:pt idx="1">
                  <c:v>33734288000</c:v>
                </c:pt>
                <c:pt idx="2">
                  <c:v>28712116000</c:v>
                </c:pt>
                <c:pt idx="3">
                  <c:v>29749761000</c:v>
                </c:pt>
                <c:pt idx="4">
                  <c:v>38404449000</c:v>
                </c:pt>
                <c:pt idx="5">
                  <c:v>31520175000</c:v>
                </c:pt>
                <c:pt idx="6">
                  <c:v>37138308000</c:v>
                </c:pt>
                <c:pt idx="7">
                  <c:v>35946772000</c:v>
                </c:pt>
                <c:pt idx="8">
                  <c:v>40499357000</c:v>
                </c:pt>
                <c:pt idx="9">
                  <c:v>40371540000</c:v>
                </c:pt>
                <c:pt idx="10">
                  <c:v>46839719000</c:v>
                </c:pt>
                <c:pt idx="11">
                  <c:v>47986893000</c:v>
                </c:pt>
                <c:pt idx="12">
                  <c:v>48519376000</c:v>
                </c:pt>
                <c:pt idx="13">
                  <c:v>48879536000</c:v>
                </c:pt>
                <c:pt idx="14">
                  <c:v>52001610000</c:v>
                </c:pt>
                <c:pt idx="15">
                  <c:v>56953712000</c:v>
                </c:pt>
                <c:pt idx="16">
                  <c:v>64801224000</c:v>
                </c:pt>
                <c:pt idx="17">
                  <c:v>78926172000</c:v>
                </c:pt>
                <c:pt idx="18">
                  <c:v>89270724000</c:v>
                </c:pt>
                <c:pt idx="19">
                  <c:v>104275833000</c:v>
                </c:pt>
                <c:pt idx="20">
                  <c:v>137847152000</c:v>
                </c:pt>
                <c:pt idx="21">
                  <c:v>184183402000</c:v>
                </c:pt>
                <c:pt idx="22">
                  <c:v>220225423000</c:v>
                </c:pt>
                <c:pt idx="23">
                  <c:v>274295961000</c:v>
                </c:pt>
                <c:pt idx="24">
                  <c:v>314342926000</c:v>
                </c:pt>
                <c:pt idx="25">
                  <c:v>300930537000</c:v>
                </c:pt>
                <c:pt idx="26">
                  <c:v>289094900000</c:v>
                </c:pt>
                <c:pt idx="27">
                  <c:v>319988136000</c:v>
                </c:pt>
                <c:pt idx="28">
                  <c:v>358178822000</c:v>
                </c:pt>
                <c:pt idx="29">
                  <c:v>365060441000</c:v>
                </c:pt>
                <c:pt idx="30">
                  <c:v>303525209000</c:v>
                </c:pt>
                <c:pt idx="31">
                  <c:v>245994189000</c:v>
                </c:pt>
                <c:pt idx="32">
                  <c:v>206420775000</c:v>
                </c:pt>
                <c:pt idx="33">
                  <c:v>146797490000</c:v>
                </c:pt>
                <c:pt idx="34">
                  <c:v>144498593000</c:v>
                </c:pt>
                <c:pt idx="35">
                  <c:v>119807913000</c:v>
                </c:pt>
                <c:pt idx="36">
                  <c:v>100202273000</c:v>
                </c:pt>
                <c:pt idx="37">
                  <c:v>136584867000</c:v>
                </c:pt>
                <c:pt idx="38">
                  <c:v>118492571000</c:v>
                </c:pt>
                <c:pt idx="39">
                  <c:v>148899561000</c:v>
                </c:pt>
                <c:pt idx="40">
                  <c:v>159004961000</c:v>
                </c:pt>
                <c:pt idx="41">
                  <c:v>118863929000</c:v>
                </c:pt>
                <c:pt idx="42">
                  <c:v>112798164000</c:v>
                </c:pt>
                <c:pt idx="43">
                  <c:v>92237912000</c:v>
                </c:pt>
                <c:pt idx="44">
                  <c:v>105425325000</c:v>
                </c:pt>
                <c:pt idx="45">
                  <c:v>98676618000</c:v>
                </c:pt>
                <c:pt idx="46">
                  <c:v>68145850999.999992</c:v>
                </c:pt>
                <c:pt idx="47">
                  <c:v>74782864000</c:v>
                </c:pt>
                <c:pt idx="48">
                  <c:v>86479050000</c:v>
                </c:pt>
                <c:pt idx="49">
                  <c:v>122211090000</c:v>
                </c:pt>
                <c:pt idx="50">
                  <c:v>111539127000</c:v>
                </c:pt>
                <c:pt idx="51">
                  <c:v>105192123000</c:v>
                </c:pt>
                <c:pt idx="52">
                  <c:v>119148890000</c:v>
                </c:pt>
                <c:pt idx="53">
                  <c:v>89733268000</c:v>
                </c:pt>
                <c:pt idx="54">
                  <c:v>113697200000</c:v>
                </c:pt>
                <c:pt idx="55">
                  <c:v>114678306000</c:v>
                </c:pt>
                <c:pt idx="56">
                  <c:v>116481854000</c:v>
                </c:pt>
                <c:pt idx="57">
                  <c:v>59708237000</c:v>
                </c:pt>
                <c:pt idx="58">
                  <c:v>61306315000</c:v>
                </c:pt>
                <c:pt idx="59">
                  <c:v>42881220000</c:v>
                </c:pt>
                <c:pt idx="60">
                  <c:v>35811025000</c:v>
                </c:pt>
                <c:pt idx="61">
                  <c:v>34678725000</c:v>
                </c:pt>
                <c:pt idx="62">
                  <c:v>28202160000</c:v>
                </c:pt>
                <c:pt idx="63">
                  <c:v>20071757000</c:v>
                </c:pt>
                <c:pt idx="64">
                  <c:v>24509663000</c:v>
                </c:pt>
                <c:pt idx="65">
                  <c:v>28042889000</c:v>
                </c:pt>
                <c:pt idx="66">
                  <c:v>26505152000</c:v>
                </c:pt>
                <c:pt idx="67">
                  <c:v>22710470000</c:v>
                </c:pt>
                <c:pt idx="68">
                  <c:v>20039388000</c:v>
                </c:pt>
                <c:pt idx="69">
                  <c:v>23928476000</c:v>
                </c:pt>
                <c:pt idx="70">
                  <c:v>17220152000</c:v>
                </c:pt>
                <c:pt idx="71">
                  <c:v>16333431000</c:v>
                </c:pt>
                <c:pt idx="72">
                  <c:v>18308358000</c:v>
                </c:pt>
                <c:pt idx="73">
                  <c:v>21826556000</c:v>
                </c:pt>
                <c:pt idx="74">
                  <c:v>15388370000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1E0-48D8-8A1B-4FB8788B12C8}"/>
            </c:ext>
          </c:extLst>
        </c:ser>
        <c:ser>
          <c:idx val="5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'Electricity Generation'!$A$2:$A$76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'Electricity Generation'!$D$2:$D$76</c:f>
              <c:numCache>
                <c:formatCode>0</c:formatCode>
                <c:ptCount val="75"/>
                <c:pt idx="0">
                  <c:v>36966709000</c:v>
                </c:pt>
                <c:pt idx="1">
                  <c:v>44559159000</c:v>
                </c:pt>
                <c:pt idx="2">
                  <c:v>56615678000</c:v>
                </c:pt>
                <c:pt idx="3">
                  <c:v>68453088000</c:v>
                </c:pt>
                <c:pt idx="4">
                  <c:v>79790975000</c:v>
                </c:pt>
                <c:pt idx="5">
                  <c:v>93688271000</c:v>
                </c:pt>
                <c:pt idx="6">
                  <c:v>95285441000</c:v>
                </c:pt>
                <c:pt idx="7">
                  <c:v>104037208000</c:v>
                </c:pt>
                <c:pt idx="8">
                  <c:v>114212525000</c:v>
                </c:pt>
                <c:pt idx="9">
                  <c:v>119759302000</c:v>
                </c:pt>
                <c:pt idx="10">
                  <c:v>146619391000</c:v>
                </c:pt>
                <c:pt idx="11">
                  <c:v>157969787000</c:v>
                </c:pt>
                <c:pt idx="12">
                  <c:v>169285998000</c:v>
                </c:pt>
                <c:pt idx="13">
                  <c:v>184301293000</c:v>
                </c:pt>
                <c:pt idx="14">
                  <c:v>201602073000</c:v>
                </c:pt>
                <c:pt idx="15">
                  <c:v>220038479000</c:v>
                </c:pt>
                <c:pt idx="16">
                  <c:v>221559434000</c:v>
                </c:pt>
                <c:pt idx="17">
                  <c:v>251151562000</c:v>
                </c:pt>
                <c:pt idx="18">
                  <c:v>264805784999.99997</c:v>
                </c:pt>
                <c:pt idx="19">
                  <c:v>304432723000</c:v>
                </c:pt>
                <c:pt idx="20">
                  <c:v>333278945000</c:v>
                </c:pt>
                <c:pt idx="21">
                  <c:v>372890063000</c:v>
                </c:pt>
                <c:pt idx="22">
                  <c:v>374030784000</c:v>
                </c:pt>
                <c:pt idx="23">
                  <c:v>375747796000</c:v>
                </c:pt>
                <c:pt idx="24">
                  <c:v>340858192000</c:v>
                </c:pt>
                <c:pt idx="25">
                  <c:v>320065088000</c:v>
                </c:pt>
                <c:pt idx="26">
                  <c:v>299778408000</c:v>
                </c:pt>
                <c:pt idx="27">
                  <c:v>294623911000</c:v>
                </c:pt>
                <c:pt idx="28">
                  <c:v>305504859000</c:v>
                </c:pt>
                <c:pt idx="29">
                  <c:v>305390836000</c:v>
                </c:pt>
                <c:pt idx="30">
                  <c:v>329485107000</c:v>
                </c:pt>
                <c:pt idx="31">
                  <c:v>346239900000</c:v>
                </c:pt>
                <c:pt idx="32">
                  <c:v>345777173000</c:v>
                </c:pt>
                <c:pt idx="33">
                  <c:v>305259749000</c:v>
                </c:pt>
                <c:pt idx="34">
                  <c:v>274098457999.99997</c:v>
                </c:pt>
                <c:pt idx="35">
                  <c:v>297393596000</c:v>
                </c:pt>
                <c:pt idx="36">
                  <c:v>291945965000</c:v>
                </c:pt>
                <c:pt idx="37">
                  <c:v>248508433000</c:v>
                </c:pt>
                <c:pt idx="38">
                  <c:v>272620803000</c:v>
                </c:pt>
                <c:pt idx="39">
                  <c:v>252800704000</c:v>
                </c:pt>
                <c:pt idx="40">
                  <c:v>297295127000</c:v>
                </c:pt>
                <c:pt idx="41">
                  <c:v>309486351000</c:v>
                </c:pt>
                <c:pt idx="42">
                  <c:v>317773359000</c:v>
                </c:pt>
                <c:pt idx="43">
                  <c:v>334274122000</c:v>
                </c:pt>
                <c:pt idx="44">
                  <c:v>342221829000</c:v>
                </c:pt>
                <c:pt idx="45">
                  <c:v>385689325000</c:v>
                </c:pt>
                <c:pt idx="46">
                  <c:v>419178592000</c:v>
                </c:pt>
                <c:pt idx="47">
                  <c:v>378757294000</c:v>
                </c:pt>
                <c:pt idx="48">
                  <c:v>399595822000</c:v>
                </c:pt>
                <c:pt idx="49">
                  <c:v>449292578000</c:v>
                </c:pt>
                <c:pt idx="50">
                  <c:v>472995956000</c:v>
                </c:pt>
                <c:pt idx="51">
                  <c:v>517977999000</c:v>
                </c:pt>
                <c:pt idx="52">
                  <c:v>554939682000</c:v>
                </c:pt>
                <c:pt idx="53">
                  <c:v>607683244000</c:v>
                </c:pt>
                <c:pt idx="54">
                  <c:v>567303389000</c:v>
                </c:pt>
                <c:pt idx="55">
                  <c:v>627171620000</c:v>
                </c:pt>
                <c:pt idx="56">
                  <c:v>683828924000</c:v>
                </c:pt>
                <c:pt idx="57">
                  <c:v>734416873000</c:v>
                </c:pt>
                <c:pt idx="58">
                  <c:v>814751904000</c:v>
                </c:pt>
                <c:pt idx="59">
                  <c:v>802371511000</c:v>
                </c:pt>
                <c:pt idx="60">
                  <c:v>841005651000</c:v>
                </c:pt>
                <c:pt idx="61">
                  <c:v>901389416000</c:v>
                </c:pt>
                <c:pt idx="62">
                  <c:v>926290376000</c:v>
                </c:pt>
                <c:pt idx="63">
                  <c:v>1132791082000</c:v>
                </c:pt>
                <c:pt idx="64">
                  <c:v>1028948774000</c:v>
                </c:pt>
                <c:pt idx="65">
                  <c:v>1033198483000</c:v>
                </c:pt>
                <c:pt idx="66">
                  <c:v>1238842100000</c:v>
                </c:pt>
                <c:pt idx="67">
                  <c:v>1280343820000</c:v>
                </c:pt>
                <c:pt idx="68">
                  <c:v>1198013534000</c:v>
                </c:pt>
                <c:pt idx="69">
                  <c:v>1368532451000</c:v>
                </c:pt>
                <c:pt idx="70">
                  <c:v>1479857891000</c:v>
                </c:pt>
                <c:pt idx="71">
                  <c:v>1522299080000</c:v>
                </c:pt>
                <c:pt idx="72">
                  <c:v>1476603388000</c:v>
                </c:pt>
                <c:pt idx="73">
                  <c:v>1582686971000</c:v>
                </c:pt>
                <c:pt idx="74">
                  <c:v>1699855506000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1E0-48D8-8A1B-4FB8788B12C8}"/>
            </c:ext>
          </c:extLst>
        </c:ser>
        <c:ser>
          <c:idx val="6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'Electricity Generation'!$A$2:$A$76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'Electricity Generation'!$F$2:$F$76</c:f>
              <c:numCache>
                <c:formatCode>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9670000</c:v>
                </c:pt>
                <c:pt idx="9">
                  <c:v>164691000</c:v>
                </c:pt>
                <c:pt idx="10">
                  <c:v>188101000</c:v>
                </c:pt>
                <c:pt idx="11">
                  <c:v>518182000</c:v>
                </c:pt>
                <c:pt idx="12">
                  <c:v>1692149000</c:v>
                </c:pt>
                <c:pt idx="13">
                  <c:v>2269685000</c:v>
                </c:pt>
                <c:pt idx="14">
                  <c:v>3211836000</c:v>
                </c:pt>
                <c:pt idx="15">
                  <c:v>3342743000</c:v>
                </c:pt>
                <c:pt idx="16">
                  <c:v>3656699000</c:v>
                </c:pt>
                <c:pt idx="17">
                  <c:v>5519909000</c:v>
                </c:pt>
                <c:pt idx="18">
                  <c:v>7655214000</c:v>
                </c:pt>
                <c:pt idx="19">
                  <c:v>12528419000</c:v>
                </c:pt>
                <c:pt idx="20">
                  <c:v>13927839000</c:v>
                </c:pt>
                <c:pt idx="21">
                  <c:v>21804448000</c:v>
                </c:pt>
                <c:pt idx="22">
                  <c:v>38104545000</c:v>
                </c:pt>
                <c:pt idx="23">
                  <c:v>54091135000</c:v>
                </c:pt>
                <c:pt idx="24">
                  <c:v>83479463000</c:v>
                </c:pt>
                <c:pt idx="25">
                  <c:v>113975740000</c:v>
                </c:pt>
                <c:pt idx="26">
                  <c:v>172505075000</c:v>
                </c:pt>
                <c:pt idx="27">
                  <c:v>191103531000</c:v>
                </c:pt>
                <c:pt idx="28">
                  <c:v>250883283000</c:v>
                </c:pt>
                <c:pt idx="29">
                  <c:v>276403070000</c:v>
                </c:pt>
                <c:pt idx="30">
                  <c:v>255154623000</c:v>
                </c:pt>
                <c:pt idx="31">
                  <c:v>251115575000</c:v>
                </c:pt>
                <c:pt idx="32">
                  <c:v>272673503000.00003</c:v>
                </c:pt>
                <c:pt idx="33">
                  <c:v>282773248000</c:v>
                </c:pt>
                <c:pt idx="34">
                  <c:v>293677119000</c:v>
                </c:pt>
                <c:pt idx="35">
                  <c:v>327633549000</c:v>
                </c:pt>
                <c:pt idx="36">
                  <c:v>383690727000</c:v>
                </c:pt>
                <c:pt idx="37">
                  <c:v>414038063000</c:v>
                </c:pt>
                <c:pt idx="38">
                  <c:v>455270382000</c:v>
                </c:pt>
                <c:pt idx="39">
                  <c:v>526973047000</c:v>
                </c:pt>
                <c:pt idx="40">
                  <c:v>529354716999.99994</c:v>
                </c:pt>
                <c:pt idx="41">
                  <c:v>576861678000</c:v>
                </c:pt>
                <c:pt idx="42">
                  <c:v>612565087000</c:v>
                </c:pt>
                <c:pt idx="43">
                  <c:v>618776263000</c:v>
                </c:pt>
                <c:pt idx="44">
                  <c:v>610291214000</c:v>
                </c:pt>
                <c:pt idx="45">
                  <c:v>640439832000</c:v>
                </c:pt>
                <c:pt idx="46">
                  <c:v>673402123000</c:v>
                </c:pt>
                <c:pt idx="47">
                  <c:v>674728546000</c:v>
                </c:pt>
                <c:pt idx="48">
                  <c:v>628644171000</c:v>
                </c:pt>
                <c:pt idx="49">
                  <c:v>673702104000</c:v>
                </c:pt>
                <c:pt idx="50">
                  <c:v>728254124000</c:v>
                </c:pt>
                <c:pt idx="51">
                  <c:v>753892940000</c:v>
                </c:pt>
                <c:pt idx="52">
                  <c:v>768826308000</c:v>
                </c:pt>
                <c:pt idx="53">
                  <c:v>780064087000</c:v>
                </c:pt>
                <c:pt idx="54">
                  <c:v>763732695000</c:v>
                </c:pt>
                <c:pt idx="55">
                  <c:v>788528387000</c:v>
                </c:pt>
                <c:pt idx="56">
                  <c:v>781986365000</c:v>
                </c:pt>
                <c:pt idx="57">
                  <c:v>787218636000</c:v>
                </c:pt>
                <c:pt idx="58">
                  <c:v>806424753000</c:v>
                </c:pt>
                <c:pt idx="59">
                  <c:v>806208435000</c:v>
                </c:pt>
                <c:pt idx="60">
                  <c:v>798854585000</c:v>
                </c:pt>
                <c:pt idx="61">
                  <c:v>806968301000</c:v>
                </c:pt>
                <c:pt idx="62">
                  <c:v>790204367000</c:v>
                </c:pt>
                <c:pt idx="63">
                  <c:v>769331249000</c:v>
                </c:pt>
                <c:pt idx="64">
                  <c:v>789016473000</c:v>
                </c:pt>
                <c:pt idx="65">
                  <c:v>797165982000</c:v>
                </c:pt>
                <c:pt idx="66">
                  <c:v>797177877000</c:v>
                </c:pt>
                <c:pt idx="67">
                  <c:v>805693948000</c:v>
                </c:pt>
                <c:pt idx="68">
                  <c:v>804949635000</c:v>
                </c:pt>
                <c:pt idx="69">
                  <c:v>807084477000</c:v>
                </c:pt>
                <c:pt idx="70">
                  <c:v>809409262000</c:v>
                </c:pt>
                <c:pt idx="71">
                  <c:v>789878863000</c:v>
                </c:pt>
                <c:pt idx="72">
                  <c:v>779644595000</c:v>
                </c:pt>
                <c:pt idx="73">
                  <c:v>771537176000</c:v>
                </c:pt>
                <c:pt idx="74">
                  <c:v>774873169000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1E0-48D8-8A1B-4FB8788B12C8}"/>
            </c:ext>
          </c:extLst>
        </c:ser>
        <c:ser>
          <c:idx val="9"/>
          <c:order val="5"/>
          <c:tx>
            <c:v>Simulated Coal</c:v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'Analysis-Prediction'!$M$82:$M$156</c:f>
              <c:numCache>
                <c:formatCode>0</c:formatCode>
                <c:ptCount val="75"/>
                <c:pt idx="0">
                  <c:v>135451320000</c:v>
                </c:pt>
                <c:pt idx="1">
                  <c:v>154519994000</c:v>
                </c:pt>
                <c:pt idx="2">
                  <c:v>185203657000</c:v>
                </c:pt>
                <c:pt idx="3">
                  <c:v>195436666000</c:v>
                </c:pt>
                <c:pt idx="4">
                  <c:v>218846325000</c:v>
                </c:pt>
                <c:pt idx="5">
                  <c:v>239145966000</c:v>
                </c:pt>
                <c:pt idx="6">
                  <c:v>301362698000</c:v>
                </c:pt>
                <c:pt idx="7">
                  <c:v>338503484000</c:v>
                </c:pt>
                <c:pt idx="8">
                  <c:v>346385401166.66669</c:v>
                </c:pt>
                <c:pt idx="9">
                  <c:v>344352056750</c:v>
                </c:pt>
                <c:pt idx="10">
                  <c:v>378408534916.66669</c:v>
                </c:pt>
                <c:pt idx="11">
                  <c:v>403024175166.66669</c:v>
                </c:pt>
                <c:pt idx="12">
                  <c:v>421729656583.33331</c:v>
                </c:pt>
                <c:pt idx="13">
                  <c:v>450060097583.33331</c:v>
                </c:pt>
                <c:pt idx="14">
                  <c:v>493659066000</c:v>
                </c:pt>
                <c:pt idx="15">
                  <c:v>525951457083.33331</c:v>
                </c:pt>
                <c:pt idx="16">
                  <c:v>570621226083.33337</c:v>
                </c:pt>
                <c:pt idx="17">
                  <c:v>613014807583.33337</c:v>
                </c:pt>
                <c:pt idx="18">
                  <c:v>629845428500</c:v>
                </c:pt>
                <c:pt idx="19">
                  <c:v>683860545083.33337</c:v>
                </c:pt>
                <c:pt idx="20">
                  <c:v>704840586750</c:v>
                </c:pt>
                <c:pt idx="21">
                  <c:v>702577441666.66663</c:v>
                </c:pt>
                <c:pt idx="22">
                  <c:v>709927075250</c:v>
                </c:pt>
                <c:pt idx="23">
                  <c:v>766623670416.66663</c:v>
                </c:pt>
                <c:pt idx="24">
                  <c:v>840694848083.33337</c:v>
                </c:pt>
                <c:pt idx="25">
                  <c:v>818934942666.66663</c:v>
                </c:pt>
                <c:pt idx="26">
                  <c:v>838410799083.33337</c:v>
                </c:pt>
                <c:pt idx="27">
                  <c:v>928465698750</c:v>
                </c:pt>
                <c:pt idx="28">
                  <c:v>964311655750</c:v>
                </c:pt>
                <c:pt idx="29">
                  <c:v>952708493833.33337</c:v>
                </c:pt>
                <c:pt idx="30">
                  <c:v>1053774205750</c:v>
                </c:pt>
                <c:pt idx="31">
                  <c:v>1140636070083.3333</c:v>
                </c:pt>
                <c:pt idx="32">
                  <c:v>1180480440083.3333</c:v>
                </c:pt>
                <c:pt idx="33">
                  <c:v>1168439766666.6667</c:v>
                </c:pt>
                <c:pt idx="34">
                  <c:v>1234951185750</c:v>
                </c:pt>
                <c:pt idx="35">
                  <c:v>1314377956250</c:v>
                </c:pt>
                <c:pt idx="36">
                  <c:v>1370153897750</c:v>
                </c:pt>
                <c:pt idx="37">
                  <c:v>1351328280083.3333</c:v>
                </c:pt>
                <c:pt idx="38">
                  <c:v>1425842090500</c:v>
                </c:pt>
                <c:pt idx="39">
                  <c:v>1496738353416.6667</c:v>
                </c:pt>
                <c:pt idx="40">
                  <c:v>1518253303916.6667</c:v>
                </c:pt>
                <c:pt idx="41">
                  <c:v>1524037115500</c:v>
                </c:pt>
                <c:pt idx="42">
                  <c:v>1517798544416.6667</c:v>
                </c:pt>
                <c:pt idx="43">
                  <c:v>1546149130416.6667</c:v>
                </c:pt>
                <c:pt idx="44">
                  <c:v>1614606552833.3333</c:v>
                </c:pt>
                <c:pt idx="45">
                  <c:v>1612906105000</c:v>
                </c:pt>
                <c:pt idx="46">
                  <c:v>1629939475416.6667</c:v>
                </c:pt>
                <c:pt idx="47">
                  <c:v>1715745612166.6667</c:v>
                </c:pt>
                <c:pt idx="48">
                  <c:v>1768374746750</c:v>
                </c:pt>
                <c:pt idx="49">
                  <c:v>1794051462000</c:v>
                </c:pt>
                <c:pt idx="50">
                  <c:v>1797929880333.3333</c:v>
                </c:pt>
                <c:pt idx="51">
                  <c:v>1880286878333.3333</c:v>
                </c:pt>
                <c:pt idx="52">
                  <c:v>1818757276000</c:v>
                </c:pt>
                <c:pt idx="53">
                  <c:v>1845607471416.6667</c:v>
                </c:pt>
                <c:pt idx="54">
                  <c:v>1889069434750</c:v>
                </c:pt>
                <c:pt idx="55">
                  <c:v>1891477011083.3333</c:v>
                </c:pt>
                <c:pt idx="56">
                  <c:v>1926888347583.3333</c:v>
                </c:pt>
                <c:pt idx="57">
                  <c:v>1898242277000</c:v>
                </c:pt>
                <c:pt idx="58">
                  <c:v>1925292486500</c:v>
                </c:pt>
                <c:pt idx="59">
                  <c:v>1877350729500</c:v>
                </c:pt>
                <c:pt idx="60">
                  <c:v>1643791619166.6665</c:v>
                </c:pt>
                <c:pt idx="61">
                  <c:v>1727921553166.6665</c:v>
                </c:pt>
                <c:pt idx="62">
                  <c:v>1614392164166.6665</c:v>
                </c:pt>
                <c:pt idx="63">
                  <c:v>1392406737166.6665</c:v>
                </c:pt>
                <c:pt idx="64">
                  <c:v>1460729413500</c:v>
                </c:pt>
                <c:pt idx="65">
                  <c:v>1463956251000</c:v>
                </c:pt>
                <c:pt idx="66">
                  <c:v>1234635471500</c:v>
                </c:pt>
                <c:pt idx="67">
                  <c:v>1118090845333.3335</c:v>
                </c:pt>
                <c:pt idx="68">
                  <c:v>1083719046500</c:v>
                </c:pt>
                <c:pt idx="69">
                  <c:v>1031587407500</c:v>
                </c:pt>
                <c:pt idx="70">
                  <c:v>841050603333.33325</c:v>
                </c:pt>
                <c:pt idx="71">
                  <c:v>652388539833.33325</c:v>
                </c:pt>
                <c:pt idx="72">
                  <c:v>780807574166.66675</c:v>
                </c:pt>
                <c:pt idx="73">
                  <c:v>719333544666.66675</c:v>
                </c:pt>
                <c:pt idx="74">
                  <c:v>556811407833.33325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E0-48D8-8A1B-4FB8788B12C8}"/>
            </c:ext>
          </c:extLst>
        </c:ser>
        <c:ser>
          <c:idx val="4"/>
          <c:order val="6"/>
          <c:tx>
            <c:v>Simulated Petroleum</c:v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'Analysis-Prediction'!$D$82:$D$156</c:f>
              <c:numCache>
                <c:formatCode>0</c:formatCode>
                <c:ptCount val="75"/>
                <c:pt idx="0">
                  <c:v>28547232000</c:v>
                </c:pt>
                <c:pt idx="1">
                  <c:v>33734288000</c:v>
                </c:pt>
                <c:pt idx="2">
                  <c:v>28712116000</c:v>
                </c:pt>
                <c:pt idx="3">
                  <c:v>29749761000</c:v>
                </c:pt>
                <c:pt idx="4">
                  <c:v>38404449000</c:v>
                </c:pt>
                <c:pt idx="5">
                  <c:v>31520175000</c:v>
                </c:pt>
                <c:pt idx="6">
                  <c:v>37138308000</c:v>
                </c:pt>
                <c:pt idx="7">
                  <c:v>35946772000</c:v>
                </c:pt>
                <c:pt idx="8">
                  <c:v>40498551166.666664</c:v>
                </c:pt>
                <c:pt idx="9">
                  <c:v>40357815750</c:v>
                </c:pt>
                <c:pt idx="10">
                  <c:v>46824043916.666664</c:v>
                </c:pt>
                <c:pt idx="11">
                  <c:v>47943711166.666664</c:v>
                </c:pt>
                <c:pt idx="12">
                  <c:v>48378363583.333336</c:v>
                </c:pt>
                <c:pt idx="13">
                  <c:v>48690395583.333336</c:v>
                </c:pt>
                <c:pt idx="14">
                  <c:v>51733957000</c:v>
                </c:pt>
                <c:pt idx="15">
                  <c:v>56675150083.333336</c:v>
                </c:pt>
                <c:pt idx="16">
                  <c:v>64496499083.333336</c:v>
                </c:pt>
                <c:pt idx="17">
                  <c:v>78466179583.333328</c:v>
                </c:pt>
                <c:pt idx="18">
                  <c:v>88632789500</c:v>
                </c:pt>
                <c:pt idx="19">
                  <c:v>103231798083.33333</c:v>
                </c:pt>
                <c:pt idx="20">
                  <c:v>136686498750</c:v>
                </c:pt>
                <c:pt idx="21">
                  <c:v>182366364666.66666</c:v>
                </c:pt>
                <c:pt idx="22">
                  <c:v>217050044250</c:v>
                </c:pt>
                <c:pt idx="23">
                  <c:v>269788366416.66666</c:v>
                </c:pt>
                <c:pt idx="24">
                  <c:v>307386304083.33331</c:v>
                </c:pt>
                <c:pt idx="25">
                  <c:v>291432558666.66669</c:v>
                </c:pt>
                <c:pt idx="26">
                  <c:v>274719477083.33334</c:v>
                </c:pt>
                <c:pt idx="27">
                  <c:v>304062841750</c:v>
                </c:pt>
                <c:pt idx="28">
                  <c:v>337271881750</c:v>
                </c:pt>
                <c:pt idx="29">
                  <c:v>342026851833.33331</c:v>
                </c:pt>
                <c:pt idx="30">
                  <c:v>282262323750</c:v>
                </c:pt>
                <c:pt idx="31">
                  <c:v>225067891083.33334</c:v>
                </c:pt>
                <c:pt idx="32">
                  <c:v>183697983083.33334</c:v>
                </c:pt>
                <c:pt idx="33">
                  <c:v>123233052666.66667</c:v>
                </c:pt>
                <c:pt idx="34">
                  <c:v>120025499750</c:v>
                </c:pt>
                <c:pt idx="35">
                  <c:v>92505117250</c:v>
                </c:pt>
                <c:pt idx="36">
                  <c:v>68228045750</c:v>
                </c:pt>
                <c:pt idx="37">
                  <c:v>102081695083.33334</c:v>
                </c:pt>
                <c:pt idx="38">
                  <c:v>80553372500</c:v>
                </c:pt>
                <c:pt idx="39">
                  <c:v>104985140416.66666</c:v>
                </c:pt>
                <c:pt idx="40">
                  <c:v>114892067916.66667</c:v>
                </c:pt>
                <c:pt idx="41">
                  <c:v>70792122500</c:v>
                </c:pt>
                <c:pt idx="42">
                  <c:v>61751073416.666664</c:v>
                </c:pt>
                <c:pt idx="43">
                  <c:v>40673223416.666664</c:v>
                </c:pt>
                <c:pt idx="44">
                  <c:v>54567723833.333336</c:v>
                </c:pt>
                <c:pt idx="45">
                  <c:v>45306632000</c:v>
                </c:pt>
                <c:pt idx="46">
                  <c:v>12029007416.666656</c:v>
                </c:pt>
                <c:pt idx="47">
                  <c:v>18555485166.666664</c:v>
                </c:pt>
                <c:pt idx="48">
                  <c:v>34092035750</c:v>
                </c:pt>
                <c:pt idx="49">
                  <c:v>66069248000</c:v>
                </c:pt>
                <c:pt idx="50">
                  <c:v>50851283333.333336</c:v>
                </c:pt>
                <c:pt idx="51">
                  <c:v>42367711333.333336</c:v>
                </c:pt>
                <c:pt idx="52">
                  <c:v>55080031000</c:v>
                </c:pt>
                <c:pt idx="53">
                  <c:v>24727927416.666664</c:v>
                </c:pt>
                <c:pt idx="54">
                  <c:v>50052808750</c:v>
                </c:pt>
                <c:pt idx="55">
                  <c:v>48967607083.333336</c:v>
                </c:pt>
                <c:pt idx="56">
                  <c:v>51316323583.333336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E0-48D8-8A1B-4FB8788B12C8}"/>
            </c:ext>
          </c:extLst>
        </c:ser>
        <c:ser>
          <c:idx val="7"/>
          <c:order val="7"/>
          <c:tx>
            <c:v>Simulated Natural Gas</c:v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'Analysis-Prediction'!$F$82:$F$156</c:f>
              <c:numCache>
                <c:formatCode>0</c:formatCode>
                <c:ptCount val="75"/>
                <c:pt idx="0">
                  <c:v>36966709000</c:v>
                </c:pt>
                <c:pt idx="1">
                  <c:v>44559159000</c:v>
                </c:pt>
                <c:pt idx="2">
                  <c:v>56615678000</c:v>
                </c:pt>
                <c:pt idx="3">
                  <c:v>68453088000</c:v>
                </c:pt>
                <c:pt idx="4">
                  <c:v>79790975000</c:v>
                </c:pt>
                <c:pt idx="5">
                  <c:v>93688271000</c:v>
                </c:pt>
                <c:pt idx="6">
                  <c:v>95285441000</c:v>
                </c:pt>
                <c:pt idx="7">
                  <c:v>104037208000</c:v>
                </c:pt>
                <c:pt idx="8">
                  <c:v>114211719166.66667</c:v>
                </c:pt>
                <c:pt idx="9">
                  <c:v>119745577750</c:v>
                </c:pt>
                <c:pt idx="10">
                  <c:v>146603715916.66666</c:v>
                </c:pt>
                <c:pt idx="11">
                  <c:v>157926605166.66666</c:v>
                </c:pt>
                <c:pt idx="12">
                  <c:v>169144985583.33334</c:v>
                </c:pt>
                <c:pt idx="13">
                  <c:v>184112152583.33334</c:v>
                </c:pt>
                <c:pt idx="14">
                  <c:v>201334420000</c:v>
                </c:pt>
                <c:pt idx="15">
                  <c:v>219759917083.33334</c:v>
                </c:pt>
                <c:pt idx="16">
                  <c:v>221254709083.33334</c:v>
                </c:pt>
                <c:pt idx="17">
                  <c:v>250691569583.33334</c:v>
                </c:pt>
                <c:pt idx="18">
                  <c:v>264167850499.99997</c:v>
                </c:pt>
                <c:pt idx="19">
                  <c:v>303388688083.33331</c:v>
                </c:pt>
                <c:pt idx="20">
                  <c:v>332118291750</c:v>
                </c:pt>
                <c:pt idx="21">
                  <c:v>371073025666.66669</c:v>
                </c:pt>
                <c:pt idx="22">
                  <c:v>370855405250</c:v>
                </c:pt>
                <c:pt idx="23">
                  <c:v>371240201416.66669</c:v>
                </c:pt>
                <c:pt idx="24">
                  <c:v>333901570083.33331</c:v>
                </c:pt>
                <c:pt idx="25">
                  <c:v>310567109666.66669</c:v>
                </c:pt>
                <c:pt idx="26">
                  <c:v>285402985083.33331</c:v>
                </c:pt>
                <c:pt idx="27">
                  <c:v>278698616750</c:v>
                </c:pt>
                <c:pt idx="28">
                  <c:v>284597918750</c:v>
                </c:pt>
                <c:pt idx="29">
                  <c:v>282357246833.33331</c:v>
                </c:pt>
                <c:pt idx="30">
                  <c:v>308222221750</c:v>
                </c:pt>
                <c:pt idx="31">
                  <c:v>325313602083.33331</c:v>
                </c:pt>
                <c:pt idx="32">
                  <c:v>323054381083.33331</c:v>
                </c:pt>
                <c:pt idx="33">
                  <c:v>281695311666.66669</c:v>
                </c:pt>
                <c:pt idx="34">
                  <c:v>249625364749.99997</c:v>
                </c:pt>
                <c:pt idx="35">
                  <c:v>270090800250</c:v>
                </c:pt>
                <c:pt idx="36">
                  <c:v>259971737750</c:v>
                </c:pt>
                <c:pt idx="37">
                  <c:v>214005261083.33334</c:v>
                </c:pt>
                <c:pt idx="38">
                  <c:v>234681604500</c:v>
                </c:pt>
                <c:pt idx="39">
                  <c:v>208886283416.66666</c:v>
                </c:pt>
                <c:pt idx="40">
                  <c:v>253182233916.66669</c:v>
                </c:pt>
                <c:pt idx="41">
                  <c:v>261414544500</c:v>
                </c:pt>
                <c:pt idx="42">
                  <c:v>266726268416.66666</c:v>
                </c:pt>
                <c:pt idx="43">
                  <c:v>282709433416.66669</c:v>
                </c:pt>
                <c:pt idx="44">
                  <c:v>291364227833.33331</c:v>
                </c:pt>
                <c:pt idx="45">
                  <c:v>332319339000</c:v>
                </c:pt>
                <c:pt idx="46">
                  <c:v>363061748416.66669</c:v>
                </c:pt>
                <c:pt idx="47">
                  <c:v>322529915166.66669</c:v>
                </c:pt>
                <c:pt idx="48">
                  <c:v>347208807750</c:v>
                </c:pt>
                <c:pt idx="49">
                  <c:v>393150736000</c:v>
                </c:pt>
                <c:pt idx="50">
                  <c:v>412308112333.33331</c:v>
                </c:pt>
                <c:pt idx="51">
                  <c:v>455153587333.33331</c:v>
                </c:pt>
                <c:pt idx="52">
                  <c:v>490870823000</c:v>
                </c:pt>
                <c:pt idx="53">
                  <c:v>542677903416.66669</c:v>
                </c:pt>
                <c:pt idx="54">
                  <c:v>503658997750</c:v>
                </c:pt>
                <c:pt idx="55">
                  <c:v>561460921083.33337</c:v>
                </c:pt>
                <c:pt idx="56">
                  <c:v>618663393583.33337</c:v>
                </c:pt>
                <c:pt idx="57">
                  <c:v>668815320000</c:v>
                </c:pt>
                <c:pt idx="58">
                  <c:v>747549841250</c:v>
                </c:pt>
                <c:pt idx="59">
                  <c:v>735187474750</c:v>
                </c:pt>
                <c:pt idx="60">
                  <c:v>774434435583.33337</c:v>
                </c:pt>
                <c:pt idx="61">
                  <c:v>834142057583.33337</c:v>
                </c:pt>
                <c:pt idx="62">
                  <c:v>860440012083.33337</c:v>
                </c:pt>
                <c:pt idx="63">
                  <c:v>1068680144583.3334</c:v>
                </c:pt>
                <c:pt idx="64">
                  <c:v>963197401250</c:v>
                </c:pt>
                <c:pt idx="65">
                  <c:v>966767984500</c:v>
                </c:pt>
                <c:pt idx="66">
                  <c:v>1172410610250</c:v>
                </c:pt>
                <c:pt idx="67">
                  <c:v>1213202657666.6667</c:v>
                </c:pt>
                <c:pt idx="68">
                  <c:v>1130934397750</c:v>
                </c:pt>
                <c:pt idx="69">
                  <c:v>1301275411250</c:v>
                </c:pt>
                <c:pt idx="70">
                  <c:v>1412407119166.6667</c:v>
                </c:pt>
                <c:pt idx="71">
                  <c:v>1456475841416.6667</c:v>
                </c:pt>
                <c:pt idx="72">
                  <c:v>1411633005083.3333</c:v>
                </c:pt>
                <c:pt idx="73">
                  <c:v>1518392206333.3333</c:v>
                </c:pt>
                <c:pt idx="74">
                  <c:v>1635282741916.6667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E0-48D8-8A1B-4FB8788B12C8}"/>
            </c:ext>
          </c:extLst>
        </c:ser>
        <c:ser>
          <c:idx val="0"/>
          <c:order val="8"/>
          <c:tx>
            <c:v>Simulated Nuclear</c:v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'Analysis-Prediction'!$H$82:$H$156</c:f>
              <c:numCache>
                <c:formatCode>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12087500</c:v>
                </c:pt>
                <c:pt idx="9">
                  <c:v>205863750</c:v>
                </c:pt>
                <c:pt idx="10">
                  <c:v>235126250</c:v>
                </c:pt>
                <c:pt idx="11">
                  <c:v>647727500</c:v>
                </c:pt>
                <c:pt idx="12">
                  <c:v>2115186250</c:v>
                </c:pt>
                <c:pt idx="13">
                  <c:v>2837106250</c:v>
                </c:pt>
                <c:pt idx="14">
                  <c:v>4014795000</c:v>
                </c:pt>
                <c:pt idx="15">
                  <c:v>4178428750</c:v>
                </c:pt>
                <c:pt idx="16">
                  <c:v>4570873750</c:v>
                </c:pt>
                <c:pt idx="17">
                  <c:v>6899886250</c:v>
                </c:pt>
                <c:pt idx="18">
                  <c:v>9569017500</c:v>
                </c:pt>
                <c:pt idx="19">
                  <c:v>15660523750</c:v>
                </c:pt>
                <c:pt idx="20">
                  <c:v>17409798750</c:v>
                </c:pt>
                <c:pt idx="21">
                  <c:v>27255560000</c:v>
                </c:pt>
                <c:pt idx="22">
                  <c:v>47630681250</c:v>
                </c:pt>
                <c:pt idx="23">
                  <c:v>67613918750</c:v>
                </c:pt>
                <c:pt idx="24">
                  <c:v>104349328750</c:v>
                </c:pt>
                <c:pt idx="25">
                  <c:v>142469675000</c:v>
                </c:pt>
                <c:pt idx="26">
                  <c:v>215631343750</c:v>
                </c:pt>
                <c:pt idx="27">
                  <c:v>238879413750</c:v>
                </c:pt>
                <c:pt idx="28">
                  <c:v>313604103750</c:v>
                </c:pt>
                <c:pt idx="29">
                  <c:v>345503837500</c:v>
                </c:pt>
                <c:pt idx="30">
                  <c:v>318943278750</c:v>
                </c:pt>
                <c:pt idx="31">
                  <c:v>313894468750</c:v>
                </c:pt>
                <c:pt idx="32">
                  <c:v>340841878750.00006</c:v>
                </c:pt>
                <c:pt idx="33">
                  <c:v>353466560000</c:v>
                </c:pt>
                <c:pt idx="34">
                  <c:v>367096398750</c:v>
                </c:pt>
                <c:pt idx="35">
                  <c:v>409541936250</c:v>
                </c:pt>
                <c:pt idx="36">
                  <c:v>479613408750</c:v>
                </c:pt>
                <c:pt idx="37">
                  <c:v>517547578750</c:v>
                </c:pt>
                <c:pt idx="38">
                  <c:v>569087977500</c:v>
                </c:pt>
                <c:pt idx="39">
                  <c:v>658716308750</c:v>
                </c:pt>
                <c:pt idx="40">
                  <c:v>661693396249.99988</c:v>
                </c:pt>
                <c:pt idx="41">
                  <c:v>721077097500</c:v>
                </c:pt>
                <c:pt idx="42">
                  <c:v>765706358750</c:v>
                </c:pt>
                <c:pt idx="43">
                  <c:v>773470328750</c:v>
                </c:pt>
                <c:pt idx="44">
                  <c:v>762864017500</c:v>
                </c:pt>
                <c:pt idx="45">
                  <c:v>800549790000</c:v>
                </c:pt>
                <c:pt idx="46">
                  <c:v>841752653750</c:v>
                </c:pt>
                <c:pt idx="47">
                  <c:v>843410682500</c:v>
                </c:pt>
                <c:pt idx="48">
                  <c:v>785805213750</c:v>
                </c:pt>
                <c:pt idx="49">
                  <c:v>842127630000</c:v>
                </c:pt>
                <c:pt idx="50">
                  <c:v>910317655000</c:v>
                </c:pt>
                <c:pt idx="51">
                  <c:v>942366175000</c:v>
                </c:pt>
                <c:pt idx="52">
                  <c:v>961032885000</c:v>
                </c:pt>
                <c:pt idx="53">
                  <c:v>975080108750</c:v>
                </c:pt>
                <c:pt idx="54">
                  <c:v>954665868750</c:v>
                </c:pt>
                <c:pt idx="55">
                  <c:v>985660483750</c:v>
                </c:pt>
                <c:pt idx="56">
                  <c:v>977482956250</c:v>
                </c:pt>
                <c:pt idx="57">
                  <c:v>984023295000</c:v>
                </c:pt>
                <c:pt idx="58">
                  <c:v>1008030941250</c:v>
                </c:pt>
                <c:pt idx="59">
                  <c:v>1007760543750</c:v>
                </c:pt>
                <c:pt idx="60">
                  <c:v>998568231250</c:v>
                </c:pt>
                <c:pt idx="61">
                  <c:v>1008710376250</c:v>
                </c:pt>
                <c:pt idx="62">
                  <c:v>987755458750</c:v>
                </c:pt>
                <c:pt idx="63">
                  <c:v>961664061250</c:v>
                </c:pt>
                <c:pt idx="64">
                  <c:v>986270591250</c:v>
                </c:pt>
                <c:pt idx="65">
                  <c:v>996457477500</c:v>
                </c:pt>
                <c:pt idx="66">
                  <c:v>996472346250</c:v>
                </c:pt>
                <c:pt idx="67">
                  <c:v>1007117435000</c:v>
                </c:pt>
                <c:pt idx="68">
                  <c:v>1006187043750</c:v>
                </c:pt>
                <c:pt idx="69">
                  <c:v>1008855596250</c:v>
                </c:pt>
                <c:pt idx="70">
                  <c:v>1011761577500</c:v>
                </c:pt>
                <c:pt idx="71">
                  <c:v>987348578750</c:v>
                </c:pt>
                <c:pt idx="72">
                  <c:v>974555743750</c:v>
                </c:pt>
                <c:pt idx="73">
                  <c:v>964421470000</c:v>
                </c:pt>
                <c:pt idx="74">
                  <c:v>968591461250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1E0-48D8-8A1B-4FB8788B1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>
          <c:ext xmlns:c15="http://schemas.microsoft.com/office/drawing/2012/chart" uri="{02D57815-91ED-43cb-92C2-25804820EDAC}">
            <c15:filteredLineSeries>
              <c15:ser>
                <c:idx val="10"/>
                <c:order val="4"/>
                <c:tx>
                  <c:v>Total</c:v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'Electricity Generation'!$A$2:$A$76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'Electricity Generation'!$N$2:$N$76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291099543000</c:v>
                      </c:pt>
                      <c:pt idx="1">
                        <c:v>329141343000</c:v>
                      </c:pt>
                      <c:pt idx="2">
                        <c:v>370672814000</c:v>
                      </c:pt>
                      <c:pt idx="3">
                        <c:v>399223620000</c:v>
                      </c:pt>
                      <c:pt idx="4">
                        <c:v>442664515000</c:v>
                      </c:pt>
                      <c:pt idx="5">
                        <c:v>471686354000</c:v>
                      </c:pt>
                      <c:pt idx="6">
                        <c:v>547037985000</c:v>
                      </c:pt>
                      <c:pt idx="7">
                        <c:v>600667750000</c:v>
                      </c:pt>
                      <c:pt idx="8">
                        <c:v>631516894000</c:v>
                      </c:pt>
                      <c:pt idx="9">
                        <c:v>645098404000</c:v>
                      </c:pt>
                      <c:pt idx="10">
                        <c:v>710005723000</c:v>
                      </c:pt>
                      <c:pt idx="11">
                        <c:v>755549097000</c:v>
                      </c:pt>
                      <c:pt idx="12">
                        <c:v>793759508000</c:v>
                      </c:pt>
                      <c:pt idx="13">
                        <c:v>854534866000</c:v>
                      </c:pt>
                      <c:pt idx="14">
                        <c:v>916792820000</c:v>
                      </c:pt>
                      <c:pt idx="15">
                        <c:v>983990263000</c:v>
                      </c:pt>
                      <c:pt idx="16">
                        <c:v>1055251929000</c:v>
                      </c:pt>
                      <c:pt idx="17">
                        <c:v>1144350138000</c:v>
                      </c:pt>
                      <c:pt idx="18">
                        <c:v>1214365186000</c:v>
                      </c:pt>
                      <c:pt idx="19">
                        <c:v>1329443027000</c:v>
                      </c:pt>
                      <c:pt idx="20">
                        <c:v>1442182474000</c:v>
                      </c:pt>
                      <c:pt idx="21">
                        <c:v>1531867709000</c:v>
                      </c:pt>
                      <c:pt idx="22">
                        <c:v>1612632963000</c:v>
                      </c:pt>
                      <c:pt idx="23">
                        <c:v>1749662101000</c:v>
                      </c:pt>
                      <c:pt idx="24">
                        <c:v>1860709510000</c:v>
                      </c:pt>
                      <c:pt idx="25">
                        <c:v>1867139763000</c:v>
                      </c:pt>
                      <c:pt idx="26">
                        <c:v>1917648536000</c:v>
                      </c:pt>
                      <c:pt idx="27">
                        <c:v>2037696497000</c:v>
                      </c:pt>
                      <c:pt idx="28">
                        <c:v>2124323316000</c:v>
                      </c:pt>
                      <c:pt idx="29">
                        <c:v>2206330565000</c:v>
                      </c:pt>
                      <c:pt idx="30">
                        <c:v>2247371861000</c:v>
                      </c:pt>
                      <c:pt idx="31">
                        <c:v>2286439244000</c:v>
                      </c:pt>
                      <c:pt idx="32">
                        <c:v>2294812218000</c:v>
                      </c:pt>
                      <c:pt idx="33">
                        <c:v>2241211367000</c:v>
                      </c:pt>
                      <c:pt idx="34">
                        <c:v>2310284566000</c:v>
                      </c:pt>
                      <c:pt idx="35">
                        <c:v>2416304247000</c:v>
                      </c:pt>
                      <c:pt idx="36">
                        <c:v>2469841000000</c:v>
                      </c:pt>
                      <c:pt idx="37">
                        <c:v>2487309832000</c:v>
                      </c:pt>
                      <c:pt idx="38">
                        <c:v>2572126547000</c:v>
                      </c:pt>
                      <c:pt idx="39">
                        <c:v>2704250058000</c:v>
                      </c:pt>
                      <c:pt idx="40">
                        <c:v>2848227433000</c:v>
                      </c:pt>
                      <c:pt idx="41">
                        <c:v>2901321619000</c:v>
                      </c:pt>
                      <c:pt idx="42">
                        <c:v>2935560671000</c:v>
                      </c:pt>
                      <c:pt idx="43">
                        <c:v>2934373604000</c:v>
                      </c:pt>
                      <c:pt idx="44">
                        <c:v>3043896806000</c:v>
                      </c:pt>
                      <c:pt idx="45">
                        <c:v>3088725327000</c:v>
                      </c:pt>
                      <c:pt idx="46">
                        <c:v>3194230179000</c:v>
                      </c:pt>
                      <c:pt idx="47">
                        <c:v>3284141352000</c:v>
                      </c:pt>
                      <c:pt idx="48">
                        <c:v>3329375133000</c:v>
                      </c:pt>
                      <c:pt idx="49">
                        <c:v>3457415645000</c:v>
                      </c:pt>
                      <c:pt idx="50">
                        <c:v>3529982463000</c:v>
                      </c:pt>
                      <c:pt idx="51">
                        <c:v>3637528980000</c:v>
                      </c:pt>
                      <c:pt idx="52">
                        <c:v>3580053030000</c:v>
                      </c:pt>
                      <c:pt idx="53">
                        <c:v>3698457951000</c:v>
                      </c:pt>
                      <c:pt idx="54">
                        <c:v>3721159274000</c:v>
                      </c:pt>
                      <c:pt idx="55">
                        <c:v>3808360397000</c:v>
                      </c:pt>
                      <c:pt idx="56">
                        <c:v>3902191893000</c:v>
                      </c:pt>
                      <c:pt idx="57">
                        <c:v>3908077046000</c:v>
                      </c:pt>
                      <c:pt idx="58">
                        <c:v>4005343248000</c:v>
                      </c:pt>
                      <c:pt idx="59">
                        <c:v>3974348936000</c:v>
                      </c:pt>
                      <c:pt idx="60">
                        <c:v>3809837297000</c:v>
                      </c:pt>
                      <c:pt idx="61">
                        <c:v>3972386038000</c:v>
                      </c:pt>
                      <c:pt idx="62">
                        <c:v>3948186209000</c:v>
                      </c:pt>
                      <c:pt idx="63">
                        <c:v>3890357903000</c:v>
                      </c:pt>
                      <c:pt idx="64">
                        <c:v>3903715325000</c:v>
                      </c:pt>
                      <c:pt idx="65">
                        <c:v>3936961409000</c:v>
                      </c:pt>
                      <c:pt idx="66">
                        <c:v>3920406549000</c:v>
                      </c:pt>
                      <c:pt idx="67">
                        <c:v>3918977217000</c:v>
                      </c:pt>
                      <c:pt idx="68">
                        <c:v>3878625066000</c:v>
                      </c:pt>
                      <c:pt idx="69">
                        <c:v>4020876936000</c:v>
                      </c:pt>
                      <c:pt idx="70">
                        <c:v>3968347528000</c:v>
                      </c:pt>
                      <c:pt idx="71">
                        <c:v>3854169801000</c:v>
                      </c:pt>
                      <c:pt idx="72">
                        <c:v>3957181287000</c:v>
                      </c:pt>
                      <c:pt idx="73">
                        <c:v>4073887536000</c:v>
                      </c:pt>
                      <c:pt idx="74">
                        <c:v>4028541285000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21E0-48D8-8A1B-4FB8788B12C8}"/>
                  </c:ext>
                </c:extLst>
              </c15:ser>
            </c15:filteredLineSeries>
            <c15:filteredLineSeries>
              <c15:ser>
                <c:idx val="1"/>
                <c:order val="9"/>
                <c:tx>
                  <c:v>Nuclear Increase</c:v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'Analysis-Prediction'!$A$82:$A$156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'Analysis-Prediction'!$I$82:$I$156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2417500</c:v>
                      </c:pt>
                      <c:pt idx="9">
                        <c:v>41172750</c:v>
                      </c:pt>
                      <c:pt idx="10">
                        <c:v>47025250</c:v>
                      </c:pt>
                      <c:pt idx="11">
                        <c:v>129545500</c:v>
                      </c:pt>
                      <c:pt idx="12">
                        <c:v>423037250</c:v>
                      </c:pt>
                      <c:pt idx="13">
                        <c:v>567421250</c:v>
                      </c:pt>
                      <c:pt idx="14">
                        <c:v>802959000</c:v>
                      </c:pt>
                      <c:pt idx="15">
                        <c:v>835685750</c:v>
                      </c:pt>
                      <c:pt idx="16">
                        <c:v>914174750</c:v>
                      </c:pt>
                      <c:pt idx="17">
                        <c:v>1379977250</c:v>
                      </c:pt>
                      <c:pt idx="18">
                        <c:v>1913803500</c:v>
                      </c:pt>
                      <c:pt idx="19">
                        <c:v>3132104750</c:v>
                      </c:pt>
                      <c:pt idx="20">
                        <c:v>3481959750</c:v>
                      </c:pt>
                      <c:pt idx="21">
                        <c:v>5451112000</c:v>
                      </c:pt>
                      <c:pt idx="22">
                        <c:v>9526136250</c:v>
                      </c:pt>
                      <c:pt idx="23">
                        <c:v>13522783750</c:v>
                      </c:pt>
                      <c:pt idx="24">
                        <c:v>20869865750</c:v>
                      </c:pt>
                      <c:pt idx="25">
                        <c:v>28493935000</c:v>
                      </c:pt>
                      <c:pt idx="26">
                        <c:v>43126268750</c:v>
                      </c:pt>
                      <c:pt idx="27">
                        <c:v>47775882750</c:v>
                      </c:pt>
                      <c:pt idx="28">
                        <c:v>62720820750</c:v>
                      </c:pt>
                      <c:pt idx="29">
                        <c:v>69100767500</c:v>
                      </c:pt>
                      <c:pt idx="30">
                        <c:v>63788655750</c:v>
                      </c:pt>
                      <c:pt idx="31">
                        <c:v>62778893750</c:v>
                      </c:pt>
                      <c:pt idx="32">
                        <c:v>68168375750.000008</c:v>
                      </c:pt>
                      <c:pt idx="33">
                        <c:v>70693312000</c:v>
                      </c:pt>
                      <c:pt idx="34">
                        <c:v>73419279750</c:v>
                      </c:pt>
                      <c:pt idx="35">
                        <c:v>81908387250</c:v>
                      </c:pt>
                      <c:pt idx="36">
                        <c:v>95922681750</c:v>
                      </c:pt>
                      <c:pt idx="37">
                        <c:v>103509515750</c:v>
                      </c:pt>
                      <c:pt idx="38">
                        <c:v>113817595500</c:v>
                      </c:pt>
                      <c:pt idx="39">
                        <c:v>131743261750</c:v>
                      </c:pt>
                      <c:pt idx="40">
                        <c:v>132338679249.99998</c:v>
                      </c:pt>
                      <c:pt idx="41">
                        <c:v>144215419500</c:v>
                      </c:pt>
                      <c:pt idx="42">
                        <c:v>153141271750</c:v>
                      </c:pt>
                      <c:pt idx="43">
                        <c:v>154694065750</c:v>
                      </c:pt>
                      <c:pt idx="44">
                        <c:v>152572803500</c:v>
                      </c:pt>
                      <c:pt idx="45">
                        <c:v>160109958000</c:v>
                      </c:pt>
                      <c:pt idx="46">
                        <c:v>168350530750</c:v>
                      </c:pt>
                      <c:pt idx="47">
                        <c:v>168682136500</c:v>
                      </c:pt>
                      <c:pt idx="48">
                        <c:v>157161042750</c:v>
                      </c:pt>
                      <c:pt idx="49">
                        <c:v>168425526000</c:v>
                      </c:pt>
                      <c:pt idx="50">
                        <c:v>182063531000</c:v>
                      </c:pt>
                      <c:pt idx="51">
                        <c:v>188473235000</c:v>
                      </c:pt>
                      <c:pt idx="52">
                        <c:v>192206577000</c:v>
                      </c:pt>
                      <c:pt idx="53">
                        <c:v>195016021750</c:v>
                      </c:pt>
                      <c:pt idx="54">
                        <c:v>190933173750</c:v>
                      </c:pt>
                      <c:pt idx="55">
                        <c:v>197132096750</c:v>
                      </c:pt>
                      <c:pt idx="56">
                        <c:v>195496591250</c:v>
                      </c:pt>
                      <c:pt idx="57">
                        <c:v>196804659000</c:v>
                      </c:pt>
                      <c:pt idx="58">
                        <c:v>201606188250</c:v>
                      </c:pt>
                      <c:pt idx="59">
                        <c:v>201552108750</c:v>
                      </c:pt>
                      <c:pt idx="60">
                        <c:v>199713646250</c:v>
                      </c:pt>
                      <c:pt idx="61">
                        <c:v>201742075250</c:v>
                      </c:pt>
                      <c:pt idx="62">
                        <c:v>197551091750</c:v>
                      </c:pt>
                      <c:pt idx="63">
                        <c:v>192332812250</c:v>
                      </c:pt>
                      <c:pt idx="64">
                        <c:v>197254118250</c:v>
                      </c:pt>
                      <c:pt idx="65">
                        <c:v>199291495500</c:v>
                      </c:pt>
                      <c:pt idx="66">
                        <c:v>199294469250</c:v>
                      </c:pt>
                      <c:pt idx="67">
                        <c:v>201423487000</c:v>
                      </c:pt>
                      <c:pt idx="68">
                        <c:v>201237408750</c:v>
                      </c:pt>
                      <c:pt idx="69">
                        <c:v>201771119250</c:v>
                      </c:pt>
                      <c:pt idx="70">
                        <c:v>202352315500</c:v>
                      </c:pt>
                      <c:pt idx="71">
                        <c:v>197469715750</c:v>
                      </c:pt>
                      <c:pt idx="72">
                        <c:v>194911148750</c:v>
                      </c:pt>
                      <c:pt idx="73">
                        <c:v>192884294000</c:v>
                      </c:pt>
                      <c:pt idx="74">
                        <c:v>193718292250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E0-48D8-8A1B-4FB8788B12C8}"/>
                  </c:ext>
                </c:extLst>
              </c15:ser>
            </c15:filteredLineSeries>
            <c15:filteredLineSeries>
              <c15:ser>
                <c:idx val="8"/>
                <c:order val="10"/>
                <c:tx>
                  <c:v>Surplus</c:v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'Analysis-Prediction'!$A$82:$A$156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'Analysis-Prediction'!$L$82:$L$156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5893316000</c:v>
                      </c:pt>
                      <c:pt idx="58">
                        <c:v>5895747750</c:v>
                      </c:pt>
                      <c:pt idx="59">
                        <c:v>24302816250</c:v>
                      </c:pt>
                      <c:pt idx="60">
                        <c:v>30760190416.666664</c:v>
                      </c:pt>
                      <c:pt idx="61">
                        <c:v>32568633416.666664</c:v>
                      </c:pt>
                      <c:pt idx="62">
                        <c:v>37648203916.666664</c:v>
                      </c:pt>
                      <c:pt idx="63">
                        <c:v>44039180416.666664</c:v>
                      </c:pt>
                      <c:pt idx="64">
                        <c:v>41241709750</c:v>
                      </c:pt>
                      <c:pt idx="65">
                        <c:v>38387609500</c:v>
                      </c:pt>
                      <c:pt idx="66">
                        <c:v>39926337750</c:v>
                      </c:pt>
                      <c:pt idx="67">
                        <c:v>44430692333.333336</c:v>
                      </c:pt>
                      <c:pt idx="68">
                        <c:v>47039748250</c:v>
                      </c:pt>
                      <c:pt idx="69">
                        <c:v>43328563750</c:v>
                      </c:pt>
                      <c:pt idx="70">
                        <c:v>50230619833.333336</c:v>
                      </c:pt>
                      <c:pt idx="71">
                        <c:v>49489807583.333336</c:v>
                      </c:pt>
                      <c:pt idx="72">
                        <c:v>46662024916.666664</c:v>
                      </c:pt>
                      <c:pt idx="73">
                        <c:v>42468208666.666664</c:v>
                      </c:pt>
                      <c:pt idx="74">
                        <c:v>49184394083.333336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1E0-48D8-8A1B-4FB8788B12C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v>Coal</c:v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'Analysis-Prediction'!$A$82:$A$156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'Analysis-Prediction'!$B$82:$B$156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135451320000</c:v>
                      </c:pt>
                      <c:pt idx="1">
                        <c:v>154519994000</c:v>
                      </c:pt>
                      <c:pt idx="2">
                        <c:v>185203657000</c:v>
                      </c:pt>
                      <c:pt idx="3">
                        <c:v>195436666000</c:v>
                      </c:pt>
                      <c:pt idx="4">
                        <c:v>218846325000</c:v>
                      </c:pt>
                      <c:pt idx="5">
                        <c:v>239145966000</c:v>
                      </c:pt>
                      <c:pt idx="6">
                        <c:v>301362698000</c:v>
                      </c:pt>
                      <c:pt idx="7">
                        <c:v>338503484000</c:v>
                      </c:pt>
                      <c:pt idx="8">
                        <c:v>346385401166.66669</c:v>
                      </c:pt>
                      <c:pt idx="9">
                        <c:v>344352056750</c:v>
                      </c:pt>
                      <c:pt idx="10">
                        <c:v>378408534916.66669</c:v>
                      </c:pt>
                      <c:pt idx="11">
                        <c:v>403024175166.66669</c:v>
                      </c:pt>
                      <c:pt idx="12">
                        <c:v>421729656583.33331</c:v>
                      </c:pt>
                      <c:pt idx="13">
                        <c:v>450060097583.33331</c:v>
                      </c:pt>
                      <c:pt idx="14">
                        <c:v>493659066000</c:v>
                      </c:pt>
                      <c:pt idx="15">
                        <c:v>525951457083.33331</c:v>
                      </c:pt>
                      <c:pt idx="16">
                        <c:v>570621226083.33337</c:v>
                      </c:pt>
                      <c:pt idx="17">
                        <c:v>613014807583.33337</c:v>
                      </c:pt>
                      <c:pt idx="18">
                        <c:v>629845428500</c:v>
                      </c:pt>
                      <c:pt idx="19">
                        <c:v>683860545083.33337</c:v>
                      </c:pt>
                      <c:pt idx="20">
                        <c:v>704840586750</c:v>
                      </c:pt>
                      <c:pt idx="21">
                        <c:v>702577441666.66663</c:v>
                      </c:pt>
                      <c:pt idx="22">
                        <c:v>709927075250</c:v>
                      </c:pt>
                      <c:pt idx="23">
                        <c:v>766623670416.66663</c:v>
                      </c:pt>
                      <c:pt idx="24">
                        <c:v>840694848083.33337</c:v>
                      </c:pt>
                      <c:pt idx="25">
                        <c:v>818934942666.66663</c:v>
                      </c:pt>
                      <c:pt idx="26">
                        <c:v>838410799083.33337</c:v>
                      </c:pt>
                      <c:pt idx="27">
                        <c:v>928465698750</c:v>
                      </c:pt>
                      <c:pt idx="28">
                        <c:v>964311655750</c:v>
                      </c:pt>
                      <c:pt idx="29">
                        <c:v>952708493833.33337</c:v>
                      </c:pt>
                      <c:pt idx="30">
                        <c:v>1053774205750</c:v>
                      </c:pt>
                      <c:pt idx="31">
                        <c:v>1140636070083.3333</c:v>
                      </c:pt>
                      <c:pt idx="32">
                        <c:v>1180480440083.3333</c:v>
                      </c:pt>
                      <c:pt idx="33">
                        <c:v>1168439766666.6667</c:v>
                      </c:pt>
                      <c:pt idx="34">
                        <c:v>1234951185750</c:v>
                      </c:pt>
                      <c:pt idx="35">
                        <c:v>1314377956250</c:v>
                      </c:pt>
                      <c:pt idx="36">
                        <c:v>1370153897750</c:v>
                      </c:pt>
                      <c:pt idx="37">
                        <c:v>1351328280083.3333</c:v>
                      </c:pt>
                      <c:pt idx="38">
                        <c:v>1425842090500</c:v>
                      </c:pt>
                      <c:pt idx="39">
                        <c:v>1496738353416.6667</c:v>
                      </c:pt>
                      <c:pt idx="40">
                        <c:v>1518253303916.6667</c:v>
                      </c:pt>
                      <c:pt idx="41">
                        <c:v>1524037115500</c:v>
                      </c:pt>
                      <c:pt idx="42">
                        <c:v>1517798544416.6667</c:v>
                      </c:pt>
                      <c:pt idx="43">
                        <c:v>1546149130416.6667</c:v>
                      </c:pt>
                      <c:pt idx="44">
                        <c:v>1614606552833.3333</c:v>
                      </c:pt>
                      <c:pt idx="45">
                        <c:v>1612906105000</c:v>
                      </c:pt>
                      <c:pt idx="46">
                        <c:v>1629939475416.6667</c:v>
                      </c:pt>
                      <c:pt idx="47">
                        <c:v>1715745612166.6667</c:v>
                      </c:pt>
                      <c:pt idx="48">
                        <c:v>1768374746750</c:v>
                      </c:pt>
                      <c:pt idx="49">
                        <c:v>1794051462000</c:v>
                      </c:pt>
                      <c:pt idx="50">
                        <c:v>1797929880333.3333</c:v>
                      </c:pt>
                      <c:pt idx="51">
                        <c:v>1880286878333.3333</c:v>
                      </c:pt>
                      <c:pt idx="52">
                        <c:v>1818757276000</c:v>
                      </c:pt>
                      <c:pt idx="53">
                        <c:v>1845607471416.6667</c:v>
                      </c:pt>
                      <c:pt idx="54">
                        <c:v>1889069434750</c:v>
                      </c:pt>
                      <c:pt idx="55">
                        <c:v>1891477011083.3333</c:v>
                      </c:pt>
                      <c:pt idx="56">
                        <c:v>1926888347583.3333</c:v>
                      </c:pt>
                      <c:pt idx="57">
                        <c:v>1904135593000</c:v>
                      </c:pt>
                      <c:pt idx="58">
                        <c:v>1931188234250</c:v>
                      </c:pt>
                      <c:pt idx="59">
                        <c:v>1901653545750</c:v>
                      </c:pt>
                      <c:pt idx="60">
                        <c:v>1674551809583.3333</c:v>
                      </c:pt>
                      <c:pt idx="61">
                        <c:v>1760490186583.3333</c:v>
                      </c:pt>
                      <c:pt idx="62">
                        <c:v>1652040368083.3333</c:v>
                      </c:pt>
                      <c:pt idx="63">
                        <c:v>1436445917583.3333</c:v>
                      </c:pt>
                      <c:pt idx="64">
                        <c:v>1501971123250</c:v>
                      </c:pt>
                      <c:pt idx="65">
                        <c:v>1502343860500</c:v>
                      </c:pt>
                      <c:pt idx="66">
                        <c:v>1274561809250</c:v>
                      </c:pt>
                      <c:pt idx="67">
                        <c:v>1162521537666.6667</c:v>
                      </c:pt>
                      <c:pt idx="68">
                        <c:v>1130758794750</c:v>
                      </c:pt>
                      <c:pt idx="69">
                        <c:v>1074915971250</c:v>
                      </c:pt>
                      <c:pt idx="70">
                        <c:v>891281223166.66663</c:v>
                      </c:pt>
                      <c:pt idx="71">
                        <c:v>701878347416.66663</c:v>
                      </c:pt>
                      <c:pt idx="72">
                        <c:v>827469599083.33337</c:v>
                      </c:pt>
                      <c:pt idx="73">
                        <c:v>761801753333.33337</c:v>
                      </c:pt>
                      <c:pt idx="74">
                        <c:v>605995801916.66663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E0-48D8-8A1B-4FB8788B12C8}"/>
                  </c:ext>
                </c:extLst>
              </c15:ser>
            </c15:filteredLineSeries>
          </c:ext>
        </c:extLst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Electricity</a:t>
                </a:r>
                <a:r>
                  <a:rPr lang="en-US" sz="1200" baseline="0"/>
                  <a:t> Generated</a:t>
                </a:r>
              </a:p>
              <a:p>
                <a:pPr>
                  <a:defRPr sz="1200"/>
                </a:pPr>
                <a:r>
                  <a:rPr lang="en-US" sz="1200" baseline="0"/>
                  <a:t>(Billion Kilowatthours)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/>
              <a:t>25% Increase in Electricity Generation from Nuclear</a:t>
            </a:r>
          </a:p>
          <a:p>
            <a:pPr>
              <a:defRPr sz="2000"/>
            </a:pPr>
            <a:r>
              <a:rPr lang="en-US" sz="2000"/>
              <a:t>- Estimated Percentage of Total Electricity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'Analysis-Data'!$A$2:$A$76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'Analysis-Data'!$N$2:$N$76</c:f>
              <c:numCache>
                <c:formatCode>0.00%</c:formatCode>
                <c:ptCount val="75"/>
                <c:pt idx="0">
                  <c:v>0.46530928425401202</c:v>
                </c:pt>
                <c:pt idx="1">
                  <c:v>0.46946394698280125</c:v>
                </c:pt>
                <c:pt idx="2">
                  <c:v>0.49964186745025224</c:v>
                </c:pt>
                <c:pt idx="3">
                  <c:v>0.48954184123674849</c:v>
                </c:pt>
                <c:pt idx="4">
                  <c:v>0.49438416133265167</c:v>
                </c:pt>
                <c:pt idx="5">
                  <c:v>0.5070020872386739</c:v>
                </c:pt>
                <c:pt idx="6">
                  <c:v>0.55089903491802306</c:v>
                </c:pt>
                <c:pt idx="7">
                  <c:v>0.5635452943827931</c:v>
                </c:pt>
                <c:pt idx="8">
                  <c:v>0.54849871838899689</c:v>
                </c:pt>
                <c:pt idx="9">
                  <c:v>0.53381899391584919</c:v>
                </c:pt>
                <c:pt idx="10">
                  <c:v>0.53298754889050382</c:v>
                </c:pt>
                <c:pt idx="11">
                  <c:v>0.5334760621122151</c:v>
                </c:pt>
                <c:pt idx="12">
                  <c:v>0.5314842401862605</c:v>
                </c:pt>
                <c:pt idx="13">
                  <c:v>0.52689393483448577</c:v>
                </c:pt>
                <c:pt idx="14">
                  <c:v>0.5387550035568559</c:v>
                </c:pt>
                <c:pt idx="15">
                  <c:v>0.53479189661452986</c:v>
                </c:pt>
                <c:pt idx="16">
                  <c:v>0.54103284278383912</c:v>
                </c:pt>
                <c:pt idx="17">
                  <c:v>0.53609011755106717</c:v>
                </c:pt>
                <c:pt idx="18">
                  <c:v>0.51918761363437171</c:v>
                </c:pt>
                <c:pt idx="19">
                  <c:v>0.51518159566833399</c:v>
                </c:pt>
                <c:pt idx="20">
                  <c:v>0.48953669367639258</c:v>
                </c:pt>
                <c:pt idx="21">
                  <c:v>0.45982722585087143</c:v>
                </c:pt>
                <c:pt idx="22">
                  <c:v>0.4421976174128347</c:v>
                </c:pt>
                <c:pt idx="23">
                  <c:v>0.44073153585441927</c:v>
                </c:pt>
                <c:pt idx="24">
                  <c:v>0.45555282296590188</c:v>
                </c:pt>
                <c:pt idx="25">
                  <c:v>0.44369089953337359</c:v>
                </c:pt>
                <c:pt idx="26">
                  <c:v>0.44470412903650036</c:v>
                </c:pt>
                <c:pt idx="27">
                  <c:v>0.46346008563609953</c:v>
                </c:pt>
                <c:pt idx="28">
                  <c:v>0.46377996634482166</c:v>
                </c:pt>
                <c:pt idx="29">
                  <c:v>0.44224655111914291</c:v>
                </c:pt>
                <c:pt idx="30">
                  <c:v>0.47835300853221818</c:v>
                </c:pt>
                <c:pt idx="31">
                  <c:v>0.50802240691421585</c:v>
                </c:pt>
                <c:pt idx="32">
                  <c:v>0.52431446135868531</c:v>
                </c:pt>
                <c:pt idx="33">
                  <c:v>0.53185711153855664</c:v>
                </c:pt>
                <c:pt idx="34">
                  <c:v>0.54513816069877163</c:v>
                </c:pt>
                <c:pt idx="35">
                  <c:v>0.55526151297618442</c:v>
                </c:pt>
                <c:pt idx="36">
                  <c:v>0.56769975273711948</c:v>
                </c:pt>
                <c:pt idx="37">
                  <c:v>0.55716076629089606</c:v>
                </c:pt>
                <c:pt idx="38">
                  <c:v>0.56909380710963908</c:v>
                </c:pt>
                <c:pt idx="39">
                  <c:v>0.56971535211482283</c:v>
                </c:pt>
                <c:pt idx="40">
                  <c:v>0.5485398317908835</c:v>
                </c:pt>
                <c:pt idx="41">
                  <c:v>0.54185958278622681</c:v>
                </c:pt>
                <c:pt idx="42">
                  <c:v>0.53442793756518481</c:v>
                </c:pt>
                <c:pt idx="43">
                  <c:v>0.54448207168373919</c:v>
                </c:pt>
                <c:pt idx="44">
                  <c:v>0.54714869134758704</c:v>
                </c:pt>
                <c:pt idx="45">
                  <c:v>0.53947046583724922</c:v>
                </c:pt>
                <c:pt idx="46">
                  <c:v>0.52784433948584264</c:v>
                </c:pt>
                <c:pt idx="47">
                  <c:v>0.5395544226258383</c:v>
                </c:pt>
                <c:pt idx="48">
                  <c:v>0.54687792401433788</c:v>
                </c:pt>
                <c:pt idx="49">
                  <c:v>0.5351376559759855</c:v>
                </c:pt>
                <c:pt idx="50">
                  <c:v>0.52652321746109476</c:v>
                </c:pt>
                <c:pt idx="51">
                  <c:v>0.53418441493763713</c:v>
                </c:pt>
                <c:pt idx="52">
                  <c:v>0.52592129759597439</c:v>
                </c:pt>
                <c:pt idx="53">
                  <c:v>0.51659714327248274</c:v>
                </c:pt>
                <c:pt idx="54">
                  <c:v>0.52475953922309859</c:v>
                </c:pt>
                <c:pt idx="55">
                  <c:v>0.51391872248796522</c:v>
                </c:pt>
                <c:pt idx="56">
                  <c:v>0.51049613463998855</c:v>
                </c:pt>
                <c:pt idx="57">
                  <c:v>0.50401696865625201</c:v>
                </c:pt>
                <c:pt idx="58">
                  <c:v>0.49893109610465025</c:v>
                </c:pt>
                <c:pt idx="59">
                  <c:v>0.49538619122395045</c:v>
                </c:pt>
                <c:pt idx="60">
                  <c:v>0.45700718672973817</c:v>
                </c:pt>
                <c:pt idx="61">
                  <c:v>0.46011075648635136</c:v>
                </c:pt>
                <c:pt idx="62">
                  <c:v>0.43510884265894562</c:v>
                </c:pt>
                <c:pt idx="63">
                  <c:v>0.38571177573221854</c:v>
                </c:pt>
                <c:pt idx="64">
                  <c:v>0.40159754630673539</c:v>
                </c:pt>
                <c:pt idx="65">
                  <c:v>0.39847339001437493</c:v>
                </c:pt>
                <c:pt idx="66">
                  <c:v>0.34205465230182686</c:v>
                </c:pt>
                <c:pt idx="67">
                  <c:v>0.31377133162854004</c:v>
                </c:pt>
                <c:pt idx="68">
                  <c:v>0.30883055480155552</c:v>
                </c:pt>
                <c:pt idx="69">
                  <c:v>0.28406067362415788</c:v>
                </c:pt>
                <c:pt idx="70">
                  <c:v>0.24159476664665747</c:v>
                </c:pt>
                <c:pt idx="71">
                  <c:v>0.19918727654417631</c:v>
                </c:pt>
                <c:pt idx="72">
                  <c:v>0.22552415906034279</c:v>
                </c:pt>
                <c:pt idx="73">
                  <c:v>0.20277842986581651</c:v>
                </c:pt>
                <c:pt idx="74">
                  <c:v>0.16645443562830461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4ED-41B2-A1EC-74AA6B7C4A0D}"/>
            </c:ext>
          </c:extLst>
        </c:ser>
        <c:ser>
          <c:idx val="1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'Analysis-Data'!$A$2:$A$76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'Analysis-Data'!$O$2:$O$76</c:f>
              <c:numCache>
                <c:formatCode>0.00%</c:formatCode>
                <c:ptCount val="75"/>
                <c:pt idx="0">
                  <c:v>9.8066907648838186E-2</c:v>
                </c:pt>
                <c:pt idx="1">
                  <c:v>0.10249179787784971</c:v>
                </c:pt>
                <c:pt idx="2">
                  <c:v>7.7459459975394898E-2</c:v>
                </c:pt>
                <c:pt idx="3">
                  <c:v>7.4519040231136618E-2</c:v>
                </c:pt>
                <c:pt idx="4">
                  <c:v>8.6757460104973622E-2</c:v>
                </c:pt>
                <c:pt idx="5">
                  <c:v>6.6824436901136222E-2</c:v>
                </c:pt>
                <c:pt idx="6">
                  <c:v>6.7889815731900227E-2</c:v>
                </c:pt>
                <c:pt idx="7">
                  <c:v>5.9844684519853114E-2</c:v>
                </c:pt>
                <c:pt idx="8">
                  <c:v>6.4130282791769619E-2</c:v>
                </c:pt>
                <c:pt idx="9">
                  <c:v>6.2581987104094586E-2</c:v>
                </c:pt>
                <c:pt idx="10">
                  <c:v>6.5970903448619098E-2</c:v>
                </c:pt>
                <c:pt idx="11">
                  <c:v>6.3512607176076083E-2</c:v>
                </c:pt>
                <c:pt idx="12">
                  <c:v>6.1126040710053453E-2</c:v>
                </c:pt>
                <c:pt idx="13">
                  <c:v>5.7200165780011601E-2</c:v>
                </c:pt>
                <c:pt idx="14">
                  <c:v>5.6721223013068534E-2</c:v>
                </c:pt>
                <c:pt idx="15">
                  <c:v>5.7880361362884748E-2</c:v>
                </c:pt>
                <c:pt idx="16">
                  <c:v>6.1408297127121383E-2</c:v>
                </c:pt>
                <c:pt idx="17">
                  <c:v>6.8970299717829892E-2</c:v>
                </c:pt>
                <c:pt idx="18">
                  <c:v>7.3512255645312941E-2</c:v>
                </c:pt>
                <c:pt idx="19">
                  <c:v>7.8435729009995403E-2</c:v>
                </c:pt>
                <c:pt idx="20">
                  <c:v>9.5582323655390641E-2</c:v>
                </c:pt>
                <c:pt idx="21">
                  <c:v>0.12023453521337985</c:v>
                </c:pt>
                <c:pt idx="22">
                  <c:v>0.13656264509830685</c:v>
                </c:pt>
                <c:pt idx="23">
                  <c:v>0.15677081925888958</c:v>
                </c:pt>
                <c:pt idx="24">
                  <c:v>0.16893713086896622</c:v>
                </c:pt>
                <c:pt idx="25">
                  <c:v>0.16117193954269615</c:v>
                </c:pt>
                <c:pt idx="26">
                  <c:v>0.1507548930749425</c:v>
                </c:pt>
                <c:pt idx="27">
                  <c:v>0.15703424748047745</c:v>
                </c:pt>
                <c:pt idx="28">
                  <c:v>0.16860843135424119</c:v>
                </c:pt>
                <c:pt idx="29">
                  <c:v>0.16546044676673372</c:v>
                </c:pt>
                <c:pt idx="30">
                  <c:v>0.13505784879986091</c:v>
                </c:pt>
                <c:pt idx="31">
                  <c:v>0.10758833397630399</c:v>
                </c:pt>
                <c:pt idx="32">
                  <c:v>8.995105280548929E-2</c:v>
                </c:pt>
                <c:pt idx="33">
                  <c:v>6.549917252851413E-2</c:v>
                </c:pt>
                <c:pt idx="34">
                  <c:v>6.2545798524803894E-2</c:v>
                </c:pt>
                <c:pt idx="35">
                  <c:v>4.9583123958313352E-2</c:v>
                </c:pt>
                <c:pt idx="36">
                  <c:v>4.0570333474907898E-2</c:v>
                </c:pt>
                <c:pt idx="37">
                  <c:v>5.4912687290820793E-2</c:v>
                </c:pt>
                <c:pt idx="38">
                  <c:v>4.6067939829089598E-2</c:v>
                </c:pt>
                <c:pt idx="39">
                  <c:v>5.5061313786241579E-2</c:v>
                </c:pt>
                <c:pt idx="40">
                  <c:v>5.5825935512643456E-2</c:v>
                </c:pt>
                <c:pt idx="41">
                  <c:v>4.0968890943213973E-2</c:v>
                </c:pt>
                <c:pt idx="42">
                  <c:v>3.8424742882788132E-2</c:v>
                </c:pt>
                <c:pt idx="43">
                  <c:v>3.1433595188515059E-2</c:v>
                </c:pt>
                <c:pt idx="44">
                  <c:v>3.4634986571223464E-2</c:v>
                </c:pt>
                <c:pt idx="45">
                  <c:v>3.1947359364531802E-2</c:v>
                </c:pt>
                <c:pt idx="46">
                  <c:v>2.1334045194367938E-2</c:v>
                </c:pt>
                <c:pt idx="47">
                  <c:v>2.2770902949855735E-2</c:v>
                </c:pt>
                <c:pt idx="48">
                  <c:v>2.5974558752133264E-2</c:v>
                </c:pt>
                <c:pt idx="49">
                  <c:v>3.5347526172254597E-2</c:v>
                </c:pt>
                <c:pt idx="50">
                  <c:v>3.1597643379000548E-2</c:v>
                </c:pt>
                <c:pt idx="51">
                  <c:v>2.8918566306515035E-2</c:v>
                </c:pt>
                <c:pt idx="52">
                  <c:v>3.3281319857991043E-2</c:v>
                </c:pt>
                <c:pt idx="53">
                  <c:v>2.426234641270902E-2</c:v>
                </c:pt>
                <c:pt idx="54">
                  <c:v>3.0554241737087227E-2</c:v>
                </c:pt>
                <c:pt idx="55">
                  <c:v>3.0112251479754059E-2</c:v>
                </c:pt>
                <c:pt idx="56">
                  <c:v>2.9850365434091686E-2</c:v>
                </c:pt>
                <c:pt idx="57">
                  <c:v>1.5278162712045979E-2</c:v>
                </c:pt>
                <c:pt idx="58">
                  <c:v>1.530613263435344E-2</c:v>
                </c:pt>
                <c:pt idx="59">
                  <c:v>1.0789495509963446E-2</c:v>
                </c:pt>
                <c:pt idx="60">
                  <c:v>9.3996205633765147E-3</c:v>
                </c:pt>
                <c:pt idx="61">
                  <c:v>8.7299483656074622E-3</c:v>
                </c:pt>
                <c:pt idx="62">
                  <c:v>7.1430673496889266E-3</c:v>
                </c:pt>
                <c:pt idx="63">
                  <c:v>5.1593600127437939E-3</c:v>
                </c:pt>
                <c:pt idx="64">
                  <c:v>6.2785477319609621E-3</c:v>
                </c:pt>
                <c:pt idx="65">
                  <c:v>7.1229778721968668E-3</c:v>
                </c:pt>
                <c:pt idx="66">
                  <c:v>6.7608171929926034E-3</c:v>
                </c:pt>
                <c:pt idx="67">
                  <c:v>5.7949992415074559E-3</c:v>
                </c:pt>
                <c:pt idx="68">
                  <c:v>5.1666215885791938E-3</c:v>
                </c:pt>
                <c:pt idx="69">
                  <c:v>5.9510590303726721E-3</c:v>
                </c:pt>
                <c:pt idx="70">
                  <c:v>4.3393759942891774E-3</c:v>
                </c:pt>
                <c:pt idx="71">
                  <c:v>4.2378597320134005E-3</c:v>
                </c:pt>
                <c:pt idx="72">
                  <c:v>4.6266159349701783E-3</c:v>
                </c:pt>
                <c:pt idx="73">
                  <c:v>5.3576726915320521E-3</c:v>
                </c:pt>
                <c:pt idx="74">
                  <c:v>3.8198367377535762E-3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4ED-41B2-A1EC-74AA6B7C4A0D}"/>
            </c:ext>
          </c:extLst>
        </c:ser>
        <c:ser>
          <c:idx val="3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'Analysis-Data'!$A$2:$A$76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'Analysis-Data'!$P$2:$P$76</c:f>
              <c:numCache>
                <c:formatCode>0.00%</c:formatCode>
                <c:ptCount val="75"/>
                <c:pt idx="0">
                  <c:v>0.1269899245427534</c:v>
                </c:pt>
                <c:pt idx="1">
                  <c:v>0.13538001210622758</c:v>
                </c:pt>
                <c:pt idx="2">
                  <c:v>0.15273760540744702</c:v>
                </c:pt>
                <c:pt idx="3">
                  <c:v>0.17146552601271436</c:v>
                </c:pt>
                <c:pt idx="4">
                  <c:v>0.1802515726836609</c:v>
                </c:pt>
                <c:pt idx="5">
                  <c:v>0.19862408612312749</c:v>
                </c:pt>
                <c:pt idx="6">
                  <c:v>0.17418432286745134</c:v>
                </c:pt>
                <c:pt idx="7">
                  <c:v>0.17320258662130603</c:v>
                </c:pt>
                <c:pt idx="8">
                  <c:v>0.18085426705940189</c:v>
                </c:pt>
                <c:pt idx="9">
                  <c:v>0.18564501362492908</c:v>
                </c:pt>
                <c:pt idx="10">
                  <c:v>0.20650451996427077</c:v>
                </c:pt>
                <c:pt idx="11">
                  <c:v>0.20907944649426269</c:v>
                </c:pt>
                <c:pt idx="12">
                  <c:v>0.2132711435816905</c:v>
                </c:pt>
                <c:pt idx="13">
                  <c:v>0.21567439824041071</c:v>
                </c:pt>
                <c:pt idx="14">
                  <c:v>0.21989927124429268</c:v>
                </c:pt>
                <c:pt idx="15">
                  <c:v>0.22361855322546012</c:v>
                </c:pt>
                <c:pt idx="16">
                  <c:v>0.20995880501252323</c:v>
                </c:pt>
                <c:pt idx="17">
                  <c:v>0.21947090637743252</c:v>
                </c:pt>
                <c:pt idx="18">
                  <c:v>0.21806108084524747</c:v>
                </c:pt>
                <c:pt idx="19">
                  <c:v>0.22899268100790904</c:v>
                </c:pt>
                <c:pt idx="20">
                  <c:v>0.23109346494526878</c:v>
                </c:pt>
                <c:pt idx="21">
                  <c:v>0.24342184433368716</c:v>
                </c:pt>
                <c:pt idx="22">
                  <c:v>0.23193795028484732</c:v>
                </c:pt>
                <c:pt idx="23">
                  <c:v>0.21475449218751752</c:v>
                </c:pt>
                <c:pt idx="24">
                  <c:v>0.18318721442983327</c:v>
                </c:pt>
                <c:pt idx="25">
                  <c:v>0.17141999455131307</c:v>
                </c:pt>
                <c:pt idx="26">
                  <c:v>0.15632604326197552</c:v>
                </c:pt>
                <c:pt idx="27">
                  <c:v>0.14458674853382741</c:v>
                </c:pt>
                <c:pt idx="28">
                  <c:v>0.14381278814716922</c:v>
                </c:pt>
                <c:pt idx="29">
                  <c:v>0.13841572103679758</c:v>
                </c:pt>
                <c:pt idx="30">
                  <c:v>0.14660907378870131</c:v>
                </c:pt>
                <c:pt idx="31">
                  <c:v>0.15143192669938271</c:v>
                </c:pt>
                <c:pt idx="32">
                  <c:v>0.15067776364784893</c:v>
                </c:pt>
                <c:pt idx="33">
                  <c:v>0.13620301658946565</c:v>
                </c:pt>
                <c:pt idx="34">
                  <c:v>0.11864272567711036</c:v>
                </c:pt>
                <c:pt idx="35">
                  <c:v>0.12307787662469809</c:v>
                </c:pt>
                <c:pt idx="36">
                  <c:v>0.11820435606988466</c:v>
                </c:pt>
                <c:pt idx="37">
                  <c:v>9.9910525742657061E-2</c:v>
                </c:pt>
                <c:pt idx="38">
                  <c:v>0.10599043165973747</c:v>
                </c:pt>
                <c:pt idx="39">
                  <c:v>9.3482739605436294E-2</c:v>
                </c:pt>
                <c:pt idx="40">
                  <c:v>0.10437899851517932</c:v>
                </c:pt>
                <c:pt idx="41">
                  <c:v>0.1066708182137597</c:v>
                </c:pt>
                <c:pt idx="42">
                  <c:v>0.10824963085901759</c:v>
                </c:pt>
                <c:pt idx="43">
                  <c:v>0.11391668789016274</c:v>
                </c:pt>
                <c:pt idx="44">
                  <c:v>0.11242885380523639</c:v>
                </c:pt>
                <c:pt idx="45">
                  <c:v>0.12487006262049535</c:v>
                </c:pt>
                <c:pt idx="46">
                  <c:v>0.13122992662076405</c:v>
                </c:pt>
                <c:pt idx="47">
                  <c:v>0.11532916930306354</c:v>
                </c:pt>
                <c:pt idx="48">
                  <c:v>0.12002126706579207</c:v>
                </c:pt>
                <c:pt idx="49">
                  <c:v>0.12995040924563178</c:v>
                </c:pt>
                <c:pt idx="50">
                  <c:v>0.1339938543485053</c:v>
                </c:pt>
                <c:pt idx="51">
                  <c:v>0.14239831540806033</c:v>
                </c:pt>
                <c:pt idx="52">
                  <c:v>0.15500878823574299</c:v>
                </c:pt>
                <c:pt idx="53">
                  <c:v>0.16430719290338094</c:v>
                </c:pt>
                <c:pt idx="54">
                  <c:v>0.15245340154176912</c:v>
                </c:pt>
                <c:pt idx="55">
                  <c:v>0.1646828436967385</c:v>
                </c:pt>
                <c:pt idx="56">
                  <c:v>0.17524225941494467</c:v>
                </c:pt>
                <c:pt idx="57">
                  <c:v>0.1879228235153888</c:v>
                </c:pt>
                <c:pt idx="58">
                  <c:v>0.20341625013207856</c:v>
                </c:pt>
                <c:pt idx="59">
                  <c:v>0.20188753527201619</c:v>
                </c:pt>
                <c:pt idx="60">
                  <c:v>0.22074581811203262</c:v>
                </c:pt>
                <c:pt idx="61">
                  <c:v>0.22691385161896996</c:v>
                </c:pt>
                <c:pt idx="62">
                  <c:v>0.23461162340532354</c:v>
                </c:pt>
                <c:pt idx="63">
                  <c:v>0.29117914347326823</c:v>
                </c:pt>
                <c:pt idx="64">
                  <c:v>0.26358191833570754</c:v>
                </c:pt>
                <c:pt idx="65">
                  <c:v>0.26243551197582998</c:v>
                </c:pt>
                <c:pt idx="66">
                  <c:v>0.31599837530013269</c:v>
                </c:pt>
                <c:pt idx="67">
                  <c:v>0.32670356297200182</c:v>
                </c:pt>
                <c:pt idx="68">
                  <c:v>0.30887582935040003</c:v>
                </c:pt>
                <c:pt idx="69">
                  <c:v>0.34035671142957857</c:v>
                </c:pt>
                <c:pt idx="70">
                  <c:v>0.37291539628481851</c:v>
                </c:pt>
                <c:pt idx="71">
                  <c:v>0.39497457522629786</c:v>
                </c:pt>
                <c:pt idx="72">
                  <c:v>0.37314524680759209</c:v>
                </c:pt>
                <c:pt idx="73">
                  <c:v>0.38849549895871255</c:v>
                </c:pt>
                <c:pt idx="74">
                  <c:v>0.42195310553954024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4ED-41B2-A1EC-74AA6B7C4A0D}"/>
            </c:ext>
          </c:extLst>
        </c:ser>
        <c:ser>
          <c:idx val="5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'Analysis-Data'!$A$2:$A$76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'Analysis-Data'!$Q$2:$Q$76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1.5312337788385437E-5</c:v>
                </c:pt>
                <c:pt idx="9">
                  <c:v>2.5529593466487631E-4</c:v>
                </c:pt>
                <c:pt idx="10">
                  <c:v>2.649288504397027E-4</c:v>
                </c:pt>
                <c:pt idx="11">
                  <c:v>6.8583498022498459E-4</c:v>
                </c:pt>
                <c:pt idx="12">
                  <c:v>2.1318157237116206E-3</c:v>
                </c:pt>
                <c:pt idx="13">
                  <c:v>2.6560472723882985E-3</c:v>
                </c:pt>
                <c:pt idx="14">
                  <c:v>3.5033389550323921E-3</c:v>
                </c:pt>
                <c:pt idx="15">
                  <c:v>3.3971301604231422E-3</c:v>
                </c:pt>
                <c:pt idx="16">
                  <c:v>3.4652379204511267E-3</c:v>
                </c:pt>
                <c:pt idx="17">
                  <c:v>4.8236189403072366E-3</c:v>
                </c:pt>
                <c:pt idx="18">
                  <c:v>6.3038813103787382E-3</c:v>
                </c:pt>
                <c:pt idx="19">
                  <c:v>9.4238103819096562E-3</c:v>
                </c:pt>
                <c:pt idx="20">
                  <c:v>9.6574734827903613E-3</c:v>
                </c:pt>
                <c:pt idx="21">
                  <c:v>1.4233897530377409E-2</c:v>
                </c:pt>
                <c:pt idx="22">
                  <c:v>2.3628777207377473E-2</c:v>
                </c:pt>
                <c:pt idx="23">
                  <c:v>3.0915189263735442E-2</c:v>
                </c:pt>
                <c:pt idx="24">
                  <c:v>4.4864317912794459E-2</c:v>
                </c:pt>
                <c:pt idx="25">
                  <c:v>6.1042961142272027E-2</c:v>
                </c:pt>
                <c:pt idx="26">
                  <c:v>8.9956564908304976E-2</c:v>
                </c:pt>
                <c:pt idx="27">
                  <c:v>9.378409948751068E-2</c:v>
                </c:pt>
                <c:pt idx="28">
                  <c:v>0.1181003292250265</c:v>
                </c:pt>
                <c:pt idx="29">
                  <c:v>0.12527727004498077</c:v>
                </c:pt>
                <c:pt idx="30">
                  <c:v>0.1135346701753511</c:v>
                </c:pt>
                <c:pt idx="31">
                  <c:v>0.1098282299251858</c:v>
                </c:pt>
                <c:pt idx="32">
                  <c:v>0.11882170613403978</c:v>
                </c:pt>
                <c:pt idx="33">
                  <c:v>0.12616982590915085</c:v>
                </c:pt>
                <c:pt idx="34">
                  <c:v>0.12711729252836987</c:v>
                </c:pt>
                <c:pt idx="35">
                  <c:v>0.13559283745280773</c:v>
                </c:pt>
                <c:pt idx="36">
                  <c:v>0.15535037559097933</c:v>
                </c:pt>
                <c:pt idx="37">
                  <c:v>0.16646018830194534</c:v>
                </c:pt>
                <c:pt idx="38">
                  <c:v>0.17700154859449069</c:v>
                </c:pt>
                <c:pt idx="39">
                  <c:v>0.1948684610141922</c:v>
                </c:pt>
                <c:pt idx="40">
                  <c:v>0.18585408976362455</c:v>
                </c:pt>
                <c:pt idx="41">
                  <c:v>0.19882720833922135</c:v>
                </c:pt>
                <c:pt idx="42">
                  <c:v>0.20867055927388803</c:v>
                </c:pt>
                <c:pt idx="43">
                  <c:v>0.21087167024557246</c:v>
                </c:pt>
                <c:pt idx="44">
                  <c:v>0.20049668332941509</c:v>
                </c:pt>
                <c:pt idx="45">
                  <c:v>0.20734761566579404</c:v>
                </c:pt>
                <c:pt idx="46">
                  <c:v>0.21081828336203945</c:v>
                </c:pt>
                <c:pt idx="47">
                  <c:v>0.20545051923209667</c:v>
                </c:pt>
                <c:pt idx="48">
                  <c:v>0.18881746450528319</c:v>
                </c:pt>
                <c:pt idx="49">
                  <c:v>0.19485713410659367</c:v>
                </c:pt>
                <c:pt idx="50">
                  <c:v>0.20630530934170252</c:v>
                </c:pt>
                <c:pt idx="51">
                  <c:v>0.20725413986942312</c:v>
                </c:pt>
                <c:pt idx="52">
                  <c:v>0.21475277085490546</c:v>
                </c:pt>
                <c:pt idx="53">
                  <c:v>0.21091603509756923</c:v>
                </c:pt>
                <c:pt idx="54">
                  <c:v>0.20524052822362476</c:v>
                </c:pt>
                <c:pt idx="55">
                  <c:v>0.20705193437605218</c:v>
                </c:pt>
                <c:pt idx="56">
                  <c:v>0.20039669663677404</c:v>
                </c:pt>
                <c:pt idx="57">
                  <c:v>0.20143375545928272</c:v>
                </c:pt>
                <c:pt idx="58">
                  <c:v>0.20133723954936308</c:v>
                </c:pt>
                <c:pt idx="59">
                  <c:v>0.20285295729755723</c:v>
                </c:pt>
                <c:pt idx="60">
                  <c:v>0.209682073727675</c:v>
                </c:pt>
                <c:pt idx="61">
                  <c:v>0.20314448124641205</c:v>
                </c:pt>
                <c:pt idx="62">
                  <c:v>0.20014364195860551</c:v>
                </c:pt>
                <c:pt idx="63">
                  <c:v>0.19775333482987259</c:v>
                </c:pt>
                <c:pt idx="64">
                  <c:v>0.20211936765650299</c:v>
                </c:pt>
                <c:pt idx="65">
                  <c:v>0.20248254915012809</c:v>
                </c:pt>
                <c:pt idx="66">
                  <c:v>0.20334061456032937</c:v>
                </c:pt>
                <c:pt idx="67">
                  <c:v>0.20558781115261585</c:v>
                </c:pt>
                <c:pt idx="68">
                  <c:v>0.20753478908187925</c:v>
                </c:pt>
                <c:pt idx="69">
                  <c:v>0.20072349635323433</c:v>
                </c:pt>
                <c:pt idx="70">
                  <c:v>0.20396632509853105</c:v>
                </c:pt>
                <c:pt idx="71">
                  <c:v>0.20494137616745858</c:v>
                </c:pt>
                <c:pt idx="72">
                  <c:v>0.19702018645475314</c:v>
                </c:pt>
                <c:pt idx="73">
                  <c:v>0.18938597817983555</c:v>
                </c:pt>
                <c:pt idx="74">
                  <c:v>0.19234584287002038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4ED-41B2-A1EC-74AA6B7C4A0D}"/>
            </c:ext>
          </c:extLst>
        </c:ser>
        <c:ser>
          <c:idx val="11"/>
          <c:order val="5"/>
          <c:tx>
            <c:v>Simulated Coal</c:v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'Analysis-Prediction'!$AI$82:$AI$156</c:f>
              <c:numCache>
                <c:formatCode>0.00%</c:formatCode>
                <c:ptCount val="75"/>
                <c:pt idx="0">
                  <c:v>0.46530928425401202</c:v>
                </c:pt>
                <c:pt idx="1">
                  <c:v>0.46946394698280125</c:v>
                </c:pt>
                <c:pt idx="2">
                  <c:v>0.49964186745025224</c:v>
                </c:pt>
                <c:pt idx="3">
                  <c:v>0.48954184123674849</c:v>
                </c:pt>
                <c:pt idx="4">
                  <c:v>0.49438416133265167</c:v>
                </c:pt>
                <c:pt idx="5">
                  <c:v>0.5070020872386739</c:v>
                </c:pt>
                <c:pt idx="6">
                  <c:v>0.55089903491802306</c:v>
                </c:pt>
                <c:pt idx="7">
                  <c:v>0.5635452943827931</c:v>
                </c:pt>
                <c:pt idx="8">
                  <c:v>0.54849744236084785</c:v>
                </c:pt>
                <c:pt idx="9">
                  <c:v>0.53379771925462705</c:v>
                </c:pt>
                <c:pt idx="10">
                  <c:v>0.53296547148630047</c:v>
                </c:pt>
                <c:pt idx="11">
                  <c:v>0.53341890919719637</c:v>
                </c:pt>
                <c:pt idx="12">
                  <c:v>0.53130658887595117</c:v>
                </c:pt>
                <c:pt idx="13">
                  <c:v>0.52667259756178664</c:v>
                </c:pt>
                <c:pt idx="14">
                  <c:v>0.53846305864393662</c:v>
                </c:pt>
                <c:pt idx="15">
                  <c:v>0.5345088024344945</c:v>
                </c:pt>
                <c:pt idx="16">
                  <c:v>0.54074407295713489</c:v>
                </c:pt>
                <c:pt idx="17">
                  <c:v>0.53568814930604169</c:v>
                </c:pt>
                <c:pt idx="18">
                  <c:v>0.51866229019184018</c:v>
                </c:pt>
                <c:pt idx="19">
                  <c:v>0.51439627813650823</c:v>
                </c:pt>
                <c:pt idx="20">
                  <c:v>0.48873190421949336</c:v>
                </c:pt>
                <c:pt idx="21">
                  <c:v>0.45864106772333996</c:v>
                </c:pt>
                <c:pt idx="22">
                  <c:v>0.44022855264555322</c:v>
                </c:pt>
                <c:pt idx="23">
                  <c:v>0.43815527008244126</c:v>
                </c:pt>
                <c:pt idx="24">
                  <c:v>0.45181412980650232</c:v>
                </c:pt>
                <c:pt idx="25">
                  <c:v>0.43860398610485091</c:v>
                </c:pt>
                <c:pt idx="26">
                  <c:v>0.43720774862747497</c:v>
                </c:pt>
                <c:pt idx="27">
                  <c:v>0.45564474401214028</c:v>
                </c:pt>
                <c:pt idx="28">
                  <c:v>0.45393827224273614</c:v>
                </c:pt>
                <c:pt idx="29">
                  <c:v>0.43180677861539457</c:v>
                </c:pt>
                <c:pt idx="30">
                  <c:v>0.46889178601760556</c:v>
                </c:pt>
                <c:pt idx="31">
                  <c:v>0.49887005442045029</c:v>
                </c:pt>
                <c:pt idx="32">
                  <c:v>0.514412652514182</c:v>
                </c:pt>
                <c:pt idx="33">
                  <c:v>0.52134295937946074</c:v>
                </c:pt>
                <c:pt idx="34">
                  <c:v>0.5345450529880742</c:v>
                </c:pt>
                <c:pt idx="35">
                  <c:v>0.54396210985511706</c:v>
                </c:pt>
                <c:pt idx="36">
                  <c:v>0.55475388810453785</c:v>
                </c:pt>
                <c:pt idx="37">
                  <c:v>0.54328908393240061</c:v>
                </c:pt>
                <c:pt idx="38">
                  <c:v>0.55434367806009821</c:v>
                </c:pt>
                <c:pt idx="39">
                  <c:v>0.55347631369697348</c:v>
                </c:pt>
                <c:pt idx="40">
                  <c:v>0.5330519909772482</c:v>
                </c:pt>
                <c:pt idx="41">
                  <c:v>0.52529064875795828</c:v>
                </c:pt>
                <c:pt idx="42">
                  <c:v>0.51703872429236086</c:v>
                </c:pt>
                <c:pt idx="43">
                  <c:v>0.52690943249660815</c:v>
                </c:pt>
                <c:pt idx="44">
                  <c:v>0.53044063440346911</c:v>
                </c:pt>
                <c:pt idx="45">
                  <c:v>0.52219149786509977</c:v>
                </c:pt>
                <c:pt idx="46">
                  <c:v>0.51027614920567277</c:v>
                </c:pt>
                <c:pt idx="47">
                  <c:v>0.52243354602316361</c:v>
                </c:pt>
                <c:pt idx="48">
                  <c:v>0.53114313530556423</c:v>
                </c:pt>
                <c:pt idx="49">
                  <c:v>0.5188995614671027</c:v>
                </c:pt>
                <c:pt idx="50">
                  <c:v>0.50933110834928619</c:v>
                </c:pt>
                <c:pt idx="51">
                  <c:v>0.51691323661518518</c:v>
                </c:pt>
                <c:pt idx="52">
                  <c:v>0.5080252333580656</c:v>
                </c:pt>
                <c:pt idx="53">
                  <c:v>0.49902080701435203</c:v>
                </c:pt>
                <c:pt idx="54">
                  <c:v>0.50765616187112983</c:v>
                </c:pt>
                <c:pt idx="55">
                  <c:v>0.49666439462329415</c:v>
                </c:pt>
                <c:pt idx="56">
                  <c:v>0.49379640992025742</c:v>
                </c:pt>
                <c:pt idx="57">
                  <c:v>0.48572283879175088</c:v>
                </c:pt>
                <c:pt idx="58">
                  <c:v>0.48068102214744318</c:v>
                </c:pt>
                <c:pt idx="59">
                  <c:v>0.47236686051765436</c:v>
                </c:pt>
                <c:pt idx="60">
                  <c:v>0.43145979500516884</c:v>
                </c:pt>
                <c:pt idx="61">
                  <c:v>0.43498329131089009</c:v>
                </c:pt>
                <c:pt idx="62">
                  <c:v>0.40889463634886691</c:v>
                </c:pt>
                <c:pt idx="63">
                  <c:v>0.35791224660665016</c:v>
                </c:pt>
                <c:pt idx="64">
                  <c:v>0.37418953276261252</c:v>
                </c:pt>
                <c:pt idx="65">
                  <c:v>0.37184927636155046</c:v>
                </c:pt>
                <c:pt idx="66">
                  <c:v>0.31492536706809793</c:v>
                </c:pt>
                <c:pt idx="67">
                  <c:v>0.28530169567794489</c:v>
                </c:pt>
                <c:pt idx="68">
                  <c:v>0.27940804487648818</c:v>
                </c:pt>
                <c:pt idx="69">
                  <c:v>0.25655781659565818</c:v>
                </c:pt>
                <c:pt idx="70">
                  <c:v>0.21193975512452479</c:v>
                </c:pt>
                <c:pt idx="71">
                  <c:v>0.16926824024827994</c:v>
                </c:pt>
                <c:pt idx="72">
                  <c:v>0.19731407725285413</c:v>
                </c:pt>
                <c:pt idx="73">
                  <c:v>0.17657177286070933</c:v>
                </c:pt>
                <c:pt idx="74">
                  <c:v>0.13821663188772143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ED-41B2-A1EC-74AA6B7C4A0D}"/>
            </c:ext>
          </c:extLst>
        </c:ser>
        <c:ser>
          <c:idx val="2"/>
          <c:order val="6"/>
          <c:tx>
            <c:v>Simulated Petroleum</c:v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'Analysis-Prediction'!$AJ$82:$AJ$156</c:f>
              <c:numCache>
                <c:formatCode>0.00%</c:formatCode>
                <c:ptCount val="75"/>
                <c:pt idx="0">
                  <c:v>9.8066907648838186E-2</c:v>
                </c:pt>
                <c:pt idx="1">
                  <c:v>0.10249179787784971</c:v>
                </c:pt>
                <c:pt idx="2">
                  <c:v>7.7459459975394898E-2</c:v>
                </c:pt>
                <c:pt idx="3">
                  <c:v>7.4519040231136618E-2</c:v>
                </c:pt>
                <c:pt idx="4">
                  <c:v>8.6757460104973622E-2</c:v>
                </c:pt>
                <c:pt idx="5">
                  <c:v>6.6824436901136222E-2</c:v>
                </c:pt>
                <c:pt idx="6">
                  <c:v>6.7889815731900227E-2</c:v>
                </c:pt>
                <c:pt idx="7">
                  <c:v>5.9844684519853114E-2</c:v>
                </c:pt>
                <c:pt idx="8">
                  <c:v>6.4129006763620586E-2</c:v>
                </c:pt>
                <c:pt idx="9">
                  <c:v>6.2560712442872521E-2</c:v>
                </c:pt>
                <c:pt idx="10">
                  <c:v>6.5948826044415793E-2</c:v>
                </c:pt>
                <c:pt idx="11">
                  <c:v>6.3455454261057323E-2</c:v>
                </c:pt>
                <c:pt idx="12">
                  <c:v>6.0948389399744153E-2</c:v>
                </c:pt>
                <c:pt idx="13">
                  <c:v>5.6978828507312583E-2</c:v>
                </c:pt>
                <c:pt idx="14">
                  <c:v>5.6429278100149173E-2</c:v>
                </c:pt>
                <c:pt idx="15">
                  <c:v>5.7597267182849486E-2</c:v>
                </c:pt>
                <c:pt idx="16">
                  <c:v>6.1119527300417129E-2</c:v>
                </c:pt>
                <c:pt idx="17">
                  <c:v>6.8568331472804292E-2</c:v>
                </c:pt>
                <c:pt idx="18">
                  <c:v>7.2986932202781379E-2</c:v>
                </c:pt>
                <c:pt idx="19">
                  <c:v>7.765041147816959E-2</c:v>
                </c:pt>
                <c:pt idx="20">
                  <c:v>9.4777534198491442E-2</c:v>
                </c:pt>
                <c:pt idx="21">
                  <c:v>0.11904837708584838</c:v>
                </c:pt>
                <c:pt idx="22">
                  <c:v>0.13459358033102539</c:v>
                </c:pt>
                <c:pt idx="23">
                  <c:v>0.15419455348691161</c:v>
                </c:pt>
                <c:pt idx="24">
                  <c:v>0.16519843770956666</c:v>
                </c:pt>
                <c:pt idx="25">
                  <c:v>0.15608502611417349</c:v>
                </c:pt>
                <c:pt idx="26">
                  <c:v>0.14325851266591708</c:v>
                </c:pt>
                <c:pt idx="27">
                  <c:v>0.14921890585651823</c:v>
                </c:pt>
                <c:pt idx="28">
                  <c:v>0.15876673725215565</c:v>
                </c:pt>
                <c:pt idx="29">
                  <c:v>0.1550206742629853</c:v>
                </c:pt>
                <c:pt idx="30">
                  <c:v>0.12559662628524831</c:v>
                </c:pt>
                <c:pt idx="31">
                  <c:v>9.8435981482538501E-2</c:v>
                </c:pt>
                <c:pt idx="32">
                  <c:v>8.0049243960985977E-2</c:v>
                </c:pt>
                <c:pt idx="33">
                  <c:v>5.4985020369418228E-2</c:v>
                </c:pt>
                <c:pt idx="34">
                  <c:v>5.1952690814106403E-2</c:v>
                </c:pt>
                <c:pt idx="35">
                  <c:v>3.8283720837246037E-2</c:v>
                </c:pt>
                <c:pt idx="36">
                  <c:v>2.7624468842326288E-2</c:v>
                </c:pt>
                <c:pt idx="37">
                  <c:v>4.1041004932325355E-2</c:v>
                </c:pt>
                <c:pt idx="38">
                  <c:v>3.1317810779548712E-2</c:v>
                </c:pt>
                <c:pt idx="39">
                  <c:v>3.882227536839223E-2</c:v>
                </c:pt>
                <c:pt idx="40">
                  <c:v>4.0338094699008072E-2</c:v>
                </c:pt>
                <c:pt idx="41">
                  <c:v>2.4399956914945526E-2</c:v>
                </c:pt>
                <c:pt idx="42">
                  <c:v>2.1035529609964129E-2</c:v>
                </c:pt>
                <c:pt idx="43">
                  <c:v>1.3860956001384022E-2</c:v>
                </c:pt>
                <c:pt idx="44">
                  <c:v>1.7926929627105542E-2</c:v>
                </c:pt>
                <c:pt idx="45">
                  <c:v>1.4668391392382298E-2</c:v>
                </c:pt>
                <c:pt idx="46">
                  <c:v>3.7658549141979841E-3</c:v>
                </c:pt>
                <c:pt idx="47">
                  <c:v>5.6500263471810103E-3</c:v>
                </c:pt>
                <c:pt idx="48">
                  <c:v>1.0239770043359665E-2</c:v>
                </c:pt>
                <c:pt idx="49">
                  <c:v>1.9109431663371791E-2</c:v>
                </c:pt>
                <c:pt idx="50">
                  <c:v>1.4405534267192006E-2</c:v>
                </c:pt>
                <c:pt idx="51">
                  <c:v>1.1647387984063109E-2</c:v>
                </c:pt>
                <c:pt idx="52">
                  <c:v>1.5385255620082253E-2</c:v>
                </c:pt>
                <c:pt idx="53">
                  <c:v>6.6860101545782487E-3</c:v>
                </c:pt>
                <c:pt idx="54">
                  <c:v>1.3450864385118496E-2</c:v>
                </c:pt>
                <c:pt idx="55">
                  <c:v>1.2857923615083044E-2</c:v>
                </c:pt>
                <c:pt idx="56">
                  <c:v>1.3150640714360517E-2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ED-41B2-A1EC-74AA6B7C4A0D}"/>
            </c:ext>
          </c:extLst>
        </c:ser>
        <c:ser>
          <c:idx val="4"/>
          <c:order val="7"/>
          <c:tx>
            <c:v>Simulated Natural Gas</c:v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'Analysis-Prediction'!$AK$82:$AK$156</c:f>
              <c:numCache>
                <c:formatCode>0.00%</c:formatCode>
                <c:ptCount val="75"/>
                <c:pt idx="0">
                  <c:v>0.1269899245427534</c:v>
                </c:pt>
                <c:pt idx="1">
                  <c:v>0.13538001210622758</c:v>
                </c:pt>
                <c:pt idx="2">
                  <c:v>0.15273760540744702</c:v>
                </c:pt>
                <c:pt idx="3">
                  <c:v>0.17146552601271436</c:v>
                </c:pt>
                <c:pt idx="4">
                  <c:v>0.1802515726836609</c:v>
                </c:pt>
                <c:pt idx="5">
                  <c:v>0.19862408612312749</c:v>
                </c:pt>
                <c:pt idx="6">
                  <c:v>0.17418432286745134</c:v>
                </c:pt>
                <c:pt idx="7">
                  <c:v>0.17320258662130603</c:v>
                </c:pt>
                <c:pt idx="8">
                  <c:v>0.18085299103125288</c:v>
                </c:pt>
                <c:pt idx="9">
                  <c:v>0.18562373896370701</c:v>
                </c:pt>
                <c:pt idx="10">
                  <c:v>0.20648244256006745</c:v>
                </c:pt>
                <c:pt idx="11">
                  <c:v>0.20902229357924393</c:v>
                </c:pt>
                <c:pt idx="12">
                  <c:v>0.21309349227138119</c:v>
                </c:pt>
                <c:pt idx="13">
                  <c:v>0.21545306096771169</c:v>
                </c:pt>
                <c:pt idx="14">
                  <c:v>0.21960732633137331</c:v>
                </c:pt>
                <c:pt idx="15">
                  <c:v>0.22333545904542487</c:v>
                </c:pt>
                <c:pt idx="16">
                  <c:v>0.20967003518581898</c:v>
                </c:pt>
                <c:pt idx="17">
                  <c:v>0.21906893813240694</c:v>
                </c:pt>
                <c:pt idx="18">
                  <c:v>0.21753575740271591</c:v>
                </c:pt>
                <c:pt idx="19">
                  <c:v>0.22820736347608322</c:v>
                </c:pt>
                <c:pt idx="20">
                  <c:v>0.23028867548836959</c:v>
                </c:pt>
                <c:pt idx="21">
                  <c:v>0.24223568620615574</c:v>
                </c:pt>
                <c:pt idx="22">
                  <c:v>0.22996888551756584</c:v>
                </c:pt>
                <c:pt idx="23">
                  <c:v>0.21217822641553957</c:v>
                </c:pt>
                <c:pt idx="24">
                  <c:v>0.17944852127043373</c:v>
                </c:pt>
                <c:pt idx="25">
                  <c:v>0.16633308112279044</c:v>
                </c:pt>
                <c:pt idx="26">
                  <c:v>0.14882966285295007</c:v>
                </c:pt>
                <c:pt idx="27">
                  <c:v>0.13677140690986819</c:v>
                </c:pt>
                <c:pt idx="28">
                  <c:v>0.13397109404508367</c:v>
                </c:pt>
                <c:pt idx="29">
                  <c:v>0.12797594853304917</c:v>
                </c:pt>
                <c:pt idx="30">
                  <c:v>0.13714785127408874</c:v>
                </c:pt>
                <c:pt idx="31">
                  <c:v>0.14227957420561721</c:v>
                </c:pt>
                <c:pt idx="32">
                  <c:v>0.14077595480334562</c:v>
                </c:pt>
                <c:pt idx="33">
                  <c:v>0.12568886443036975</c:v>
                </c:pt>
                <c:pt idx="34">
                  <c:v>0.10804961796641288</c:v>
                </c:pt>
                <c:pt idx="35">
                  <c:v>0.11177847350363077</c:v>
                </c:pt>
                <c:pt idx="36">
                  <c:v>0.10525849143730305</c:v>
                </c:pt>
                <c:pt idx="37">
                  <c:v>8.6038843384161623E-2</c:v>
                </c:pt>
                <c:pt idx="38">
                  <c:v>9.1240302610196569E-2</c:v>
                </c:pt>
                <c:pt idx="39">
                  <c:v>7.7243701187586944E-2</c:v>
                </c:pt>
                <c:pt idx="40">
                  <c:v>8.8891157701543946E-2</c:v>
                </c:pt>
                <c:pt idx="41">
                  <c:v>9.0101884185491254E-2</c:v>
                </c:pt>
                <c:pt idx="42">
                  <c:v>9.0860417586193593E-2</c:v>
                </c:pt>
                <c:pt idx="43">
                  <c:v>9.6344048703031718E-2</c:v>
                </c:pt>
                <c:pt idx="44">
                  <c:v>9.5720796861118465E-2</c:v>
                </c:pt>
                <c:pt idx="45">
                  <c:v>0.10759109464834586</c:v>
                </c:pt>
                <c:pt idx="46">
                  <c:v>0.11366173634059409</c:v>
                </c:pt>
                <c:pt idx="47">
                  <c:v>9.8208292700388819E-2</c:v>
                </c:pt>
                <c:pt idx="48">
                  <c:v>0.10428647835701847</c:v>
                </c:pt>
                <c:pt idx="49">
                  <c:v>0.11371231473674899</c:v>
                </c:pt>
                <c:pt idx="50">
                  <c:v>0.11680174523669674</c:v>
                </c:pt>
                <c:pt idx="51">
                  <c:v>0.12512713708560841</c:v>
                </c:pt>
                <c:pt idx="52">
                  <c:v>0.1371127239978342</c:v>
                </c:pt>
                <c:pt idx="53">
                  <c:v>0.14673085664525018</c:v>
                </c:pt>
                <c:pt idx="54">
                  <c:v>0.13535002418980038</c:v>
                </c:pt>
                <c:pt idx="55">
                  <c:v>0.14742851583206751</c:v>
                </c:pt>
                <c:pt idx="56">
                  <c:v>0.15854253469521351</c:v>
                </c:pt>
                <c:pt idx="57">
                  <c:v>0.17113667722711523</c:v>
                </c:pt>
                <c:pt idx="58">
                  <c:v>0.18663814683629831</c:v>
                </c:pt>
                <c:pt idx="59">
                  <c:v>0.1849831221638864</c:v>
                </c:pt>
                <c:pt idx="60">
                  <c:v>0.20327231196805973</c:v>
                </c:pt>
                <c:pt idx="61">
                  <c:v>0.20998514484843564</c:v>
                </c:pt>
                <c:pt idx="62">
                  <c:v>0.21793298657543975</c:v>
                </c:pt>
                <c:pt idx="63">
                  <c:v>0.27469969890411222</c:v>
                </c:pt>
                <c:pt idx="64">
                  <c:v>0.24673863769766563</c:v>
                </c:pt>
                <c:pt idx="65">
                  <c:v>0.24556196621331933</c:v>
                </c:pt>
                <c:pt idx="66">
                  <c:v>0.29905332408677188</c:v>
                </c:pt>
                <c:pt idx="67">
                  <c:v>0.30957124537595054</c:v>
                </c:pt>
                <c:pt idx="68">
                  <c:v>0.29158126359357672</c:v>
                </c:pt>
                <c:pt idx="69">
                  <c:v>0.32362975340014238</c:v>
                </c:pt>
                <c:pt idx="70">
                  <c:v>0.35591820252660761</c:v>
                </c:pt>
                <c:pt idx="71">
                  <c:v>0.377896127212343</c:v>
                </c:pt>
                <c:pt idx="72">
                  <c:v>0.35672689793636264</c:v>
                </c:pt>
                <c:pt idx="73">
                  <c:v>0.37271333411039287</c:v>
                </c:pt>
                <c:pt idx="74">
                  <c:v>0.40592428530037189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4ED-41B2-A1EC-74AA6B7C4A0D}"/>
            </c:ext>
          </c:extLst>
        </c:ser>
        <c:ser>
          <c:idx val="6"/>
          <c:order val="8"/>
          <c:tx>
            <c:v>Simulated Nuclear</c:v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'Analysis-Prediction'!$AL$82:$AL$156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1.9140422235481794E-5</c:v>
                </c:pt>
                <c:pt idx="9">
                  <c:v>3.1911991833109544E-4</c:v>
                </c:pt>
                <c:pt idx="10">
                  <c:v>3.3116106304962841E-4</c:v>
                </c:pt>
                <c:pt idx="11">
                  <c:v>8.5729372528123076E-4</c:v>
                </c:pt>
                <c:pt idx="12">
                  <c:v>2.6647696546395257E-3</c:v>
                </c:pt>
                <c:pt idx="13">
                  <c:v>3.3200590904853729E-3</c:v>
                </c:pt>
                <c:pt idx="14">
                  <c:v>4.3791736937904904E-3</c:v>
                </c:pt>
                <c:pt idx="15">
                  <c:v>4.246412700528928E-3</c:v>
                </c:pt>
                <c:pt idx="16">
                  <c:v>4.3315474005639083E-3</c:v>
                </c:pt>
                <c:pt idx="17">
                  <c:v>6.0295236753840457E-3</c:v>
                </c:pt>
                <c:pt idx="18">
                  <c:v>7.8798516379734226E-3</c:v>
                </c:pt>
                <c:pt idx="19">
                  <c:v>1.1779762977387071E-2</c:v>
                </c:pt>
                <c:pt idx="20">
                  <c:v>1.2071841853487952E-2</c:v>
                </c:pt>
                <c:pt idx="21">
                  <c:v>1.7792371912971762E-2</c:v>
                </c:pt>
                <c:pt idx="22">
                  <c:v>2.9535971509221843E-2</c:v>
                </c:pt>
                <c:pt idx="23">
                  <c:v>3.8643986579669304E-2</c:v>
                </c:pt>
                <c:pt idx="24">
                  <c:v>5.6080397390993075E-2</c:v>
                </c:pt>
                <c:pt idx="25">
                  <c:v>7.6303701427840029E-2</c:v>
                </c:pt>
                <c:pt idx="26">
                  <c:v>0.11244570613538121</c:v>
                </c:pt>
                <c:pt idx="27">
                  <c:v>0.11723012435938834</c:v>
                </c:pt>
                <c:pt idx="28">
                  <c:v>0.14762541153128311</c:v>
                </c:pt>
                <c:pt idx="29">
                  <c:v>0.15659658755622596</c:v>
                </c:pt>
                <c:pt idx="30">
                  <c:v>0.14191833771918888</c:v>
                </c:pt>
                <c:pt idx="31">
                  <c:v>0.13728528740648224</c:v>
                </c:pt>
                <c:pt idx="32">
                  <c:v>0.14852713266754974</c:v>
                </c:pt>
                <c:pt idx="33">
                  <c:v>0.15771228238643856</c:v>
                </c:pt>
                <c:pt idx="34">
                  <c:v>0.15889661566046231</c:v>
                </c:pt>
                <c:pt idx="35">
                  <c:v>0.16949104681600968</c:v>
                </c:pt>
                <c:pt idx="36">
                  <c:v>0.19418796948872416</c:v>
                </c:pt>
                <c:pt idx="37">
                  <c:v>0.20807523537743167</c:v>
                </c:pt>
                <c:pt idx="38">
                  <c:v>0.22125193574311333</c:v>
                </c:pt>
                <c:pt idx="39">
                  <c:v>0.24358557626774024</c:v>
                </c:pt>
                <c:pt idx="40">
                  <c:v>0.23231761220453068</c:v>
                </c:pt>
                <c:pt idx="41">
                  <c:v>0.2485340104240267</c:v>
                </c:pt>
                <c:pt idx="42">
                  <c:v>0.26083819909236006</c:v>
                </c:pt>
                <c:pt idx="43">
                  <c:v>0.26358958780696556</c:v>
                </c:pt>
                <c:pt idx="44">
                  <c:v>0.25062085416176882</c:v>
                </c:pt>
                <c:pt idx="45">
                  <c:v>0.25918451958224253</c:v>
                </c:pt>
                <c:pt idx="46">
                  <c:v>0.26352285420254934</c:v>
                </c:pt>
                <c:pt idx="47">
                  <c:v>0.25681314904012087</c:v>
                </c:pt>
                <c:pt idx="48">
                  <c:v>0.23602183063160398</c:v>
                </c:pt>
                <c:pt idx="49">
                  <c:v>0.24357141763324208</c:v>
                </c:pt>
                <c:pt idx="50">
                  <c:v>0.25788163667712816</c:v>
                </c:pt>
                <c:pt idx="51">
                  <c:v>0.25906767483677889</c:v>
                </c:pt>
                <c:pt idx="52">
                  <c:v>0.26844096356863184</c:v>
                </c:pt>
                <c:pt idx="53">
                  <c:v>0.26364504387196153</c:v>
                </c:pt>
                <c:pt idx="54">
                  <c:v>0.25655066027953094</c:v>
                </c:pt>
                <c:pt idx="55">
                  <c:v>0.25881491797006523</c:v>
                </c:pt>
                <c:pt idx="56">
                  <c:v>0.25049587079596752</c:v>
                </c:pt>
                <c:pt idx="57">
                  <c:v>0.25179219432410338</c:v>
                </c:pt>
                <c:pt idx="58">
                  <c:v>0.25167154943670383</c:v>
                </c:pt>
                <c:pt idx="59">
                  <c:v>0.25356619662194652</c:v>
                </c:pt>
                <c:pt idx="60">
                  <c:v>0.26210259215959375</c:v>
                </c:pt>
                <c:pt idx="61">
                  <c:v>0.25393060155801506</c:v>
                </c:pt>
                <c:pt idx="62">
                  <c:v>0.2501795524482569</c:v>
                </c:pt>
                <c:pt idx="63">
                  <c:v>0.24719166853734073</c:v>
                </c:pt>
                <c:pt idx="64">
                  <c:v>0.2526492095706287</c:v>
                </c:pt>
                <c:pt idx="65">
                  <c:v>0.25310318643766011</c:v>
                </c:pt>
                <c:pt idx="66">
                  <c:v>0.25417576820041171</c:v>
                </c:pt>
                <c:pt idx="67">
                  <c:v>0.2569847639407698</c:v>
                </c:pt>
                <c:pt idx="68">
                  <c:v>0.25941848635234904</c:v>
                </c:pt>
                <c:pt idx="69">
                  <c:v>0.2509043704415429</c:v>
                </c:pt>
                <c:pt idx="70">
                  <c:v>0.25495790637316379</c:v>
                </c:pt>
                <c:pt idx="71">
                  <c:v>0.25617672020932325</c:v>
                </c:pt>
                <c:pt idx="72">
                  <c:v>0.24627523306844143</c:v>
                </c:pt>
                <c:pt idx="73">
                  <c:v>0.23673247272479445</c:v>
                </c:pt>
                <c:pt idx="74">
                  <c:v>0.24043230358752549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4ED-41B2-A1EC-74AA6B7C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>
          <c:ext xmlns:c15="http://schemas.microsoft.com/office/drawing/2012/chart" uri="{02D57815-91ED-43cb-92C2-25804820EDAC}">
            <c15:filteredLineSeries>
              <c15:ser>
                <c:idx val="7"/>
                <c:order val="4"/>
                <c:tx>
                  <c:v>Percentage Sum</c:v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'Analysis-Data'!$A$2:$A$76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'Analysis-Data'!$R$2:$R$76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0.69036611644560353</c:v>
                      </c:pt>
                      <c:pt idx="1">
                        <c:v>0.70733575696687856</c:v>
                      </c:pt>
                      <c:pt idx="2">
                        <c:v>0.72983893283309409</c:v>
                      </c:pt>
                      <c:pt idx="3">
                        <c:v>0.7355264074805995</c:v>
                      </c:pt>
                      <c:pt idx="4">
                        <c:v>0.76139319412128614</c:v>
                      </c:pt>
                      <c:pt idx="5">
                        <c:v>0.7724506102629376</c:v>
                      </c:pt>
                      <c:pt idx="6">
                        <c:v>0.79297317351737462</c:v>
                      </c:pt>
                      <c:pt idx="7">
                        <c:v>0.7965925655239523</c:v>
                      </c:pt>
                      <c:pt idx="8">
                        <c:v>0.79349858057795675</c:v>
                      </c:pt>
                      <c:pt idx="9">
                        <c:v>0.78230129057953768</c:v>
                      </c:pt>
                      <c:pt idx="10">
                        <c:v>0.80572790115383341</c:v>
                      </c:pt>
                      <c:pt idx="11">
                        <c:v>0.80675395076277889</c:v>
                      </c:pt>
                      <c:pt idx="12">
                        <c:v>0.80801324020171605</c:v>
                      </c:pt>
                      <c:pt idx="13">
                        <c:v>0.80242454612729641</c:v>
                      </c:pt>
                      <c:pt idx="14">
                        <c:v>0.81887883676924955</c:v>
                      </c:pt>
                      <c:pt idx="15">
                        <c:v>0.81968794136329781</c:v>
                      </c:pt>
                      <c:pt idx="16">
                        <c:v>0.81586518284393494</c:v>
                      </c:pt>
                      <c:pt idx="17">
                        <c:v>0.82935494258663678</c:v>
                      </c:pt>
                      <c:pt idx="18">
                        <c:v>0.81706483143531083</c:v>
                      </c:pt>
                      <c:pt idx="19">
                        <c:v>0.83203381606814808</c:v>
                      </c:pt>
                      <c:pt idx="20">
                        <c:v>0.82586995575984234</c:v>
                      </c:pt>
                      <c:pt idx="21">
                        <c:v>0.83771750292831593</c:v>
                      </c:pt>
                      <c:pt idx="22">
                        <c:v>0.8343269900033663</c:v>
                      </c:pt>
                      <c:pt idx="23">
                        <c:v>0.84317203656456186</c:v>
                      </c:pt>
                      <c:pt idx="24">
                        <c:v>0.8525414861774957</c:v>
                      </c:pt>
                      <c:pt idx="25">
                        <c:v>0.83732579476965485</c:v>
                      </c:pt>
                      <c:pt idx="26">
                        <c:v>0.84174163028172333</c:v>
                      </c:pt>
                      <c:pt idx="27">
                        <c:v>0.85886518113791499</c:v>
                      </c:pt>
                      <c:pt idx="28">
                        <c:v>0.89430151507125855</c:v>
                      </c:pt>
                      <c:pt idx="29">
                        <c:v>0.87139998896765503</c:v>
                      </c:pt>
                      <c:pt idx="30">
                        <c:v>0.87355460129613161</c:v>
                      </c:pt>
                      <c:pt idx="31">
                        <c:v>0.87687089751508829</c:v>
                      </c:pt>
                      <c:pt idx="32">
                        <c:v>0.88376498394606329</c:v>
                      </c:pt>
                      <c:pt idx="33">
                        <c:v>0.85972912656568723</c:v>
                      </c:pt>
                      <c:pt idx="34">
                        <c:v>0.85344397742905576</c:v>
                      </c:pt>
                      <c:pt idx="35">
                        <c:v>0.8635153510120035</c:v>
                      </c:pt>
                      <c:pt idx="36">
                        <c:v>0.88182481787289135</c:v>
                      </c:pt>
                      <c:pt idx="37">
                        <c:v>0.87844416762631916</c:v>
                      </c:pt>
                      <c:pt idx="38">
                        <c:v>0.89815372719295683</c:v>
                      </c:pt>
                      <c:pt idx="39">
                        <c:v>0.91312786652069289</c:v>
                      </c:pt>
                      <c:pt idx="40">
                        <c:v>0.89459885558233077</c:v>
                      </c:pt>
                      <c:pt idx="41">
                        <c:v>0.88832650028242188</c:v>
                      </c:pt>
                      <c:pt idx="42">
                        <c:v>0.88977287058087862</c:v>
                      </c:pt>
                      <c:pt idx="43">
                        <c:v>0.90070402500798941</c:v>
                      </c:pt>
                      <c:pt idx="44">
                        <c:v>0.8947092150534619</c:v>
                      </c:pt>
                      <c:pt idx="45">
                        <c:v>0.90363550348807042</c:v>
                      </c:pt>
                      <c:pt idx="46">
                        <c:v>0.89122659466301413</c:v>
                      </c:pt>
                      <c:pt idx="47">
                        <c:v>0.88310501411085429</c:v>
                      </c:pt>
                      <c:pt idx="48">
                        <c:v>0.88169121433754638</c:v>
                      </c:pt>
                      <c:pt idx="49">
                        <c:v>0.89529272550046546</c:v>
                      </c:pt>
                      <c:pt idx="50">
                        <c:v>0.89842002453030312</c:v>
                      </c:pt>
                      <c:pt idx="51">
                        <c:v>0.9127554365216356</c:v>
                      </c:pt>
                      <c:pt idx="52">
                        <c:v>0.92896417654461394</c:v>
                      </c:pt>
                      <c:pt idx="53">
                        <c:v>0.91608271768614191</c:v>
                      </c:pt>
                      <c:pt idx="54">
                        <c:v>0.91300771072557962</c:v>
                      </c:pt>
                      <c:pt idx="55">
                        <c:v>0.91576575204050992</c:v>
                      </c:pt>
                      <c:pt idx="56">
                        <c:v>0.91598545612579896</c:v>
                      </c:pt>
                      <c:pt idx="57">
                        <c:v>0.90865171034296943</c:v>
                      </c:pt>
                      <c:pt idx="58">
                        <c:v>0.91899071842044533</c:v>
                      </c:pt>
                      <c:pt idx="59">
                        <c:v>0.91091617930348734</c:v>
                      </c:pt>
                      <c:pt idx="60">
                        <c:v>0.89683469913282232</c:v>
                      </c:pt>
                      <c:pt idx="61">
                        <c:v>0.89889903771734081</c:v>
                      </c:pt>
                      <c:pt idx="62">
                        <c:v>0.87700717537256367</c:v>
                      </c:pt>
                      <c:pt idx="63">
                        <c:v>0.87980361404810314</c:v>
                      </c:pt>
                      <c:pt idx="64">
                        <c:v>0.87357738003090679</c:v>
                      </c:pt>
                      <c:pt idx="65">
                        <c:v>0.87051442901252984</c:v>
                      </c:pt>
                      <c:pt idx="66">
                        <c:v>0.86815445935528146</c:v>
                      </c:pt>
                      <c:pt idx="67">
                        <c:v>0.85185770499466507</c:v>
                      </c:pt>
                      <c:pt idx="68">
                        <c:v>0.830407794822414</c:v>
                      </c:pt>
                      <c:pt idx="69">
                        <c:v>0.83109194043734336</c:v>
                      </c:pt>
                      <c:pt idx="70">
                        <c:v>0.82281586402429618</c:v>
                      </c:pt>
                      <c:pt idx="71">
                        <c:v>0.80334108766994616</c:v>
                      </c:pt>
                      <c:pt idx="72">
                        <c:v>0.80031620825765826</c:v>
                      </c:pt>
                      <c:pt idx="73">
                        <c:v>0.78601757969589658</c:v>
                      </c:pt>
                      <c:pt idx="74">
                        <c:v>0.78457322077561886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54ED-41B2-A1EC-74AA6B7C4A0D}"/>
                  </c:ext>
                </c:extLst>
              </c15:ser>
            </c15:filteredLineSeries>
          </c:ext>
        </c:extLst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</a:t>
                </a:r>
                <a:r>
                  <a:rPr lang="en-US" sz="1200" baseline="0"/>
                  <a:t> Percentage of Total Generation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/>
              <a:t>25% Increase in Electricity Generation from Nuclear</a:t>
            </a:r>
          </a:p>
          <a:p>
            <a:pPr>
              <a:defRPr sz="2000"/>
            </a:pPr>
            <a:r>
              <a:rPr lang="en-US" sz="2000"/>
              <a:t>- Fuel Consumed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'Combined Consumption'!$A$2:$A$76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'Combined Consumption'!$B$2:$B$76</c:f>
              <c:numCache>
                <c:formatCode>0.00</c:formatCode>
                <c:ptCount val="75"/>
                <c:pt idx="0">
                  <c:v>76170329.98367399</c:v>
                </c:pt>
                <c:pt idx="1">
                  <c:v>83343756.921218991</c:v>
                </c:pt>
                <c:pt idx="2">
                  <c:v>95951116.792708188</c:v>
                </c:pt>
                <c:pt idx="3">
                  <c:v>97133391.645212695</c:v>
                </c:pt>
                <c:pt idx="4">
                  <c:v>105140170.24157879</c:v>
                </c:pt>
                <c:pt idx="5">
                  <c:v>107396762.24573369</c:v>
                </c:pt>
                <c:pt idx="6">
                  <c:v>130416142.18831649</c:v>
                </c:pt>
                <c:pt idx="7">
                  <c:v>143588283.50256118</c:v>
                </c:pt>
                <c:pt idx="8">
                  <c:v>145847387.5011504</c:v>
                </c:pt>
                <c:pt idx="9">
                  <c:v>141270584.444199</c:v>
                </c:pt>
                <c:pt idx="10">
                  <c:v>152790969.21591869</c:v>
                </c:pt>
                <c:pt idx="11">
                  <c:v>160286254.39880729</c:v>
                </c:pt>
                <c:pt idx="12">
                  <c:v>165275560.6891416</c:v>
                </c:pt>
                <c:pt idx="13">
                  <c:v>175373198.6240043</c:v>
                </c:pt>
                <c:pt idx="14">
                  <c:v>191717605.16964179</c:v>
                </c:pt>
                <c:pt idx="15">
                  <c:v>204502525.58090788</c:v>
                </c:pt>
                <c:pt idx="16">
                  <c:v>222068036.29857928</c:v>
                </c:pt>
                <c:pt idx="17">
                  <c:v>241743696.73020807</c:v>
                </c:pt>
                <c:pt idx="18">
                  <c:v>248736013.31424507</c:v>
                </c:pt>
                <c:pt idx="19">
                  <c:v>270140615.37704426</c:v>
                </c:pt>
                <c:pt idx="20">
                  <c:v>281808687.09636986</c:v>
                </c:pt>
                <c:pt idx="21">
                  <c:v>290463946.71746761</c:v>
                </c:pt>
                <c:pt idx="22">
                  <c:v>296922113.85732931</c:v>
                </c:pt>
                <c:pt idx="23">
                  <c:v>319118346.15459657</c:v>
                </c:pt>
                <c:pt idx="24">
                  <c:v>353086811.30407411</c:v>
                </c:pt>
                <c:pt idx="25">
                  <c:v>355444763.05475998</c:v>
                </c:pt>
                <c:pt idx="26">
                  <c:v>368282907.08519036</c:v>
                </c:pt>
                <c:pt idx="27">
                  <c:v>406755287.53689778</c:v>
                </c:pt>
                <c:pt idx="28">
                  <c:v>432841373.6063661</c:v>
                </c:pt>
                <c:pt idx="29">
                  <c:v>436568872.16154689</c:v>
                </c:pt>
                <c:pt idx="30">
                  <c:v>478132828.30150557</c:v>
                </c:pt>
                <c:pt idx="31">
                  <c:v>516436422.50385445</c:v>
                </c:pt>
                <c:pt idx="32">
                  <c:v>541404955.90605509</c:v>
                </c:pt>
                <c:pt idx="33">
                  <c:v>538564389.15244675</c:v>
                </c:pt>
                <c:pt idx="34">
                  <c:v>567182136.51332641</c:v>
                </c:pt>
                <c:pt idx="35">
                  <c:v>602732684.60599947</c:v>
                </c:pt>
                <c:pt idx="36">
                  <c:v>629441727.1514802</c:v>
                </c:pt>
                <c:pt idx="37">
                  <c:v>621472124.07693541</c:v>
                </c:pt>
                <c:pt idx="38">
                  <c:v>651262592.72824371</c:v>
                </c:pt>
                <c:pt idx="39">
                  <c:v>687983114.24888933</c:v>
                </c:pt>
                <c:pt idx="40">
                  <c:v>700518717.62497795</c:v>
                </c:pt>
                <c:pt idx="41">
                  <c:v>709932487.07433152</c:v>
                </c:pt>
                <c:pt idx="42">
                  <c:v>711118539.44392681</c:v>
                </c:pt>
                <c:pt idx="43">
                  <c:v>721296807.04774082</c:v>
                </c:pt>
                <c:pt idx="44">
                  <c:v>754455785.84630001</c:v>
                </c:pt>
                <c:pt idx="45">
                  <c:v>760542099.79200113</c:v>
                </c:pt>
                <c:pt idx="46">
                  <c:v>771316078.39373243</c:v>
                </c:pt>
                <c:pt idx="47">
                  <c:v>813672638.17734241</c:v>
                </c:pt>
                <c:pt idx="48">
                  <c:v>835846959.24255061</c:v>
                </c:pt>
                <c:pt idx="49">
                  <c:v>849686697.77752531</c:v>
                </c:pt>
                <c:pt idx="50">
                  <c:v>853589821.84751785</c:v>
                </c:pt>
                <c:pt idx="51">
                  <c:v>894321589.33944082</c:v>
                </c:pt>
                <c:pt idx="52">
                  <c:v>874918802.8080945</c:v>
                </c:pt>
                <c:pt idx="53">
                  <c:v>886779133.27370632</c:v>
                </c:pt>
                <c:pt idx="54">
                  <c:v>911826001.16756725</c:v>
                </c:pt>
                <c:pt idx="55">
                  <c:v>921942791.58581638</c:v>
                </c:pt>
                <c:pt idx="56">
                  <c:v>941190120.22541666</c:v>
                </c:pt>
                <c:pt idx="57">
                  <c:v>931348499.79192567</c:v>
                </c:pt>
                <c:pt idx="58">
                  <c:v>948136366.34164882</c:v>
                </c:pt>
                <c:pt idx="59">
                  <c:v>943998335.86543822</c:v>
                </c:pt>
                <c:pt idx="60">
                  <c:v>846972085.4548496</c:v>
                </c:pt>
                <c:pt idx="61">
                  <c:v>884552700.62490296</c:v>
                </c:pt>
                <c:pt idx="62">
                  <c:v>845935294.90549946</c:v>
                </c:pt>
                <c:pt idx="63">
                  <c:v>747113312.29738772</c:v>
                </c:pt>
                <c:pt idx="64">
                  <c:v>778329793.65047312</c:v>
                </c:pt>
                <c:pt idx="65">
                  <c:v>772560176.97635722</c:v>
                </c:pt>
                <c:pt idx="66">
                  <c:v>669905173.90313005</c:v>
                </c:pt>
                <c:pt idx="67">
                  <c:v>615574247.81556416</c:v>
                </c:pt>
                <c:pt idx="68">
                  <c:v>603271523.28788912</c:v>
                </c:pt>
                <c:pt idx="69">
                  <c:v>578073395.04588902</c:v>
                </c:pt>
                <c:pt idx="70">
                  <c:v>488614759.65432</c:v>
                </c:pt>
                <c:pt idx="71">
                  <c:v>395375449.26201028</c:v>
                </c:pt>
                <c:pt idx="72">
                  <c:v>454893747.27546149</c:v>
                </c:pt>
                <c:pt idx="73">
                  <c:v>428947502.82031345</c:v>
                </c:pt>
                <c:pt idx="74">
                  <c:v>351266728.45483351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378-4EC1-9F80-07A43722F048}"/>
            </c:ext>
          </c:extLst>
        </c:ser>
        <c:ser>
          <c:idx val="1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'Combined Consumption'!$A$2:$A$76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'Combined Consumption'!$G$2:$G$76</c:f>
              <c:numCache>
                <c:formatCode>0.00</c:formatCode>
                <c:ptCount val="75"/>
                <c:pt idx="0">
                  <c:v>10409257</c:v>
                </c:pt>
                <c:pt idx="1">
                  <c:v>11841097</c:v>
                </c:pt>
                <c:pt idx="2">
                  <c:v>10039365</c:v>
                </c:pt>
                <c:pt idx="3">
                  <c:v>10553226</c:v>
                </c:pt>
                <c:pt idx="4">
                  <c:v>12911366</c:v>
                </c:pt>
                <c:pt idx="5">
                  <c:v>10478965</c:v>
                </c:pt>
                <c:pt idx="6">
                  <c:v>11818018</c:v>
                </c:pt>
                <c:pt idx="7">
                  <c:v>11415627</c:v>
                </c:pt>
                <c:pt idx="8">
                  <c:v>12511801</c:v>
                </c:pt>
                <c:pt idx="9">
                  <c:v>12193719</c:v>
                </c:pt>
                <c:pt idx="10">
                  <c:v>13857291</c:v>
                </c:pt>
                <c:pt idx="11">
                  <c:v>13846613.116</c:v>
                </c:pt>
                <c:pt idx="12">
                  <c:v>13959211.946</c:v>
                </c:pt>
                <c:pt idx="13">
                  <c:v>14019158.157</c:v>
                </c:pt>
                <c:pt idx="14">
                  <c:v>14650232.687999999</c:v>
                </c:pt>
                <c:pt idx="15">
                  <c:v>15879129.621000001</c:v>
                </c:pt>
                <c:pt idx="16">
                  <c:v>18086805.530999999</c:v>
                </c:pt>
                <c:pt idx="17">
                  <c:v>22128970.077999998</c:v>
                </c:pt>
                <c:pt idx="18">
                  <c:v>25320676.929000001</c:v>
                </c:pt>
                <c:pt idx="19">
                  <c:v>29616772.333999999</c:v>
                </c:pt>
                <c:pt idx="20">
                  <c:v>39411228.795000002</c:v>
                </c:pt>
                <c:pt idx="21">
                  <c:v>53251451.344175093</c:v>
                </c:pt>
                <c:pt idx="22">
                  <c:v>62794877.925822504</c:v>
                </c:pt>
                <c:pt idx="23">
                  <c:v>78089178.870246589</c:v>
                </c:pt>
                <c:pt idx="24">
                  <c:v>88418593.59707579</c:v>
                </c:pt>
                <c:pt idx="25">
                  <c:v>84761947.645009294</c:v>
                </c:pt>
                <c:pt idx="26">
                  <c:v>79525810.489551991</c:v>
                </c:pt>
                <c:pt idx="27">
                  <c:v>87341222.956713706</c:v>
                </c:pt>
                <c:pt idx="28">
                  <c:v>98010192.117606297</c:v>
                </c:pt>
                <c:pt idx="29">
                  <c:v>100188037.86502311</c:v>
                </c:pt>
                <c:pt idx="30">
                  <c:v>82400655.406913593</c:v>
                </c:pt>
                <c:pt idx="31">
                  <c:v>66136201.015055291</c:v>
                </c:pt>
                <c:pt idx="32">
                  <c:v>55250453.548473701</c:v>
                </c:pt>
                <c:pt idx="33">
                  <c:v>39349489.276989803</c:v>
                </c:pt>
                <c:pt idx="34">
                  <c:v>38780139.539923206</c:v>
                </c:pt>
                <c:pt idx="35">
                  <c:v>32331334.380113404</c:v>
                </c:pt>
                <c:pt idx="36">
                  <c:v>27435838.669637904</c:v>
                </c:pt>
                <c:pt idx="37">
                  <c:v>36469406.268505305</c:v>
                </c:pt>
                <c:pt idx="38">
                  <c:v>31617663.531025998</c:v>
                </c:pt>
                <c:pt idx="39">
                  <c:v>39322062.797223493</c:v>
                </c:pt>
                <c:pt idx="40">
                  <c:v>42912864.336009502</c:v>
                </c:pt>
                <c:pt idx="41">
                  <c:v>32550130.380355299</c:v>
                </c:pt>
                <c:pt idx="42">
                  <c:v>30245973.619440302</c:v>
                </c:pt>
                <c:pt idx="43">
                  <c:v>25130814.605249297</c:v>
                </c:pt>
                <c:pt idx="44">
                  <c:v>28664743.279914301</c:v>
                </c:pt>
                <c:pt idx="45">
                  <c:v>27117829.340530399</c:v>
                </c:pt>
                <c:pt idx="46">
                  <c:v>19525077.790933602</c:v>
                </c:pt>
                <c:pt idx="47">
                  <c:v>21106024.648090601</c:v>
                </c:pt>
                <c:pt idx="48">
                  <c:v>23902018.1240272</c:v>
                </c:pt>
                <c:pt idx="49">
                  <c:v>33569557.666328996</c:v>
                </c:pt>
                <c:pt idx="50">
                  <c:v>31163811.325509697</c:v>
                </c:pt>
                <c:pt idx="51">
                  <c:v>29477867.094940398</c:v>
                </c:pt>
                <c:pt idx="52">
                  <c:v>32786898.1354203</c:v>
                </c:pt>
                <c:pt idx="53">
                  <c:v>25293386.343380302</c:v>
                </c:pt>
                <c:pt idx="54">
                  <c:v>31521943.670502197</c:v>
                </c:pt>
                <c:pt idx="55">
                  <c:v>31924347.626455899</c:v>
                </c:pt>
                <c:pt idx="56">
                  <c:v>32591393.918327302</c:v>
                </c:pt>
                <c:pt idx="57">
                  <c:v>17626963.272286702</c:v>
                </c:pt>
                <c:pt idx="58">
                  <c:v>17740862.759883501</c:v>
                </c:pt>
                <c:pt idx="59">
                  <c:v>12898932.829861999</c:v>
                </c:pt>
                <c:pt idx="60">
                  <c:v>10823532.149717301</c:v>
                </c:pt>
                <c:pt idx="61">
                  <c:v>10543031.817534899</c:v>
                </c:pt>
                <c:pt idx="62">
                  <c:v>8616939.6534727998</c:v>
                </c:pt>
                <c:pt idx="63">
                  <c:v>6180748.7056986</c:v>
                </c:pt>
                <c:pt idx="64">
                  <c:v>7478989.9412800996</c:v>
                </c:pt>
                <c:pt idx="65">
                  <c:v>8591396.8829562999</c:v>
                </c:pt>
                <c:pt idx="66">
                  <c:v>8026538.1969785998</c:v>
                </c:pt>
                <c:pt idx="67">
                  <c:v>7150855.2280960009</c:v>
                </c:pt>
                <c:pt idx="68">
                  <c:v>6360031.5164925996</c:v>
                </c:pt>
                <c:pt idx="69">
                  <c:v>7561556.3055721</c:v>
                </c:pt>
                <c:pt idx="70">
                  <c:v>5526441.1672965996</c:v>
                </c:pt>
                <c:pt idx="71">
                  <c:v>5456579.6062116995</c:v>
                </c:pt>
                <c:pt idx="72">
                  <c:v>6040356.7189931003</c:v>
                </c:pt>
                <c:pt idx="73">
                  <c:v>7045104.7103730999</c:v>
                </c:pt>
                <c:pt idx="74">
                  <c:v>5069418.4085176997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378-4EC1-9F80-07A43722F048}"/>
            </c:ext>
          </c:extLst>
        </c:ser>
        <c:ser>
          <c:idx val="3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'Combined Consumption'!$A$2:$A$76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'Combined Consumption'!$H$2:$H$76</c:f>
              <c:numCache>
                <c:formatCode>0</c:formatCode>
                <c:ptCount val="75"/>
                <c:pt idx="0">
                  <c:v>13202904</c:v>
                </c:pt>
                <c:pt idx="1">
                  <c:v>15094056</c:v>
                </c:pt>
                <c:pt idx="2">
                  <c:v>18333552</c:v>
                </c:pt>
                <c:pt idx="3">
                  <c:v>21842807.999999996</c:v>
                </c:pt>
                <c:pt idx="4">
                  <c:v>24822528</c:v>
                </c:pt>
                <c:pt idx="5">
                  <c:v>27971952</c:v>
                </c:pt>
                <c:pt idx="6">
                  <c:v>27678720</c:v>
                </c:pt>
                <c:pt idx="7">
                  <c:v>29743464</c:v>
                </c:pt>
                <c:pt idx="8">
                  <c:v>32067384.000000004</c:v>
                </c:pt>
                <c:pt idx="9">
                  <c:v>32948472.000000004</c:v>
                </c:pt>
                <c:pt idx="10">
                  <c:v>39084216</c:v>
                </c:pt>
                <c:pt idx="11">
                  <c:v>41394287.999999993</c:v>
                </c:pt>
                <c:pt idx="12">
                  <c:v>43802808</c:v>
                </c:pt>
                <c:pt idx="13">
                  <c:v>47183376</c:v>
                </c:pt>
                <c:pt idx="14">
                  <c:v>51467352</c:v>
                </c:pt>
                <c:pt idx="15">
                  <c:v>55749504.000000007</c:v>
                </c:pt>
                <c:pt idx="16">
                  <c:v>55706424.000000007</c:v>
                </c:pt>
                <c:pt idx="17">
                  <c:v>62638776</c:v>
                </c:pt>
                <c:pt idx="18">
                  <c:v>65912448</c:v>
                </c:pt>
                <c:pt idx="19">
                  <c:v>75549816</c:v>
                </c:pt>
                <c:pt idx="20">
                  <c:v>83703408</c:v>
                </c:pt>
                <c:pt idx="21">
                  <c:v>94364640.000000015</c:v>
                </c:pt>
                <c:pt idx="22">
                  <c:v>95424432</c:v>
                </c:pt>
                <c:pt idx="23">
                  <c:v>95445912</c:v>
                </c:pt>
                <c:pt idx="24">
                  <c:v>87844128</c:v>
                </c:pt>
                <c:pt idx="25">
                  <c:v>82642272</c:v>
                </c:pt>
                <c:pt idx="26">
                  <c:v>75784055.999999985</c:v>
                </c:pt>
                <c:pt idx="27">
                  <c:v>73940832</c:v>
                </c:pt>
                <c:pt idx="28">
                  <c:v>76588799.999999985</c:v>
                </c:pt>
                <c:pt idx="29">
                  <c:v>76520712</c:v>
                </c:pt>
                <c:pt idx="30">
                  <c:v>83772552</c:v>
                </c:pt>
                <c:pt idx="31">
                  <c:v>88358280</c:v>
                </c:pt>
                <c:pt idx="32">
                  <c:v>87363696</c:v>
                </c:pt>
                <c:pt idx="33">
                  <c:v>77412432</c:v>
                </c:pt>
                <c:pt idx="34">
                  <c:v>69858408</c:v>
                </c:pt>
                <c:pt idx="35">
                  <c:v>74672208</c:v>
                </c:pt>
                <c:pt idx="36">
                  <c:v>73057992</c:v>
                </c:pt>
                <c:pt idx="37">
                  <c:v>62456880</c:v>
                </c:pt>
                <c:pt idx="38">
                  <c:v>68257224</c:v>
                </c:pt>
                <c:pt idx="39">
                  <c:v>63254712</c:v>
                </c:pt>
                <c:pt idx="40">
                  <c:v>74524392</c:v>
                </c:pt>
                <c:pt idx="41">
                  <c:v>77870856</c:v>
                </c:pt>
                <c:pt idx="42">
                  <c:v>79582200</c:v>
                </c:pt>
                <c:pt idx="43">
                  <c:v>82748904.000000015</c:v>
                </c:pt>
                <c:pt idx="44">
                  <c:v>83351568</c:v>
                </c:pt>
                <c:pt idx="45">
                  <c:v>93661104</c:v>
                </c:pt>
                <c:pt idx="46">
                  <c:v>101676624</c:v>
                </c:pt>
                <c:pt idx="47">
                  <c:v>91365624</c:v>
                </c:pt>
                <c:pt idx="48">
                  <c:v>97555272</c:v>
                </c:pt>
                <c:pt idx="49">
                  <c:v>110118816</c:v>
                </c:pt>
                <c:pt idx="50">
                  <c:v>115668744</c:v>
                </c:pt>
                <c:pt idx="51">
                  <c:v>124951776</c:v>
                </c:pt>
                <c:pt idx="52">
                  <c:v>128215224</c:v>
                </c:pt>
                <c:pt idx="53">
                  <c:v>136125528</c:v>
                </c:pt>
                <c:pt idx="54">
                  <c:v>123245160.00000001</c:v>
                </c:pt>
                <c:pt idx="55">
                  <c:v>131130312</c:v>
                </c:pt>
                <c:pt idx="56">
                  <c:v>140859480.00000003</c:v>
                </c:pt>
                <c:pt idx="57">
                  <c:v>149330400.00000003</c:v>
                </c:pt>
                <c:pt idx="58">
                  <c:v>164193792</c:v>
                </c:pt>
                <c:pt idx="59">
                  <c:v>160041096</c:v>
                </c:pt>
                <c:pt idx="60">
                  <c:v>164940792.00000003</c:v>
                </c:pt>
                <c:pt idx="61">
                  <c:v>177292416</c:v>
                </c:pt>
                <c:pt idx="62">
                  <c:v>181772712</c:v>
                </c:pt>
                <c:pt idx="63">
                  <c:v>218659032</c:v>
                </c:pt>
                <c:pt idx="64">
                  <c:v>196578144</c:v>
                </c:pt>
                <c:pt idx="65">
                  <c:v>195503568</c:v>
                </c:pt>
                <c:pt idx="66">
                  <c:v>230720880.00000003</c:v>
                </c:pt>
                <c:pt idx="67">
                  <c:v>239646480.00000003</c:v>
                </c:pt>
                <c:pt idx="68">
                  <c:v>222373560.00000003</c:v>
                </c:pt>
                <c:pt idx="69">
                  <c:v>254383464</c:v>
                </c:pt>
                <c:pt idx="70">
                  <c:v>271184472</c:v>
                </c:pt>
                <c:pt idx="71">
                  <c:v>279161352</c:v>
                </c:pt>
                <c:pt idx="72">
                  <c:v>269486088</c:v>
                </c:pt>
                <c:pt idx="73">
                  <c:v>290197080</c:v>
                </c:pt>
                <c:pt idx="74">
                  <c:v>310564968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378-4EC1-9F80-07A43722F048}"/>
            </c:ext>
          </c:extLst>
        </c:ser>
        <c:ser>
          <c:idx val="5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'Combined Consumption'!$A$2:$A$76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'Combined Consumption'!$M$2:$M$76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13308.7862</c:v>
                </c:pt>
                <c:pt idx="43">
                  <c:v>16539.821</c:v>
                </c:pt>
                <c:pt idx="44">
                  <c:v>17347.579699999998</c:v>
                </c:pt>
                <c:pt idx="45">
                  <c:v>15539.738800000001</c:v>
                </c:pt>
                <c:pt idx="46">
                  <c:v>19655.4617</c:v>
                </c:pt>
                <c:pt idx="47">
                  <c:v>17770.691400000003</c:v>
                </c:pt>
                <c:pt idx="48">
                  <c:v>18539.985400000001</c:v>
                </c:pt>
                <c:pt idx="49">
                  <c:v>14693.5154</c:v>
                </c:pt>
                <c:pt idx="50">
                  <c:v>22617.243600000002</c:v>
                </c:pt>
                <c:pt idx="51">
                  <c:v>19809.320500000002</c:v>
                </c:pt>
                <c:pt idx="52">
                  <c:v>20270.896900000003</c:v>
                </c:pt>
                <c:pt idx="53">
                  <c:v>22001.808400000002</c:v>
                </c:pt>
                <c:pt idx="54">
                  <c:v>23963.508100000003</c:v>
                </c:pt>
                <c:pt idx="55">
                  <c:v>19270.814699999999</c:v>
                </c:pt>
                <c:pt idx="56">
                  <c:v>22424.920100000003</c:v>
                </c:pt>
                <c:pt idx="57">
                  <c:v>19886.249900000003</c:v>
                </c:pt>
                <c:pt idx="58">
                  <c:v>17501.4385</c:v>
                </c:pt>
                <c:pt idx="59">
                  <c:v>19732.391100000001</c:v>
                </c:pt>
                <c:pt idx="60">
                  <c:v>19001.561799999999</c:v>
                </c:pt>
                <c:pt idx="61">
                  <c:v>17039.862100000002</c:v>
                </c:pt>
                <c:pt idx="62">
                  <c:v>19578.532299999999</c:v>
                </c:pt>
                <c:pt idx="63">
                  <c:v>19040.0265</c:v>
                </c:pt>
                <c:pt idx="64">
                  <c:v>16385.962200000002</c:v>
                </c:pt>
                <c:pt idx="65">
                  <c:v>19424.673500000001</c:v>
                </c:pt>
                <c:pt idx="66">
                  <c:v>18232.267800000001</c:v>
                </c:pt>
                <c:pt idx="67">
                  <c:v>16039.7799</c:v>
                </c:pt>
                <c:pt idx="68">
                  <c:v>17501.4385</c:v>
                </c:pt>
                <c:pt idx="69">
                  <c:v>19386.2088</c:v>
                </c:pt>
                <c:pt idx="70">
                  <c:v>16616.750400000001</c:v>
                </c:pt>
                <c:pt idx="71">
                  <c:v>18693.8442</c:v>
                </c:pt>
                <c:pt idx="72">
                  <c:v>17078.326800000003</c:v>
                </c:pt>
                <c:pt idx="73">
                  <c:v>17078.326800000003</c:v>
                </c:pt>
                <c:pt idx="74">
                  <c:v>16886.0033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378-4EC1-9F80-07A43722F048}"/>
            </c:ext>
          </c:extLst>
        </c:ser>
        <c:ser>
          <c:idx val="11"/>
          <c:order val="4"/>
          <c:tx>
            <c:v>Simulated Coal</c:v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'Analysis-Prediction'!$S$82:$S$156</c:f>
              <c:numCache>
                <c:formatCode>0</c:formatCode>
                <c:ptCount val="75"/>
                <c:pt idx="0">
                  <c:v>76170329.98367399</c:v>
                </c:pt>
                <c:pt idx="1">
                  <c:v>83343756.921218991</c:v>
                </c:pt>
                <c:pt idx="2">
                  <c:v>95951116.792708188</c:v>
                </c:pt>
                <c:pt idx="3">
                  <c:v>97133391.645212695</c:v>
                </c:pt>
                <c:pt idx="4">
                  <c:v>105140170.24157879</c:v>
                </c:pt>
                <c:pt idx="5">
                  <c:v>107396762.24573369</c:v>
                </c:pt>
                <c:pt idx="6">
                  <c:v>130416142.18831648</c:v>
                </c:pt>
                <c:pt idx="7">
                  <c:v>143588283.50256118</c:v>
                </c:pt>
                <c:pt idx="8">
                  <c:v>145847048.20159388</c:v>
                </c:pt>
                <c:pt idx="9">
                  <c:v>141264954.28892362</c:v>
                </c:pt>
                <c:pt idx="10">
                  <c:v>152784640.31012529</c:v>
                </c:pt>
                <c:pt idx="11">
                  <c:v>160269082.44428685</c:v>
                </c:pt>
                <c:pt idx="12">
                  <c:v>165220316.49242139</c:v>
                </c:pt>
                <c:pt idx="13">
                  <c:v>175299527.96104604</c:v>
                </c:pt>
                <c:pt idx="14">
                  <c:v>191613715.68522525</c:v>
                </c:pt>
                <c:pt idx="15">
                  <c:v>204394271.36995038</c:v>
                </c:pt>
                <c:pt idx="16">
                  <c:v>221949510.13290599</c:v>
                </c:pt>
                <c:pt idx="17">
                  <c:v>241562433.75531024</c:v>
                </c:pt>
                <c:pt idx="18">
                  <c:v>248484337.70534304</c:v>
                </c:pt>
                <c:pt idx="19">
                  <c:v>269728826.2853967</c:v>
                </c:pt>
                <c:pt idx="20">
                  <c:v>281345398.71948737</c:v>
                </c:pt>
                <c:pt idx="21">
                  <c:v>289714673.61708462</c:v>
                </c:pt>
                <c:pt idx="22">
                  <c:v>295599947.36433947</c:v>
                </c:pt>
                <c:pt idx="23">
                  <c:v>317252961.88883376</c:v>
                </c:pt>
                <c:pt idx="24">
                  <c:v>350189050.211294</c:v>
                </c:pt>
                <c:pt idx="25">
                  <c:v>351369591.03707176</c:v>
                </c:pt>
                <c:pt idx="26">
                  <c:v>362074759.71396202</c:v>
                </c:pt>
                <c:pt idx="27">
                  <c:v>399896160.66065437</c:v>
                </c:pt>
                <c:pt idx="28">
                  <c:v>423656215.33544344</c:v>
                </c:pt>
                <c:pt idx="29">
                  <c:v>426263128.23646486</c:v>
                </c:pt>
                <c:pt idx="30">
                  <c:v>468675960.67568624</c:v>
                </c:pt>
                <c:pt idx="31">
                  <c:v>507132486.07300997</c:v>
                </c:pt>
                <c:pt idx="32">
                  <c:v>531180388.82667953</c:v>
                </c:pt>
                <c:pt idx="33">
                  <c:v>527917642.47524476</c:v>
                </c:pt>
                <c:pt idx="34">
                  <c:v>556160670.95316875</c:v>
                </c:pt>
                <c:pt idx="35">
                  <c:v>590467257.56225908</c:v>
                </c:pt>
                <c:pt idx="36">
                  <c:v>615087894.2415427</c:v>
                </c:pt>
                <c:pt idx="37">
                  <c:v>605999275.98455238</c:v>
                </c:pt>
                <c:pt idx="38">
                  <c:v>634382761.72697341</c:v>
                </c:pt>
                <c:pt idx="39">
                  <c:v>668372998.10642016</c:v>
                </c:pt>
                <c:pt idx="40">
                  <c:v>680739803.21118617</c:v>
                </c:pt>
                <c:pt idx="41">
                  <c:v>688224234.75852859</c:v>
                </c:pt>
                <c:pt idx="42">
                  <c:v>687980168.34568822</c:v>
                </c:pt>
                <c:pt idx="43">
                  <c:v>698017641.03611517</c:v>
                </c:pt>
                <c:pt idx="44">
                  <c:v>731417276.51405096</c:v>
                </c:pt>
                <c:pt idx="45">
                  <c:v>736182318.45831466</c:v>
                </c:pt>
                <c:pt idx="46">
                  <c:v>745644442.61456537</c:v>
                </c:pt>
                <c:pt idx="47">
                  <c:v>787853576.65355706</c:v>
                </c:pt>
                <c:pt idx="48">
                  <c:v>811797944.42766917</c:v>
                </c:pt>
                <c:pt idx="49">
                  <c:v>823903999.16273916</c:v>
                </c:pt>
                <c:pt idx="50">
                  <c:v>825718288.61353254</c:v>
                </c:pt>
                <c:pt idx="51">
                  <c:v>865406504.55752444</c:v>
                </c:pt>
                <c:pt idx="52">
                  <c:v>845147041.95798254</c:v>
                </c:pt>
                <c:pt idx="53">
                  <c:v>856607986.49891424</c:v>
                </c:pt>
                <c:pt idx="54">
                  <c:v>882107047.98685086</c:v>
                </c:pt>
                <c:pt idx="55">
                  <c:v>890989447.20972347</c:v>
                </c:pt>
                <c:pt idx="56">
                  <c:v>910401217.33239174</c:v>
                </c:pt>
                <c:pt idx="57">
                  <c:v>897543664.90764201</c:v>
                </c:pt>
                <c:pt idx="58">
                  <c:v>913455106.86043334</c:v>
                </c:pt>
                <c:pt idx="59">
                  <c:v>900133144.90040374</c:v>
                </c:pt>
                <c:pt idx="60">
                  <c:v>799625067.12516499</c:v>
                </c:pt>
                <c:pt idx="61">
                  <c:v>836245707.43364131</c:v>
                </c:pt>
                <c:pt idx="62">
                  <c:v>794969834.83781707</c:v>
                </c:pt>
                <c:pt idx="63">
                  <c:v>693266373.74882174</c:v>
                </c:pt>
                <c:pt idx="64">
                  <c:v>725210760.1246233</c:v>
                </c:pt>
                <c:pt idx="65">
                  <c:v>720941347.53652251</c:v>
                </c:pt>
                <c:pt idx="66">
                  <c:v>616773171.692173</c:v>
                </c:pt>
                <c:pt idx="67">
                  <c:v>559720914.60978281</c:v>
                </c:pt>
                <c:pt idx="68">
                  <c:v>545797409.71498227</c:v>
                </c:pt>
                <c:pt idx="69">
                  <c:v>522104120.12625641</c:v>
                </c:pt>
                <c:pt idx="70">
                  <c:v>428638806.8282184</c:v>
                </c:pt>
                <c:pt idx="71">
                  <c:v>335987858.73811001</c:v>
                </c:pt>
                <c:pt idx="72">
                  <c:v>397992571.46430475</c:v>
                </c:pt>
                <c:pt idx="73">
                  <c:v>373511231.38331777</c:v>
                </c:pt>
                <c:pt idx="74">
                  <c:v>291676841.88158774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8-4EC1-9F80-07A43722F048}"/>
            </c:ext>
          </c:extLst>
        </c:ser>
        <c:ser>
          <c:idx val="2"/>
          <c:order val="5"/>
          <c:tx>
            <c:v>Simulated Petroleum</c:v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'Analysis-Prediction'!$T$82:$T$156</c:f>
              <c:numCache>
                <c:formatCode>0</c:formatCode>
                <c:ptCount val="75"/>
                <c:pt idx="0">
                  <c:v>10409257</c:v>
                </c:pt>
                <c:pt idx="1">
                  <c:v>11841097</c:v>
                </c:pt>
                <c:pt idx="2">
                  <c:v>10039365</c:v>
                </c:pt>
                <c:pt idx="3">
                  <c:v>10553226</c:v>
                </c:pt>
                <c:pt idx="4">
                  <c:v>12911366</c:v>
                </c:pt>
                <c:pt idx="5">
                  <c:v>10478965</c:v>
                </c:pt>
                <c:pt idx="6">
                  <c:v>11818018</c:v>
                </c:pt>
                <c:pt idx="7">
                  <c:v>11415627</c:v>
                </c:pt>
                <c:pt idx="8">
                  <c:v>12511552.047249816</c:v>
                </c:pt>
                <c:pt idx="9">
                  <c:v>12189573.761844959</c:v>
                </c:pt>
                <c:pt idx="10">
                  <c:v>13852653.606867917</c:v>
                </c:pt>
                <c:pt idx="11">
                  <c:v>13834153.002364255</c:v>
                </c:pt>
                <c:pt idx="12">
                  <c:v>13918642.128876474</c:v>
                </c:pt>
                <c:pt idx="13">
                  <c:v>13964910.722754085</c:v>
                </c:pt>
                <c:pt idx="14">
                  <c:v>14574827.739390884</c:v>
                </c:pt>
                <c:pt idx="15">
                  <c:v>15801464.432430305</c:v>
                </c:pt>
                <c:pt idx="16">
                  <c:v>18001753.120443679</c:v>
                </c:pt>
                <c:pt idx="17">
                  <c:v>21999999.444221843</c:v>
                </c:pt>
                <c:pt idx="18">
                  <c:v>25139733.696408283</c:v>
                </c:pt>
                <c:pt idx="19">
                  <c:v>29320242.030227087</c:v>
                </c:pt>
                <c:pt idx="20">
                  <c:v>39079391.90084777</c:v>
                </c:pt>
                <c:pt idx="21">
                  <c:v>52726106.09538579</c:v>
                </c:pt>
                <c:pt idx="22">
                  <c:v>61889453.301098309</c:v>
                </c:pt>
                <c:pt idx="23">
                  <c:v>76805914.040501356</c:v>
                </c:pt>
                <c:pt idx="24">
                  <c:v>86461830.218032032</c:v>
                </c:pt>
                <c:pt idx="25">
                  <c:v>82086688.596030056</c:v>
                </c:pt>
                <c:pt idx="26">
                  <c:v>75571340.318760335</c:v>
                </c:pt>
                <c:pt idx="27">
                  <c:v>82994390.936227411</c:v>
                </c:pt>
                <c:pt idx="28">
                  <c:v>92289325.598887846</c:v>
                </c:pt>
                <c:pt idx="29">
                  <c:v>93866645.995567203</c:v>
                </c:pt>
                <c:pt idx="30">
                  <c:v>76628233.122074664</c:v>
                </c:pt>
                <c:pt idx="31">
                  <c:v>60510109.394177213</c:v>
                </c:pt>
                <c:pt idx="32">
                  <c:v>49168485.494224191</c:v>
                </c:pt>
                <c:pt idx="33">
                  <c:v>33032974.09565872</c:v>
                </c:pt>
                <c:pt idx="34">
                  <c:v>32212117.308671776</c:v>
                </c:pt>
                <c:pt idx="35">
                  <c:v>24963408.532801557</c:v>
                </c:pt>
                <c:pt idx="36">
                  <c:v>18681149.637610257</c:v>
                </c:pt>
                <c:pt idx="37">
                  <c:v>27256744.4135064</c:v>
                </c:pt>
                <c:pt idx="38">
                  <c:v>21494254.082767792</c:v>
                </c:pt>
                <c:pt idx="39">
                  <c:v>27724945.973745972</c:v>
                </c:pt>
                <c:pt idx="40">
                  <c:v>31007508.776984051</c:v>
                </c:pt>
                <c:pt idx="41">
                  <c:v>19385972.150366019</c:v>
                </c:pt>
                <c:pt idx="42">
                  <c:v>16558082.785218216</c:v>
                </c:pt>
                <c:pt idx="43">
                  <c:v>11081682.303065732</c:v>
                </c:pt>
                <c:pt idx="44">
                  <c:v>14836755.732569581</c:v>
                </c:pt>
                <c:pt idx="45">
                  <c:v>12450948.760426847</c:v>
                </c:pt>
                <c:pt idx="46">
                  <c:v>3446538.594963525</c:v>
                </c:pt>
                <c:pt idx="47">
                  <c:v>5236928.7071560426</c:v>
                </c:pt>
                <c:pt idx="48">
                  <c:v>9422726.7341799345</c:v>
                </c:pt>
                <c:pt idx="49">
                  <c:v>18148233.770822205</c:v>
                </c:pt>
                <c:pt idx="50">
                  <c:v>14207747.918450499</c:v>
                </c:pt>
                <c:pt idx="51">
                  <c:v>11872654.797553618</c:v>
                </c:pt>
                <c:pt idx="52">
                  <c:v>15156694.835283756</c:v>
                </c:pt>
                <c:pt idx="53">
                  <c:v>6970135.3306425428</c:v>
                </c:pt>
                <c:pt idx="54">
                  <c:v>13876874.87438494</c:v>
                </c:pt>
                <c:pt idx="55">
                  <c:v>13631688.202335652</c:v>
                </c:pt>
                <c:pt idx="56">
                  <c:v>14358206.526698707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78-4EC1-9F80-07A43722F048}"/>
            </c:ext>
          </c:extLst>
        </c:ser>
        <c:ser>
          <c:idx val="4"/>
          <c:order val="6"/>
          <c:tx>
            <c:v>Simulated Natural Gas</c:v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'Analysis-Prediction'!$U$82:$U$156</c:f>
              <c:numCache>
                <c:formatCode>0</c:formatCode>
                <c:ptCount val="75"/>
                <c:pt idx="0">
                  <c:v>13202904</c:v>
                </c:pt>
                <c:pt idx="1">
                  <c:v>15094056</c:v>
                </c:pt>
                <c:pt idx="2">
                  <c:v>18333552</c:v>
                </c:pt>
                <c:pt idx="3">
                  <c:v>21842807.999999996</c:v>
                </c:pt>
                <c:pt idx="4">
                  <c:v>24822528</c:v>
                </c:pt>
                <c:pt idx="5">
                  <c:v>27971952</c:v>
                </c:pt>
                <c:pt idx="6">
                  <c:v>27678720</c:v>
                </c:pt>
                <c:pt idx="7">
                  <c:v>29743464</c:v>
                </c:pt>
                <c:pt idx="8">
                  <c:v>32067157.74664522</c:v>
                </c:pt>
                <c:pt idx="9">
                  <c:v>32944696.150781661</c:v>
                </c:pt>
                <c:pt idx="10">
                  <c:v>39080037.505336776</c:v>
                </c:pt>
                <c:pt idx="11">
                  <c:v>41382972.663825184</c:v>
                </c:pt>
                <c:pt idx="12">
                  <c:v>43766320.990525857</c:v>
                </c:pt>
                <c:pt idx="13">
                  <c:v>47134953.749395497</c:v>
                </c:pt>
                <c:pt idx="14">
                  <c:v>51399022.389297754</c:v>
                </c:pt>
                <c:pt idx="15">
                  <c:v>55678926.850230418</c:v>
                </c:pt>
                <c:pt idx="16">
                  <c:v>55629807.377973445</c:v>
                </c:pt>
                <c:pt idx="17">
                  <c:v>62524051.003986314</c:v>
                </c:pt>
                <c:pt idx="18">
                  <c:v>65753660.590734541</c:v>
                </c:pt>
                <c:pt idx="19">
                  <c:v>75290722.151367486</c:v>
                </c:pt>
                <c:pt idx="20">
                  <c:v>83411908.539896771</c:v>
                </c:pt>
                <c:pt idx="21">
                  <c:v>93904815.266546175</c:v>
                </c:pt>
                <c:pt idx="22">
                  <c:v>94614314.954651088</c:v>
                </c:pt>
                <c:pt idx="23">
                  <c:v>94300911.335957497</c:v>
                </c:pt>
                <c:pt idx="24">
                  <c:v>86051305.059440389</c:v>
                </c:pt>
                <c:pt idx="25">
                  <c:v>80189850.482307211</c:v>
                </c:pt>
                <c:pt idx="26">
                  <c:v>72149945.516164362</c:v>
                </c:pt>
                <c:pt idx="27">
                  <c:v>69944111.222337738</c:v>
                </c:pt>
                <c:pt idx="28">
                  <c:v>71347516.864077091</c:v>
                </c:pt>
                <c:pt idx="29">
                  <c:v>70749266.248599589</c:v>
                </c:pt>
                <c:pt idx="30">
                  <c:v>78366401.244070217</c:v>
                </c:pt>
                <c:pt idx="31">
                  <c:v>83018018.260425061</c:v>
                </c:pt>
                <c:pt idx="32">
                  <c:v>81622579.349483207</c:v>
                </c:pt>
                <c:pt idx="33">
                  <c:v>71436601.879387125</c:v>
                </c:pt>
                <c:pt idx="34">
                  <c:v>63621045.901156865</c:v>
                </c:pt>
                <c:pt idx="35">
                  <c:v>67816781.149364263</c:v>
                </c:pt>
                <c:pt idx="36">
                  <c:v>65056604.350622199</c:v>
                </c:pt>
                <c:pt idx="37">
                  <c:v>53785301.16461046</c:v>
                </c:pt>
                <c:pt idx="38">
                  <c:v>58758226.33768674</c:v>
                </c:pt>
                <c:pt idx="39">
                  <c:v>52266633.317095608</c:v>
                </c:pt>
                <c:pt idx="40">
                  <c:v>63466402.016879894</c:v>
                </c:pt>
                <c:pt idx="41">
                  <c:v>65775354.180530861</c:v>
                </c:pt>
                <c:pt idx="42">
                  <c:v>66798120.853135616</c:v>
                </c:pt>
                <c:pt idx="43">
                  <c:v>69984166.365382448</c:v>
                </c:pt>
                <c:pt idx="44">
                  <c:v>70964687.787398785</c:v>
                </c:pt>
                <c:pt idx="45">
                  <c:v>80700693.936214745</c:v>
                </c:pt>
                <c:pt idx="46">
                  <c:v>88064833.431531757</c:v>
                </c:pt>
                <c:pt idx="47">
                  <c:v>77802190.016357988</c:v>
                </c:pt>
                <c:pt idx="48">
                  <c:v>84765775.355996981</c:v>
                </c:pt>
                <c:pt idx="49">
                  <c:v>96358799.761541069</c:v>
                </c:pt>
                <c:pt idx="50">
                  <c:v>100827841.95010659</c:v>
                </c:pt>
                <c:pt idx="51">
                  <c:v>109796650.05051905</c:v>
                </c:pt>
                <c:pt idx="52">
                  <c:v>113412528.54577689</c:v>
                </c:pt>
                <c:pt idx="53">
                  <c:v>121563852.32916963</c:v>
                </c:pt>
                <c:pt idx="54">
                  <c:v>109418584.42368375</c:v>
                </c:pt>
                <c:pt idx="55">
                  <c:v>117391386.04113637</c:v>
                </c:pt>
                <c:pt idx="56">
                  <c:v>127436264.91467871</c:v>
                </c:pt>
                <c:pt idx="57">
                  <c:v>135991509.63641876</c:v>
                </c:pt>
                <c:pt idx="58">
                  <c:v>150650820.87103108</c:v>
                </c:pt>
                <c:pt idx="59">
                  <c:v>146640561.89859203</c:v>
                </c:pt>
                <c:pt idx="60">
                  <c:v>151884626.46511754</c:v>
                </c:pt>
                <c:pt idx="61">
                  <c:v>164065672.45089585</c:v>
                </c:pt>
                <c:pt idx="62">
                  <c:v>168850415.12047434</c:v>
                </c:pt>
                <c:pt idx="63">
                  <c:v>206283903.22392359</c:v>
                </c:pt>
                <c:pt idx="64">
                  <c:v>184016505.22142348</c:v>
                </c:pt>
                <c:pt idx="65">
                  <c:v>182933476.4885816</c:v>
                </c:pt>
                <c:pt idx="66">
                  <c:v>218348736.87148431</c:v>
                </c:pt>
                <c:pt idx="67">
                  <c:v>227079431.23938519</c:v>
                </c:pt>
                <c:pt idx="68">
                  <c:v>209922426.59766439</c:v>
                </c:pt>
                <c:pt idx="69">
                  <c:v>241881693.40808678</c:v>
                </c:pt>
                <c:pt idx="70">
                  <c:v>258824094.65778467</c:v>
                </c:pt>
                <c:pt idx="71">
                  <c:v>267090593.68623823</c:v>
                </c:pt>
                <c:pt idx="72">
                  <c:v>257628730.45202005</c:v>
                </c:pt>
                <c:pt idx="73">
                  <c:v>278408170.81743121</c:v>
                </c:pt>
                <c:pt idx="74">
                  <c:v>298767472.07141846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78-4EC1-9F80-07A43722F048}"/>
            </c:ext>
          </c:extLst>
        </c:ser>
        <c:ser>
          <c:idx val="6"/>
          <c:order val="7"/>
          <c:tx>
            <c:v>Simulated Nuclear</c:v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'Analysis-Prediction'!$A$82:$A$156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'Analysis-Prediction'!$V$82:$V$156</c:f>
              <c:numCache>
                <c:formatCode>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16635.982749999999</c:v>
                </c:pt>
                <c:pt idx="43">
                  <c:v>20674.776249999999</c:v>
                </c:pt>
                <c:pt idx="44">
                  <c:v>21684.474624999999</c:v>
                </c:pt>
                <c:pt idx="45">
                  <c:v>19424.673500000001</c:v>
                </c:pt>
                <c:pt idx="46">
                  <c:v>24569.327125</c:v>
                </c:pt>
                <c:pt idx="47">
                  <c:v>22213.364250000002</c:v>
                </c:pt>
                <c:pt idx="48">
                  <c:v>23174.981749999999</c:v>
                </c:pt>
                <c:pt idx="49">
                  <c:v>18366.894250000001</c:v>
                </c:pt>
                <c:pt idx="50">
                  <c:v>28271.554500000002</c:v>
                </c:pt>
                <c:pt idx="51">
                  <c:v>24761.650625000006</c:v>
                </c:pt>
                <c:pt idx="52">
                  <c:v>25338.621125000005</c:v>
                </c:pt>
                <c:pt idx="53">
                  <c:v>27502.2605</c:v>
                </c:pt>
                <c:pt idx="54">
                  <c:v>29954.385125000004</c:v>
                </c:pt>
                <c:pt idx="55">
                  <c:v>24088.518375</c:v>
                </c:pt>
                <c:pt idx="56">
                  <c:v>28031.150125000004</c:v>
                </c:pt>
                <c:pt idx="57">
                  <c:v>24857.812375000001</c:v>
                </c:pt>
                <c:pt idx="58">
                  <c:v>21876.798125000001</c:v>
                </c:pt>
                <c:pt idx="59">
                  <c:v>24665.488875000003</c:v>
                </c:pt>
                <c:pt idx="60">
                  <c:v>23751.952250000002</c:v>
                </c:pt>
                <c:pt idx="61">
                  <c:v>21299.827625000002</c:v>
                </c:pt>
                <c:pt idx="62">
                  <c:v>24473.165374999997</c:v>
                </c:pt>
                <c:pt idx="63">
                  <c:v>23800.033125000002</c:v>
                </c:pt>
                <c:pt idx="64">
                  <c:v>20482.452750000004</c:v>
                </c:pt>
                <c:pt idx="65">
                  <c:v>24280.841875000002</c:v>
                </c:pt>
                <c:pt idx="66">
                  <c:v>22790.334750000002</c:v>
                </c:pt>
                <c:pt idx="67">
                  <c:v>20049.724875</c:v>
                </c:pt>
                <c:pt idx="68">
                  <c:v>21876.798125000001</c:v>
                </c:pt>
                <c:pt idx="69">
                  <c:v>24232.760999999999</c:v>
                </c:pt>
                <c:pt idx="70">
                  <c:v>20770.937999999998</c:v>
                </c:pt>
                <c:pt idx="71">
                  <c:v>23367.305250000001</c:v>
                </c:pt>
                <c:pt idx="72">
                  <c:v>21347.908500000005</c:v>
                </c:pt>
                <c:pt idx="73">
                  <c:v>21347.908500000005</c:v>
                </c:pt>
                <c:pt idx="74">
                  <c:v>21107.504124999999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78-4EC1-9F80-07A43722F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/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Fuel</a:t>
                </a:r>
                <a:r>
                  <a:rPr lang="en-US" sz="1200" baseline="0"/>
                  <a:t> Consumption</a:t>
                </a:r>
              </a:p>
              <a:p>
                <a:pPr>
                  <a:defRPr sz="1200"/>
                </a:pPr>
                <a:r>
                  <a:rPr lang="en-US" sz="1200" baseline="0"/>
                  <a:t>(Metric Tons)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/>
              <a:t>25% Increase in Electricity Generation from Nuclear</a:t>
            </a:r>
          </a:p>
          <a:p>
            <a:pPr>
              <a:defRPr sz="2000"/>
            </a:pPr>
            <a:r>
              <a:rPr lang="en-US" sz="2000"/>
              <a:t>- Waste</a:t>
            </a:r>
            <a:r>
              <a:rPr lang="en-US" sz="2000" baseline="0"/>
              <a:t> Produced b</a:t>
            </a:r>
            <a:r>
              <a:rPr lang="en-US" sz="2000"/>
              <a:t>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'Combined Waste'!$A$2:$A$76</c15:sqref>
                  </c15:fullRef>
                </c:ext>
              </c:extLst>
              <c:f>'Combined Waste'!$A$22:$A$76</c:f>
              <c:numCache>
                <c:formatCode>0</c:formatCode>
                <c:ptCount val="55"/>
                <c:pt idx="0" formatCode="General">
                  <c:v>1969</c:v>
                </c:pt>
                <c:pt idx="1" formatCode="General">
                  <c:v>1970</c:v>
                </c:pt>
                <c:pt idx="2" formatCode="General">
                  <c:v>1971</c:v>
                </c:pt>
                <c:pt idx="3" formatCode="General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Waste'!$B$2:$B$76</c15:sqref>
                  </c15:fullRef>
                </c:ext>
              </c:extLst>
              <c:f>'Combined Waste'!$B$22:$B$76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823529000</c:v>
                </c:pt>
                <c:pt idx="5">
                  <c:v>811700000</c:v>
                </c:pt>
                <c:pt idx="6">
                  <c:v>835650000</c:v>
                </c:pt>
                <c:pt idx="7">
                  <c:v>924524000</c:v>
                </c:pt>
                <c:pt idx="8">
                  <c:v>976055000</c:v>
                </c:pt>
                <c:pt idx="9">
                  <c:v>973796000</c:v>
                </c:pt>
                <c:pt idx="10">
                  <c:v>1070969000</c:v>
                </c:pt>
                <c:pt idx="11">
                  <c:v>1153029000</c:v>
                </c:pt>
                <c:pt idx="12">
                  <c:v>1196855000</c:v>
                </c:pt>
                <c:pt idx="13">
                  <c:v>1196730000</c:v>
                </c:pt>
                <c:pt idx="14">
                  <c:v>1256694000</c:v>
                </c:pt>
                <c:pt idx="15">
                  <c:v>1333440000</c:v>
                </c:pt>
                <c:pt idx="16">
                  <c:v>1383158000</c:v>
                </c:pt>
                <c:pt idx="17">
                  <c:v>1373790000</c:v>
                </c:pt>
                <c:pt idx="18">
                  <c:v>1443194000</c:v>
                </c:pt>
                <c:pt idx="19">
                  <c:v>1507543000</c:v>
                </c:pt>
                <c:pt idx="20">
                  <c:v>1534865000</c:v>
                </c:pt>
                <c:pt idx="21">
                  <c:v>1546633000</c:v>
                </c:pt>
                <c:pt idx="22">
                  <c:v>1547351000</c:v>
                </c:pt>
                <c:pt idx="23">
                  <c:v>1568513000</c:v>
                </c:pt>
                <c:pt idx="24">
                  <c:v>1631779000</c:v>
                </c:pt>
                <c:pt idx="25">
                  <c:v>1637942000</c:v>
                </c:pt>
                <c:pt idx="26">
                  <c:v>1659996000</c:v>
                </c:pt>
                <c:pt idx="27">
                  <c:v>1751495000</c:v>
                </c:pt>
                <c:pt idx="28">
                  <c:v>1795994000</c:v>
                </c:pt>
                <c:pt idx="29">
                  <c:v>1826963000</c:v>
                </c:pt>
                <c:pt idx="30">
                  <c:v>1835150000</c:v>
                </c:pt>
                <c:pt idx="31">
                  <c:v>1926174000</c:v>
                </c:pt>
                <c:pt idx="32">
                  <c:v>1869118000</c:v>
                </c:pt>
                <c:pt idx="33">
                  <c:v>1888860000</c:v>
                </c:pt>
                <c:pt idx="34">
                  <c:v>1930200000</c:v>
                </c:pt>
                <c:pt idx="35">
                  <c:v>1941703000</c:v>
                </c:pt>
                <c:pt idx="36">
                  <c:v>1983033000</c:v>
                </c:pt>
                <c:pt idx="37">
                  <c:v>1952950000</c:v>
                </c:pt>
                <c:pt idx="38">
                  <c:v>1985958000</c:v>
                </c:pt>
                <c:pt idx="39">
                  <c:v>1958577000</c:v>
                </c:pt>
                <c:pt idx="40">
                  <c:v>1740155000</c:v>
                </c:pt>
                <c:pt idx="41">
                  <c:v>1827564000</c:v>
                </c:pt>
                <c:pt idx="42">
                  <c:v>1722660000</c:v>
                </c:pt>
                <c:pt idx="43">
                  <c:v>1511773000</c:v>
                </c:pt>
                <c:pt idx="44">
                  <c:v>1571303000</c:v>
                </c:pt>
                <c:pt idx="45">
                  <c:v>1568488000</c:v>
                </c:pt>
                <c:pt idx="46">
                  <c:v>1351475000</c:v>
                </c:pt>
                <c:pt idx="47">
                  <c:v>1241845000</c:v>
                </c:pt>
                <c:pt idx="48">
                  <c:v>1207022000</c:v>
                </c:pt>
                <c:pt idx="49">
                  <c:v>1153026000</c:v>
                </c:pt>
                <c:pt idx="50">
                  <c:v>973600000</c:v>
                </c:pt>
                <c:pt idx="51">
                  <c:v>788146000</c:v>
                </c:pt>
                <c:pt idx="52">
                  <c:v>909972000</c:v>
                </c:pt>
                <c:pt idx="53">
                  <c:v>851319000</c:v>
                </c:pt>
                <c:pt idx="54">
                  <c:v>694366000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C1F-4B39-A262-49A0B167C2F0}"/>
            </c:ext>
          </c:extLst>
        </c:ser>
        <c:ser>
          <c:idx val="1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'Combined Waste'!$A$2:$A$76</c15:sqref>
                  </c15:fullRef>
                </c:ext>
              </c:extLst>
              <c:f>'Combined Waste'!$A$22:$A$76</c:f>
              <c:numCache>
                <c:formatCode>0</c:formatCode>
                <c:ptCount val="55"/>
                <c:pt idx="0" formatCode="General">
                  <c:v>1969</c:v>
                </c:pt>
                <c:pt idx="1" formatCode="General">
                  <c:v>1970</c:v>
                </c:pt>
                <c:pt idx="2" formatCode="General">
                  <c:v>1971</c:v>
                </c:pt>
                <c:pt idx="3" formatCode="General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Waste'!$G$2:$G$76</c15:sqref>
                  </c15:fullRef>
                </c:ext>
              </c:extLst>
              <c:f>'Combined Waste'!$G$22:$G$76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263940000</c:v>
                </c:pt>
                <c:pt idx="5">
                  <c:v>252766000</c:v>
                </c:pt>
                <c:pt idx="6">
                  <c:v>237470000</c:v>
                </c:pt>
                <c:pt idx="7">
                  <c:v>260821000.00000003</c:v>
                </c:pt>
                <c:pt idx="8">
                  <c:v>292566000</c:v>
                </c:pt>
                <c:pt idx="9">
                  <c:v>299325000</c:v>
                </c:pt>
                <c:pt idx="10">
                  <c:v>246524000</c:v>
                </c:pt>
                <c:pt idx="11">
                  <c:v>197686000</c:v>
                </c:pt>
                <c:pt idx="12">
                  <c:v>165291000</c:v>
                </c:pt>
                <c:pt idx="13">
                  <c:v>117733000</c:v>
                </c:pt>
                <c:pt idx="14">
                  <c:v>116024000</c:v>
                </c:pt>
                <c:pt idx="15">
                  <c:v>96683000</c:v>
                </c:pt>
                <c:pt idx="16">
                  <c:v>81978000</c:v>
                </c:pt>
                <c:pt idx="17">
                  <c:v>109183000</c:v>
                </c:pt>
                <c:pt idx="18">
                  <c:v>94563000</c:v>
                </c:pt>
                <c:pt idx="19">
                  <c:v>117611000</c:v>
                </c:pt>
                <c:pt idx="20">
                  <c:v>128139000.00000001</c:v>
                </c:pt>
                <c:pt idx="21">
                  <c:v>97539000</c:v>
                </c:pt>
                <c:pt idx="22">
                  <c:v>90679000</c:v>
                </c:pt>
                <c:pt idx="23">
                  <c:v>75528000</c:v>
                </c:pt>
                <c:pt idx="24">
                  <c:v>86416000</c:v>
                </c:pt>
                <c:pt idx="25">
                  <c:v>81247000</c:v>
                </c:pt>
                <c:pt idx="26">
                  <c:v>58712000</c:v>
                </c:pt>
                <c:pt idx="27">
                  <c:v>63397000</c:v>
                </c:pt>
                <c:pt idx="28">
                  <c:v>72208000</c:v>
                </c:pt>
                <c:pt idx="29">
                  <c:v>101264000</c:v>
                </c:pt>
                <c:pt idx="30">
                  <c:v>93834000</c:v>
                </c:pt>
                <c:pt idx="31">
                  <c:v>88525000</c:v>
                </c:pt>
                <c:pt idx="32">
                  <c:v>98562000</c:v>
                </c:pt>
                <c:pt idx="33">
                  <c:v>76856000</c:v>
                </c:pt>
                <c:pt idx="34">
                  <c:v>95129000</c:v>
                </c:pt>
                <c:pt idx="35">
                  <c:v>95847000</c:v>
                </c:pt>
                <c:pt idx="36">
                  <c:v>97969000</c:v>
                </c:pt>
                <c:pt idx="37">
                  <c:v>53278000</c:v>
                </c:pt>
                <c:pt idx="38">
                  <c:v>52966000</c:v>
                </c:pt>
                <c:pt idx="39">
                  <c:v>38388000</c:v>
                </c:pt>
                <c:pt idx="40">
                  <c:v>32213000</c:v>
                </c:pt>
                <c:pt idx="41">
                  <c:v>31430000</c:v>
                </c:pt>
                <c:pt idx="42">
                  <c:v>25833000</c:v>
                </c:pt>
                <c:pt idx="43">
                  <c:v>18334000</c:v>
                </c:pt>
                <c:pt idx="44">
                  <c:v>22421000</c:v>
                </c:pt>
                <c:pt idx="45">
                  <c:v>25305000</c:v>
                </c:pt>
                <c:pt idx="46">
                  <c:v>23675000</c:v>
                </c:pt>
                <c:pt idx="47">
                  <c:v>21458000</c:v>
                </c:pt>
                <c:pt idx="48">
                  <c:v>18922000</c:v>
                </c:pt>
                <c:pt idx="49">
                  <c:v>22216000</c:v>
                </c:pt>
                <c:pt idx="50">
                  <c:v>16161999.999999998</c:v>
                </c:pt>
                <c:pt idx="51">
                  <c:v>16167000.000000002</c:v>
                </c:pt>
                <c:pt idx="52">
                  <c:v>17715000</c:v>
                </c:pt>
                <c:pt idx="53">
                  <c:v>20524000</c:v>
                </c:pt>
                <c:pt idx="54">
                  <c:v>14710000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C1F-4B39-A262-49A0B167C2F0}"/>
            </c:ext>
          </c:extLst>
        </c:ser>
        <c:ser>
          <c:idx val="3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'Combined Waste'!$A$2:$A$76</c15:sqref>
                  </c15:fullRef>
                </c:ext>
              </c:extLst>
              <c:f>'Combined Waste'!$A$22:$A$76</c:f>
              <c:numCache>
                <c:formatCode>0</c:formatCode>
                <c:ptCount val="55"/>
                <c:pt idx="0" formatCode="General">
                  <c:v>1969</c:v>
                </c:pt>
                <c:pt idx="1" formatCode="General">
                  <c:v>1970</c:v>
                </c:pt>
                <c:pt idx="2" formatCode="General">
                  <c:v>1971</c:v>
                </c:pt>
                <c:pt idx="3" formatCode="General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Waste'!$C$2:$C$76</c15:sqref>
                  </c15:fullRef>
                </c:ext>
              </c:extLst>
              <c:f>'Combined Waste'!$C$22:$C$76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198720000</c:v>
                </c:pt>
                <c:pt idx="5">
                  <c:v>186587000</c:v>
                </c:pt>
                <c:pt idx="6">
                  <c:v>171773000</c:v>
                </c:pt>
                <c:pt idx="7">
                  <c:v>167105000</c:v>
                </c:pt>
                <c:pt idx="8">
                  <c:v>174104000</c:v>
                </c:pt>
                <c:pt idx="9">
                  <c:v>174795000</c:v>
                </c:pt>
                <c:pt idx="10">
                  <c:v>191545000</c:v>
                </c:pt>
                <c:pt idx="11">
                  <c:v>200316000</c:v>
                </c:pt>
                <c:pt idx="12">
                  <c:v>197788000</c:v>
                </c:pt>
                <c:pt idx="13">
                  <c:v>175599000</c:v>
                </c:pt>
                <c:pt idx="14">
                  <c:v>157594000</c:v>
                </c:pt>
                <c:pt idx="15">
                  <c:v>169588000</c:v>
                </c:pt>
                <c:pt idx="16">
                  <c:v>166191000</c:v>
                </c:pt>
                <c:pt idx="17">
                  <c:v>141579000</c:v>
                </c:pt>
                <c:pt idx="18">
                  <c:v>154602000</c:v>
                </c:pt>
                <c:pt idx="19">
                  <c:v>142763000</c:v>
                </c:pt>
                <c:pt idx="20">
                  <c:v>168210000</c:v>
                </c:pt>
                <c:pt idx="21">
                  <c:v>175419000</c:v>
                </c:pt>
                <c:pt idx="22">
                  <c:v>178944000</c:v>
                </c:pt>
                <c:pt idx="23">
                  <c:v>186051000</c:v>
                </c:pt>
                <c:pt idx="24">
                  <c:v>187558000</c:v>
                </c:pt>
                <c:pt idx="25">
                  <c:v>210876000</c:v>
                </c:pt>
                <c:pt idx="26">
                  <c:v>228248000</c:v>
                </c:pt>
                <c:pt idx="27">
                  <c:v>204929000</c:v>
                </c:pt>
                <c:pt idx="28">
                  <c:v>218886000</c:v>
                </c:pt>
                <c:pt idx="29">
                  <c:v>247692000</c:v>
                </c:pt>
                <c:pt idx="30">
                  <c:v>259911999.99999997</c:v>
                </c:pt>
                <c:pt idx="31">
                  <c:v>280849000</c:v>
                </c:pt>
                <c:pt idx="32">
                  <c:v>289389000</c:v>
                </c:pt>
                <c:pt idx="33">
                  <c:v>305968000</c:v>
                </c:pt>
                <c:pt idx="34">
                  <c:v>278156000</c:v>
                </c:pt>
                <c:pt idx="35">
                  <c:v>296849000</c:v>
                </c:pt>
                <c:pt idx="36">
                  <c:v>318891000</c:v>
                </c:pt>
                <c:pt idx="37">
                  <c:v>338010000</c:v>
                </c:pt>
                <c:pt idx="38">
                  <c:v>371418000</c:v>
                </c:pt>
                <c:pt idx="39">
                  <c:v>362070000</c:v>
                </c:pt>
                <c:pt idx="40">
                  <c:v>372585000</c:v>
                </c:pt>
                <c:pt idx="41">
                  <c:v>399668000</c:v>
                </c:pt>
                <c:pt idx="42">
                  <c:v>409467000</c:v>
                </c:pt>
                <c:pt idx="43">
                  <c:v>492726000</c:v>
                </c:pt>
                <c:pt idx="44">
                  <c:v>444109000</c:v>
                </c:pt>
                <c:pt idx="45">
                  <c:v>443030000</c:v>
                </c:pt>
                <c:pt idx="46">
                  <c:v>525208999.99999994</c:v>
                </c:pt>
                <c:pt idx="47">
                  <c:v>545042000</c:v>
                </c:pt>
                <c:pt idx="48">
                  <c:v>505566000</c:v>
                </c:pt>
                <c:pt idx="49">
                  <c:v>577857000</c:v>
                </c:pt>
                <c:pt idx="50">
                  <c:v>616846000</c:v>
                </c:pt>
                <c:pt idx="51">
                  <c:v>634908000</c:v>
                </c:pt>
                <c:pt idx="52">
                  <c:v>612835000</c:v>
                </c:pt>
                <c:pt idx="53">
                  <c:v>659214000</c:v>
                </c:pt>
                <c:pt idx="54">
                  <c:v>704449000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C1F-4B39-A262-49A0B167C2F0}"/>
            </c:ext>
          </c:extLst>
        </c:ser>
        <c:ser>
          <c:idx val="5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'Combined Waste'!$A$2:$A$76</c15:sqref>
                  </c15:fullRef>
                </c:ext>
              </c:extLst>
              <c:f>'Combined Waste'!$A$22:$A$76</c:f>
              <c:numCache>
                <c:formatCode>0</c:formatCode>
                <c:ptCount val="55"/>
                <c:pt idx="0" formatCode="General">
                  <c:v>1969</c:v>
                </c:pt>
                <c:pt idx="1" formatCode="General">
                  <c:v>1970</c:v>
                </c:pt>
                <c:pt idx="2" formatCode="General">
                  <c:v>1971</c:v>
                </c:pt>
                <c:pt idx="3" formatCode="General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Waste'!$K$2:$K$76</c15:sqref>
                  </c15:fullRef>
                </c:ext>
              </c:extLst>
              <c:f>'Combined Waste'!$K$22:$K$76</c:f>
              <c:numCache>
                <c:formatCode>0</c:formatCode>
                <c:ptCount val="55"/>
                <c:pt idx="0" formatCode="0.00">
                  <c:v>9.6</c:v>
                </c:pt>
                <c:pt idx="1" formatCode="0.00">
                  <c:v>44.6</c:v>
                </c:pt>
                <c:pt idx="2" formatCode="0.00">
                  <c:v>103.9</c:v>
                </c:pt>
                <c:pt idx="3" formatCode="0.00">
                  <c:v>228.9</c:v>
                </c:pt>
                <c:pt idx="4" formatCode="0.00">
                  <c:v>157.69999999999999</c:v>
                </c:pt>
                <c:pt idx="5" formatCode="0.00">
                  <c:v>445.9</c:v>
                </c:pt>
                <c:pt idx="6" formatCode="0.00">
                  <c:v>574.4</c:v>
                </c:pt>
                <c:pt idx="7" formatCode="0.00">
                  <c:v>663.7</c:v>
                </c:pt>
                <c:pt idx="8" formatCode="0.00">
                  <c:v>842.8</c:v>
                </c:pt>
                <c:pt idx="9" formatCode="0.00">
                  <c:v>1082</c:v>
                </c:pt>
                <c:pt idx="10" formatCode="0.00">
                  <c:v>1108.5999999999999</c:v>
                </c:pt>
                <c:pt idx="11" formatCode="0.00">
                  <c:v>1237.5</c:v>
                </c:pt>
                <c:pt idx="12" formatCode="0.00">
                  <c:v>1116.8</c:v>
                </c:pt>
                <c:pt idx="13" formatCode="0.00">
                  <c:v>997.1</c:v>
                </c:pt>
                <c:pt idx="14" formatCode="0.00">
                  <c:v>1251</c:v>
                </c:pt>
                <c:pt idx="15" formatCode="0.00">
                  <c:v>1337.2</c:v>
                </c:pt>
                <c:pt idx="16" formatCode="0.00">
                  <c:v>1402</c:v>
                </c:pt>
                <c:pt idx="17" formatCode="0.00">
                  <c:v>1437.4</c:v>
                </c:pt>
                <c:pt idx="18" formatCode="0.00">
                  <c:v>1692.5</c:v>
                </c:pt>
                <c:pt idx="19" formatCode="0.00">
                  <c:v>1629.1</c:v>
                </c:pt>
                <c:pt idx="20" formatCode="0.00">
                  <c:v>1876.5</c:v>
                </c:pt>
                <c:pt idx="21" formatCode="0.00">
                  <c:v>2161.3000000000002</c:v>
                </c:pt>
                <c:pt idx="22" formatCode="0.00">
                  <c:v>1745.8</c:v>
                </c:pt>
                <c:pt idx="23" formatCode="0.00">
                  <c:v>2255.9</c:v>
                </c:pt>
                <c:pt idx="24" formatCode="0.00">
                  <c:v>2155.1</c:v>
                </c:pt>
                <c:pt idx="25" formatCode="0.00">
                  <c:v>1852</c:v>
                </c:pt>
                <c:pt idx="26" formatCode="0.00">
                  <c:v>2406.5</c:v>
                </c:pt>
                <c:pt idx="27" formatCode="0.00">
                  <c:v>2339.4</c:v>
                </c:pt>
                <c:pt idx="28" formatCode="0.00">
                  <c:v>2148.9</c:v>
                </c:pt>
                <c:pt idx="29" formatCode="0.00">
                  <c:v>1596.5</c:v>
                </c:pt>
                <c:pt idx="30" formatCode="0.00">
                  <c:v>2308.3000000000002</c:v>
                </c:pt>
                <c:pt idx="31" formatCode="0.00">
                  <c:v>2168.4</c:v>
                </c:pt>
                <c:pt idx="32" formatCode="0.00">
                  <c:v>1887.9</c:v>
                </c:pt>
                <c:pt idx="33" formatCode="0.00">
                  <c:v>2348</c:v>
                </c:pt>
                <c:pt idx="34" formatCode="0.00">
                  <c:v>2365.4</c:v>
                </c:pt>
                <c:pt idx="35" formatCode="0.00">
                  <c:v>1930.8</c:v>
                </c:pt>
                <c:pt idx="36" formatCode="0.00">
                  <c:v>2332.6</c:v>
                </c:pt>
                <c:pt idx="37" formatCode="0.00">
                  <c:v>2234.6</c:v>
                </c:pt>
                <c:pt idx="38" formatCode="0.00">
                  <c:v>2032.8</c:v>
                </c:pt>
                <c:pt idx="39" formatCode="0.00">
                  <c:v>2338</c:v>
                </c:pt>
                <c:pt idx="40" formatCode="0.00">
                  <c:v>2389.5</c:v>
                </c:pt>
                <c:pt idx="41" formatCode="0.00">
                  <c:v>2059.4</c:v>
                </c:pt>
                <c:pt idx="42" formatCode="0.00">
                  <c:v>2309.8000000000002</c:v>
                </c:pt>
                <c:pt idx="43" formatCode="0.00">
                  <c:v>2400.5</c:v>
                </c:pt>
                <c:pt idx="44" formatCode="0.00">
                  <c:v>1940.6</c:v>
                </c:pt>
                <c:pt idx="45" formatCode="0.00">
                  <c:v>2333</c:v>
                </c:pt>
                <c:pt idx="46" formatCode="0.00">
                  <c:v>2235.1999999999998</c:v>
                </c:pt>
                <c:pt idx="47" formatCode="0.00">
                  <c:v>1923.1</c:v>
                </c:pt>
                <c:pt idx="48" formatCode="0.00">
                  <c:v>2191.9</c:v>
                </c:pt>
                <c:pt idx="49" formatCode="0.00">
                  <c:v>2382.9</c:v>
                </c:pt>
                <c:pt idx="50" formatCode="0.00">
                  <c:v>2188</c:v>
                </c:pt>
                <c:pt idx="51" formatCode="0.00">
                  <c:v>2387</c:v>
                </c:pt>
                <c:pt idx="52" formatCode="0.00">
                  <c:v>2149.8000000000002</c:v>
                </c:pt>
                <c:pt idx="53" formatCode="0.00">
                  <c:v>2225.4</c:v>
                </c:pt>
                <c:pt idx="54" formatCode="General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C1F-4B39-A262-49A0B167C2F0}"/>
            </c:ext>
          </c:extLst>
        </c:ser>
        <c:ser>
          <c:idx val="11"/>
          <c:order val="5"/>
          <c:tx>
            <c:v>Simulated Coal</c:v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'Analysis-Prediction'!$A$82:$A$156</c15:sqref>
                  </c15:fullRef>
                </c:ext>
              </c:extLst>
              <c:f>'Analysis-Prediction'!$A$102:$A$156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'Analysis-Prediction'!$O$82:$O$156</c15:sqref>
                  </c15:fullRef>
                </c:ext>
              </c:extLst>
              <c:f>'Analysis-Prediction'!$O$102:$O$156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816770349.66649604</c:v>
                </c:pt>
                <c:pt idx="5">
                  <c:v>802393864.50280058</c:v>
                </c:pt>
                <c:pt idx="6">
                  <c:v>821563442.48956156</c:v>
                </c:pt>
                <c:pt idx="7">
                  <c:v>908933723.4616605</c:v>
                </c:pt>
                <c:pt idx="8">
                  <c:v>955342516.85304797</c:v>
                </c:pt>
                <c:pt idx="9">
                  <c:v>950808350.51051569</c:v>
                </c:pt>
                <c:pt idx="10">
                  <c:v>1049786576.4874077</c:v>
                </c:pt>
                <c:pt idx="11">
                  <c:v>1132256436.2313395</c:v>
                </c:pt>
                <c:pt idx="12">
                  <c:v>1174252096.0215788</c:v>
                </c:pt>
                <c:pt idx="13">
                  <c:v>1173072139.5702393</c:v>
                </c:pt>
                <c:pt idx="14">
                  <c:v>1232273961.4462447</c:v>
                </c:pt>
                <c:pt idx="15">
                  <c:v>1306304901.049963</c:v>
                </c:pt>
                <c:pt idx="16">
                  <c:v>1351616368.7994595</c:v>
                </c:pt>
                <c:pt idx="17">
                  <c:v>1339586625.2108142</c:v>
                </c:pt>
                <c:pt idx="18">
                  <c:v>1405788395.7260072</c:v>
                </c:pt>
                <c:pt idx="19">
                  <c:v>1464572332.9771008</c:v>
                </c:pt>
                <c:pt idx="20">
                  <c:v>1491528594.122582</c:v>
                </c:pt>
                <c:pt idx="21">
                  <c:v>1499340193.9723306</c:v>
                </c:pt>
                <c:pt idx="22">
                  <c:v>1497003301.7312591</c:v>
                </c:pt>
                <c:pt idx="23">
                  <c:v>1517890739.9794087</c:v>
                </c:pt>
                <c:pt idx="24">
                  <c:v>1581950028.6740029</c:v>
                </c:pt>
                <c:pt idx="25">
                  <c:v>1585479540.6987028</c:v>
                </c:pt>
                <c:pt idx="26">
                  <c:v>1604746519.403641</c:v>
                </c:pt>
                <c:pt idx="27">
                  <c:v>1695917418.7445931</c:v>
                </c:pt>
                <c:pt idx="28">
                  <c:v>1744319604.5429907</c:v>
                </c:pt>
                <c:pt idx="29">
                  <c:v>1771526053.0258119</c:v>
                </c:pt>
                <c:pt idx="30">
                  <c:v>1775228427.7117527</c:v>
                </c:pt>
                <c:pt idx="31">
                  <c:v>1863897202.5049732</c:v>
                </c:pt>
                <c:pt idx="32">
                  <c:v>1805515601.791117</c:v>
                </c:pt>
                <c:pt idx="33">
                  <c:v>1824594761.7251115</c:v>
                </c:pt>
                <c:pt idx="34">
                  <c:v>1867289397.1481769</c:v>
                </c:pt>
                <c:pt idx="35">
                  <c:v>1876512185.3598504</c:v>
                </c:pt>
                <c:pt idx="36">
                  <c:v>1918162567.1739085</c:v>
                </c:pt>
                <c:pt idx="37">
                  <c:v>1882064448.2414355</c:v>
                </c:pt>
                <c:pt idx="38">
                  <c:v>1913314942.3536093</c:v>
                </c:pt>
                <c:pt idx="39">
                  <c:v>1867566930.5320694</c:v>
                </c:pt>
                <c:pt idx="40">
                  <c:v>1642877708.2256842</c:v>
                </c:pt>
                <c:pt idx="41">
                  <c:v>1727757485.7671843</c:v>
                </c:pt>
                <c:pt idx="42">
                  <c:v>1618874095.8428721</c:v>
                </c:pt>
                <c:pt idx="43">
                  <c:v>1402814497.3331671</c:v>
                </c:pt>
                <c:pt idx="44">
                  <c:v>1464065557.1869721</c:v>
                </c:pt>
                <c:pt idx="45">
                  <c:v>1463689025.1585813</c:v>
                </c:pt>
                <c:pt idx="46">
                  <c:v>1244285840.272094</c:v>
                </c:pt>
                <c:pt idx="47">
                  <c:v>1129167800.099144</c:v>
                </c:pt>
                <c:pt idx="48">
                  <c:v>1092028142.6156666</c:v>
                </c:pt>
                <c:pt idx="49">
                  <c:v>1041389606.1847105</c:v>
                </c:pt>
                <c:pt idx="50">
                  <c:v>854093606.63438928</c:v>
                </c:pt>
                <c:pt idx="51">
                  <c:v>669762089.1921438</c:v>
                </c:pt>
                <c:pt idx="52">
                  <c:v>796146569.19258249</c:v>
                </c:pt>
                <c:pt idx="53">
                  <c:v>741296326.23882103</c:v>
                </c:pt>
                <c:pt idx="54">
                  <c:v>576571777.46622896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1F-4B39-A262-49A0B167C2F0}"/>
            </c:ext>
          </c:extLst>
        </c:ser>
        <c:ser>
          <c:idx val="2"/>
          <c:order val="6"/>
          <c:tx>
            <c:v>Simulated Petroleum</c:v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'Analysis-Prediction'!$A$82:$A$156</c15:sqref>
                  </c15:fullRef>
                </c:ext>
              </c:extLst>
              <c:f>'Analysis-Prediction'!$A$102:$A$156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'Analysis-Prediction'!$P$82:$P$156</c15:sqref>
                  </c15:fullRef>
                </c:ext>
              </c:extLst>
              <c:f>'Analysis-Prediction'!$P$102:$P$156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258098828.98320735</c:v>
                </c:pt>
                <c:pt idx="5">
                  <c:v>244788192.17984071</c:v>
                </c:pt>
                <c:pt idx="6">
                  <c:v>225661657.20315084</c:v>
                </c:pt>
                <c:pt idx="7">
                  <c:v>247840358.83154356</c:v>
                </c:pt>
                <c:pt idx="8">
                  <c:v>275488887.93897063</c:v>
                </c:pt>
                <c:pt idx="9">
                  <c:v>280439006.60551852</c:v>
                </c:pt>
                <c:pt idx="10">
                  <c:v>229254226.78860587</c:v>
                </c:pt>
                <c:pt idx="11">
                  <c:v>180869195.72193566</c:v>
                </c:pt>
                <c:pt idx="12">
                  <c:v>147095772.32149842</c:v>
                </c:pt>
                <c:pt idx="13">
                  <c:v>98834094.435842648</c:v>
                </c:pt>
                <c:pt idx="14">
                  <c:v>96373523.740774423</c:v>
                </c:pt>
                <c:pt idx="15">
                  <c:v>74650096.367856354</c:v>
                </c:pt>
                <c:pt idx="16">
                  <c:v>55819080.416404329</c:v>
                </c:pt>
                <c:pt idx="17">
                  <c:v>81601907.730258182</c:v>
                </c:pt>
                <c:pt idx="18">
                  <c:v>64285621.44809483</c:v>
                </c:pt>
                <c:pt idx="19">
                  <c:v>82924403.984942466</c:v>
                </c:pt>
                <c:pt idx="20">
                  <c:v>92589278.964533389</c:v>
                </c:pt>
                <c:pt idx="21">
                  <c:v>58091574.917799495</c:v>
                </c:pt>
                <c:pt idx="22">
                  <c:v>49641992.278792024</c:v>
                </c:pt>
                <c:pt idx="23">
                  <c:v>33304821.755006772</c:v>
                </c:pt>
                <c:pt idx="24">
                  <c:v>44728573.734833956</c:v>
                </c:pt>
                <c:pt idx="25">
                  <c:v>37303953.101676024</c:v>
                </c:pt>
                <c:pt idx="26">
                  <c:v>10363757.632835677</c:v>
                </c:pt>
                <c:pt idx="27">
                  <c:v>15730369.635364147</c:v>
                </c:pt>
                <c:pt idx="28">
                  <c:v>28466058.744123578</c:v>
                </c:pt>
                <c:pt idx="29">
                  <c:v>54744919.87160904</c:v>
                </c:pt>
                <c:pt idx="30">
                  <c:v>42779421.433879435</c:v>
                </c:pt>
                <c:pt idx="31">
                  <c:v>35654776.601317704</c:v>
                </c:pt>
                <c:pt idx="32">
                  <c:v>45563143.856581457</c:v>
                </c:pt>
                <c:pt idx="33">
                  <c:v>21179319.909928311</c:v>
                </c:pt>
                <c:pt idx="34">
                  <c:v>41878547.964054964</c:v>
                </c:pt>
                <c:pt idx="35">
                  <c:v>40926644.278441384</c:v>
                </c:pt>
                <c:pt idx="36">
                  <c:v>43160447.164032809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1F-4B39-A262-49A0B167C2F0}"/>
            </c:ext>
          </c:extLst>
        </c:ser>
        <c:ser>
          <c:idx val="4"/>
          <c:order val="7"/>
          <c:tx>
            <c:v>Simulated Natural Gas</c:v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'Analysis-Prediction'!$A$82:$A$156</c15:sqref>
                  </c15:fullRef>
                </c:ext>
              </c:extLst>
              <c:f>'Analysis-Prediction'!$A$102:$A$156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'Analysis-Prediction'!$Q$82:$Q$156</c15:sqref>
                  </c15:fullRef>
                </c:ext>
              </c:extLst>
              <c:f>'Analysis-Prediction'!$Q$102:$Q$156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194664296.07465616</c:v>
                </c:pt>
                <c:pt idx="5">
                  <c:v>181050003.46484005</c:v>
                </c:pt>
                <c:pt idx="6">
                  <c:v>163535884.00108993</c:v>
                </c:pt>
                <c:pt idx="7">
                  <c:v>158072480.24756807</c:v>
                </c:pt>
                <c:pt idx="8">
                  <c:v>162189355.05065078</c:v>
                </c:pt>
                <c:pt idx="9">
                  <c:v>161611381.6860978</c:v>
                </c:pt>
                <c:pt idx="10">
                  <c:v>179183896.96777329</c:v>
                </c:pt>
                <c:pt idx="11">
                  <c:v>188209156.46904069</c:v>
                </c:pt>
                <c:pt idx="12">
                  <c:v>184790335.84357035</c:v>
                </c:pt>
                <c:pt idx="13">
                  <c:v>162043686.38642564</c:v>
                </c:pt>
                <c:pt idx="14">
                  <c:v>143523097.57398015</c:v>
                </c:pt>
                <c:pt idx="15">
                  <c:v>154018644.81573102</c:v>
                </c:pt>
                <c:pt idx="16">
                  <c:v>147989587.9650546</c:v>
                </c:pt>
                <c:pt idx="17">
                  <c:v>121922022.89938889</c:v>
                </c:pt>
                <c:pt idx="18">
                  <c:v>133086855.51377016</c:v>
                </c:pt>
                <c:pt idx="19">
                  <c:v>117963407.56793772</c:v>
                </c:pt>
                <c:pt idx="20">
                  <c:v>143250863.19737256</c:v>
                </c:pt>
                <c:pt idx="21">
                  <c:v>148171568.25648025</c:v>
                </c:pt>
                <c:pt idx="22">
                  <c:v>150198448.11959836</c:v>
                </c:pt>
                <c:pt idx="23">
                  <c:v>157351016.23153543</c:v>
                </c:pt>
                <c:pt idx="24">
                  <c:v>159684997.31197548</c:v>
                </c:pt>
                <c:pt idx="25">
                  <c:v>181695910.12394238</c:v>
                </c:pt>
                <c:pt idx="26">
                  <c:v>197691674.94271114</c:v>
                </c:pt>
                <c:pt idx="27">
                  <c:v>174506825.43209276</c:v>
                </c:pt>
                <c:pt idx="28">
                  <c:v>190190044.31224135</c:v>
                </c:pt>
                <c:pt idx="29">
                  <c:v>216741377.15515968</c:v>
                </c:pt>
                <c:pt idx="30">
                  <c:v>226563937.24596941</c:v>
                </c:pt>
                <c:pt idx="31">
                  <c:v>246785442.80985829</c:v>
                </c:pt>
                <c:pt idx="32">
                  <c:v>255978480.55340001</c:v>
                </c:pt>
                <c:pt idx="33">
                  <c:v>273237865.93100578</c:v>
                </c:pt>
                <c:pt idx="34">
                  <c:v>246950353.01146242</c:v>
                </c:pt>
                <c:pt idx="35">
                  <c:v>265747217.58402655</c:v>
                </c:pt>
                <c:pt idx="36">
                  <c:v>288502257.39088911</c:v>
                </c:pt>
                <c:pt idx="37">
                  <c:v>307817364.52996773</c:v>
                </c:pt>
                <c:pt idx="38">
                  <c:v>340782839.01425838</c:v>
                </c:pt>
                <c:pt idx="39">
                  <c:v>331753215.72793537</c:v>
                </c:pt>
                <c:pt idx="40">
                  <c:v>343092408.28373015</c:v>
                </c:pt>
                <c:pt idx="41">
                  <c:v>369851123.11349314</c:v>
                </c:pt>
                <c:pt idx="42">
                  <c:v>380357822.51042873</c:v>
                </c:pt>
                <c:pt idx="43">
                  <c:v>464839899.68413925</c:v>
                </c:pt>
                <c:pt idx="44">
                  <c:v>415729767.58484989</c:v>
                </c:pt>
                <c:pt idx="45">
                  <c:v>414544956.48251456</c:v>
                </c:pt>
                <c:pt idx="46">
                  <c:v>497045268.47997195</c:v>
                </c:pt>
                <c:pt idx="47">
                  <c:v>516460026.29196537</c:v>
                </c:pt>
                <c:pt idx="48">
                  <c:v>477258364.37243164</c:v>
                </c:pt>
                <c:pt idx="49">
                  <c:v>549458001.35702538</c:v>
                </c:pt>
                <c:pt idx="50">
                  <c:v>588730639.02152872</c:v>
                </c:pt>
                <c:pt idx="51">
                  <c:v>607454984.15605235</c:v>
                </c:pt>
                <c:pt idx="52">
                  <c:v>585870328.95948136</c:v>
                </c:pt>
                <c:pt idx="53">
                  <c:v>632434219.93509424</c:v>
                </c:pt>
                <c:pt idx="54">
                  <c:v>677688949.55737138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1F-4B39-A262-49A0B167C2F0}"/>
            </c:ext>
          </c:extLst>
        </c:ser>
        <c:ser>
          <c:idx val="6"/>
          <c:order val="8"/>
          <c:tx>
            <c:v>Simulated Nuclear</c:v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'Analysis-Prediction'!$A$82:$A$156</c15:sqref>
                  </c15:fullRef>
                </c:ext>
              </c:extLst>
              <c:f>'Analysis-Prediction'!$A$102:$A$156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'Analysis-Prediction'!$R$82:$R$156</c15:sqref>
                  </c15:fullRef>
                </c:ext>
              </c:extLst>
              <c:f>'Analysis-Prediction'!$R$102:$R$156</c:f>
              <c:numCache>
                <c:formatCode>0</c:formatCode>
                <c:ptCount val="55"/>
                <c:pt idx="0">
                  <c:v>12</c:v>
                </c:pt>
                <c:pt idx="1">
                  <c:v>55.750000000000007</c:v>
                </c:pt>
                <c:pt idx="2">
                  <c:v>129.875</c:v>
                </c:pt>
                <c:pt idx="3">
                  <c:v>286.125</c:v>
                </c:pt>
                <c:pt idx="4">
                  <c:v>197.125</c:v>
                </c:pt>
                <c:pt idx="5">
                  <c:v>557.375</c:v>
                </c:pt>
                <c:pt idx="6">
                  <c:v>718</c:v>
                </c:pt>
                <c:pt idx="7">
                  <c:v>829.62500000000011</c:v>
                </c:pt>
                <c:pt idx="8">
                  <c:v>1053.4999999999998</c:v>
                </c:pt>
                <c:pt idx="9">
                  <c:v>1352.5</c:v>
                </c:pt>
                <c:pt idx="10">
                  <c:v>1385.7499999999998</c:v>
                </c:pt>
                <c:pt idx="11">
                  <c:v>1546.875</c:v>
                </c:pt>
                <c:pt idx="12">
                  <c:v>1396</c:v>
                </c:pt>
                <c:pt idx="13">
                  <c:v>1246.375</c:v>
                </c:pt>
                <c:pt idx="14">
                  <c:v>1563.75</c:v>
                </c:pt>
                <c:pt idx="15">
                  <c:v>1671.5</c:v>
                </c:pt>
                <c:pt idx="16">
                  <c:v>1752.5000000000002</c:v>
                </c:pt>
                <c:pt idx="17">
                  <c:v>1796.75</c:v>
                </c:pt>
                <c:pt idx="18">
                  <c:v>2115.625</c:v>
                </c:pt>
                <c:pt idx="19">
                  <c:v>2036.3749999999998</c:v>
                </c:pt>
                <c:pt idx="20">
                  <c:v>2345.6249999999995</c:v>
                </c:pt>
                <c:pt idx="21">
                  <c:v>2701.6250000000005</c:v>
                </c:pt>
                <c:pt idx="22">
                  <c:v>2182.25</c:v>
                </c:pt>
                <c:pt idx="23">
                  <c:v>2819.875</c:v>
                </c:pt>
                <c:pt idx="24">
                  <c:v>2693.875</c:v>
                </c:pt>
                <c:pt idx="25">
                  <c:v>2315</c:v>
                </c:pt>
                <c:pt idx="26">
                  <c:v>3008.125</c:v>
                </c:pt>
                <c:pt idx="27">
                  <c:v>2924.25</c:v>
                </c:pt>
                <c:pt idx="28">
                  <c:v>2686.125</c:v>
                </c:pt>
                <c:pt idx="29">
                  <c:v>1995.625</c:v>
                </c:pt>
                <c:pt idx="30">
                  <c:v>2885.375</c:v>
                </c:pt>
                <c:pt idx="31">
                  <c:v>2710.5</c:v>
                </c:pt>
                <c:pt idx="32">
                  <c:v>2359.8750000000005</c:v>
                </c:pt>
                <c:pt idx="33">
                  <c:v>2935</c:v>
                </c:pt>
                <c:pt idx="34">
                  <c:v>2956.75</c:v>
                </c:pt>
                <c:pt idx="35">
                  <c:v>2413.5</c:v>
                </c:pt>
                <c:pt idx="36">
                  <c:v>2915.75</c:v>
                </c:pt>
                <c:pt idx="37">
                  <c:v>2793.25</c:v>
                </c:pt>
                <c:pt idx="38">
                  <c:v>2541</c:v>
                </c:pt>
                <c:pt idx="39">
                  <c:v>2922.5</c:v>
                </c:pt>
                <c:pt idx="40">
                  <c:v>2986.875</c:v>
                </c:pt>
                <c:pt idx="41">
                  <c:v>2574.2500000000005</c:v>
                </c:pt>
                <c:pt idx="42">
                  <c:v>2887.2500000000005</c:v>
                </c:pt>
                <c:pt idx="43">
                  <c:v>3000.625</c:v>
                </c:pt>
                <c:pt idx="44">
                  <c:v>2425.75</c:v>
                </c:pt>
                <c:pt idx="45">
                  <c:v>2916.25</c:v>
                </c:pt>
                <c:pt idx="46">
                  <c:v>2794</c:v>
                </c:pt>
                <c:pt idx="47">
                  <c:v>2403.875</c:v>
                </c:pt>
                <c:pt idx="48">
                  <c:v>2739.875</c:v>
                </c:pt>
                <c:pt idx="49">
                  <c:v>2978.625</c:v>
                </c:pt>
                <c:pt idx="50">
                  <c:v>2735</c:v>
                </c:pt>
                <c:pt idx="51">
                  <c:v>2983.75</c:v>
                </c:pt>
                <c:pt idx="52">
                  <c:v>2687.25</c:v>
                </c:pt>
                <c:pt idx="53">
                  <c:v>2781.7500000000005</c:v>
                </c:pt>
                <c:pt idx="5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C1F-4B39-A262-49A0B167C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>
          <c:ext xmlns:c15="http://schemas.microsoft.com/office/drawing/2012/chart" uri="{02D57815-91ED-43cb-92C2-25804820EDAC}">
            <c15:filteredLineSeries>
              <c15:ser>
                <c:idx val="7"/>
                <c:order val="4"/>
                <c:tx>
                  <c:v>Total CO2</c:v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'Combined Waste'!$A$2:$A$76</c15:sqref>
                        </c15:fullRef>
                        <c15:formulaRef>
                          <c15:sqref>'Combined Waste'!$A$22:$A$76</c15:sqref>
                        </c15:formulaRef>
                      </c:ext>
                    </c:extLst>
                    <c:numCache>
                      <c:formatCode>0</c:formatCode>
                      <c:ptCount val="55"/>
                      <c:pt idx="0" formatCode="General">
                        <c:v>1969</c:v>
                      </c:pt>
                      <c:pt idx="1" formatCode="General">
                        <c:v>1970</c:v>
                      </c:pt>
                      <c:pt idx="2" formatCode="General">
                        <c:v>1971</c:v>
                      </c:pt>
                      <c:pt idx="3" formatCode="General">
                        <c:v>1972</c:v>
                      </c:pt>
                      <c:pt idx="4">
                        <c:v>1973</c:v>
                      </c:pt>
                      <c:pt idx="5">
                        <c:v>1974</c:v>
                      </c:pt>
                      <c:pt idx="6">
                        <c:v>1975</c:v>
                      </c:pt>
                      <c:pt idx="7">
                        <c:v>1976</c:v>
                      </c:pt>
                      <c:pt idx="8">
                        <c:v>1977</c:v>
                      </c:pt>
                      <c:pt idx="9">
                        <c:v>1978</c:v>
                      </c:pt>
                      <c:pt idx="10">
                        <c:v>1979</c:v>
                      </c:pt>
                      <c:pt idx="11">
                        <c:v>1980</c:v>
                      </c:pt>
                      <c:pt idx="12">
                        <c:v>1981</c:v>
                      </c:pt>
                      <c:pt idx="13">
                        <c:v>1982</c:v>
                      </c:pt>
                      <c:pt idx="14">
                        <c:v>1983</c:v>
                      </c:pt>
                      <c:pt idx="15">
                        <c:v>1984</c:v>
                      </c:pt>
                      <c:pt idx="16">
                        <c:v>1985</c:v>
                      </c:pt>
                      <c:pt idx="17">
                        <c:v>1986</c:v>
                      </c:pt>
                      <c:pt idx="18">
                        <c:v>1987</c:v>
                      </c:pt>
                      <c:pt idx="19">
                        <c:v>1988</c:v>
                      </c:pt>
                      <c:pt idx="20">
                        <c:v>1989</c:v>
                      </c:pt>
                      <c:pt idx="21">
                        <c:v>1990</c:v>
                      </c:pt>
                      <c:pt idx="22">
                        <c:v>1991</c:v>
                      </c:pt>
                      <c:pt idx="23">
                        <c:v>1992</c:v>
                      </c:pt>
                      <c:pt idx="24">
                        <c:v>1993</c:v>
                      </c:pt>
                      <c:pt idx="25">
                        <c:v>1994</c:v>
                      </c:pt>
                      <c:pt idx="26">
                        <c:v>1995</c:v>
                      </c:pt>
                      <c:pt idx="27">
                        <c:v>1996</c:v>
                      </c:pt>
                      <c:pt idx="28">
                        <c:v>1997</c:v>
                      </c:pt>
                      <c:pt idx="29">
                        <c:v>1998</c:v>
                      </c:pt>
                      <c:pt idx="30">
                        <c:v>1999</c:v>
                      </c:pt>
                      <c:pt idx="31">
                        <c:v>2000</c:v>
                      </c:pt>
                      <c:pt idx="32">
                        <c:v>2001</c:v>
                      </c:pt>
                      <c:pt idx="33">
                        <c:v>2002</c:v>
                      </c:pt>
                      <c:pt idx="34">
                        <c:v>2003</c:v>
                      </c:pt>
                      <c:pt idx="35">
                        <c:v>2004</c:v>
                      </c:pt>
                      <c:pt idx="36">
                        <c:v>2005</c:v>
                      </c:pt>
                      <c:pt idx="37">
                        <c:v>2006</c:v>
                      </c:pt>
                      <c:pt idx="38">
                        <c:v>2007</c:v>
                      </c:pt>
                      <c:pt idx="39">
                        <c:v>2008</c:v>
                      </c:pt>
                      <c:pt idx="40">
                        <c:v>2009</c:v>
                      </c:pt>
                      <c:pt idx="41">
                        <c:v>2010</c:v>
                      </c:pt>
                      <c:pt idx="42">
                        <c:v>2011</c:v>
                      </c:pt>
                      <c:pt idx="43">
                        <c:v>2012</c:v>
                      </c:pt>
                      <c:pt idx="44">
                        <c:v>2013</c:v>
                      </c:pt>
                      <c:pt idx="45">
                        <c:v>2014</c:v>
                      </c:pt>
                      <c:pt idx="46">
                        <c:v>2015</c:v>
                      </c:pt>
                      <c:pt idx="47">
                        <c:v>2016</c:v>
                      </c:pt>
                      <c:pt idx="48">
                        <c:v>2017</c:v>
                      </c:pt>
                      <c:pt idx="49">
                        <c:v>2018</c:v>
                      </c:pt>
                      <c:pt idx="50">
                        <c:v>2019</c:v>
                      </c:pt>
                      <c:pt idx="51">
                        <c:v>2020</c:v>
                      </c:pt>
                      <c:pt idx="52">
                        <c:v>2021</c:v>
                      </c:pt>
                      <c:pt idx="53">
                        <c:v>2022</c:v>
                      </c:pt>
                      <c:pt idx="5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'Combined Waste'!$J$2:$J$76</c15:sqref>
                        </c15:fullRef>
                        <c15:formulaRef>
                          <c15:sqref>'Combined Waste'!$J$22:$J$76</c15:sqref>
                        </c15:formulaRef>
                      </c:ext>
                    </c:extLst>
                    <c:numCache>
                      <c:formatCode>0</c:formatCode>
                      <c:ptCount val="5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1286189000</c:v>
                      </c:pt>
                      <c:pt idx="5">
                        <c:v>1251054000</c:v>
                      </c:pt>
                      <c:pt idx="6">
                        <c:v>1244893000</c:v>
                      </c:pt>
                      <c:pt idx="7">
                        <c:v>1352449000</c:v>
                      </c:pt>
                      <c:pt idx="8">
                        <c:v>1442726000</c:v>
                      </c:pt>
                      <c:pt idx="9">
                        <c:v>1447916000</c:v>
                      </c:pt>
                      <c:pt idx="10">
                        <c:v>1509037000</c:v>
                      </c:pt>
                      <c:pt idx="11">
                        <c:v>1551030000</c:v>
                      </c:pt>
                      <c:pt idx="12">
                        <c:v>1559934000</c:v>
                      </c:pt>
                      <c:pt idx="13">
                        <c:v>1490063000</c:v>
                      </c:pt>
                      <c:pt idx="14">
                        <c:v>1530312000</c:v>
                      </c:pt>
                      <c:pt idx="15">
                        <c:v>1599711000</c:v>
                      </c:pt>
                      <c:pt idx="16">
                        <c:v>1631327000</c:v>
                      </c:pt>
                      <c:pt idx="17">
                        <c:v>1624552000</c:v>
                      </c:pt>
                      <c:pt idx="18">
                        <c:v>1692358000</c:v>
                      </c:pt>
                      <c:pt idx="19">
                        <c:v>1767917000</c:v>
                      </c:pt>
                      <c:pt idx="20">
                        <c:v>1835942000</c:v>
                      </c:pt>
                      <c:pt idx="21">
                        <c:v>1825770000</c:v>
                      </c:pt>
                      <c:pt idx="22">
                        <c:v>1824579000</c:v>
                      </c:pt>
                      <c:pt idx="23">
                        <c:v>1838968000</c:v>
                      </c:pt>
                      <c:pt idx="24">
                        <c:v>1914761000</c:v>
                      </c:pt>
                      <c:pt idx="25">
                        <c:v>1939772000</c:v>
                      </c:pt>
                      <c:pt idx="26">
                        <c:v>1957293000</c:v>
                      </c:pt>
                      <c:pt idx="27">
                        <c:v>2030106000</c:v>
                      </c:pt>
                      <c:pt idx="28">
                        <c:v>2097793000.0000002</c:v>
                      </c:pt>
                      <c:pt idx="29">
                        <c:v>2186458000</c:v>
                      </c:pt>
                      <c:pt idx="30">
                        <c:v>2199544000</c:v>
                      </c:pt>
                      <c:pt idx="31">
                        <c:v>2306054000</c:v>
                      </c:pt>
                      <c:pt idx="32">
                        <c:v>2268317000</c:v>
                      </c:pt>
                      <c:pt idx="33">
                        <c:v>2284806000</c:v>
                      </c:pt>
                      <c:pt idx="34">
                        <c:v>2315298000</c:v>
                      </c:pt>
                      <c:pt idx="35">
                        <c:v>2345944000</c:v>
                      </c:pt>
                      <c:pt idx="36">
                        <c:v>2411519000</c:v>
                      </c:pt>
                      <c:pt idx="37">
                        <c:v>2356141000</c:v>
                      </c:pt>
                      <c:pt idx="38">
                        <c:v>2422010000</c:v>
                      </c:pt>
                      <c:pt idx="39">
                        <c:v>2371029000</c:v>
                      </c:pt>
                      <c:pt idx="40">
                        <c:v>2156582000</c:v>
                      </c:pt>
                      <c:pt idx="41">
                        <c:v>2270063000</c:v>
                      </c:pt>
                      <c:pt idx="42">
                        <c:v>2169682000</c:v>
                      </c:pt>
                      <c:pt idx="43">
                        <c:v>2034670000</c:v>
                      </c:pt>
                      <c:pt idx="44">
                        <c:v>2049312000</c:v>
                      </c:pt>
                      <c:pt idx="45">
                        <c:v>2048371999.9999998</c:v>
                      </c:pt>
                      <c:pt idx="46">
                        <c:v>1911848000</c:v>
                      </c:pt>
                      <c:pt idx="47">
                        <c:v>1819995000</c:v>
                      </c:pt>
                      <c:pt idx="48">
                        <c:v>1742607000</c:v>
                      </c:pt>
                      <c:pt idx="49">
                        <c:v>1764535000</c:v>
                      </c:pt>
                      <c:pt idx="50">
                        <c:v>1617560000</c:v>
                      </c:pt>
                      <c:pt idx="51">
                        <c:v>1450196000</c:v>
                      </c:pt>
                      <c:pt idx="52">
                        <c:v>1552550000</c:v>
                      </c:pt>
                      <c:pt idx="53">
                        <c:v>1538519000</c:v>
                      </c:pt>
                      <c:pt idx="54">
                        <c:v>1420987000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C1F-4B39-A262-49A0B167C2F0}"/>
                  </c:ext>
                </c:extLst>
              </c15:ser>
            </c15:filteredLineSeries>
          </c:ext>
        </c:extLst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Waste Produced</a:t>
                </a:r>
                <a:endParaRPr lang="en-US" sz="1200" baseline="0"/>
              </a:p>
              <a:p>
                <a:pPr>
                  <a:defRPr sz="1200"/>
                </a:pPr>
                <a:r>
                  <a:rPr lang="en-US" sz="1200" baseline="0"/>
                  <a:t>(Metric Tons)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50% Increase in Electricity Generation from Nuclear</a:t>
            </a:r>
          </a:p>
          <a:p>
            <a:pPr>
              <a:defRPr/>
            </a:pPr>
            <a:r>
              <a:rPr lang="en-US"/>
              <a:t>- Electricity Generated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'Electricity Generation'!$A$2:$A$76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'Electricity Generation'!$B$2:$B$76</c:f>
              <c:numCache>
                <c:formatCode>0</c:formatCode>
                <c:ptCount val="75"/>
                <c:pt idx="0">
                  <c:v>135451320000</c:v>
                </c:pt>
                <c:pt idx="1">
                  <c:v>154519994000</c:v>
                </c:pt>
                <c:pt idx="2">
                  <c:v>185203657000</c:v>
                </c:pt>
                <c:pt idx="3">
                  <c:v>195436666000</c:v>
                </c:pt>
                <c:pt idx="4">
                  <c:v>218846325000</c:v>
                </c:pt>
                <c:pt idx="5">
                  <c:v>239145966000</c:v>
                </c:pt>
                <c:pt idx="6">
                  <c:v>301362698000</c:v>
                </c:pt>
                <c:pt idx="7">
                  <c:v>338503484000</c:v>
                </c:pt>
                <c:pt idx="8">
                  <c:v>346386207000</c:v>
                </c:pt>
                <c:pt idx="9">
                  <c:v>344365781000</c:v>
                </c:pt>
                <c:pt idx="10">
                  <c:v>378424210000</c:v>
                </c:pt>
                <c:pt idx="11">
                  <c:v>403067357000</c:v>
                </c:pt>
                <c:pt idx="12">
                  <c:v>421870669000</c:v>
                </c:pt>
                <c:pt idx="13">
                  <c:v>450249238000</c:v>
                </c:pt>
                <c:pt idx="14">
                  <c:v>493926719000</c:v>
                </c:pt>
                <c:pt idx="15">
                  <c:v>526230019000</c:v>
                </c:pt>
                <c:pt idx="16">
                  <c:v>570925951000</c:v>
                </c:pt>
                <c:pt idx="17">
                  <c:v>613474800000</c:v>
                </c:pt>
                <c:pt idx="18">
                  <c:v>630483363000</c:v>
                </c:pt>
                <c:pt idx="19">
                  <c:v>684904580000</c:v>
                </c:pt>
                <c:pt idx="20">
                  <c:v>706001240000</c:v>
                </c:pt>
                <c:pt idx="21">
                  <c:v>704394479000</c:v>
                </c:pt>
                <c:pt idx="22">
                  <c:v>713102454000</c:v>
                </c:pt>
                <c:pt idx="23">
                  <c:v>771131265000</c:v>
                </c:pt>
                <c:pt idx="24">
                  <c:v>847651470000</c:v>
                </c:pt>
                <c:pt idx="25">
                  <c:v>828432921000</c:v>
                </c:pt>
                <c:pt idx="26">
                  <c:v>852786222000</c:v>
                </c:pt>
                <c:pt idx="27">
                  <c:v>944390993000</c:v>
                </c:pt>
                <c:pt idx="28">
                  <c:v>985218596000</c:v>
                </c:pt>
                <c:pt idx="29">
                  <c:v>975742083000</c:v>
                </c:pt>
                <c:pt idx="30">
                  <c:v>1075037091000</c:v>
                </c:pt>
                <c:pt idx="31">
                  <c:v>1161562368000</c:v>
                </c:pt>
                <c:pt idx="32">
                  <c:v>1203203232000</c:v>
                </c:pt>
                <c:pt idx="33">
                  <c:v>1192004204000</c:v>
                </c:pt>
                <c:pt idx="34">
                  <c:v>1259424279000</c:v>
                </c:pt>
                <c:pt idx="35">
                  <c:v>1341680752000</c:v>
                </c:pt>
                <c:pt idx="36">
                  <c:v>1402128125000</c:v>
                </c:pt>
                <c:pt idx="37">
                  <c:v>1385831452000</c:v>
                </c:pt>
                <c:pt idx="38">
                  <c:v>1463781289000</c:v>
                </c:pt>
                <c:pt idx="39">
                  <c:v>1540652774000</c:v>
                </c:pt>
                <c:pt idx="40">
                  <c:v>1562366197000</c:v>
                </c:pt>
                <c:pt idx="41">
                  <c:v>1572108922000</c:v>
                </c:pt>
                <c:pt idx="42">
                  <c:v>1568845635000</c:v>
                </c:pt>
                <c:pt idx="43">
                  <c:v>1597713819000</c:v>
                </c:pt>
                <c:pt idx="44">
                  <c:v>1665464154000</c:v>
                </c:pt>
                <c:pt idx="45">
                  <c:v>1666276091000</c:v>
                </c:pt>
                <c:pt idx="46">
                  <c:v>1686056319000</c:v>
                </c:pt>
                <c:pt idx="47">
                  <c:v>1771972991000</c:v>
                </c:pt>
                <c:pt idx="48">
                  <c:v>1820761761000</c:v>
                </c:pt>
                <c:pt idx="49">
                  <c:v>1850193304000</c:v>
                </c:pt>
                <c:pt idx="50">
                  <c:v>1858617724000</c:v>
                </c:pt>
                <c:pt idx="51">
                  <c:v>1943111290000</c:v>
                </c:pt>
                <c:pt idx="52">
                  <c:v>1882826135000</c:v>
                </c:pt>
                <c:pt idx="53">
                  <c:v>1910612812000</c:v>
                </c:pt>
                <c:pt idx="54">
                  <c:v>1952713826000</c:v>
                </c:pt>
                <c:pt idx="55">
                  <c:v>1957187710000</c:v>
                </c:pt>
                <c:pt idx="56">
                  <c:v>1992053878000</c:v>
                </c:pt>
                <c:pt idx="57">
                  <c:v>1969737146000</c:v>
                </c:pt>
                <c:pt idx="58">
                  <c:v>1998390297000</c:v>
                </c:pt>
                <c:pt idx="59">
                  <c:v>1968837582000</c:v>
                </c:pt>
                <c:pt idx="60">
                  <c:v>1741123025000</c:v>
                </c:pt>
                <c:pt idx="61">
                  <c:v>1827737545000</c:v>
                </c:pt>
                <c:pt idx="62">
                  <c:v>1717890732000</c:v>
                </c:pt>
                <c:pt idx="63">
                  <c:v>1500556855000</c:v>
                </c:pt>
                <c:pt idx="64">
                  <c:v>1567722496000</c:v>
                </c:pt>
                <c:pt idx="65">
                  <c:v>1568774359000</c:v>
                </c:pt>
                <c:pt idx="66">
                  <c:v>1340993299000</c:v>
                </c:pt>
                <c:pt idx="67">
                  <c:v>1229662700000</c:v>
                </c:pt>
                <c:pt idx="68">
                  <c:v>1197837931000</c:v>
                </c:pt>
                <c:pt idx="69">
                  <c:v>1142173011000</c:v>
                </c:pt>
                <c:pt idx="70">
                  <c:v>958731995000</c:v>
                </c:pt>
                <c:pt idx="71">
                  <c:v>767701586000</c:v>
                </c:pt>
                <c:pt idx="72">
                  <c:v>892439982000</c:v>
                </c:pt>
                <c:pt idx="73">
                  <c:v>826096518000</c:v>
                </c:pt>
                <c:pt idx="74">
                  <c:v>670568566000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B21-435A-8525-01CE12181318}"/>
            </c:ext>
          </c:extLst>
        </c:ser>
        <c:ser>
          <c:idx val="3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'Electricity Generation'!$A$2:$A$76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'Electricity Generation'!$C$2:$C$76</c:f>
              <c:numCache>
                <c:formatCode>0</c:formatCode>
                <c:ptCount val="75"/>
                <c:pt idx="0">
                  <c:v>28547232000</c:v>
                </c:pt>
                <c:pt idx="1">
                  <c:v>33734288000</c:v>
                </c:pt>
                <c:pt idx="2">
                  <c:v>28712116000</c:v>
                </c:pt>
                <c:pt idx="3">
                  <c:v>29749761000</c:v>
                </c:pt>
                <c:pt idx="4">
                  <c:v>38404449000</c:v>
                </c:pt>
                <c:pt idx="5">
                  <c:v>31520175000</c:v>
                </c:pt>
                <c:pt idx="6">
                  <c:v>37138308000</c:v>
                </c:pt>
                <c:pt idx="7">
                  <c:v>35946772000</c:v>
                </c:pt>
                <c:pt idx="8">
                  <c:v>40499357000</c:v>
                </c:pt>
                <c:pt idx="9">
                  <c:v>40371540000</c:v>
                </c:pt>
                <c:pt idx="10">
                  <c:v>46839719000</c:v>
                </c:pt>
                <c:pt idx="11">
                  <c:v>47986893000</c:v>
                </c:pt>
                <c:pt idx="12">
                  <c:v>48519376000</c:v>
                </c:pt>
                <c:pt idx="13">
                  <c:v>48879536000</c:v>
                </c:pt>
                <c:pt idx="14">
                  <c:v>52001610000</c:v>
                </c:pt>
                <c:pt idx="15">
                  <c:v>56953712000</c:v>
                </c:pt>
                <c:pt idx="16">
                  <c:v>64801224000</c:v>
                </c:pt>
                <c:pt idx="17">
                  <c:v>78926172000</c:v>
                </c:pt>
                <c:pt idx="18">
                  <c:v>89270724000</c:v>
                </c:pt>
                <c:pt idx="19">
                  <c:v>104275833000</c:v>
                </c:pt>
                <c:pt idx="20">
                  <c:v>137847152000</c:v>
                </c:pt>
                <c:pt idx="21">
                  <c:v>184183402000</c:v>
                </c:pt>
                <c:pt idx="22">
                  <c:v>220225423000</c:v>
                </c:pt>
                <c:pt idx="23">
                  <c:v>274295961000</c:v>
                </c:pt>
                <c:pt idx="24">
                  <c:v>314342926000</c:v>
                </c:pt>
                <c:pt idx="25">
                  <c:v>300930537000</c:v>
                </c:pt>
                <c:pt idx="26">
                  <c:v>289094900000</c:v>
                </c:pt>
                <c:pt idx="27">
                  <c:v>319988136000</c:v>
                </c:pt>
                <c:pt idx="28">
                  <c:v>358178822000</c:v>
                </c:pt>
                <c:pt idx="29">
                  <c:v>365060441000</c:v>
                </c:pt>
                <c:pt idx="30">
                  <c:v>303525209000</c:v>
                </c:pt>
                <c:pt idx="31">
                  <c:v>245994189000</c:v>
                </c:pt>
                <c:pt idx="32">
                  <c:v>206420775000</c:v>
                </c:pt>
                <c:pt idx="33">
                  <c:v>146797490000</c:v>
                </c:pt>
                <c:pt idx="34">
                  <c:v>144498593000</c:v>
                </c:pt>
                <c:pt idx="35">
                  <c:v>119807913000</c:v>
                </c:pt>
                <c:pt idx="36">
                  <c:v>100202273000</c:v>
                </c:pt>
                <c:pt idx="37">
                  <c:v>136584867000</c:v>
                </c:pt>
                <c:pt idx="38">
                  <c:v>118492571000</c:v>
                </c:pt>
                <c:pt idx="39">
                  <c:v>148899561000</c:v>
                </c:pt>
                <c:pt idx="40">
                  <c:v>159004961000</c:v>
                </c:pt>
                <c:pt idx="41">
                  <c:v>118863929000</c:v>
                </c:pt>
                <c:pt idx="42">
                  <c:v>112798164000</c:v>
                </c:pt>
                <c:pt idx="43">
                  <c:v>92237912000</c:v>
                </c:pt>
                <c:pt idx="44">
                  <c:v>105425325000</c:v>
                </c:pt>
                <c:pt idx="45">
                  <c:v>98676618000</c:v>
                </c:pt>
                <c:pt idx="46">
                  <c:v>68145850999.999992</c:v>
                </c:pt>
                <c:pt idx="47">
                  <c:v>74782864000</c:v>
                </c:pt>
                <c:pt idx="48">
                  <c:v>86479050000</c:v>
                </c:pt>
                <c:pt idx="49">
                  <c:v>122211090000</c:v>
                </c:pt>
                <c:pt idx="50">
                  <c:v>111539127000</c:v>
                </c:pt>
                <c:pt idx="51">
                  <c:v>105192123000</c:v>
                </c:pt>
                <c:pt idx="52">
                  <c:v>119148890000</c:v>
                </c:pt>
                <c:pt idx="53">
                  <c:v>89733268000</c:v>
                </c:pt>
                <c:pt idx="54">
                  <c:v>113697200000</c:v>
                </c:pt>
                <c:pt idx="55">
                  <c:v>114678306000</c:v>
                </c:pt>
                <c:pt idx="56">
                  <c:v>116481854000</c:v>
                </c:pt>
                <c:pt idx="57">
                  <c:v>59708237000</c:v>
                </c:pt>
                <c:pt idx="58">
                  <c:v>61306315000</c:v>
                </c:pt>
                <c:pt idx="59">
                  <c:v>42881220000</c:v>
                </c:pt>
                <c:pt idx="60">
                  <c:v>35811025000</c:v>
                </c:pt>
                <c:pt idx="61">
                  <c:v>34678725000</c:v>
                </c:pt>
                <c:pt idx="62">
                  <c:v>28202160000</c:v>
                </c:pt>
                <c:pt idx="63">
                  <c:v>20071757000</c:v>
                </c:pt>
                <c:pt idx="64">
                  <c:v>24509663000</c:v>
                </c:pt>
                <c:pt idx="65">
                  <c:v>28042889000</c:v>
                </c:pt>
                <c:pt idx="66">
                  <c:v>26505152000</c:v>
                </c:pt>
                <c:pt idx="67">
                  <c:v>22710470000</c:v>
                </c:pt>
                <c:pt idx="68">
                  <c:v>20039388000</c:v>
                </c:pt>
                <c:pt idx="69">
                  <c:v>23928476000</c:v>
                </c:pt>
                <c:pt idx="70">
                  <c:v>17220152000</c:v>
                </c:pt>
                <c:pt idx="71">
                  <c:v>16333431000</c:v>
                </c:pt>
                <c:pt idx="72">
                  <c:v>18308358000</c:v>
                </c:pt>
                <c:pt idx="73">
                  <c:v>21826556000</c:v>
                </c:pt>
                <c:pt idx="74">
                  <c:v>15388370000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B21-435A-8525-01CE12181318}"/>
            </c:ext>
          </c:extLst>
        </c:ser>
        <c:ser>
          <c:idx val="4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'Electricity Generation'!$A$2:$A$76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'Electricity Generation'!$D$2:$D$76</c:f>
              <c:numCache>
                <c:formatCode>0</c:formatCode>
                <c:ptCount val="75"/>
                <c:pt idx="0">
                  <c:v>36966709000</c:v>
                </c:pt>
                <c:pt idx="1">
                  <c:v>44559159000</c:v>
                </c:pt>
                <c:pt idx="2">
                  <c:v>56615678000</c:v>
                </c:pt>
                <c:pt idx="3">
                  <c:v>68453088000</c:v>
                </c:pt>
                <c:pt idx="4">
                  <c:v>79790975000</c:v>
                </c:pt>
                <c:pt idx="5">
                  <c:v>93688271000</c:v>
                </c:pt>
                <c:pt idx="6">
                  <c:v>95285441000</c:v>
                </c:pt>
                <c:pt idx="7">
                  <c:v>104037208000</c:v>
                </c:pt>
                <c:pt idx="8">
                  <c:v>114212525000</c:v>
                </c:pt>
                <c:pt idx="9">
                  <c:v>119759302000</c:v>
                </c:pt>
                <c:pt idx="10">
                  <c:v>146619391000</c:v>
                </c:pt>
                <c:pt idx="11">
                  <c:v>157969787000</c:v>
                </c:pt>
                <c:pt idx="12">
                  <c:v>169285998000</c:v>
                </c:pt>
                <c:pt idx="13">
                  <c:v>184301293000</c:v>
                </c:pt>
                <c:pt idx="14">
                  <c:v>201602073000</c:v>
                </c:pt>
                <c:pt idx="15">
                  <c:v>220038479000</c:v>
                </c:pt>
                <c:pt idx="16">
                  <c:v>221559434000</c:v>
                </c:pt>
                <c:pt idx="17">
                  <c:v>251151562000</c:v>
                </c:pt>
                <c:pt idx="18">
                  <c:v>264805784999.99997</c:v>
                </c:pt>
                <c:pt idx="19">
                  <c:v>304432723000</c:v>
                </c:pt>
                <c:pt idx="20">
                  <c:v>333278945000</c:v>
                </c:pt>
                <c:pt idx="21">
                  <c:v>372890063000</c:v>
                </c:pt>
                <c:pt idx="22">
                  <c:v>374030784000</c:v>
                </c:pt>
                <c:pt idx="23">
                  <c:v>375747796000</c:v>
                </c:pt>
                <c:pt idx="24">
                  <c:v>340858192000</c:v>
                </c:pt>
                <c:pt idx="25">
                  <c:v>320065088000</c:v>
                </c:pt>
                <c:pt idx="26">
                  <c:v>299778408000</c:v>
                </c:pt>
                <c:pt idx="27">
                  <c:v>294623911000</c:v>
                </c:pt>
                <c:pt idx="28">
                  <c:v>305504859000</c:v>
                </c:pt>
                <c:pt idx="29">
                  <c:v>305390836000</c:v>
                </c:pt>
                <c:pt idx="30">
                  <c:v>329485107000</c:v>
                </c:pt>
                <c:pt idx="31">
                  <c:v>346239900000</c:v>
                </c:pt>
                <c:pt idx="32">
                  <c:v>345777173000</c:v>
                </c:pt>
                <c:pt idx="33">
                  <c:v>305259749000</c:v>
                </c:pt>
                <c:pt idx="34">
                  <c:v>274098457999.99997</c:v>
                </c:pt>
                <c:pt idx="35">
                  <c:v>297393596000</c:v>
                </c:pt>
                <c:pt idx="36">
                  <c:v>291945965000</c:v>
                </c:pt>
                <c:pt idx="37">
                  <c:v>248508433000</c:v>
                </c:pt>
                <c:pt idx="38">
                  <c:v>272620803000</c:v>
                </c:pt>
                <c:pt idx="39">
                  <c:v>252800704000</c:v>
                </c:pt>
                <c:pt idx="40">
                  <c:v>297295127000</c:v>
                </c:pt>
                <c:pt idx="41">
                  <c:v>309486351000</c:v>
                </c:pt>
                <c:pt idx="42">
                  <c:v>317773359000</c:v>
                </c:pt>
                <c:pt idx="43">
                  <c:v>334274122000</c:v>
                </c:pt>
                <c:pt idx="44">
                  <c:v>342221829000</c:v>
                </c:pt>
                <c:pt idx="45">
                  <c:v>385689325000</c:v>
                </c:pt>
                <c:pt idx="46">
                  <c:v>419178592000</c:v>
                </c:pt>
                <c:pt idx="47">
                  <c:v>378757294000</c:v>
                </c:pt>
                <c:pt idx="48">
                  <c:v>399595822000</c:v>
                </c:pt>
                <c:pt idx="49">
                  <c:v>449292578000</c:v>
                </c:pt>
                <c:pt idx="50">
                  <c:v>472995956000</c:v>
                </c:pt>
                <c:pt idx="51">
                  <c:v>517977999000</c:v>
                </c:pt>
                <c:pt idx="52">
                  <c:v>554939682000</c:v>
                </c:pt>
                <c:pt idx="53">
                  <c:v>607683244000</c:v>
                </c:pt>
                <c:pt idx="54">
                  <c:v>567303389000</c:v>
                </c:pt>
                <c:pt idx="55">
                  <c:v>627171620000</c:v>
                </c:pt>
                <c:pt idx="56">
                  <c:v>683828924000</c:v>
                </c:pt>
                <c:pt idx="57">
                  <c:v>734416873000</c:v>
                </c:pt>
                <c:pt idx="58">
                  <c:v>814751904000</c:v>
                </c:pt>
                <c:pt idx="59">
                  <c:v>802371511000</c:v>
                </c:pt>
                <c:pt idx="60">
                  <c:v>841005651000</c:v>
                </c:pt>
                <c:pt idx="61">
                  <c:v>901389416000</c:v>
                </c:pt>
                <c:pt idx="62">
                  <c:v>926290376000</c:v>
                </c:pt>
                <c:pt idx="63">
                  <c:v>1132791082000</c:v>
                </c:pt>
                <c:pt idx="64">
                  <c:v>1028948774000</c:v>
                </c:pt>
                <c:pt idx="65">
                  <c:v>1033198483000</c:v>
                </c:pt>
                <c:pt idx="66">
                  <c:v>1238842100000</c:v>
                </c:pt>
                <c:pt idx="67">
                  <c:v>1280343820000</c:v>
                </c:pt>
                <c:pt idx="68">
                  <c:v>1198013534000</c:v>
                </c:pt>
                <c:pt idx="69">
                  <c:v>1368532451000</c:v>
                </c:pt>
                <c:pt idx="70">
                  <c:v>1479857891000</c:v>
                </c:pt>
                <c:pt idx="71">
                  <c:v>1522299080000</c:v>
                </c:pt>
                <c:pt idx="72">
                  <c:v>1476603388000</c:v>
                </c:pt>
                <c:pt idx="73">
                  <c:v>1582686971000</c:v>
                </c:pt>
                <c:pt idx="74">
                  <c:v>1699855506000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B21-435A-8525-01CE12181318}"/>
            </c:ext>
          </c:extLst>
        </c:ser>
        <c:ser>
          <c:idx val="5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'Electricity Generation'!$A$2:$A$76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'Electricity Generation'!$F$2:$F$76</c:f>
              <c:numCache>
                <c:formatCode>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9670000</c:v>
                </c:pt>
                <c:pt idx="9">
                  <c:v>164691000</c:v>
                </c:pt>
                <c:pt idx="10">
                  <c:v>188101000</c:v>
                </c:pt>
                <c:pt idx="11">
                  <c:v>518182000</c:v>
                </c:pt>
                <c:pt idx="12">
                  <c:v>1692149000</c:v>
                </c:pt>
                <c:pt idx="13">
                  <c:v>2269685000</c:v>
                </c:pt>
                <c:pt idx="14">
                  <c:v>3211836000</c:v>
                </c:pt>
                <c:pt idx="15">
                  <c:v>3342743000</c:v>
                </c:pt>
                <c:pt idx="16">
                  <c:v>3656699000</c:v>
                </c:pt>
                <c:pt idx="17">
                  <c:v>5519909000</c:v>
                </c:pt>
                <c:pt idx="18">
                  <c:v>7655214000</c:v>
                </c:pt>
                <c:pt idx="19">
                  <c:v>12528419000</c:v>
                </c:pt>
                <c:pt idx="20">
                  <c:v>13927839000</c:v>
                </c:pt>
                <c:pt idx="21">
                  <c:v>21804448000</c:v>
                </c:pt>
                <c:pt idx="22">
                  <c:v>38104545000</c:v>
                </c:pt>
                <c:pt idx="23">
                  <c:v>54091135000</c:v>
                </c:pt>
                <c:pt idx="24">
                  <c:v>83479463000</c:v>
                </c:pt>
                <c:pt idx="25">
                  <c:v>113975740000</c:v>
                </c:pt>
                <c:pt idx="26">
                  <c:v>172505075000</c:v>
                </c:pt>
                <c:pt idx="27">
                  <c:v>191103531000</c:v>
                </c:pt>
                <c:pt idx="28">
                  <c:v>250883283000</c:v>
                </c:pt>
                <c:pt idx="29">
                  <c:v>276403070000</c:v>
                </c:pt>
                <c:pt idx="30">
                  <c:v>255154623000</c:v>
                </c:pt>
                <c:pt idx="31">
                  <c:v>251115575000</c:v>
                </c:pt>
                <c:pt idx="32">
                  <c:v>272673503000.00003</c:v>
                </c:pt>
                <c:pt idx="33">
                  <c:v>282773248000</c:v>
                </c:pt>
                <c:pt idx="34">
                  <c:v>293677119000</c:v>
                </c:pt>
                <c:pt idx="35">
                  <c:v>327633549000</c:v>
                </c:pt>
                <c:pt idx="36">
                  <c:v>383690727000</c:v>
                </c:pt>
                <c:pt idx="37">
                  <c:v>414038063000</c:v>
                </c:pt>
                <c:pt idx="38">
                  <c:v>455270382000</c:v>
                </c:pt>
                <c:pt idx="39">
                  <c:v>526973047000</c:v>
                </c:pt>
                <c:pt idx="40">
                  <c:v>529354716999.99994</c:v>
                </c:pt>
                <c:pt idx="41">
                  <c:v>576861678000</c:v>
                </c:pt>
                <c:pt idx="42">
                  <c:v>612565087000</c:v>
                </c:pt>
                <c:pt idx="43">
                  <c:v>618776263000</c:v>
                </c:pt>
                <c:pt idx="44">
                  <c:v>610291214000</c:v>
                </c:pt>
                <c:pt idx="45">
                  <c:v>640439832000</c:v>
                </c:pt>
                <c:pt idx="46">
                  <c:v>673402123000</c:v>
                </c:pt>
                <c:pt idx="47">
                  <c:v>674728546000</c:v>
                </c:pt>
                <c:pt idx="48">
                  <c:v>628644171000</c:v>
                </c:pt>
                <c:pt idx="49">
                  <c:v>673702104000</c:v>
                </c:pt>
                <c:pt idx="50">
                  <c:v>728254124000</c:v>
                </c:pt>
                <c:pt idx="51">
                  <c:v>753892940000</c:v>
                </c:pt>
                <c:pt idx="52">
                  <c:v>768826308000</c:v>
                </c:pt>
                <c:pt idx="53">
                  <c:v>780064087000</c:v>
                </c:pt>
                <c:pt idx="54">
                  <c:v>763732695000</c:v>
                </c:pt>
                <c:pt idx="55">
                  <c:v>788528387000</c:v>
                </c:pt>
                <c:pt idx="56">
                  <c:v>781986365000</c:v>
                </c:pt>
                <c:pt idx="57">
                  <c:v>787218636000</c:v>
                </c:pt>
                <c:pt idx="58">
                  <c:v>806424753000</c:v>
                </c:pt>
                <c:pt idx="59">
                  <c:v>806208435000</c:v>
                </c:pt>
                <c:pt idx="60">
                  <c:v>798854585000</c:v>
                </c:pt>
                <c:pt idx="61">
                  <c:v>806968301000</c:v>
                </c:pt>
                <c:pt idx="62">
                  <c:v>790204367000</c:v>
                </c:pt>
                <c:pt idx="63">
                  <c:v>769331249000</c:v>
                </c:pt>
                <c:pt idx="64">
                  <c:v>789016473000</c:v>
                </c:pt>
                <c:pt idx="65">
                  <c:v>797165982000</c:v>
                </c:pt>
                <c:pt idx="66">
                  <c:v>797177877000</c:v>
                </c:pt>
                <c:pt idx="67">
                  <c:v>805693948000</c:v>
                </c:pt>
                <c:pt idx="68">
                  <c:v>804949635000</c:v>
                </c:pt>
                <c:pt idx="69">
                  <c:v>807084477000</c:v>
                </c:pt>
                <c:pt idx="70">
                  <c:v>809409262000</c:v>
                </c:pt>
                <c:pt idx="71">
                  <c:v>789878863000</c:v>
                </c:pt>
                <c:pt idx="72">
                  <c:v>779644595000</c:v>
                </c:pt>
                <c:pt idx="73">
                  <c:v>771537176000</c:v>
                </c:pt>
                <c:pt idx="74">
                  <c:v>774873169000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B21-435A-8525-01CE12181318}"/>
            </c:ext>
          </c:extLst>
        </c:ser>
        <c:ser>
          <c:idx val="10"/>
          <c:order val="5"/>
          <c:tx>
            <c:v>Simulated Coal</c:v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'Analysis-Prediction'!$M$162:$M$236</c:f>
              <c:numCache>
                <c:formatCode>0</c:formatCode>
                <c:ptCount val="75"/>
                <c:pt idx="0">
                  <c:v>135451320000</c:v>
                </c:pt>
                <c:pt idx="1">
                  <c:v>154519994000</c:v>
                </c:pt>
                <c:pt idx="2">
                  <c:v>185203657000</c:v>
                </c:pt>
                <c:pt idx="3">
                  <c:v>195436666000</c:v>
                </c:pt>
                <c:pt idx="4">
                  <c:v>218846325000</c:v>
                </c:pt>
                <c:pt idx="5">
                  <c:v>239145966000</c:v>
                </c:pt>
                <c:pt idx="6">
                  <c:v>301362698000</c:v>
                </c:pt>
                <c:pt idx="7">
                  <c:v>338503484000</c:v>
                </c:pt>
                <c:pt idx="8">
                  <c:v>346384595333.33331</c:v>
                </c:pt>
                <c:pt idx="9">
                  <c:v>344338332500</c:v>
                </c:pt>
                <c:pt idx="10">
                  <c:v>378392859833.33331</c:v>
                </c:pt>
                <c:pt idx="11">
                  <c:v>402980993333.33331</c:v>
                </c:pt>
                <c:pt idx="12">
                  <c:v>421588644166.66669</c:v>
                </c:pt>
                <c:pt idx="13">
                  <c:v>449870957166.66669</c:v>
                </c:pt>
                <c:pt idx="14">
                  <c:v>493391413000</c:v>
                </c:pt>
                <c:pt idx="15">
                  <c:v>525672895166.66669</c:v>
                </c:pt>
                <c:pt idx="16">
                  <c:v>570316501166.66663</c:v>
                </c:pt>
                <c:pt idx="17">
                  <c:v>612554815166.66663</c:v>
                </c:pt>
                <c:pt idx="18">
                  <c:v>629207494000</c:v>
                </c:pt>
                <c:pt idx="19">
                  <c:v>682816510166.66663</c:v>
                </c:pt>
                <c:pt idx="20">
                  <c:v>703679933500</c:v>
                </c:pt>
                <c:pt idx="21">
                  <c:v>700760404333.33337</c:v>
                </c:pt>
                <c:pt idx="22">
                  <c:v>706751696500</c:v>
                </c:pt>
                <c:pt idx="23">
                  <c:v>762116075833.33337</c:v>
                </c:pt>
                <c:pt idx="24">
                  <c:v>833738226166.66663</c:v>
                </c:pt>
                <c:pt idx="25">
                  <c:v>809436964333.33337</c:v>
                </c:pt>
                <c:pt idx="26">
                  <c:v>824035376166.66663</c:v>
                </c:pt>
                <c:pt idx="27">
                  <c:v>912540404500</c:v>
                </c:pt>
                <c:pt idx="28">
                  <c:v>943404715500</c:v>
                </c:pt>
                <c:pt idx="29">
                  <c:v>929674904666.66663</c:v>
                </c:pt>
                <c:pt idx="30">
                  <c:v>1032511320500</c:v>
                </c:pt>
                <c:pt idx="31">
                  <c:v>1119709772166.6667</c:v>
                </c:pt>
                <c:pt idx="32">
                  <c:v>1157757648166.6667</c:v>
                </c:pt>
                <c:pt idx="33">
                  <c:v>1144875329333.3333</c:v>
                </c:pt>
                <c:pt idx="34">
                  <c:v>1210478092500</c:v>
                </c:pt>
                <c:pt idx="35">
                  <c:v>1287075160500</c:v>
                </c:pt>
                <c:pt idx="36">
                  <c:v>1338179670500</c:v>
                </c:pt>
                <c:pt idx="37">
                  <c:v>1316825108166.6667</c:v>
                </c:pt>
                <c:pt idx="38">
                  <c:v>1387902892000</c:v>
                </c:pt>
                <c:pt idx="39">
                  <c:v>1452823932833.3333</c:v>
                </c:pt>
                <c:pt idx="40">
                  <c:v>1474140410833.3333</c:v>
                </c:pt>
                <c:pt idx="41">
                  <c:v>1475965309000</c:v>
                </c:pt>
                <c:pt idx="42">
                  <c:v>1466751453833.3333</c:v>
                </c:pt>
                <c:pt idx="43">
                  <c:v>1483692976666.6665</c:v>
                </c:pt>
                <c:pt idx="44">
                  <c:v>1563748951666.6667</c:v>
                </c:pt>
                <c:pt idx="45">
                  <c:v>1551472765000</c:v>
                </c:pt>
                <c:pt idx="46">
                  <c:v>1529734795666.6665</c:v>
                </c:pt>
                <c:pt idx="47">
                  <c:v>1621846339666.6665</c:v>
                </c:pt>
                <c:pt idx="48">
                  <c:v>1697692754000</c:v>
                </c:pt>
                <c:pt idx="49">
                  <c:v>1737909620000</c:v>
                </c:pt>
                <c:pt idx="50">
                  <c:v>1727405476333.3335</c:v>
                </c:pt>
                <c:pt idx="51">
                  <c:v>1797005766333.3335</c:v>
                </c:pt>
                <c:pt idx="52">
                  <c:v>1745699589000</c:v>
                </c:pt>
                <c:pt idx="53">
                  <c:v>1740324717666.6665</c:v>
                </c:pt>
                <c:pt idx="54">
                  <c:v>1811833461000</c:v>
                </c:pt>
                <c:pt idx="55">
                  <c:v>1809023220333.3335</c:v>
                </c:pt>
                <c:pt idx="56">
                  <c:v>1847873610333.3335</c:v>
                </c:pt>
                <c:pt idx="57">
                  <c:v>1767039171000</c:v>
                </c:pt>
                <c:pt idx="58">
                  <c:v>1790888361000</c:v>
                </c:pt>
                <c:pt idx="59">
                  <c:v>1742982657000</c:v>
                </c:pt>
                <c:pt idx="60">
                  <c:v>1510649188333.3335</c:v>
                </c:pt>
                <c:pt idx="61">
                  <c:v>1593426836333.3335</c:v>
                </c:pt>
                <c:pt idx="62">
                  <c:v>1482691436333.3335</c:v>
                </c:pt>
                <c:pt idx="63">
                  <c:v>1264184862333.3335</c:v>
                </c:pt>
                <c:pt idx="64">
                  <c:v>1329226668000</c:v>
                </c:pt>
                <c:pt idx="65">
                  <c:v>1331095254000</c:v>
                </c:pt>
                <c:pt idx="66">
                  <c:v>1101772492000</c:v>
                </c:pt>
                <c:pt idx="67">
                  <c:v>983808520666.66675</c:v>
                </c:pt>
                <c:pt idx="68">
                  <c:v>949560774000</c:v>
                </c:pt>
                <c:pt idx="69">
                  <c:v>897073328000</c:v>
                </c:pt>
                <c:pt idx="70">
                  <c:v>706149059666.66675</c:v>
                </c:pt>
                <c:pt idx="71">
                  <c:v>520742062666.66669</c:v>
                </c:pt>
                <c:pt idx="72">
                  <c:v>650866808333.33325</c:v>
                </c:pt>
                <c:pt idx="73">
                  <c:v>590744015333.33325</c:v>
                </c:pt>
                <c:pt idx="74">
                  <c:v>427665879666.66663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21-435A-8525-01CE12181318}"/>
            </c:ext>
          </c:extLst>
        </c:ser>
        <c:ser>
          <c:idx val="7"/>
          <c:order val="6"/>
          <c:tx>
            <c:v>Simulated Petroleum</c:v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'Analysis-Prediction'!$D$162:$D$236</c:f>
              <c:numCache>
                <c:formatCode>0</c:formatCode>
                <c:ptCount val="75"/>
                <c:pt idx="0">
                  <c:v>28547232000</c:v>
                </c:pt>
                <c:pt idx="1">
                  <c:v>33734288000</c:v>
                </c:pt>
                <c:pt idx="2">
                  <c:v>28712116000</c:v>
                </c:pt>
                <c:pt idx="3">
                  <c:v>29749761000</c:v>
                </c:pt>
                <c:pt idx="4">
                  <c:v>38404449000</c:v>
                </c:pt>
                <c:pt idx="5">
                  <c:v>31520175000</c:v>
                </c:pt>
                <c:pt idx="6">
                  <c:v>37138308000</c:v>
                </c:pt>
                <c:pt idx="7">
                  <c:v>35946772000</c:v>
                </c:pt>
                <c:pt idx="8">
                  <c:v>40497745333.333336</c:v>
                </c:pt>
                <c:pt idx="9">
                  <c:v>40344091500</c:v>
                </c:pt>
                <c:pt idx="10">
                  <c:v>46808368833.333336</c:v>
                </c:pt>
                <c:pt idx="11">
                  <c:v>47900529333.333336</c:v>
                </c:pt>
                <c:pt idx="12">
                  <c:v>48237351166.666664</c:v>
                </c:pt>
                <c:pt idx="13">
                  <c:v>48501255166.666664</c:v>
                </c:pt>
                <c:pt idx="14">
                  <c:v>51466304000</c:v>
                </c:pt>
                <c:pt idx="15">
                  <c:v>56396588166.666664</c:v>
                </c:pt>
                <c:pt idx="16">
                  <c:v>64191774166.666664</c:v>
                </c:pt>
                <c:pt idx="17">
                  <c:v>78006187166.666672</c:v>
                </c:pt>
                <c:pt idx="18">
                  <c:v>87994855000</c:v>
                </c:pt>
                <c:pt idx="19">
                  <c:v>102187763166.66667</c:v>
                </c:pt>
                <c:pt idx="20">
                  <c:v>135525845500</c:v>
                </c:pt>
                <c:pt idx="21">
                  <c:v>180549327333.33334</c:v>
                </c:pt>
                <c:pt idx="22">
                  <c:v>213874665500</c:v>
                </c:pt>
                <c:pt idx="23">
                  <c:v>265280771833.33334</c:v>
                </c:pt>
                <c:pt idx="24">
                  <c:v>300429682166.66669</c:v>
                </c:pt>
                <c:pt idx="25">
                  <c:v>281934580333.33331</c:v>
                </c:pt>
                <c:pt idx="26">
                  <c:v>260344054166.66666</c:v>
                </c:pt>
                <c:pt idx="27">
                  <c:v>288137547500</c:v>
                </c:pt>
                <c:pt idx="28">
                  <c:v>316364941500</c:v>
                </c:pt>
                <c:pt idx="29">
                  <c:v>318993262666.66669</c:v>
                </c:pt>
                <c:pt idx="30">
                  <c:v>260999438500</c:v>
                </c:pt>
                <c:pt idx="31">
                  <c:v>204141593166.66666</c:v>
                </c:pt>
                <c:pt idx="32">
                  <c:v>160975191166.66666</c:v>
                </c:pt>
                <c:pt idx="33">
                  <c:v>99668615333.333344</c:v>
                </c:pt>
                <c:pt idx="34">
                  <c:v>95552406500</c:v>
                </c:pt>
                <c:pt idx="35">
                  <c:v>65202321500</c:v>
                </c:pt>
                <c:pt idx="36">
                  <c:v>36253818500</c:v>
                </c:pt>
                <c:pt idx="37">
                  <c:v>67578523166.666672</c:v>
                </c:pt>
                <c:pt idx="38">
                  <c:v>42614174000</c:v>
                </c:pt>
                <c:pt idx="39">
                  <c:v>61070719833.333328</c:v>
                </c:pt>
                <c:pt idx="40">
                  <c:v>70779174833.333344</c:v>
                </c:pt>
                <c:pt idx="41">
                  <c:v>22720316000</c:v>
                </c:pt>
                <c:pt idx="42">
                  <c:v>10703982833.333328</c:v>
                </c:pt>
                <c:pt idx="43">
                  <c:v>0</c:v>
                </c:pt>
                <c:pt idx="44">
                  <c:v>3710122666.6666718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9927406000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21-435A-8525-01CE12181318}"/>
            </c:ext>
          </c:extLst>
        </c:ser>
        <c:ser>
          <c:idx val="1"/>
          <c:order val="7"/>
          <c:tx>
            <c:v>Simulated Natural Gas</c:v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'Analysis-Prediction'!$F$162:$F$236</c:f>
              <c:numCache>
                <c:formatCode>0</c:formatCode>
                <c:ptCount val="75"/>
                <c:pt idx="0">
                  <c:v>36966709000</c:v>
                </c:pt>
                <c:pt idx="1">
                  <c:v>44559159000</c:v>
                </c:pt>
                <c:pt idx="2">
                  <c:v>56615678000</c:v>
                </c:pt>
                <c:pt idx="3">
                  <c:v>68453088000</c:v>
                </c:pt>
                <c:pt idx="4">
                  <c:v>79790975000</c:v>
                </c:pt>
                <c:pt idx="5">
                  <c:v>93688271000</c:v>
                </c:pt>
                <c:pt idx="6">
                  <c:v>95285441000</c:v>
                </c:pt>
                <c:pt idx="7">
                  <c:v>104037208000</c:v>
                </c:pt>
                <c:pt idx="8">
                  <c:v>114210913333.33333</c:v>
                </c:pt>
                <c:pt idx="9">
                  <c:v>119731853500</c:v>
                </c:pt>
                <c:pt idx="10">
                  <c:v>146588040833.33334</c:v>
                </c:pt>
                <c:pt idx="11">
                  <c:v>157883423333.33334</c:v>
                </c:pt>
                <c:pt idx="12">
                  <c:v>169003973166.66666</c:v>
                </c:pt>
                <c:pt idx="13">
                  <c:v>183923012166.66666</c:v>
                </c:pt>
                <c:pt idx="14">
                  <c:v>201066767000</c:v>
                </c:pt>
                <c:pt idx="15">
                  <c:v>219481355166.66666</c:v>
                </c:pt>
                <c:pt idx="16">
                  <c:v>220949984166.66666</c:v>
                </c:pt>
                <c:pt idx="17">
                  <c:v>250231577166.66666</c:v>
                </c:pt>
                <c:pt idx="18">
                  <c:v>263529915999.99997</c:v>
                </c:pt>
                <c:pt idx="19">
                  <c:v>302344653166.66669</c:v>
                </c:pt>
                <c:pt idx="20">
                  <c:v>330957638500</c:v>
                </c:pt>
                <c:pt idx="21">
                  <c:v>369255988333.33331</c:v>
                </c:pt>
                <c:pt idx="22">
                  <c:v>367680026500</c:v>
                </c:pt>
                <c:pt idx="23">
                  <c:v>366732606833.33331</c:v>
                </c:pt>
                <c:pt idx="24">
                  <c:v>326944948166.66669</c:v>
                </c:pt>
                <c:pt idx="25">
                  <c:v>301069131333.33331</c:v>
                </c:pt>
                <c:pt idx="26">
                  <c:v>271027562166.66666</c:v>
                </c:pt>
                <c:pt idx="27">
                  <c:v>262773322500</c:v>
                </c:pt>
                <c:pt idx="28">
                  <c:v>263690978500</c:v>
                </c:pt>
                <c:pt idx="29">
                  <c:v>259323657666.66666</c:v>
                </c:pt>
                <c:pt idx="30">
                  <c:v>286959336500</c:v>
                </c:pt>
                <c:pt idx="31">
                  <c:v>304387304166.66669</c:v>
                </c:pt>
                <c:pt idx="32">
                  <c:v>300331589166.66669</c:v>
                </c:pt>
                <c:pt idx="33">
                  <c:v>258130874333.33334</c:v>
                </c:pt>
                <c:pt idx="34">
                  <c:v>225152271499.99997</c:v>
                </c:pt>
                <c:pt idx="35">
                  <c:v>242788004500</c:v>
                </c:pt>
                <c:pt idx="36">
                  <c:v>227997510500</c:v>
                </c:pt>
                <c:pt idx="37">
                  <c:v>179502089166.66669</c:v>
                </c:pt>
                <c:pt idx="38">
                  <c:v>196742406000</c:v>
                </c:pt>
                <c:pt idx="39">
                  <c:v>164971862833.33331</c:v>
                </c:pt>
                <c:pt idx="40">
                  <c:v>209069340833.33334</c:v>
                </c:pt>
                <c:pt idx="41">
                  <c:v>213342738000</c:v>
                </c:pt>
                <c:pt idx="42">
                  <c:v>215679177833.33331</c:v>
                </c:pt>
                <c:pt idx="43">
                  <c:v>231144744833.33331</c:v>
                </c:pt>
                <c:pt idx="44">
                  <c:v>240506626666.66669</c:v>
                </c:pt>
                <c:pt idx="45">
                  <c:v>278949353000</c:v>
                </c:pt>
                <c:pt idx="46">
                  <c:v>306944904833.33331</c:v>
                </c:pt>
                <c:pt idx="47">
                  <c:v>266302536333.33331</c:v>
                </c:pt>
                <c:pt idx="48">
                  <c:v>294821793500</c:v>
                </c:pt>
                <c:pt idx="49">
                  <c:v>337008894000</c:v>
                </c:pt>
                <c:pt idx="50">
                  <c:v>351620268666.66669</c:v>
                </c:pt>
                <c:pt idx="51">
                  <c:v>392329175666.66669</c:v>
                </c:pt>
                <c:pt idx="52">
                  <c:v>426801964000</c:v>
                </c:pt>
                <c:pt idx="53">
                  <c:v>477672562833.33331</c:v>
                </c:pt>
                <c:pt idx="54">
                  <c:v>440014606500</c:v>
                </c:pt>
                <c:pt idx="55">
                  <c:v>495750222166.66669</c:v>
                </c:pt>
                <c:pt idx="56">
                  <c:v>553497863166.66663</c:v>
                </c:pt>
                <c:pt idx="57">
                  <c:v>603213767000</c:v>
                </c:pt>
                <c:pt idx="58">
                  <c:v>680347778500</c:v>
                </c:pt>
                <c:pt idx="59">
                  <c:v>668003438500</c:v>
                </c:pt>
                <c:pt idx="60">
                  <c:v>707863220166.66663</c:v>
                </c:pt>
                <c:pt idx="61">
                  <c:v>766894699166.66663</c:v>
                </c:pt>
                <c:pt idx="62">
                  <c:v>794589648166.66663</c:v>
                </c:pt>
                <c:pt idx="63">
                  <c:v>1004569207166.6666</c:v>
                </c:pt>
                <c:pt idx="64">
                  <c:v>897446028500</c:v>
                </c:pt>
                <c:pt idx="65">
                  <c:v>900337486000</c:v>
                </c:pt>
                <c:pt idx="66">
                  <c:v>1105979120500</c:v>
                </c:pt>
                <c:pt idx="67">
                  <c:v>1146061495333.3333</c:v>
                </c:pt>
                <c:pt idx="68">
                  <c:v>1063855261500</c:v>
                </c:pt>
                <c:pt idx="69">
                  <c:v>1234018371500</c:v>
                </c:pt>
                <c:pt idx="70">
                  <c:v>1344956347333.3333</c:v>
                </c:pt>
                <c:pt idx="71">
                  <c:v>1390652602833.3333</c:v>
                </c:pt>
                <c:pt idx="72">
                  <c:v>1346662622166.6667</c:v>
                </c:pt>
                <c:pt idx="73">
                  <c:v>1454097441666.6667</c:v>
                </c:pt>
                <c:pt idx="74">
                  <c:v>1570709977833.3333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21-435A-8525-01CE12181318}"/>
            </c:ext>
          </c:extLst>
        </c:ser>
        <c:ser>
          <c:idx val="11"/>
          <c:order val="8"/>
          <c:tx>
            <c:v>Simulated Nuclear</c:v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'Analysis-Prediction'!$H$162:$H$236</c:f>
              <c:numCache>
                <c:formatCode>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14505000</c:v>
                </c:pt>
                <c:pt idx="9">
                  <c:v>247036500</c:v>
                </c:pt>
                <c:pt idx="10">
                  <c:v>282151500</c:v>
                </c:pt>
                <c:pt idx="11">
                  <c:v>777273000</c:v>
                </c:pt>
                <c:pt idx="12">
                  <c:v>2538223500</c:v>
                </c:pt>
                <c:pt idx="13">
                  <c:v>3404527500</c:v>
                </c:pt>
                <c:pt idx="14">
                  <c:v>4817754000</c:v>
                </c:pt>
                <c:pt idx="15">
                  <c:v>5014114500</c:v>
                </c:pt>
                <c:pt idx="16">
                  <c:v>5485048500</c:v>
                </c:pt>
                <c:pt idx="17">
                  <c:v>8279863500</c:v>
                </c:pt>
                <c:pt idx="18">
                  <c:v>11482821000</c:v>
                </c:pt>
                <c:pt idx="19">
                  <c:v>18792628500</c:v>
                </c:pt>
                <c:pt idx="20">
                  <c:v>20891758500</c:v>
                </c:pt>
                <c:pt idx="21">
                  <c:v>32706672000</c:v>
                </c:pt>
                <c:pt idx="22">
                  <c:v>57156817500</c:v>
                </c:pt>
                <c:pt idx="23">
                  <c:v>81136702500</c:v>
                </c:pt>
                <c:pt idx="24">
                  <c:v>125219194500</c:v>
                </c:pt>
                <c:pt idx="25">
                  <c:v>170963610000</c:v>
                </c:pt>
                <c:pt idx="26">
                  <c:v>258757612500</c:v>
                </c:pt>
                <c:pt idx="27">
                  <c:v>286655296500</c:v>
                </c:pt>
                <c:pt idx="28">
                  <c:v>376324924500</c:v>
                </c:pt>
                <c:pt idx="29">
                  <c:v>414604605000</c:v>
                </c:pt>
                <c:pt idx="30">
                  <c:v>382731934500</c:v>
                </c:pt>
                <c:pt idx="31">
                  <c:v>376673362500</c:v>
                </c:pt>
                <c:pt idx="32">
                  <c:v>409010254500.00006</c:v>
                </c:pt>
                <c:pt idx="33">
                  <c:v>424159872000</c:v>
                </c:pt>
                <c:pt idx="34">
                  <c:v>440515678500</c:v>
                </c:pt>
                <c:pt idx="35">
                  <c:v>491450323500</c:v>
                </c:pt>
                <c:pt idx="36">
                  <c:v>575536090500</c:v>
                </c:pt>
                <c:pt idx="37">
                  <c:v>621057094500</c:v>
                </c:pt>
                <c:pt idx="38">
                  <c:v>682905573000</c:v>
                </c:pt>
                <c:pt idx="39">
                  <c:v>790459570500</c:v>
                </c:pt>
                <c:pt idx="40">
                  <c:v>794032075499.99988</c:v>
                </c:pt>
                <c:pt idx="41">
                  <c:v>865292517000</c:v>
                </c:pt>
                <c:pt idx="42">
                  <c:v>918847630500</c:v>
                </c:pt>
                <c:pt idx="43">
                  <c:v>928164394500</c:v>
                </c:pt>
                <c:pt idx="44">
                  <c:v>915436821000</c:v>
                </c:pt>
                <c:pt idx="45">
                  <c:v>960659748000</c:v>
                </c:pt>
                <c:pt idx="46">
                  <c:v>1010103184500</c:v>
                </c:pt>
                <c:pt idx="47">
                  <c:v>1012092819000</c:v>
                </c:pt>
                <c:pt idx="48">
                  <c:v>942966256500</c:v>
                </c:pt>
                <c:pt idx="49">
                  <c:v>1010553156000</c:v>
                </c:pt>
                <c:pt idx="50">
                  <c:v>1092381186000</c:v>
                </c:pt>
                <c:pt idx="51">
                  <c:v>1130839410000</c:v>
                </c:pt>
                <c:pt idx="52">
                  <c:v>1153239462000</c:v>
                </c:pt>
                <c:pt idx="53">
                  <c:v>1170096130500</c:v>
                </c:pt>
                <c:pt idx="54">
                  <c:v>1145599042500</c:v>
                </c:pt>
                <c:pt idx="55">
                  <c:v>1182792580500</c:v>
                </c:pt>
                <c:pt idx="56">
                  <c:v>1172979547500</c:v>
                </c:pt>
                <c:pt idx="57">
                  <c:v>1180827954000</c:v>
                </c:pt>
                <c:pt idx="58">
                  <c:v>1209637129500</c:v>
                </c:pt>
                <c:pt idx="59">
                  <c:v>1209312652500</c:v>
                </c:pt>
                <c:pt idx="60">
                  <c:v>1198281877500</c:v>
                </c:pt>
                <c:pt idx="61">
                  <c:v>1210452451500</c:v>
                </c:pt>
                <c:pt idx="62">
                  <c:v>1185306550500</c:v>
                </c:pt>
                <c:pt idx="63">
                  <c:v>1153996873500</c:v>
                </c:pt>
                <c:pt idx="64">
                  <c:v>1183524709500</c:v>
                </c:pt>
                <c:pt idx="65">
                  <c:v>1195748973000</c:v>
                </c:pt>
                <c:pt idx="66">
                  <c:v>1195766815500</c:v>
                </c:pt>
                <c:pt idx="67">
                  <c:v>1208540922000</c:v>
                </c:pt>
                <c:pt idx="68">
                  <c:v>1207424452500</c:v>
                </c:pt>
                <c:pt idx="69">
                  <c:v>1210626715500</c:v>
                </c:pt>
                <c:pt idx="70">
                  <c:v>1214113893000</c:v>
                </c:pt>
                <c:pt idx="71">
                  <c:v>1184818294500</c:v>
                </c:pt>
                <c:pt idx="72">
                  <c:v>1169466892500</c:v>
                </c:pt>
                <c:pt idx="73">
                  <c:v>1157305764000</c:v>
                </c:pt>
                <c:pt idx="74">
                  <c:v>1162309753500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21-435A-8525-01CE12181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>
          <c:ext xmlns:c15="http://schemas.microsoft.com/office/drawing/2012/chart" uri="{02D57815-91ED-43cb-92C2-25804820EDAC}">
            <c15:filteredLineSeries>
              <c15:ser>
                <c:idx val="8"/>
                <c:order val="4"/>
                <c:tx>
                  <c:v>Total</c:v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'Electricity Generation'!$A$2:$A$76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'Electricity Generation'!$N$2:$N$76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291099543000</c:v>
                      </c:pt>
                      <c:pt idx="1">
                        <c:v>329141343000</c:v>
                      </c:pt>
                      <c:pt idx="2">
                        <c:v>370672814000</c:v>
                      </c:pt>
                      <c:pt idx="3">
                        <c:v>399223620000</c:v>
                      </c:pt>
                      <c:pt idx="4">
                        <c:v>442664515000</c:v>
                      </c:pt>
                      <c:pt idx="5">
                        <c:v>471686354000</c:v>
                      </c:pt>
                      <c:pt idx="6">
                        <c:v>547037985000</c:v>
                      </c:pt>
                      <c:pt idx="7">
                        <c:v>600667750000</c:v>
                      </c:pt>
                      <c:pt idx="8">
                        <c:v>631516894000</c:v>
                      </c:pt>
                      <c:pt idx="9">
                        <c:v>645098404000</c:v>
                      </c:pt>
                      <c:pt idx="10">
                        <c:v>710005723000</c:v>
                      </c:pt>
                      <c:pt idx="11">
                        <c:v>755549097000</c:v>
                      </c:pt>
                      <c:pt idx="12">
                        <c:v>793759508000</c:v>
                      </c:pt>
                      <c:pt idx="13">
                        <c:v>854534866000</c:v>
                      </c:pt>
                      <c:pt idx="14">
                        <c:v>916792820000</c:v>
                      </c:pt>
                      <c:pt idx="15">
                        <c:v>983990263000</c:v>
                      </c:pt>
                      <c:pt idx="16">
                        <c:v>1055251929000</c:v>
                      </c:pt>
                      <c:pt idx="17">
                        <c:v>1144350138000</c:v>
                      </c:pt>
                      <c:pt idx="18">
                        <c:v>1214365186000</c:v>
                      </c:pt>
                      <c:pt idx="19">
                        <c:v>1329443027000</c:v>
                      </c:pt>
                      <c:pt idx="20">
                        <c:v>1442182474000</c:v>
                      </c:pt>
                      <c:pt idx="21">
                        <c:v>1531867709000</c:v>
                      </c:pt>
                      <c:pt idx="22">
                        <c:v>1612632963000</c:v>
                      </c:pt>
                      <c:pt idx="23">
                        <c:v>1749662101000</c:v>
                      </c:pt>
                      <c:pt idx="24">
                        <c:v>1860709510000</c:v>
                      </c:pt>
                      <c:pt idx="25">
                        <c:v>1867139763000</c:v>
                      </c:pt>
                      <c:pt idx="26">
                        <c:v>1917648536000</c:v>
                      </c:pt>
                      <c:pt idx="27">
                        <c:v>2037696497000</c:v>
                      </c:pt>
                      <c:pt idx="28">
                        <c:v>2124323316000</c:v>
                      </c:pt>
                      <c:pt idx="29">
                        <c:v>2206330565000</c:v>
                      </c:pt>
                      <c:pt idx="30">
                        <c:v>2247371861000</c:v>
                      </c:pt>
                      <c:pt idx="31">
                        <c:v>2286439244000</c:v>
                      </c:pt>
                      <c:pt idx="32">
                        <c:v>2294812218000</c:v>
                      </c:pt>
                      <c:pt idx="33">
                        <c:v>2241211367000</c:v>
                      </c:pt>
                      <c:pt idx="34">
                        <c:v>2310284566000</c:v>
                      </c:pt>
                      <c:pt idx="35">
                        <c:v>2416304247000</c:v>
                      </c:pt>
                      <c:pt idx="36">
                        <c:v>2469841000000</c:v>
                      </c:pt>
                      <c:pt idx="37">
                        <c:v>2487309832000</c:v>
                      </c:pt>
                      <c:pt idx="38">
                        <c:v>2572126547000</c:v>
                      </c:pt>
                      <c:pt idx="39">
                        <c:v>2704250058000</c:v>
                      </c:pt>
                      <c:pt idx="40">
                        <c:v>2848227433000</c:v>
                      </c:pt>
                      <c:pt idx="41">
                        <c:v>2901321619000</c:v>
                      </c:pt>
                      <c:pt idx="42">
                        <c:v>2935560671000</c:v>
                      </c:pt>
                      <c:pt idx="43">
                        <c:v>2934373604000</c:v>
                      </c:pt>
                      <c:pt idx="44">
                        <c:v>3043896806000</c:v>
                      </c:pt>
                      <c:pt idx="45">
                        <c:v>3088725327000</c:v>
                      </c:pt>
                      <c:pt idx="46">
                        <c:v>3194230179000</c:v>
                      </c:pt>
                      <c:pt idx="47">
                        <c:v>3284141352000</c:v>
                      </c:pt>
                      <c:pt idx="48">
                        <c:v>3329375133000</c:v>
                      </c:pt>
                      <c:pt idx="49">
                        <c:v>3457415645000</c:v>
                      </c:pt>
                      <c:pt idx="50">
                        <c:v>3529982463000</c:v>
                      </c:pt>
                      <c:pt idx="51">
                        <c:v>3637528980000</c:v>
                      </c:pt>
                      <c:pt idx="52">
                        <c:v>3580053030000</c:v>
                      </c:pt>
                      <c:pt idx="53">
                        <c:v>3698457951000</c:v>
                      </c:pt>
                      <c:pt idx="54">
                        <c:v>3721159274000</c:v>
                      </c:pt>
                      <c:pt idx="55">
                        <c:v>3808360397000</c:v>
                      </c:pt>
                      <c:pt idx="56">
                        <c:v>3902191893000</c:v>
                      </c:pt>
                      <c:pt idx="57">
                        <c:v>3908077046000</c:v>
                      </c:pt>
                      <c:pt idx="58">
                        <c:v>4005343248000</c:v>
                      </c:pt>
                      <c:pt idx="59">
                        <c:v>3974348936000</c:v>
                      </c:pt>
                      <c:pt idx="60">
                        <c:v>3809837297000</c:v>
                      </c:pt>
                      <c:pt idx="61">
                        <c:v>3972386038000</c:v>
                      </c:pt>
                      <c:pt idx="62">
                        <c:v>3948186209000</c:v>
                      </c:pt>
                      <c:pt idx="63">
                        <c:v>3890357903000</c:v>
                      </c:pt>
                      <c:pt idx="64">
                        <c:v>3903715325000</c:v>
                      </c:pt>
                      <c:pt idx="65">
                        <c:v>3936961409000</c:v>
                      </c:pt>
                      <c:pt idx="66">
                        <c:v>3920406549000</c:v>
                      </c:pt>
                      <c:pt idx="67">
                        <c:v>3918977217000</c:v>
                      </c:pt>
                      <c:pt idx="68">
                        <c:v>3878625066000</c:v>
                      </c:pt>
                      <c:pt idx="69">
                        <c:v>4020876936000</c:v>
                      </c:pt>
                      <c:pt idx="70">
                        <c:v>3968347528000</c:v>
                      </c:pt>
                      <c:pt idx="71">
                        <c:v>3854169801000</c:v>
                      </c:pt>
                      <c:pt idx="72">
                        <c:v>3957181287000</c:v>
                      </c:pt>
                      <c:pt idx="73">
                        <c:v>4073887536000</c:v>
                      </c:pt>
                      <c:pt idx="74">
                        <c:v>4028541285000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8B21-435A-8525-01CE12181318}"/>
                  </c:ext>
                </c:extLst>
              </c15:ser>
            </c15:filteredLineSeries>
            <c15:filteredLineSeries>
              <c15:ser>
                <c:idx val="2"/>
                <c:order val="9"/>
                <c:tx>
                  <c:v>Nuclear Increase</c:v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'Analysis-Prediction'!$A$162:$A$236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'Analysis-Prediction'!$I$162:$I$236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4835000</c:v>
                      </c:pt>
                      <c:pt idx="9">
                        <c:v>82345500</c:v>
                      </c:pt>
                      <c:pt idx="10">
                        <c:v>94050500</c:v>
                      </c:pt>
                      <c:pt idx="11">
                        <c:v>259091000</c:v>
                      </c:pt>
                      <c:pt idx="12">
                        <c:v>846074500</c:v>
                      </c:pt>
                      <c:pt idx="13">
                        <c:v>1134842500</c:v>
                      </c:pt>
                      <c:pt idx="14">
                        <c:v>1605918000</c:v>
                      </c:pt>
                      <c:pt idx="15">
                        <c:v>1671371500</c:v>
                      </c:pt>
                      <c:pt idx="16">
                        <c:v>1828349500</c:v>
                      </c:pt>
                      <c:pt idx="17">
                        <c:v>2759954500</c:v>
                      </c:pt>
                      <c:pt idx="18">
                        <c:v>3827607000</c:v>
                      </c:pt>
                      <c:pt idx="19">
                        <c:v>6264209500</c:v>
                      </c:pt>
                      <c:pt idx="20">
                        <c:v>6963919500</c:v>
                      </c:pt>
                      <c:pt idx="21">
                        <c:v>10902224000</c:v>
                      </c:pt>
                      <c:pt idx="22">
                        <c:v>19052272500</c:v>
                      </c:pt>
                      <c:pt idx="23">
                        <c:v>27045567500</c:v>
                      </c:pt>
                      <c:pt idx="24">
                        <c:v>41739731500</c:v>
                      </c:pt>
                      <c:pt idx="25">
                        <c:v>56987870000</c:v>
                      </c:pt>
                      <c:pt idx="26">
                        <c:v>86252537500</c:v>
                      </c:pt>
                      <c:pt idx="27">
                        <c:v>95551765500</c:v>
                      </c:pt>
                      <c:pt idx="28">
                        <c:v>125441641500</c:v>
                      </c:pt>
                      <c:pt idx="29">
                        <c:v>138201535000</c:v>
                      </c:pt>
                      <c:pt idx="30">
                        <c:v>127577311500</c:v>
                      </c:pt>
                      <c:pt idx="31">
                        <c:v>125557787500</c:v>
                      </c:pt>
                      <c:pt idx="32">
                        <c:v>136336751500.00002</c:v>
                      </c:pt>
                      <c:pt idx="33">
                        <c:v>141386624000</c:v>
                      </c:pt>
                      <c:pt idx="34">
                        <c:v>146838559500</c:v>
                      </c:pt>
                      <c:pt idx="35">
                        <c:v>163816774500</c:v>
                      </c:pt>
                      <c:pt idx="36">
                        <c:v>191845363500</c:v>
                      </c:pt>
                      <c:pt idx="37">
                        <c:v>207019031500</c:v>
                      </c:pt>
                      <c:pt idx="38">
                        <c:v>227635191000</c:v>
                      </c:pt>
                      <c:pt idx="39">
                        <c:v>263486523500</c:v>
                      </c:pt>
                      <c:pt idx="40">
                        <c:v>264677358499.99997</c:v>
                      </c:pt>
                      <c:pt idx="41">
                        <c:v>288430839000</c:v>
                      </c:pt>
                      <c:pt idx="42">
                        <c:v>306282543500</c:v>
                      </c:pt>
                      <c:pt idx="43">
                        <c:v>309388131500</c:v>
                      </c:pt>
                      <c:pt idx="44">
                        <c:v>305145607000</c:v>
                      </c:pt>
                      <c:pt idx="45">
                        <c:v>320219916000</c:v>
                      </c:pt>
                      <c:pt idx="46">
                        <c:v>336701061500</c:v>
                      </c:pt>
                      <c:pt idx="47">
                        <c:v>337364273000</c:v>
                      </c:pt>
                      <c:pt idx="48">
                        <c:v>314322085500</c:v>
                      </c:pt>
                      <c:pt idx="49">
                        <c:v>336851052000</c:v>
                      </c:pt>
                      <c:pt idx="50">
                        <c:v>364127062000</c:v>
                      </c:pt>
                      <c:pt idx="51">
                        <c:v>376946470000</c:v>
                      </c:pt>
                      <c:pt idx="52">
                        <c:v>384413154000</c:v>
                      </c:pt>
                      <c:pt idx="53">
                        <c:v>390032043500</c:v>
                      </c:pt>
                      <c:pt idx="54">
                        <c:v>381866347500</c:v>
                      </c:pt>
                      <c:pt idx="55">
                        <c:v>394264193500</c:v>
                      </c:pt>
                      <c:pt idx="56">
                        <c:v>390993182500</c:v>
                      </c:pt>
                      <c:pt idx="57">
                        <c:v>393609318000</c:v>
                      </c:pt>
                      <c:pt idx="58">
                        <c:v>403212376500</c:v>
                      </c:pt>
                      <c:pt idx="59">
                        <c:v>403104217500</c:v>
                      </c:pt>
                      <c:pt idx="60">
                        <c:v>399427292500</c:v>
                      </c:pt>
                      <c:pt idx="61">
                        <c:v>403484150500</c:v>
                      </c:pt>
                      <c:pt idx="62">
                        <c:v>395102183500</c:v>
                      </c:pt>
                      <c:pt idx="63">
                        <c:v>384665624500</c:v>
                      </c:pt>
                      <c:pt idx="64">
                        <c:v>394508236500</c:v>
                      </c:pt>
                      <c:pt idx="65">
                        <c:v>398582991000</c:v>
                      </c:pt>
                      <c:pt idx="66">
                        <c:v>398588938500</c:v>
                      </c:pt>
                      <c:pt idx="67">
                        <c:v>402846974000</c:v>
                      </c:pt>
                      <c:pt idx="68">
                        <c:v>402474817500</c:v>
                      </c:pt>
                      <c:pt idx="69">
                        <c:v>403542238500</c:v>
                      </c:pt>
                      <c:pt idx="70">
                        <c:v>404704631000</c:v>
                      </c:pt>
                      <c:pt idx="71">
                        <c:v>394939431500</c:v>
                      </c:pt>
                      <c:pt idx="72">
                        <c:v>389822297500</c:v>
                      </c:pt>
                      <c:pt idx="73">
                        <c:v>385768588000</c:v>
                      </c:pt>
                      <c:pt idx="74">
                        <c:v>387436584500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B21-435A-8525-01CE12181318}"/>
                  </c:ext>
                </c:extLst>
              </c15:ser>
            </c15:filteredLineSeries>
            <c15:filteredLineSeries>
              <c15:ser>
                <c:idx val="6"/>
                <c:order val="10"/>
                <c:tx>
                  <c:v>Surplus</c:v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'Analysis-Prediction'!$A$162:$A$236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'Analysis-Prediction'!$L$162:$L$236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10891465166.666672</c:v>
                      </c:pt>
                      <c:pt idx="44">
                        <c:v>0</c:v>
                      </c:pt>
                      <c:pt idx="45">
                        <c:v>8063354000</c:v>
                      </c:pt>
                      <c:pt idx="46">
                        <c:v>44087836166.666679</c:v>
                      </c:pt>
                      <c:pt idx="47">
                        <c:v>37671893666.666672</c:v>
                      </c:pt>
                      <c:pt idx="48">
                        <c:v>18294978500</c:v>
                      </c:pt>
                      <c:pt idx="49">
                        <c:v>0</c:v>
                      </c:pt>
                      <c:pt idx="50">
                        <c:v>9836560333.3333282</c:v>
                      </c:pt>
                      <c:pt idx="51">
                        <c:v>20456700333.333328</c:v>
                      </c:pt>
                      <c:pt idx="52">
                        <c:v>8988828000</c:v>
                      </c:pt>
                      <c:pt idx="53">
                        <c:v>40277413166.666672</c:v>
                      </c:pt>
                      <c:pt idx="54">
                        <c:v>13591582500</c:v>
                      </c:pt>
                      <c:pt idx="55">
                        <c:v>16743091833.333328</c:v>
                      </c:pt>
                      <c:pt idx="56">
                        <c:v>13849206833.333328</c:v>
                      </c:pt>
                      <c:pt idx="57">
                        <c:v>71494869000</c:v>
                      </c:pt>
                      <c:pt idx="58">
                        <c:v>73097810500</c:v>
                      </c:pt>
                      <c:pt idx="59">
                        <c:v>91486852500</c:v>
                      </c:pt>
                      <c:pt idx="60">
                        <c:v>97331405833.333328</c:v>
                      </c:pt>
                      <c:pt idx="61">
                        <c:v>99815991833.333328</c:v>
                      </c:pt>
                      <c:pt idx="62">
                        <c:v>103498567833.33333</c:v>
                      </c:pt>
                      <c:pt idx="63">
                        <c:v>108150117833.33333</c:v>
                      </c:pt>
                      <c:pt idx="64">
                        <c:v>106993082500</c:v>
                      </c:pt>
                      <c:pt idx="65">
                        <c:v>104818108000</c:v>
                      </c:pt>
                      <c:pt idx="66">
                        <c:v>106357827500</c:v>
                      </c:pt>
                      <c:pt idx="67">
                        <c:v>111571854666.66667</c:v>
                      </c:pt>
                      <c:pt idx="68">
                        <c:v>114118884500</c:v>
                      </c:pt>
                      <c:pt idx="69">
                        <c:v>110585603500</c:v>
                      </c:pt>
                      <c:pt idx="70">
                        <c:v>117681391666.66667</c:v>
                      </c:pt>
                      <c:pt idx="71">
                        <c:v>115313046166.66667</c:v>
                      </c:pt>
                      <c:pt idx="72">
                        <c:v>111632407833.33333</c:v>
                      </c:pt>
                      <c:pt idx="73">
                        <c:v>106762973333.33333</c:v>
                      </c:pt>
                      <c:pt idx="74">
                        <c:v>113757158166.66667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B21-435A-8525-01CE12181318}"/>
                  </c:ext>
                </c:extLst>
              </c15:ser>
            </c15:filteredLineSeries>
            <c15:filteredLineSeries>
              <c15:ser>
                <c:idx val="9"/>
                <c:order val="11"/>
                <c:tx>
                  <c:v>Coal</c:v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'Analysis-Prediction'!$A$162:$A$236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'Analysis-Prediction'!$B$162:$B$236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135451320000</c:v>
                      </c:pt>
                      <c:pt idx="1">
                        <c:v>154519994000</c:v>
                      </c:pt>
                      <c:pt idx="2">
                        <c:v>185203657000</c:v>
                      </c:pt>
                      <c:pt idx="3">
                        <c:v>195436666000</c:v>
                      </c:pt>
                      <c:pt idx="4">
                        <c:v>218846325000</c:v>
                      </c:pt>
                      <c:pt idx="5">
                        <c:v>239145966000</c:v>
                      </c:pt>
                      <c:pt idx="6">
                        <c:v>301362698000</c:v>
                      </c:pt>
                      <c:pt idx="7">
                        <c:v>338503484000</c:v>
                      </c:pt>
                      <c:pt idx="8">
                        <c:v>346384595333.33331</c:v>
                      </c:pt>
                      <c:pt idx="9">
                        <c:v>344338332500</c:v>
                      </c:pt>
                      <c:pt idx="10">
                        <c:v>378392859833.33331</c:v>
                      </c:pt>
                      <c:pt idx="11">
                        <c:v>402980993333.33331</c:v>
                      </c:pt>
                      <c:pt idx="12">
                        <c:v>421588644166.66669</c:v>
                      </c:pt>
                      <c:pt idx="13">
                        <c:v>449870957166.66669</c:v>
                      </c:pt>
                      <c:pt idx="14">
                        <c:v>493391413000</c:v>
                      </c:pt>
                      <c:pt idx="15">
                        <c:v>525672895166.66669</c:v>
                      </c:pt>
                      <c:pt idx="16">
                        <c:v>570316501166.66663</c:v>
                      </c:pt>
                      <c:pt idx="17">
                        <c:v>612554815166.66663</c:v>
                      </c:pt>
                      <c:pt idx="18">
                        <c:v>629207494000</c:v>
                      </c:pt>
                      <c:pt idx="19">
                        <c:v>682816510166.66663</c:v>
                      </c:pt>
                      <c:pt idx="20">
                        <c:v>703679933500</c:v>
                      </c:pt>
                      <c:pt idx="21">
                        <c:v>700760404333.33337</c:v>
                      </c:pt>
                      <c:pt idx="22">
                        <c:v>706751696500</c:v>
                      </c:pt>
                      <c:pt idx="23">
                        <c:v>762116075833.33337</c:v>
                      </c:pt>
                      <c:pt idx="24">
                        <c:v>833738226166.66663</c:v>
                      </c:pt>
                      <c:pt idx="25">
                        <c:v>809436964333.33337</c:v>
                      </c:pt>
                      <c:pt idx="26">
                        <c:v>824035376166.66663</c:v>
                      </c:pt>
                      <c:pt idx="27">
                        <c:v>912540404500</c:v>
                      </c:pt>
                      <c:pt idx="28">
                        <c:v>943404715500</c:v>
                      </c:pt>
                      <c:pt idx="29">
                        <c:v>929674904666.66663</c:v>
                      </c:pt>
                      <c:pt idx="30">
                        <c:v>1032511320500</c:v>
                      </c:pt>
                      <c:pt idx="31">
                        <c:v>1119709772166.6667</c:v>
                      </c:pt>
                      <c:pt idx="32">
                        <c:v>1157757648166.6667</c:v>
                      </c:pt>
                      <c:pt idx="33">
                        <c:v>1144875329333.3333</c:v>
                      </c:pt>
                      <c:pt idx="34">
                        <c:v>1210478092500</c:v>
                      </c:pt>
                      <c:pt idx="35">
                        <c:v>1287075160500</c:v>
                      </c:pt>
                      <c:pt idx="36">
                        <c:v>1338179670500</c:v>
                      </c:pt>
                      <c:pt idx="37">
                        <c:v>1316825108166.6667</c:v>
                      </c:pt>
                      <c:pt idx="38">
                        <c:v>1387902892000</c:v>
                      </c:pt>
                      <c:pt idx="39">
                        <c:v>1452823932833.3333</c:v>
                      </c:pt>
                      <c:pt idx="40">
                        <c:v>1474140410833.3333</c:v>
                      </c:pt>
                      <c:pt idx="41">
                        <c:v>1475965309000</c:v>
                      </c:pt>
                      <c:pt idx="42">
                        <c:v>1466751453833.3333</c:v>
                      </c:pt>
                      <c:pt idx="43">
                        <c:v>1494584441833.3333</c:v>
                      </c:pt>
                      <c:pt idx="44">
                        <c:v>1563748951666.6667</c:v>
                      </c:pt>
                      <c:pt idx="45">
                        <c:v>1559536119000</c:v>
                      </c:pt>
                      <c:pt idx="46">
                        <c:v>1573822631833.3333</c:v>
                      </c:pt>
                      <c:pt idx="47">
                        <c:v>1659518233333.3333</c:v>
                      </c:pt>
                      <c:pt idx="48">
                        <c:v>1715987732500</c:v>
                      </c:pt>
                      <c:pt idx="49">
                        <c:v>1737909620000</c:v>
                      </c:pt>
                      <c:pt idx="50">
                        <c:v>1737242036666.6667</c:v>
                      </c:pt>
                      <c:pt idx="51">
                        <c:v>1817462466666.6667</c:v>
                      </c:pt>
                      <c:pt idx="52">
                        <c:v>1754688417000</c:v>
                      </c:pt>
                      <c:pt idx="53">
                        <c:v>1780602130833.3333</c:v>
                      </c:pt>
                      <c:pt idx="54">
                        <c:v>1825425043500</c:v>
                      </c:pt>
                      <c:pt idx="55">
                        <c:v>1825766312166.6667</c:v>
                      </c:pt>
                      <c:pt idx="56">
                        <c:v>1861722817166.6667</c:v>
                      </c:pt>
                      <c:pt idx="57">
                        <c:v>1838534040000</c:v>
                      </c:pt>
                      <c:pt idx="58">
                        <c:v>1863986171500</c:v>
                      </c:pt>
                      <c:pt idx="59">
                        <c:v>1834469509500</c:v>
                      </c:pt>
                      <c:pt idx="60">
                        <c:v>1607980594166.6667</c:v>
                      </c:pt>
                      <c:pt idx="61">
                        <c:v>1693242828166.6667</c:v>
                      </c:pt>
                      <c:pt idx="62">
                        <c:v>1586190004166.6667</c:v>
                      </c:pt>
                      <c:pt idx="63">
                        <c:v>1372334980166.6667</c:v>
                      </c:pt>
                      <c:pt idx="64">
                        <c:v>1436219750500</c:v>
                      </c:pt>
                      <c:pt idx="65">
                        <c:v>1435913362000</c:v>
                      </c:pt>
                      <c:pt idx="66">
                        <c:v>1208130319500</c:v>
                      </c:pt>
                      <c:pt idx="67">
                        <c:v>1095380375333.3334</c:v>
                      </c:pt>
                      <c:pt idx="68">
                        <c:v>1063679658500</c:v>
                      </c:pt>
                      <c:pt idx="69">
                        <c:v>1007658931500</c:v>
                      </c:pt>
                      <c:pt idx="70">
                        <c:v>823830451333.33337</c:v>
                      </c:pt>
                      <c:pt idx="71">
                        <c:v>636055108833.33337</c:v>
                      </c:pt>
                      <c:pt idx="72">
                        <c:v>762499216166.66663</c:v>
                      </c:pt>
                      <c:pt idx="73">
                        <c:v>697506988666.66663</c:v>
                      </c:pt>
                      <c:pt idx="74">
                        <c:v>541423037833.33331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B21-435A-8525-01CE12181318}"/>
                  </c:ext>
                </c:extLst>
              </c15:ser>
            </c15:filteredLineSeries>
          </c:ext>
        </c:extLst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Electricity</a:t>
                </a:r>
                <a:r>
                  <a:rPr lang="en-US" sz="1200" baseline="0"/>
                  <a:t> Generated</a:t>
                </a:r>
              </a:p>
              <a:p>
                <a:pPr>
                  <a:defRPr sz="1200"/>
                </a:pPr>
                <a:r>
                  <a:rPr lang="en-US" sz="1200" baseline="0"/>
                  <a:t>(Billion Kilowatthours)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50% Increase in Electricity Generation from Nuclear</a:t>
            </a:r>
          </a:p>
          <a:p>
            <a:pPr>
              <a:defRPr/>
            </a:pPr>
            <a:r>
              <a:rPr lang="en-US"/>
              <a:t>- Estimated Percentage of Total Electricity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'Analysis-Data'!$A$2:$A$76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'Analysis-Data'!$N$2:$N$76</c:f>
              <c:numCache>
                <c:formatCode>0.00%</c:formatCode>
                <c:ptCount val="75"/>
                <c:pt idx="0">
                  <c:v>0.46530928425401202</c:v>
                </c:pt>
                <c:pt idx="1">
                  <c:v>0.46946394698280125</c:v>
                </c:pt>
                <c:pt idx="2">
                  <c:v>0.49964186745025224</c:v>
                </c:pt>
                <c:pt idx="3">
                  <c:v>0.48954184123674849</c:v>
                </c:pt>
                <c:pt idx="4">
                  <c:v>0.49438416133265167</c:v>
                </c:pt>
                <c:pt idx="5">
                  <c:v>0.5070020872386739</c:v>
                </c:pt>
                <c:pt idx="6">
                  <c:v>0.55089903491802306</c:v>
                </c:pt>
                <c:pt idx="7">
                  <c:v>0.5635452943827931</c:v>
                </c:pt>
                <c:pt idx="8">
                  <c:v>0.54849871838899689</c:v>
                </c:pt>
                <c:pt idx="9">
                  <c:v>0.53381899391584919</c:v>
                </c:pt>
                <c:pt idx="10">
                  <c:v>0.53298754889050382</c:v>
                </c:pt>
                <c:pt idx="11">
                  <c:v>0.5334760621122151</c:v>
                </c:pt>
                <c:pt idx="12">
                  <c:v>0.5314842401862605</c:v>
                </c:pt>
                <c:pt idx="13">
                  <c:v>0.52689393483448577</c:v>
                </c:pt>
                <c:pt idx="14">
                  <c:v>0.5387550035568559</c:v>
                </c:pt>
                <c:pt idx="15">
                  <c:v>0.53479189661452986</c:v>
                </c:pt>
                <c:pt idx="16">
                  <c:v>0.54103284278383912</c:v>
                </c:pt>
                <c:pt idx="17">
                  <c:v>0.53609011755106717</c:v>
                </c:pt>
                <c:pt idx="18">
                  <c:v>0.51918761363437171</c:v>
                </c:pt>
                <c:pt idx="19">
                  <c:v>0.51518159566833399</c:v>
                </c:pt>
                <c:pt idx="20">
                  <c:v>0.48953669367639258</c:v>
                </c:pt>
                <c:pt idx="21">
                  <c:v>0.45982722585087143</c:v>
                </c:pt>
                <c:pt idx="22">
                  <c:v>0.4421976174128347</c:v>
                </c:pt>
                <c:pt idx="23">
                  <c:v>0.44073153585441927</c:v>
                </c:pt>
                <c:pt idx="24">
                  <c:v>0.45555282296590188</c:v>
                </c:pt>
                <c:pt idx="25">
                  <c:v>0.44369089953337359</c:v>
                </c:pt>
                <c:pt idx="26">
                  <c:v>0.44470412903650036</c:v>
                </c:pt>
                <c:pt idx="27">
                  <c:v>0.46346008563609953</c:v>
                </c:pt>
                <c:pt idx="28">
                  <c:v>0.46377996634482166</c:v>
                </c:pt>
                <c:pt idx="29">
                  <c:v>0.44224655111914291</c:v>
                </c:pt>
                <c:pt idx="30">
                  <c:v>0.47835300853221818</c:v>
                </c:pt>
                <c:pt idx="31">
                  <c:v>0.50802240691421585</c:v>
                </c:pt>
                <c:pt idx="32">
                  <c:v>0.52431446135868531</c:v>
                </c:pt>
                <c:pt idx="33">
                  <c:v>0.53185711153855664</c:v>
                </c:pt>
                <c:pt idx="34">
                  <c:v>0.54513816069877163</c:v>
                </c:pt>
                <c:pt idx="35">
                  <c:v>0.55526151297618442</c:v>
                </c:pt>
                <c:pt idx="36">
                  <c:v>0.56769975273711948</c:v>
                </c:pt>
                <c:pt idx="37">
                  <c:v>0.55716076629089606</c:v>
                </c:pt>
                <c:pt idx="38">
                  <c:v>0.56909380710963908</c:v>
                </c:pt>
                <c:pt idx="39">
                  <c:v>0.56971535211482283</c:v>
                </c:pt>
                <c:pt idx="40">
                  <c:v>0.5485398317908835</c:v>
                </c:pt>
                <c:pt idx="41">
                  <c:v>0.54185958278622681</c:v>
                </c:pt>
                <c:pt idx="42">
                  <c:v>0.53442793756518481</c:v>
                </c:pt>
                <c:pt idx="43">
                  <c:v>0.54448207168373919</c:v>
                </c:pt>
                <c:pt idx="44">
                  <c:v>0.54714869134758704</c:v>
                </c:pt>
                <c:pt idx="45">
                  <c:v>0.53947046583724922</c:v>
                </c:pt>
                <c:pt idx="46">
                  <c:v>0.52784433948584264</c:v>
                </c:pt>
                <c:pt idx="47">
                  <c:v>0.5395544226258383</c:v>
                </c:pt>
                <c:pt idx="48">
                  <c:v>0.54687792401433788</c:v>
                </c:pt>
                <c:pt idx="49">
                  <c:v>0.5351376559759855</c:v>
                </c:pt>
                <c:pt idx="50">
                  <c:v>0.52652321746109476</c:v>
                </c:pt>
                <c:pt idx="51">
                  <c:v>0.53418441493763713</c:v>
                </c:pt>
                <c:pt idx="52">
                  <c:v>0.52592129759597439</c:v>
                </c:pt>
                <c:pt idx="53">
                  <c:v>0.51659714327248274</c:v>
                </c:pt>
                <c:pt idx="54">
                  <c:v>0.52475953922309859</c:v>
                </c:pt>
                <c:pt idx="55">
                  <c:v>0.51391872248796522</c:v>
                </c:pt>
                <c:pt idx="56">
                  <c:v>0.51049613463998855</c:v>
                </c:pt>
                <c:pt idx="57">
                  <c:v>0.50401696865625201</c:v>
                </c:pt>
                <c:pt idx="58">
                  <c:v>0.49893109610465025</c:v>
                </c:pt>
                <c:pt idx="59">
                  <c:v>0.49538619122395045</c:v>
                </c:pt>
                <c:pt idx="60">
                  <c:v>0.45700718672973817</c:v>
                </c:pt>
                <c:pt idx="61">
                  <c:v>0.46011075648635136</c:v>
                </c:pt>
                <c:pt idx="62">
                  <c:v>0.43510884265894562</c:v>
                </c:pt>
                <c:pt idx="63">
                  <c:v>0.38571177573221854</c:v>
                </c:pt>
                <c:pt idx="64">
                  <c:v>0.40159754630673539</c:v>
                </c:pt>
                <c:pt idx="65">
                  <c:v>0.39847339001437493</c:v>
                </c:pt>
                <c:pt idx="66">
                  <c:v>0.34205465230182686</c:v>
                </c:pt>
                <c:pt idx="67">
                  <c:v>0.31377133162854004</c:v>
                </c:pt>
                <c:pt idx="68">
                  <c:v>0.30883055480155552</c:v>
                </c:pt>
                <c:pt idx="69">
                  <c:v>0.28406067362415788</c:v>
                </c:pt>
                <c:pt idx="70">
                  <c:v>0.24159476664665747</c:v>
                </c:pt>
                <c:pt idx="71">
                  <c:v>0.19918727654417631</c:v>
                </c:pt>
                <c:pt idx="72">
                  <c:v>0.22552415906034279</c:v>
                </c:pt>
                <c:pt idx="73">
                  <c:v>0.20277842986581651</c:v>
                </c:pt>
                <c:pt idx="74">
                  <c:v>0.16645443562830461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BF-458D-98BE-F9F5565ED1C9}"/>
            </c:ext>
          </c:extLst>
        </c:ser>
        <c:ser>
          <c:idx val="1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'Analysis-Data'!$A$2:$A$76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'Analysis-Data'!$O$2:$O$76</c:f>
              <c:numCache>
                <c:formatCode>0.00%</c:formatCode>
                <c:ptCount val="75"/>
                <c:pt idx="0">
                  <c:v>9.8066907648838186E-2</c:v>
                </c:pt>
                <c:pt idx="1">
                  <c:v>0.10249179787784971</c:v>
                </c:pt>
                <c:pt idx="2">
                  <c:v>7.7459459975394898E-2</c:v>
                </c:pt>
                <c:pt idx="3">
                  <c:v>7.4519040231136618E-2</c:v>
                </c:pt>
                <c:pt idx="4">
                  <c:v>8.6757460104973622E-2</c:v>
                </c:pt>
                <c:pt idx="5">
                  <c:v>6.6824436901136222E-2</c:v>
                </c:pt>
                <c:pt idx="6">
                  <c:v>6.7889815731900227E-2</c:v>
                </c:pt>
                <c:pt idx="7">
                  <c:v>5.9844684519853114E-2</c:v>
                </c:pt>
                <c:pt idx="8">
                  <c:v>6.4130282791769619E-2</c:v>
                </c:pt>
                <c:pt idx="9">
                  <c:v>6.2581987104094586E-2</c:v>
                </c:pt>
                <c:pt idx="10">
                  <c:v>6.5970903448619098E-2</c:v>
                </c:pt>
                <c:pt idx="11">
                  <c:v>6.3512607176076083E-2</c:v>
                </c:pt>
                <c:pt idx="12">
                  <c:v>6.1126040710053453E-2</c:v>
                </c:pt>
                <c:pt idx="13">
                  <c:v>5.7200165780011601E-2</c:v>
                </c:pt>
                <c:pt idx="14">
                  <c:v>5.6721223013068534E-2</c:v>
                </c:pt>
                <c:pt idx="15">
                  <c:v>5.7880361362884748E-2</c:v>
                </c:pt>
                <c:pt idx="16">
                  <c:v>6.1408297127121383E-2</c:v>
                </c:pt>
                <c:pt idx="17">
                  <c:v>6.8970299717829892E-2</c:v>
                </c:pt>
                <c:pt idx="18">
                  <c:v>7.3512255645312941E-2</c:v>
                </c:pt>
                <c:pt idx="19">
                  <c:v>7.8435729009995403E-2</c:v>
                </c:pt>
                <c:pt idx="20">
                  <c:v>9.5582323655390641E-2</c:v>
                </c:pt>
                <c:pt idx="21">
                  <c:v>0.12023453521337985</c:v>
                </c:pt>
                <c:pt idx="22">
                  <c:v>0.13656264509830685</c:v>
                </c:pt>
                <c:pt idx="23">
                  <c:v>0.15677081925888958</c:v>
                </c:pt>
                <c:pt idx="24">
                  <c:v>0.16893713086896622</c:v>
                </c:pt>
                <c:pt idx="25">
                  <c:v>0.16117193954269615</c:v>
                </c:pt>
                <c:pt idx="26">
                  <c:v>0.1507548930749425</c:v>
                </c:pt>
                <c:pt idx="27">
                  <c:v>0.15703424748047745</c:v>
                </c:pt>
                <c:pt idx="28">
                  <c:v>0.16860843135424119</c:v>
                </c:pt>
                <c:pt idx="29">
                  <c:v>0.16546044676673372</c:v>
                </c:pt>
                <c:pt idx="30">
                  <c:v>0.13505784879986091</c:v>
                </c:pt>
                <c:pt idx="31">
                  <c:v>0.10758833397630399</c:v>
                </c:pt>
                <c:pt idx="32">
                  <c:v>8.995105280548929E-2</c:v>
                </c:pt>
                <c:pt idx="33">
                  <c:v>6.549917252851413E-2</c:v>
                </c:pt>
                <c:pt idx="34">
                  <c:v>6.2545798524803894E-2</c:v>
                </c:pt>
                <c:pt idx="35">
                  <c:v>4.9583123958313352E-2</c:v>
                </c:pt>
                <c:pt idx="36">
                  <c:v>4.0570333474907898E-2</c:v>
                </c:pt>
                <c:pt idx="37">
                  <c:v>5.4912687290820793E-2</c:v>
                </c:pt>
                <c:pt idx="38">
                  <c:v>4.6067939829089598E-2</c:v>
                </c:pt>
                <c:pt idx="39">
                  <c:v>5.5061313786241579E-2</c:v>
                </c:pt>
                <c:pt idx="40">
                  <c:v>5.5825935512643456E-2</c:v>
                </c:pt>
                <c:pt idx="41">
                  <c:v>4.0968890943213973E-2</c:v>
                </c:pt>
                <c:pt idx="42">
                  <c:v>3.8424742882788132E-2</c:v>
                </c:pt>
                <c:pt idx="43">
                  <c:v>3.1433595188515059E-2</c:v>
                </c:pt>
                <c:pt idx="44">
                  <c:v>3.4634986571223464E-2</c:v>
                </c:pt>
                <c:pt idx="45">
                  <c:v>3.1947359364531802E-2</c:v>
                </c:pt>
                <c:pt idx="46">
                  <c:v>2.1334045194367938E-2</c:v>
                </c:pt>
                <c:pt idx="47">
                  <c:v>2.2770902949855735E-2</c:v>
                </c:pt>
                <c:pt idx="48">
                  <c:v>2.5974558752133264E-2</c:v>
                </c:pt>
                <c:pt idx="49">
                  <c:v>3.5347526172254597E-2</c:v>
                </c:pt>
                <c:pt idx="50">
                  <c:v>3.1597643379000548E-2</c:v>
                </c:pt>
                <c:pt idx="51">
                  <c:v>2.8918566306515035E-2</c:v>
                </c:pt>
                <c:pt idx="52">
                  <c:v>3.3281319857991043E-2</c:v>
                </c:pt>
                <c:pt idx="53">
                  <c:v>2.426234641270902E-2</c:v>
                </c:pt>
                <c:pt idx="54">
                  <c:v>3.0554241737087227E-2</c:v>
                </c:pt>
                <c:pt idx="55">
                  <c:v>3.0112251479754059E-2</c:v>
                </c:pt>
                <c:pt idx="56">
                  <c:v>2.9850365434091686E-2</c:v>
                </c:pt>
                <c:pt idx="57">
                  <c:v>1.5278162712045979E-2</c:v>
                </c:pt>
                <c:pt idx="58">
                  <c:v>1.530613263435344E-2</c:v>
                </c:pt>
                <c:pt idx="59">
                  <c:v>1.0789495509963446E-2</c:v>
                </c:pt>
                <c:pt idx="60">
                  <c:v>9.3996205633765147E-3</c:v>
                </c:pt>
                <c:pt idx="61">
                  <c:v>8.7299483656074622E-3</c:v>
                </c:pt>
                <c:pt idx="62">
                  <c:v>7.1430673496889266E-3</c:v>
                </c:pt>
                <c:pt idx="63">
                  <c:v>5.1593600127437939E-3</c:v>
                </c:pt>
                <c:pt idx="64">
                  <c:v>6.2785477319609621E-3</c:v>
                </c:pt>
                <c:pt idx="65">
                  <c:v>7.1229778721968668E-3</c:v>
                </c:pt>
                <c:pt idx="66">
                  <c:v>6.7608171929926034E-3</c:v>
                </c:pt>
                <c:pt idx="67">
                  <c:v>5.7949992415074559E-3</c:v>
                </c:pt>
                <c:pt idx="68">
                  <c:v>5.1666215885791938E-3</c:v>
                </c:pt>
                <c:pt idx="69">
                  <c:v>5.9510590303726721E-3</c:v>
                </c:pt>
                <c:pt idx="70">
                  <c:v>4.3393759942891774E-3</c:v>
                </c:pt>
                <c:pt idx="71">
                  <c:v>4.2378597320134005E-3</c:v>
                </c:pt>
                <c:pt idx="72">
                  <c:v>4.6266159349701783E-3</c:v>
                </c:pt>
                <c:pt idx="73">
                  <c:v>5.3576726915320521E-3</c:v>
                </c:pt>
                <c:pt idx="74">
                  <c:v>3.8198367377535762E-3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2BF-458D-98BE-F9F5565ED1C9}"/>
            </c:ext>
          </c:extLst>
        </c:ser>
        <c:ser>
          <c:idx val="3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'Analysis-Data'!$A$2:$A$76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'Analysis-Data'!$P$2:$P$76</c:f>
              <c:numCache>
                <c:formatCode>0.00%</c:formatCode>
                <c:ptCount val="75"/>
                <c:pt idx="0">
                  <c:v>0.1269899245427534</c:v>
                </c:pt>
                <c:pt idx="1">
                  <c:v>0.13538001210622758</c:v>
                </c:pt>
                <c:pt idx="2">
                  <c:v>0.15273760540744702</c:v>
                </c:pt>
                <c:pt idx="3">
                  <c:v>0.17146552601271436</c:v>
                </c:pt>
                <c:pt idx="4">
                  <c:v>0.1802515726836609</c:v>
                </c:pt>
                <c:pt idx="5">
                  <c:v>0.19862408612312749</c:v>
                </c:pt>
                <c:pt idx="6">
                  <c:v>0.17418432286745134</c:v>
                </c:pt>
                <c:pt idx="7">
                  <c:v>0.17320258662130603</c:v>
                </c:pt>
                <c:pt idx="8">
                  <c:v>0.18085426705940189</c:v>
                </c:pt>
                <c:pt idx="9">
                  <c:v>0.18564501362492908</c:v>
                </c:pt>
                <c:pt idx="10">
                  <c:v>0.20650451996427077</c:v>
                </c:pt>
                <c:pt idx="11">
                  <c:v>0.20907944649426269</c:v>
                </c:pt>
                <c:pt idx="12">
                  <c:v>0.2132711435816905</c:v>
                </c:pt>
                <c:pt idx="13">
                  <c:v>0.21567439824041071</c:v>
                </c:pt>
                <c:pt idx="14">
                  <c:v>0.21989927124429268</c:v>
                </c:pt>
                <c:pt idx="15">
                  <c:v>0.22361855322546012</c:v>
                </c:pt>
                <c:pt idx="16">
                  <c:v>0.20995880501252323</c:v>
                </c:pt>
                <c:pt idx="17">
                  <c:v>0.21947090637743252</c:v>
                </c:pt>
                <c:pt idx="18">
                  <c:v>0.21806108084524747</c:v>
                </c:pt>
                <c:pt idx="19">
                  <c:v>0.22899268100790904</c:v>
                </c:pt>
                <c:pt idx="20">
                  <c:v>0.23109346494526878</c:v>
                </c:pt>
                <c:pt idx="21">
                  <c:v>0.24342184433368716</c:v>
                </c:pt>
                <c:pt idx="22">
                  <c:v>0.23193795028484732</c:v>
                </c:pt>
                <c:pt idx="23">
                  <c:v>0.21475449218751752</c:v>
                </c:pt>
                <c:pt idx="24">
                  <c:v>0.18318721442983327</c:v>
                </c:pt>
                <c:pt idx="25">
                  <c:v>0.17141999455131307</c:v>
                </c:pt>
                <c:pt idx="26">
                  <c:v>0.15632604326197552</c:v>
                </c:pt>
                <c:pt idx="27">
                  <c:v>0.14458674853382741</c:v>
                </c:pt>
                <c:pt idx="28">
                  <c:v>0.14381278814716922</c:v>
                </c:pt>
                <c:pt idx="29">
                  <c:v>0.13841572103679758</c:v>
                </c:pt>
                <c:pt idx="30">
                  <c:v>0.14660907378870131</c:v>
                </c:pt>
                <c:pt idx="31">
                  <c:v>0.15143192669938271</c:v>
                </c:pt>
                <c:pt idx="32">
                  <c:v>0.15067776364784893</c:v>
                </c:pt>
                <c:pt idx="33">
                  <c:v>0.13620301658946565</c:v>
                </c:pt>
                <c:pt idx="34">
                  <c:v>0.11864272567711036</c:v>
                </c:pt>
                <c:pt idx="35">
                  <c:v>0.12307787662469809</c:v>
                </c:pt>
                <c:pt idx="36">
                  <c:v>0.11820435606988466</c:v>
                </c:pt>
                <c:pt idx="37">
                  <c:v>9.9910525742657061E-2</c:v>
                </c:pt>
                <c:pt idx="38">
                  <c:v>0.10599043165973747</c:v>
                </c:pt>
                <c:pt idx="39">
                  <c:v>9.3482739605436294E-2</c:v>
                </c:pt>
                <c:pt idx="40">
                  <c:v>0.10437899851517932</c:v>
                </c:pt>
                <c:pt idx="41">
                  <c:v>0.1066708182137597</c:v>
                </c:pt>
                <c:pt idx="42">
                  <c:v>0.10824963085901759</c:v>
                </c:pt>
                <c:pt idx="43">
                  <c:v>0.11391668789016274</c:v>
                </c:pt>
                <c:pt idx="44">
                  <c:v>0.11242885380523639</c:v>
                </c:pt>
                <c:pt idx="45">
                  <c:v>0.12487006262049535</c:v>
                </c:pt>
                <c:pt idx="46">
                  <c:v>0.13122992662076405</c:v>
                </c:pt>
                <c:pt idx="47">
                  <c:v>0.11532916930306354</c:v>
                </c:pt>
                <c:pt idx="48">
                  <c:v>0.12002126706579207</c:v>
                </c:pt>
                <c:pt idx="49">
                  <c:v>0.12995040924563178</c:v>
                </c:pt>
                <c:pt idx="50">
                  <c:v>0.1339938543485053</c:v>
                </c:pt>
                <c:pt idx="51">
                  <c:v>0.14239831540806033</c:v>
                </c:pt>
                <c:pt idx="52">
                  <c:v>0.15500878823574299</c:v>
                </c:pt>
                <c:pt idx="53">
                  <c:v>0.16430719290338094</c:v>
                </c:pt>
                <c:pt idx="54">
                  <c:v>0.15245340154176912</c:v>
                </c:pt>
                <c:pt idx="55">
                  <c:v>0.1646828436967385</c:v>
                </c:pt>
                <c:pt idx="56">
                  <c:v>0.17524225941494467</c:v>
                </c:pt>
                <c:pt idx="57">
                  <c:v>0.1879228235153888</c:v>
                </c:pt>
                <c:pt idx="58">
                  <c:v>0.20341625013207856</c:v>
                </c:pt>
                <c:pt idx="59">
                  <c:v>0.20188753527201619</c:v>
                </c:pt>
                <c:pt idx="60">
                  <c:v>0.22074581811203262</c:v>
                </c:pt>
                <c:pt idx="61">
                  <c:v>0.22691385161896996</c:v>
                </c:pt>
                <c:pt idx="62">
                  <c:v>0.23461162340532354</c:v>
                </c:pt>
                <c:pt idx="63">
                  <c:v>0.29117914347326823</c:v>
                </c:pt>
                <c:pt idx="64">
                  <c:v>0.26358191833570754</c:v>
                </c:pt>
                <c:pt idx="65">
                  <c:v>0.26243551197582998</c:v>
                </c:pt>
                <c:pt idx="66">
                  <c:v>0.31599837530013269</c:v>
                </c:pt>
                <c:pt idx="67">
                  <c:v>0.32670356297200182</c:v>
                </c:pt>
                <c:pt idx="68">
                  <c:v>0.30887582935040003</c:v>
                </c:pt>
                <c:pt idx="69">
                  <c:v>0.34035671142957857</c:v>
                </c:pt>
                <c:pt idx="70">
                  <c:v>0.37291539628481851</c:v>
                </c:pt>
                <c:pt idx="71">
                  <c:v>0.39497457522629786</c:v>
                </c:pt>
                <c:pt idx="72">
                  <c:v>0.37314524680759209</c:v>
                </c:pt>
                <c:pt idx="73">
                  <c:v>0.38849549895871255</c:v>
                </c:pt>
                <c:pt idx="74">
                  <c:v>0.42195310553954024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BF-458D-98BE-F9F5565ED1C9}"/>
            </c:ext>
          </c:extLst>
        </c:ser>
        <c:ser>
          <c:idx val="5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'Analysis-Data'!$A$2:$A$76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'Analysis-Data'!$Q$2:$Q$76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1.5312337788385437E-5</c:v>
                </c:pt>
                <c:pt idx="9">
                  <c:v>2.5529593466487631E-4</c:v>
                </c:pt>
                <c:pt idx="10">
                  <c:v>2.649288504397027E-4</c:v>
                </c:pt>
                <c:pt idx="11">
                  <c:v>6.8583498022498459E-4</c:v>
                </c:pt>
                <c:pt idx="12">
                  <c:v>2.1318157237116206E-3</c:v>
                </c:pt>
                <c:pt idx="13">
                  <c:v>2.6560472723882985E-3</c:v>
                </c:pt>
                <c:pt idx="14">
                  <c:v>3.5033389550323921E-3</c:v>
                </c:pt>
                <c:pt idx="15">
                  <c:v>3.3971301604231422E-3</c:v>
                </c:pt>
                <c:pt idx="16">
                  <c:v>3.4652379204511267E-3</c:v>
                </c:pt>
                <c:pt idx="17">
                  <c:v>4.8236189403072366E-3</c:v>
                </c:pt>
                <c:pt idx="18">
                  <c:v>6.3038813103787382E-3</c:v>
                </c:pt>
                <c:pt idx="19">
                  <c:v>9.4238103819096562E-3</c:v>
                </c:pt>
                <c:pt idx="20">
                  <c:v>9.6574734827903613E-3</c:v>
                </c:pt>
                <c:pt idx="21">
                  <c:v>1.4233897530377409E-2</c:v>
                </c:pt>
                <c:pt idx="22">
                  <c:v>2.3628777207377473E-2</c:v>
                </c:pt>
                <c:pt idx="23">
                  <c:v>3.0915189263735442E-2</c:v>
                </c:pt>
                <c:pt idx="24">
                  <c:v>4.4864317912794459E-2</c:v>
                </c:pt>
                <c:pt idx="25">
                  <c:v>6.1042961142272027E-2</c:v>
                </c:pt>
                <c:pt idx="26">
                  <c:v>8.9956564908304976E-2</c:v>
                </c:pt>
                <c:pt idx="27">
                  <c:v>9.378409948751068E-2</c:v>
                </c:pt>
                <c:pt idx="28">
                  <c:v>0.1181003292250265</c:v>
                </c:pt>
                <c:pt idx="29">
                  <c:v>0.12527727004498077</c:v>
                </c:pt>
                <c:pt idx="30">
                  <c:v>0.1135346701753511</c:v>
                </c:pt>
                <c:pt idx="31">
                  <c:v>0.1098282299251858</c:v>
                </c:pt>
                <c:pt idx="32">
                  <c:v>0.11882170613403978</c:v>
                </c:pt>
                <c:pt idx="33">
                  <c:v>0.12616982590915085</c:v>
                </c:pt>
                <c:pt idx="34">
                  <c:v>0.12711729252836987</c:v>
                </c:pt>
                <c:pt idx="35">
                  <c:v>0.13559283745280773</c:v>
                </c:pt>
                <c:pt idx="36">
                  <c:v>0.15535037559097933</c:v>
                </c:pt>
                <c:pt idx="37">
                  <c:v>0.16646018830194534</c:v>
                </c:pt>
                <c:pt idx="38">
                  <c:v>0.17700154859449069</c:v>
                </c:pt>
                <c:pt idx="39">
                  <c:v>0.1948684610141922</c:v>
                </c:pt>
                <c:pt idx="40">
                  <c:v>0.18585408976362455</c:v>
                </c:pt>
                <c:pt idx="41">
                  <c:v>0.19882720833922135</c:v>
                </c:pt>
                <c:pt idx="42">
                  <c:v>0.20867055927388803</c:v>
                </c:pt>
                <c:pt idx="43">
                  <c:v>0.21087167024557246</c:v>
                </c:pt>
                <c:pt idx="44">
                  <c:v>0.20049668332941509</c:v>
                </c:pt>
                <c:pt idx="45">
                  <c:v>0.20734761566579404</c:v>
                </c:pt>
                <c:pt idx="46">
                  <c:v>0.21081828336203945</c:v>
                </c:pt>
                <c:pt idx="47">
                  <c:v>0.20545051923209667</c:v>
                </c:pt>
                <c:pt idx="48">
                  <c:v>0.18881746450528319</c:v>
                </c:pt>
                <c:pt idx="49">
                  <c:v>0.19485713410659367</c:v>
                </c:pt>
                <c:pt idx="50">
                  <c:v>0.20630530934170252</c:v>
                </c:pt>
                <c:pt idx="51">
                  <c:v>0.20725413986942312</c:v>
                </c:pt>
                <c:pt idx="52">
                  <c:v>0.21475277085490546</c:v>
                </c:pt>
                <c:pt idx="53">
                  <c:v>0.21091603509756923</c:v>
                </c:pt>
                <c:pt idx="54">
                  <c:v>0.20524052822362476</c:v>
                </c:pt>
                <c:pt idx="55">
                  <c:v>0.20705193437605218</c:v>
                </c:pt>
                <c:pt idx="56">
                  <c:v>0.20039669663677404</c:v>
                </c:pt>
                <c:pt idx="57">
                  <c:v>0.20143375545928272</c:v>
                </c:pt>
                <c:pt idx="58">
                  <c:v>0.20133723954936308</c:v>
                </c:pt>
                <c:pt idx="59">
                  <c:v>0.20285295729755723</c:v>
                </c:pt>
                <c:pt idx="60">
                  <c:v>0.209682073727675</c:v>
                </c:pt>
                <c:pt idx="61">
                  <c:v>0.20314448124641205</c:v>
                </c:pt>
                <c:pt idx="62">
                  <c:v>0.20014364195860551</c:v>
                </c:pt>
                <c:pt idx="63">
                  <c:v>0.19775333482987259</c:v>
                </c:pt>
                <c:pt idx="64">
                  <c:v>0.20211936765650299</c:v>
                </c:pt>
                <c:pt idx="65">
                  <c:v>0.20248254915012809</c:v>
                </c:pt>
                <c:pt idx="66">
                  <c:v>0.20334061456032937</c:v>
                </c:pt>
                <c:pt idx="67">
                  <c:v>0.20558781115261585</c:v>
                </c:pt>
                <c:pt idx="68">
                  <c:v>0.20753478908187925</c:v>
                </c:pt>
                <c:pt idx="69">
                  <c:v>0.20072349635323433</c:v>
                </c:pt>
                <c:pt idx="70">
                  <c:v>0.20396632509853105</c:v>
                </c:pt>
                <c:pt idx="71">
                  <c:v>0.20494137616745858</c:v>
                </c:pt>
                <c:pt idx="72">
                  <c:v>0.19702018645475314</c:v>
                </c:pt>
                <c:pt idx="73">
                  <c:v>0.18938597817983555</c:v>
                </c:pt>
                <c:pt idx="74">
                  <c:v>0.19234584287002038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2BF-458D-98BE-F9F5565ED1C9}"/>
            </c:ext>
          </c:extLst>
        </c:ser>
        <c:ser>
          <c:idx val="11"/>
          <c:order val="5"/>
          <c:tx>
            <c:v>Simulated Coal</c:v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'Analysis-Prediction'!$AI$162:$AI$236</c:f>
              <c:numCache>
                <c:formatCode>0.00%</c:formatCode>
                <c:ptCount val="75"/>
                <c:pt idx="0">
                  <c:v>0.46530928425401202</c:v>
                </c:pt>
                <c:pt idx="1">
                  <c:v>0.46946394698280125</c:v>
                </c:pt>
                <c:pt idx="2">
                  <c:v>0.49964186745025224</c:v>
                </c:pt>
                <c:pt idx="3">
                  <c:v>0.48954184123674849</c:v>
                </c:pt>
                <c:pt idx="4">
                  <c:v>0.49438416133265167</c:v>
                </c:pt>
                <c:pt idx="5">
                  <c:v>0.5070020872386739</c:v>
                </c:pt>
                <c:pt idx="6">
                  <c:v>0.55089903491802306</c:v>
                </c:pt>
                <c:pt idx="7">
                  <c:v>0.5635452943827931</c:v>
                </c:pt>
                <c:pt idx="8">
                  <c:v>0.54849616633269882</c:v>
                </c:pt>
                <c:pt idx="9">
                  <c:v>0.53377644459340501</c:v>
                </c:pt>
                <c:pt idx="10">
                  <c:v>0.53294339408209712</c:v>
                </c:pt>
                <c:pt idx="11">
                  <c:v>0.53336175628217752</c:v>
                </c:pt>
                <c:pt idx="12">
                  <c:v>0.53112893756564195</c:v>
                </c:pt>
                <c:pt idx="13">
                  <c:v>0.52645126028908773</c:v>
                </c:pt>
                <c:pt idx="14">
                  <c:v>0.53817111373101723</c:v>
                </c:pt>
                <c:pt idx="15">
                  <c:v>0.53422570825445936</c:v>
                </c:pt>
                <c:pt idx="16">
                  <c:v>0.54045530313043055</c:v>
                </c:pt>
                <c:pt idx="17">
                  <c:v>0.535286181061016</c:v>
                </c:pt>
                <c:pt idx="18">
                  <c:v>0.51813696674930865</c:v>
                </c:pt>
                <c:pt idx="19">
                  <c:v>0.51361096060468237</c:v>
                </c:pt>
                <c:pt idx="20">
                  <c:v>0.48792711476259421</c:v>
                </c:pt>
                <c:pt idx="21">
                  <c:v>0.45745490959580853</c:v>
                </c:pt>
                <c:pt idx="22">
                  <c:v>0.43825948787827179</c:v>
                </c:pt>
                <c:pt idx="23">
                  <c:v>0.43557900431046337</c:v>
                </c:pt>
                <c:pt idx="24">
                  <c:v>0.44807543664710275</c:v>
                </c:pt>
                <c:pt idx="25">
                  <c:v>0.43351707267632827</c:v>
                </c:pt>
                <c:pt idx="26">
                  <c:v>0.42971136821844952</c:v>
                </c:pt>
                <c:pt idx="27">
                  <c:v>0.44782940238818109</c:v>
                </c:pt>
                <c:pt idx="28">
                  <c:v>0.44409657814065062</c:v>
                </c:pt>
                <c:pt idx="29">
                  <c:v>0.42136700611164613</c:v>
                </c:pt>
                <c:pt idx="30">
                  <c:v>0.45943056350299299</c:v>
                </c:pt>
                <c:pt idx="31">
                  <c:v>0.4897177019266849</c:v>
                </c:pt>
                <c:pt idx="32">
                  <c:v>0.5045108436696788</c:v>
                </c:pt>
                <c:pt idx="33">
                  <c:v>0.51082880722036483</c:v>
                </c:pt>
                <c:pt idx="34">
                  <c:v>0.52395194527737676</c:v>
                </c:pt>
                <c:pt idx="35">
                  <c:v>0.53266270673404981</c:v>
                </c:pt>
                <c:pt idx="36">
                  <c:v>0.54180802347195633</c:v>
                </c:pt>
                <c:pt idx="37">
                  <c:v>0.52941740157390527</c:v>
                </c:pt>
                <c:pt idx="38">
                  <c:v>0.53959354901055734</c:v>
                </c:pt>
                <c:pt idx="39">
                  <c:v>0.53723727527912413</c:v>
                </c:pt>
                <c:pt idx="40">
                  <c:v>0.51756415016361279</c:v>
                </c:pt>
                <c:pt idx="41">
                  <c:v>0.50872171472968986</c:v>
                </c:pt>
                <c:pt idx="42">
                  <c:v>0.49964951101953675</c:v>
                </c:pt>
                <c:pt idx="43">
                  <c:v>0.50562511012373001</c:v>
                </c:pt>
                <c:pt idx="44">
                  <c:v>0.51373257745935119</c:v>
                </c:pt>
                <c:pt idx="45">
                  <c:v>0.50230195331318306</c:v>
                </c:pt>
                <c:pt idx="46">
                  <c:v>0.47890562355953076</c:v>
                </c:pt>
                <c:pt idx="47">
                  <c:v>0.49384181916499509</c:v>
                </c:pt>
                <c:pt idx="48">
                  <c:v>0.50991332793137678</c:v>
                </c:pt>
                <c:pt idx="49">
                  <c:v>0.50266146695821989</c:v>
                </c:pt>
                <c:pt idx="50">
                  <c:v>0.4893524243928612</c:v>
                </c:pt>
                <c:pt idx="51">
                  <c:v>0.4940182679543445</c:v>
                </c:pt>
                <c:pt idx="52">
                  <c:v>0.48761836050233032</c:v>
                </c:pt>
                <c:pt idx="53">
                  <c:v>0.47055414465266865</c:v>
                </c:pt>
                <c:pt idx="54">
                  <c:v>0.48690027155231086</c:v>
                </c:pt>
                <c:pt idx="55">
                  <c:v>0.47501366250903526</c:v>
                </c:pt>
                <c:pt idx="56">
                  <c:v>0.47354760119515565</c:v>
                </c:pt>
                <c:pt idx="57">
                  <c:v>0.45215054621520379</c:v>
                </c:pt>
                <c:pt idx="58">
                  <c:v>0.44712481555588268</c:v>
                </c:pt>
                <c:pt idx="59">
                  <c:v>0.43855803430139484</c:v>
                </c:pt>
                <c:pt idx="60">
                  <c:v>0.39651278271722307</c:v>
                </c:pt>
                <c:pt idx="61">
                  <c:v>0.4011258777698215</c:v>
                </c:pt>
                <c:pt idx="62">
                  <c:v>0.37553736268909943</c:v>
                </c:pt>
                <c:pt idx="63">
                  <c:v>0.3249533574683382</c:v>
                </c:pt>
                <c:pt idx="64">
                  <c:v>0.34050297148652869</c:v>
                </c:pt>
                <c:pt idx="65">
                  <c:v>0.3381021848365291</c:v>
                </c:pt>
                <c:pt idx="66">
                  <c:v>0.28103526464137635</c:v>
                </c:pt>
                <c:pt idx="67">
                  <c:v>0.25103706048584223</c:v>
                </c:pt>
                <c:pt idx="68">
                  <c:v>0.24481891336284164</c:v>
                </c:pt>
                <c:pt idx="69">
                  <c:v>0.22310390053678578</c:v>
                </c:pt>
                <c:pt idx="70">
                  <c:v>0.17794536760810298</c:v>
                </c:pt>
                <c:pt idx="71">
                  <c:v>0.13511134422037019</c:v>
                </c:pt>
                <c:pt idx="72">
                  <c:v>0.16447737951039523</c:v>
                </c:pt>
                <c:pt idx="73">
                  <c:v>0.14500744316407002</c:v>
                </c:pt>
                <c:pt idx="74">
                  <c:v>0.1061589914093847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BF-458D-98BE-F9F5565ED1C9}"/>
            </c:ext>
          </c:extLst>
        </c:ser>
        <c:ser>
          <c:idx val="2"/>
          <c:order val="6"/>
          <c:tx>
            <c:v>Simulated Petroleum</c:v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'Analysis-Prediction'!$AJ$162:$AJ$236</c:f>
              <c:numCache>
                <c:formatCode>0.00%</c:formatCode>
                <c:ptCount val="75"/>
                <c:pt idx="0">
                  <c:v>9.8066907648838186E-2</c:v>
                </c:pt>
                <c:pt idx="1">
                  <c:v>0.10249179787784971</c:v>
                </c:pt>
                <c:pt idx="2">
                  <c:v>7.7459459975394898E-2</c:v>
                </c:pt>
                <c:pt idx="3">
                  <c:v>7.4519040231136618E-2</c:v>
                </c:pt>
                <c:pt idx="4">
                  <c:v>8.6757460104973622E-2</c:v>
                </c:pt>
                <c:pt idx="5">
                  <c:v>6.6824436901136222E-2</c:v>
                </c:pt>
                <c:pt idx="6">
                  <c:v>6.7889815731900227E-2</c:v>
                </c:pt>
                <c:pt idx="7">
                  <c:v>5.9844684519853114E-2</c:v>
                </c:pt>
                <c:pt idx="8">
                  <c:v>6.4127730735471566E-2</c:v>
                </c:pt>
                <c:pt idx="9">
                  <c:v>6.2539437781650442E-2</c:v>
                </c:pt>
                <c:pt idx="10">
                  <c:v>6.5926748640212487E-2</c:v>
                </c:pt>
                <c:pt idx="11">
                  <c:v>6.3398301346038577E-2</c:v>
                </c:pt>
                <c:pt idx="12">
                  <c:v>6.0770738089434846E-2</c:v>
                </c:pt>
                <c:pt idx="13">
                  <c:v>5.6757491234613551E-2</c:v>
                </c:pt>
                <c:pt idx="14">
                  <c:v>5.6137333187229806E-2</c:v>
                </c:pt>
                <c:pt idx="15">
                  <c:v>5.7314173002814217E-2</c:v>
                </c:pt>
                <c:pt idx="16">
                  <c:v>6.083075747371286E-2</c:v>
                </c:pt>
                <c:pt idx="17">
                  <c:v>6.8166363227778692E-2</c:v>
                </c:pt>
                <c:pt idx="18">
                  <c:v>7.2461608760249818E-2</c:v>
                </c:pt>
                <c:pt idx="19">
                  <c:v>7.686509394634379E-2</c:v>
                </c:pt>
                <c:pt idx="20">
                  <c:v>9.3972744741592243E-2</c:v>
                </c:pt>
                <c:pt idx="21">
                  <c:v>0.11786221895831694</c:v>
                </c:pt>
                <c:pt idx="22">
                  <c:v>0.13262451556374394</c:v>
                </c:pt>
                <c:pt idx="23">
                  <c:v>0.15161828771493369</c:v>
                </c:pt>
                <c:pt idx="24">
                  <c:v>0.16145974455016715</c:v>
                </c:pt>
                <c:pt idx="25">
                  <c:v>0.1509981126856508</c:v>
                </c:pt>
                <c:pt idx="26">
                  <c:v>0.13576213225689165</c:v>
                </c:pt>
                <c:pt idx="27">
                  <c:v>0.14140356423255901</c:v>
                </c:pt>
                <c:pt idx="28">
                  <c:v>0.1489250431500701</c:v>
                </c:pt>
                <c:pt idx="29">
                  <c:v>0.14458090175923691</c:v>
                </c:pt>
                <c:pt idx="30">
                  <c:v>0.11613540377063572</c:v>
                </c:pt>
                <c:pt idx="31">
                  <c:v>8.9283628988773012E-2</c:v>
                </c:pt>
                <c:pt idx="32">
                  <c:v>7.0147435116482651E-2</c:v>
                </c:pt>
                <c:pt idx="33">
                  <c:v>4.4470868210322326E-2</c:v>
                </c:pt>
                <c:pt idx="34">
                  <c:v>4.1359583103408919E-2</c:v>
                </c:pt>
                <c:pt idx="35">
                  <c:v>2.6984317716178728E-2</c:v>
                </c:pt>
                <c:pt idx="36">
                  <c:v>1.4678604209744676E-2</c:v>
                </c:pt>
                <c:pt idx="37">
                  <c:v>2.7169322573829906E-2</c:v>
                </c:pt>
                <c:pt idx="38">
                  <c:v>1.6567681730007819E-2</c:v>
                </c:pt>
                <c:pt idx="39">
                  <c:v>2.258323695054288E-2</c:v>
                </c:pt>
                <c:pt idx="40">
                  <c:v>2.4850253885372695E-2</c:v>
                </c:pt>
                <c:pt idx="41">
                  <c:v>7.8310228866770807E-3</c:v>
                </c:pt>
                <c:pt idx="42">
                  <c:v>3.6463163371401254E-3</c:v>
                </c:pt>
                <c:pt idx="43">
                  <c:v>0</c:v>
                </c:pt>
                <c:pt idx="44">
                  <c:v>1.2188726829876215E-3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2.8713371544889853E-3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BF-458D-98BE-F9F5565ED1C9}"/>
            </c:ext>
          </c:extLst>
        </c:ser>
        <c:ser>
          <c:idx val="4"/>
          <c:order val="7"/>
          <c:tx>
            <c:v>Simulated Natural Gas</c:v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'Analysis-Prediction'!$AK$162:$AK$236</c:f>
              <c:numCache>
                <c:formatCode>0.00%</c:formatCode>
                <c:ptCount val="75"/>
                <c:pt idx="0">
                  <c:v>0.1269899245427534</c:v>
                </c:pt>
                <c:pt idx="1">
                  <c:v>0.13538001210622758</c:v>
                </c:pt>
                <c:pt idx="2">
                  <c:v>0.15273760540744702</c:v>
                </c:pt>
                <c:pt idx="3">
                  <c:v>0.17146552601271436</c:v>
                </c:pt>
                <c:pt idx="4">
                  <c:v>0.1802515726836609</c:v>
                </c:pt>
                <c:pt idx="5">
                  <c:v>0.19862408612312749</c:v>
                </c:pt>
                <c:pt idx="6">
                  <c:v>0.17418432286745134</c:v>
                </c:pt>
                <c:pt idx="7">
                  <c:v>0.17320258662130603</c:v>
                </c:pt>
                <c:pt idx="8">
                  <c:v>0.18085171500310382</c:v>
                </c:pt>
                <c:pt idx="9">
                  <c:v>0.18560246430248492</c:v>
                </c:pt>
                <c:pt idx="10">
                  <c:v>0.20646036515586416</c:v>
                </c:pt>
                <c:pt idx="11">
                  <c:v>0.20896514066422522</c:v>
                </c:pt>
                <c:pt idx="12">
                  <c:v>0.21291584096107188</c:v>
                </c:pt>
                <c:pt idx="13">
                  <c:v>0.21523172369501264</c:v>
                </c:pt>
                <c:pt idx="14">
                  <c:v>0.21931538141845394</c:v>
                </c:pt>
                <c:pt idx="15">
                  <c:v>0.2230523648653896</c:v>
                </c:pt>
                <c:pt idx="16">
                  <c:v>0.20938126535911469</c:v>
                </c:pt>
                <c:pt idx="17">
                  <c:v>0.21866696988738132</c:v>
                </c:pt>
                <c:pt idx="18">
                  <c:v>0.21701043396018432</c:v>
                </c:pt>
                <c:pt idx="19">
                  <c:v>0.22742204594425744</c:v>
                </c:pt>
                <c:pt idx="20">
                  <c:v>0.22948388603147038</c:v>
                </c:pt>
                <c:pt idx="21">
                  <c:v>0.24104952807862426</c:v>
                </c:pt>
                <c:pt idx="22">
                  <c:v>0.22799982075028438</c:v>
                </c:pt>
                <c:pt idx="23">
                  <c:v>0.2096019606435616</c:v>
                </c:pt>
                <c:pt idx="24">
                  <c:v>0.17570982811103422</c:v>
                </c:pt>
                <c:pt idx="25">
                  <c:v>0.16124616769426772</c:v>
                </c:pt>
                <c:pt idx="26">
                  <c:v>0.14133328244392468</c:v>
                </c:pt>
                <c:pt idx="27">
                  <c:v>0.12895606528590897</c:v>
                </c:pt>
                <c:pt idx="28">
                  <c:v>0.12412939994299813</c:v>
                </c:pt>
                <c:pt idx="29">
                  <c:v>0.11753617602930079</c:v>
                </c:pt>
                <c:pt idx="30">
                  <c:v>0.12768662875947615</c:v>
                </c:pt>
                <c:pt idx="31">
                  <c:v>0.13312722171185173</c:v>
                </c:pt>
                <c:pt idx="32">
                  <c:v>0.13087414595884234</c:v>
                </c:pt>
                <c:pt idx="33">
                  <c:v>0.11517471227127385</c:v>
                </c:pt>
                <c:pt idx="34">
                  <c:v>9.745651025571539E-2</c:v>
                </c:pt>
                <c:pt idx="35">
                  <c:v>0.10047907038256346</c:v>
                </c:pt>
                <c:pt idx="36">
                  <c:v>9.2312626804721437E-2</c:v>
                </c:pt>
                <c:pt idx="37">
                  <c:v>7.2167161025666171E-2</c:v>
                </c:pt>
                <c:pt idx="38">
                  <c:v>7.6490173560655683E-2</c:v>
                </c:pt>
                <c:pt idx="39">
                  <c:v>6.1004662769737587E-2</c:v>
                </c:pt>
                <c:pt idx="40">
                  <c:v>7.3403316887908562E-2</c:v>
                </c:pt>
                <c:pt idx="41">
                  <c:v>7.3532950157222818E-2</c:v>
                </c:pt>
                <c:pt idx="42">
                  <c:v>7.3471204313369579E-2</c:v>
                </c:pt>
                <c:pt idx="43">
                  <c:v>7.8771409515900656E-2</c:v>
                </c:pt>
                <c:pt idx="44">
                  <c:v>7.9012739917000557E-2</c:v>
                </c:pt>
                <c:pt idx="45">
                  <c:v>9.0312126676196355E-2</c:v>
                </c:pt>
                <c:pt idx="46">
                  <c:v>9.6093546060424126E-2</c:v>
                </c:pt>
                <c:pt idx="47">
                  <c:v>8.1087416097714082E-2</c:v>
                </c:pt>
                <c:pt idx="48">
                  <c:v>8.8551689648244877E-2</c:v>
                </c:pt>
                <c:pt idx="49">
                  <c:v>9.7474220227866185E-2</c:v>
                </c:pt>
                <c:pt idx="50">
                  <c:v>9.9609636124888212E-2</c:v>
                </c:pt>
                <c:pt idx="51">
                  <c:v>0.10785595876315648</c:v>
                </c:pt>
                <c:pt idx="52">
                  <c:v>0.1192166597599254</c:v>
                </c:pt>
                <c:pt idx="53">
                  <c:v>0.12915452038711939</c:v>
                </c:pt>
                <c:pt idx="54">
                  <c:v>0.11824664683783165</c:v>
                </c:pt>
                <c:pt idx="55">
                  <c:v>0.13017418796739649</c:v>
                </c:pt>
                <c:pt idx="56">
                  <c:v>0.14184280997548232</c:v>
                </c:pt>
                <c:pt idx="57">
                  <c:v>0.15435053093884168</c:v>
                </c:pt>
                <c:pt idx="58">
                  <c:v>0.16986004354051806</c:v>
                </c:pt>
                <c:pt idx="59">
                  <c:v>0.16807870905575664</c:v>
                </c:pt>
                <c:pt idx="60">
                  <c:v>0.18579880582408678</c:v>
                </c:pt>
                <c:pt idx="61">
                  <c:v>0.19305643807790129</c:v>
                </c:pt>
                <c:pt idx="62">
                  <c:v>0.20125434974555595</c:v>
                </c:pt>
                <c:pt idx="63">
                  <c:v>0.25822025433495616</c:v>
                </c:pt>
                <c:pt idx="64">
                  <c:v>0.22989535705962372</c:v>
                </c:pt>
                <c:pt idx="65">
                  <c:v>0.22868842045080864</c:v>
                </c:pt>
                <c:pt idx="66">
                  <c:v>0.28210827287341111</c:v>
                </c:pt>
                <c:pt idx="67">
                  <c:v>0.29243892777989916</c:v>
                </c:pt>
                <c:pt idx="68">
                  <c:v>0.27428669783675347</c:v>
                </c:pt>
                <c:pt idx="69">
                  <c:v>0.30690279537070619</c:v>
                </c:pt>
                <c:pt idx="70">
                  <c:v>0.33892100876839665</c:v>
                </c:pt>
                <c:pt idx="71">
                  <c:v>0.36081767919838809</c:v>
                </c:pt>
                <c:pt idx="72">
                  <c:v>0.3403085490651333</c:v>
                </c:pt>
                <c:pt idx="73">
                  <c:v>0.3569311692620733</c:v>
                </c:pt>
                <c:pt idx="74">
                  <c:v>0.38989546506120348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BF-458D-98BE-F9F5565ED1C9}"/>
            </c:ext>
          </c:extLst>
        </c:ser>
        <c:ser>
          <c:idx val="6"/>
          <c:order val="8"/>
          <c:tx>
            <c:v>Simulated Nuclear</c:v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'Analysis-Prediction'!$AL$162:$AL$236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2.2968506682578155E-5</c:v>
                </c:pt>
                <c:pt idx="9">
                  <c:v>3.8294390199731452E-4</c:v>
                </c:pt>
                <c:pt idx="10">
                  <c:v>3.9739327565955411E-4</c:v>
                </c:pt>
                <c:pt idx="11">
                  <c:v>1.028752470337477E-3</c:v>
                </c:pt>
                <c:pt idx="12">
                  <c:v>3.1977235855674309E-3</c:v>
                </c:pt>
                <c:pt idx="13">
                  <c:v>3.9840709085824473E-3</c:v>
                </c:pt>
                <c:pt idx="14">
                  <c:v>5.2550084325485883E-3</c:v>
                </c:pt>
                <c:pt idx="15">
                  <c:v>5.0956952406347135E-3</c:v>
                </c:pt>
                <c:pt idx="16">
                  <c:v>5.1978568806766903E-3</c:v>
                </c:pt>
                <c:pt idx="17">
                  <c:v>7.2354284104608549E-3</c:v>
                </c:pt>
                <c:pt idx="18">
                  <c:v>9.4558219655681078E-3</c:v>
                </c:pt>
                <c:pt idx="19">
                  <c:v>1.4135715572864485E-2</c:v>
                </c:pt>
                <c:pt idx="20">
                  <c:v>1.4486210224185543E-2</c:v>
                </c:pt>
                <c:pt idx="21">
                  <c:v>2.1350846295566113E-2</c:v>
                </c:pt>
                <c:pt idx="22">
                  <c:v>3.5443165811066213E-2</c:v>
                </c:pt>
                <c:pt idx="23">
                  <c:v>4.6372783895603169E-2</c:v>
                </c:pt>
                <c:pt idx="24">
                  <c:v>6.7296476869191685E-2</c:v>
                </c:pt>
                <c:pt idx="25">
                  <c:v>9.1564441713408037E-2</c:v>
                </c:pt>
                <c:pt idx="26">
                  <c:v>0.13493484736245745</c:v>
                </c:pt>
                <c:pt idx="27">
                  <c:v>0.14067614923126601</c:v>
                </c:pt>
                <c:pt idx="28">
                  <c:v>0.17715049383753975</c:v>
                </c:pt>
                <c:pt idx="29">
                  <c:v>0.18791590506747116</c:v>
                </c:pt>
                <c:pt idx="30">
                  <c:v>0.17030200526302666</c:v>
                </c:pt>
                <c:pt idx="31">
                  <c:v>0.1647423448877787</c:v>
                </c:pt>
                <c:pt idx="32">
                  <c:v>0.17823255920105968</c:v>
                </c:pt>
                <c:pt idx="33">
                  <c:v>0.18925473886372629</c:v>
                </c:pt>
                <c:pt idx="34">
                  <c:v>0.19067593879255479</c:v>
                </c:pt>
                <c:pt idx="35">
                  <c:v>0.20338925617921161</c:v>
                </c:pt>
                <c:pt idx="36">
                  <c:v>0.23302556338646901</c:v>
                </c:pt>
                <c:pt idx="37">
                  <c:v>0.24969028245291799</c:v>
                </c:pt>
                <c:pt idx="38">
                  <c:v>0.26550232289173603</c:v>
                </c:pt>
                <c:pt idx="39">
                  <c:v>0.29230269152128829</c:v>
                </c:pt>
                <c:pt idx="40">
                  <c:v>0.2787811346454368</c:v>
                </c:pt>
                <c:pt idx="41">
                  <c:v>0.29824081250883205</c:v>
                </c:pt>
                <c:pt idx="42">
                  <c:v>0.31300583891083206</c:v>
                </c:pt>
                <c:pt idx="43">
                  <c:v>0.31630750536835867</c:v>
                </c:pt>
                <c:pt idx="44">
                  <c:v>0.30074502499412259</c:v>
                </c:pt>
                <c:pt idx="45">
                  <c:v>0.31102142349869105</c:v>
                </c:pt>
                <c:pt idx="46">
                  <c:v>0.31622742504305917</c:v>
                </c:pt>
                <c:pt idx="47">
                  <c:v>0.30817577884814501</c:v>
                </c:pt>
                <c:pt idx="48">
                  <c:v>0.28322619675792476</c:v>
                </c:pt>
                <c:pt idx="49">
                  <c:v>0.2922857011598905</c:v>
                </c:pt>
                <c:pt idx="50">
                  <c:v>0.30945796401255377</c:v>
                </c:pt>
                <c:pt idx="51">
                  <c:v>0.31088120980413469</c:v>
                </c:pt>
                <c:pt idx="52">
                  <c:v>0.32212915628235822</c:v>
                </c:pt>
                <c:pt idx="53">
                  <c:v>0.31637405264635388</c:v>
                </c:pt>
                <c:pt idx="54">
                  <c:v>0.30786079233543712</c:v>
                </c:pt>
                <c:pt idx="55">
                  <c:v>0.31057790156407827</c:v>
                </c:pt>
                <c:pt idx="56">
                  <c:v>0.30059504495516104</c:v>
                </c:pt>
                <c:pt idx="57">
                  <c:v>0.3021506331889241</c:v>
                </c:pt>
                <c:pt idx="58">
                  <c:v>0.30200585932404461</c:v>
                </c:pt>
                <c:pt idx="59">
                  <c:v>0.30427943594633583</c:v>
                </c:pt>
                <c:pt idx="60">
                  <c:v>0.3145231105915125</c:v>
                </c:pt>
                <c:pt idx="61">
                  <c:v>0.30471672186961807</c:v>
                </c:pt>
                <c:pt idx="62">
                  <c:v>0.30021546293790824</c:v>
                </c:pt>
                <c:pt idx="63">
                  <c:v>0.2966300022448089</c:v>
                </c:pt>
                <c:pt idx="64">
                  <c:v>0.30317905148475444</c:v>
                </c:pt>
                <c:pt idx="65">
                  <c:v>0.30372382372519213</c:v>
                </c:pt>
                <c:pt idx="66">
                  <c:v>0.30501092184049405</c:v>
                </c:pt>
                <c:pt idx="67">
                  <c:v>0.30838171672892378</c:v>
                </c:pt>
                <c:pt idx="68">
                  <c:v>0.31130218362281886</c:v>
                </c:pt>
                <c:pt idx="69">
                  <c:v>0.30108524452985147</c:v>
                </c:pt>
                <c:pt idx="70">
                  <c:v>0.30594948764779656</c:v>
                </c:pt>
                <c:pt idx="71">
                  <c:v>0.30741206425118789</c:v>
                </c:pt>
                <c:pt idx="72">
                  <c:v>0.29553027968212969</c:v>
                </c:pt>
                <c:pt idx="73">
                  <c:v>0.28407896726975335</c:v>
                </c:pt>
                <c:pt idx="74">
                  <c:v>0.2885187643050306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BF-458D-98BE-F9F5565E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>
          <c:ext xmlns:c15="http://schemas.microsoft.com/office/drawing/2012/chart" uri="{02D57815-91ED-43cb-92C2-25804820EDAC}">
            <c15:filteredLineSeries>
              <c15:ser>
                <c:idx val="7"/>
                <c:order val="4"/>
                <c:tx>
                  <c:v>Percentage Sum</c:v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'Analysis-Data'!$A$2:$A$76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'Analysis-Data'!$R$2:$R$76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0.69036611644560353</c:v>
                      </c:pt>
                      <c:pt idx="1">
                        <c:v>0.70733575696687856</c:v>
                      </c:pt>
                      <c:pt idx="2">
                        <c:v>0.72983893283309409</c:v>
                      </c:pt>
                      <c:pt idx="3">
                        <c:v>0.7355264074805995</c:v>
                      </c:pt>
                      <c:pt idx="4">
                        <c:v>0.76139319412128614</c:v>
                      </c:pt>
                      <c:pt idx="5">
                        <c:v>0.7724506102629376</c:v>
                      </c:pt>
                      <c:pt idx="6">
                        <c:v>0.79297317351737462</c:v>
                      </c:pt>
                      <c:pt idx="7">
                        <c:v>0.7965925655239523</c:v>
                      </c:pt>
                      <c:pt idx="8">
                        <c:v>0.79349858057795675</c:v>
                      </c:pt>
                      <c:pt idx="9">
                        <c:v>0.78230129057953768</c:v>
                      </c:pt>
                      <c:pt idx="10">
                        <c:v>0.80572790115383341</c:v>
                      </c:pt>
                      <c:pt idx="11">
                        <c:v>0.80675395076277889</c:v>
                      </c:pt>
                      <c:pt idx="12">
                        <c:v>0.80801324020171605</c:v>
                      </c:pt>
                      <c:pt idx="13">
                        <c:v>0.80242454612729641</c:v>
                      </c:pt>
                      <c:pt idx="14">
                        <c:v>0.81887883676924955</c:v>
                      </c:pt>
                      <c:pt idx="15">
                        <c:v>0.81968794136329781</c:v>
                      </c:pt>
                      <c:pt idx="16">
                        <c:v>0.81586518284393494</c:v>
                      </c:pt>
                      <c:pt idx="17">
                        <c:v>0.82935494258663678</c:v>
                      </c:pt>
                      <c:pt idx="18">
                        <c:v>0.81706483143531083</c:v>
                      </c:pt>
                      <c:pt idx="19">
                        <c:v>0.83203381606814808</c:v>
                      </c:pt>
                      <c:pt idx="20">
                        <c:v>0.82586995575984234</c:v>
                      </c:pt>
                      <c:pt idx="21">
                        <c:v>0.83771750292831593</c:v>
                      </c:pt>
                      <c:pt idx="22">
                        <c:v>0.8343269900033663</c:v>
                      </c:pt>
                      <c:pt idx="23">
                        <c:v>0.84317203656456186</c:v>
                      </c:pt>
                      <c:pt idx="24">
                        <c:v>0.8525414861774957</c:v>
                      </c:pt>
                      <c:pt idx="25">
                        <c:v>0.83732579476965485</c:v>
                      </c:pt>
                      <c:pt idx="26">
                        <c:v>0.84174163028172333</c:v>
                      </c:pt>
                      <c:pt idx="27">
                        <c:v>0.85886518113791499</c:v>
                      </c:pt>
                      <c:pt idx="28">
                        <c:v>0.89430151507125855</c:v>
                      </c:pt>
                      <c:pt idx="29">
                        <c:v>0.87139998896765503</c:v>
                      </c:pt>
                      <c:pt idx="30">
                        <c:v>0.87355460129613161</c:v>
                      </c:pt>
                      <c:pt idx="31">
                        <c:v>0.87687089751508829</c:v>
                      </c:pt>
                      <c:pt idx="32">
                        <c:v>0.88376498394606329</c:v>
                      </c:pt>
                      <c:pt idx="33">
                        <c:v>0.85972912656568723</c:v>
                      </c:pt>
                      <c:pt idx="34">
                        <c:v>0.85344397742905576</c:v>
                      </c:pt>
                      <c:pt idx="35">
                        <c:v>0.8635153510120035</c:v>
                      </c:pt>
                      <c:pt idx="36">
                        <c:v>0.88182481787289135</c:v>
                      </c:pt>
                      <c:pt idx="37">
                        <c:v>0.87844416762631916</c:v>
                      </c:pt>
                      <c:pt idx="38">
                        <c:v>0.89815372719295683</c:v>
                      </c:pt>
                      <c:pt idx="39">
                        <c:v>0.91312786652069289</c:v>
                      </c:pt>
                      <c:pt idx="40">
                        <c:v>0.89459885558233077</c:v>
                      </c:pt>
                      <c:pt idx="41">
                        <c:v>0.88832650028242188</c:v>
                      </c:pt>
                      <c:pt idx="42">
                        <c:v>0.88977287058087862</c:v>
                      </c:pt>
                      <c:pt idx="43">
                        <c:v>0.90070402500798941</c:v>
                      </c:pt>
                      <c:pt idx="44">
                        <c:v>0.8947092150534619</c:v>
                      </c:pt>
                      <c:pt idx="45">
                        <c:v>0.90363550348807042</c:v>
                      </c:pt>
                      <c:pt idx="46">
                        <c:v>0.89122659466301413</c:v>
                      </c:pt>
                      <c:pt idx="47">
                        <c:v>0.88310501411085429</c:v>
                      </c:pt>
                      <c:pt idx="48">
                        <c:v>0.88169121433754638</c:v>
                      </c:pt>
                      <c:pt idx="49">
                        <c:v>0.89529272550046546</c:v>
                      </c:pt>
                      <c:pt idx="50">
                        <c:v>0.89842002453030312</c:v>
                      </c:pt>
                      <c:pt idx="51">
                        <c:v>0.9127554365216356</c:v>
                      </c:pt>
                      <c:pt idx="52">
                        <c:v>0.92896417654461394</c:v>
                      </c:pt>
                      <c:pt idx="53">
                        <c:v>0.91608271768614191</c:v>
                      </c:pt>
                      <c:pt idx="54">
                        <c:v>0.91300771072557962</c:v>
                      </c:pt>
                      <c:pt idx="55">
                        <c:v>0.91576575204050992</c:v>
                      </c:pt>
                      <c:pt idx="56">
                        <c:v>0.91598545612579896</c:v>
                      </c:pt>
                      <c:pt idx="57">
                        <c:v>0.90865171034296943</c:v>
                      </c:pt>
                      <c:pt idx="58">
                        <c:v>0.91899071842044533</c:v>
                      </c:pt>
                      <c:pt idx="59">
                        <c:v>0.91091617930348734</c:v>
                      </c:pt>
                      <c:pt idx="60">
                        <c:v>0.89683469913282232</c:v>
                      </c:pt>
                      <c:pt idx="61">
                        <c:v>0.89889903771734081</c:v>
                      </c:pt>
                      <c:pt idx="62">
                        <c:v>0.87700717537256367</c:v>
                      </c:pt>
                      <c:pt idx="63">
                        <c:v>0.87980361404810314</c:v>
                      </c:pt>
                      <c:pt idx="64">
                        <c:v>0.87357738003090679</c:v>
                      </c:pt>
                      <c:pt idx="65">
                        <c:v>0.87051442901252984</c:v>
                      </c:pt>
                      <c:pt idx="66">
                        <c:v>0.86815445935528146</c:v>
                      </c:pt>
                      <c:pt idx="67">
                        <c:v>0.85185770499466507</c:v>
                      </c:pt>
                      <c:pt idx="68">
                        <c:v>0.830407794822414</c:v>
                      </c:pt>
                      <c:pt idx="69">
                        <c:v>0.83109194043734336</c:v>
                      </c:pt>
                      <c:pt idx="70">
                        <c:v>0.82281586402429618</c:v>
                      </c:pt>
                      <c:pt idx="71">
                        <c:v>0.80334108766994616</c:v>
                      </c:pt>
                      <c:pt idx="72">
                        <c:v>0.80031620825765826</c:v>
                      </c:pt>
                      <c:pt idx="73">
                        <c:v>0.78601757969589658</c:v>
                      </c:pt>
                      <c:pt idx="74">
                        <c:v>0.78457322077561886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52BF-458D-98BE-F9F5565ED1C9}"/>
                  </c:ext>
                </c:extLst>
              </c15:ser>
            </c15:filteredLineSeries>
          </c:ext>
        </c:extLst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</a:t>
                </a:r>
                <a:r>
                  <a:rPr lang="en-US" sz="1200" baseline="0"/>
                  <a:t> Percentage of Total Generation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/>
              <a:t>Net Electricity Generated per Metric</a:t>
            </a:r>
            <a:r>
              <a:rPr lang="en-US" sz="2000" baseline="0"/>
              <a:t> Ton of Fuel Consumed by Source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'Analysis-Data'!$A$2:$A$76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'Analysis-Data'!$B$2:$B$76</c:f>
              <c:numCache>
                <c:formatCode>0.00</c:formatCode>
                <c:ptCount val="75"/>
                <c:pt idx="0">
                  <c:v>1778.2687829898077</c:v>
                </c:pt>
                <c:pt idx="1">
                  <c:v>1854.0080230131769</c:v>
                </c:pt>
                <c:pt idx="2">
                  <c:v>1930.1876120953557</c:v>
                </c:pt>
                <c:pt idx="3">
                  <c:v>2012.0440838084569</c:v>
                </c:pt>
                <c:pt idx="4">
                  <c:v>2081.4720434364954</c:v>
                </c:pt>
                <c:pt idx="5">
                  <c:v>2226.7521012673733</c:v>
                </c:pt>
                <c:pt idx="6">
                  <c:v>2310.7775843027352</c:v>
                </c:pt>
                <c:pt idx="7">
                  <c:v>2357.4589495943246</c:v>
                </c:pt>
                <c:pt idx="8">
                  <c:v>2374.9908238655821</c:v>
                </c:pt>
                <c:pt idx="9">
                  <c:v>2437.6325924808666</c:v>
                </c:pt>
                <c:pt idx="10">
                  <c:v>2476.7446135198247</c:v>
                </c:pt>
                <c:pt idx="11">
                  <c:v>2514.6720067282281</c:v>
                </c:pt>
                <c:pt idx="12">
                  <c:v>2552.5290444694065</c:v>
                </c:pt>
                <c:pt idx="13">
                  <c:v>2567.3776924450294</c:v>
                </c:pt>
                <c:pt idx="14">
                  <c:v>2576.3242690359484</c:v>
                </c:pt>
                <c:pt idx="15">
                  <c:v>2573.2201473072087</c:v>
                </c:pt>
                <c:pt idx="16">
                  <c:v>2570.9505992675481</c:v>
                </c:pt>
                <c:pt idx="17">
                  <c:v>2537.7075319761202</c:v>
                </c:pt>
                <c:pt idx="18">
                  <c:v>2534.7490079913264</c:v>
                </c:pt>
                <c:pt idx="19">
                  <c:v>2535.3632183152313</c:v>
                </c:pt>
                <c:pt idx="20">
                  <c:v>2505.2500945741585</c:v>
                </c:pt>
                <c:pt idx="21">
                  <c:v>2425.0668179660861</c:v>
                </c:pt>
                <c:pt idx="22">
                  <c:v>2401.6481788306437</c:v>
                </c:pt>
                <c:pt idx="23">
                  <c:v>2416.4429099492331</c:v>
                </c:pt>
                <c:pt idx="24">
                  <c:v>2400.6885640087326</c:v>
                </c:pt>
                <c:pt idx="25">
                  <c:v>2330.693843623661</c:v>
                </c:pt>
                <c:pt idx="26">
                  <c:v>2315.5737222491716</c:v>
                </c:pt>
                <c:pt idx="27">
                  <c:v>2321.7669737466708</c:v>
                </c:pt>
                <c:pt idx="28">
                  <c:v>2276.1654871190199</c:v>
                </c:pt>
                <c:pt idx="29">
                  <c:v>2235.0244032949258</c:v>
                </c:pt>
                <c:pt idx="30">
                  <c:v>2248.406776039425</c:v>
                </c:pt>
                <c:pt idx="31">
                  <c:v>2249.1875425214234</c:v>
                </c:pt>
                <c:pt idx="32">
                  <c:v>2222.3720320151274</c:v>
                </c:pt>
                <c:pt idx="33">
                  <c:v>2213.2993343208027</c:v>
                </c:pt>
                <c:pt idx="34">
                  <c:v>2220.4935556365303</c:v>
                </c:pt>
                <c:pt idx="35">
                  <c:v>2225.996343432153</c:v>
                </c:pt>
                <c:pt idx="36">
                  <c:v>2227.5741574129333</c:v>
                </c:pt>
                <c:pt idx="37">
                  <c:v>2229.9173177853436</c:v>
                </c:pt>
                <c:pt idx="38">
                  <c:v>2247.6053520408486</c:v>
                </c:pt>
                <c:pt idx="39">
                  <c:v>2239.3758539873747</c:v>
                </c:pt>
                <c:pt idx="40">
                  <c:v>2230.2990022836352</c:v>
                </c:pt>
                <c:pt idx="41">
                  <c:v>2214.4484871776217</c:v>
                </c:pt>
                <c:pt idx="42">
                  <c:v>2206.1661284021507</c:v>
                </c:pt>
                <c:pt idx="43">
                  <c:v>2215.0573846838774</c:v>
                </c:pt>
                <c:pt idx="44">
                  <c:v>2207.5039853154408</c:v>
                </c:pt>
                <c:pt idx="45">
                  <c:v>2190.9057913502829</c:v>
                </c:pt>
                <c:pt idx="46">
                  <c:v>2185.947325914969</c:v>
                </c:pt>
                <c:pt idx="47">
                  <c:v>2177.7468085559403</c:v>
                </c:pt>
                <c:pt idx="48">
                  <c:v>2178.3434645141078</c:v>
                </c:pt>
                <c:pt idx="49">
                  <c:v>2177.5006115070883</c:v>
                </c:pt>
                <c:pt idx="50">
                  <c:v>2177.4131748398668</c:v>
                </c:pt>
                <c:pt idx="51">
                  <c:v>2172.7209911539885</c:v>
                </c:pt>
                <c:pt idx="52">
                  <c:v>2152.0009959289682</c:v>
                </c:pt>
                <c:pt idx="53">
                  <c:v>2154.5531917813914</c:v>
                </c:pt>
                <c:pt idx="54">
                  <c:v>2141.5421621006699</c:v>
                </c:pt>
                <c:pt idx="55">
                  <c:v>2122.8949647010941</c:v>
                </c:pt>
                <c:pt idx="56">
                  <c:v>2116.5265499417906</c:v>
                </c:pt>
                <c:pt idx="57">
                  <c:v>2114.9302827459996</c:v>
                </c:pt>
                <c:pt idx="58">
                  <c:v>2107.7034569517878</c:v>
                </c:pt>
                <c:pt idx="59">
                  <c:v>2085.6367084535273</c:v>
                </c:pt>
                <c:pt idx="60">
                  <c:v>2055.7029622351301</c:v>
                </c:pt>
                <c:pt idx="61">
                  <c:v>2066.2845116054391</c:v>
                </c:pt>
                <c:pt idx="62">
                  <c:v>2030.7590218137284</c:v>
                </c:pt>
                <c:pt idx="63">
                  <c:v>2008.4729187675146</c:v>
                </c:pt>
                <c:pt idx="64">
                  <c:v>2014.2136518340988</c:v>
                </c:pt>
                <c:pt idx="65">
                  <c:v>2030.6176861715323</c:v>
                </c:pt>
                <c:pt idx="66">
                  <c:v>2001.7658487198235</c:v>
                </c:pt>
                <c:pt idx="67">
                  <c:v>1997.5863258796144</c:v>
                </c:pt>
                <c:pt idx="68">
                  <c:v>1985.5701533393546</c:v>
                </c:pt>
                <c:pt idx="69">
                  <c:v>1975.8269811211969</c:v>
                </c:pt>
                <c:pt idx="70">
                  <c:v>1962.1429276476904</c:v>
                </c:pt>
                <c:pt idx="71">
                  <c:v>1941.7027218886672</c:v>
                </c:pt>
                <c:pt idx="72">
                  <c:v>1961.8646933381167</c:v>
                </c:pt>
                <c:pt idx="73">
                  <c:v>1925.8685796477353</c:v>
                </c:pt>
                <c:pt idx="74">
                  <c:v>1909.0010857268621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A-4C1A-9029-351EADC19177}"/>
            </c:ext>
          </c:extLst>
        </c:ser>
        <c:ser>
          <c:idx val="1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'Analysis-Data'!$A$2:$A$76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'Analysis-Data'!$C$2:$C$76</c:f>
              <c:numCache>
                <c:formatCode>0.00</c:formatCode>
                <c:ptCount val="75"/>
                <c:pt idx="0">
                  <c:v>2742.4850784258665</c:v>
                </c:pt>
                <c:pt idx="1">
                  <c:v>2848.9157719086329</c:v>
                </c:pt>
                <c:pt idx="2">
                  <c:v>2859.9533934666188</c:v>
                </c:pt>
                <c:pt idx="3">
                  <c:v>2819.0205535255286</c:v>
                </c:pt>
                <c:pt idx="4">
                  <c:v>2974.4683095498958</c:v>
                </c:pt>
                <c:pt idx="5">
                  <c:v>3007.9473497621188</c:v>
                </c:pt>
                <c:pt idx="6">
                  <c:v>3142.5157754879033</c:v>
                </c:pt>
                <c:pt idx="7">
                  <c:v>3148.9091225562993</c:v>
                </c:pt>
                <c:pt idx="8">
                  <c:v>3236.8926743639863</c:v>
                </c:pt>
                <c:pt idx="9">
                  <c:v>3310.8471664797262</c:v>
                </c:pt>
                <c:pt idx="10">
                  <c:v>3380.1497709761597</c:v>
                </c:pt>
                <c:pt idx="11">
                  <c:v>3465.6050976502202</c:v>
                </c:pt>
                <c:pt idx="12">
                  <c:v>3475.7962116839399</c:v>
                </c:pt>
                <c:pt idx="13">
                  <c:v>3486.6241933074725</c:v>
                </c:pt>
                <c:pt idx="14">
                  <c:v>3549.5415743529111</c:v>
                </c:pt>
                <c:pt idx="15">
                  <c:v>3586.7023797500365</c:v>
                </c:pt>
                <c:pt idx="16">
                  <c:v>3582.7898900628702</c:v>
                </c:pt>
                <c:pt idx="17">
                  <c:v>3566.6446166180226</c:v>
                </c:pt>
                <c:pt idx="18">
                  <c:v>3525.6057430975484</c:v>
                </c:pt>
                <c:pt idx="19">
                  <c:v>3520.8371737487255</c:v>
                </c:pt>
                <c:pt idx="20">
                  <c:v>3497.6618647700807</c:v>
                </c:pt>
                <c:pt idx="21">
                  <c:v>3458.7489608421142</c:v>
                </c:pt>
                <c:pt idx="22">
                  <c:v>3507.0602933593559</c:v>
                </c:pt>
                <c:pt idx="23">
                  <c:v>3512.5988641239483</c:v>
                </c:pt>
                <c:pt idx="24">
                  <c:v>3555.1676769759893</c:v>
                </c:pt>
                <c:pt idx="25">
                  <c:v>3550.3022920181625</c:v>
                </c:pt>
                <c:pt idx="26">
                  <c:v>3635.2336206366731</c:v>
                </c:pt>
                <c:pt idx="27">
                  <c:v>3663.6553183894171</c:v>
                </c:pt>
                <c:pt idx="28">
                  <c:v>3654.5058657798272</c:v>
                </c:pt>
                <c:pt idx="29">
                  <c:v>3643.7527750750287</c:v>
                </c:pt>
                <c:pt idx="30">
                  <c:v>3683.529062980409</c:v>
                </c:pt>
                <c:pt idx="31">
                  <c:v>3719.508910770392</c:v>
                </c:pt>
                <c:pt idx="32">
                  <c:v>3736.091954772784</c:v>
                </c:pt>
                <c:pt idx="33">
                  <c:v>3730.6072504946592</c:v>
                </c:pt>
                <c:pt idx="34">
                  <c:v>3726.0978097111338</c:v>
                </c:pt>
                <c:pt idx="35">
                  <c:v>3705.6284652975019</c:v>
                </c:pt>
                <c:pt idx="36">
                  <c:v>3652.2402032816176</c:v>
                </c:pt>
                <c:pt idx="37">
                  <c:v>3745.1903108703368</c:v>
                </c:pt>
                <c:pt idx="38">
                  <c:v>3747.6700605572828</c:v>
                </c:pt>
                <c:pt idx="39">
                  <c:v>3786.6670873256858</c:v>
                </c:pt>
                <c:pt idx="40">
                  <c:v>3705.2982470474258</c:v>
                </c:pt>
                <c:pt idx="41">
                  <c:v>3651.7189827214006</c:v>
                </c:pt>
                <c:pt idx="42">
                  <c:v>3729.3613166249702</c:v>
                </c:pt>
                <c:pt idx="43">
                  <c:v>3670.3112672174761</c:v>
                </c:pt>
                <c:pt idx="44">
                  <c:v>3677.874382844122</c:v>
                </c:pt>
                <c:pt idx="45">
                  <c:v>3638.8096097543321</c:v>
                </c:pt>
                <c:pt idx="46">
                  <c:v>3490.1705247824043</c:v>
                </c:pt>
                <c:pt idx="47">
                  <c:v>3543.1998799814432</c:v>
                </c:pt>
                <c:pt idx="48">
                  <c:v>3618.0647822816281</c:v>
                </c:pt>
                <c:pt idx="49">
                  <c:v>3640.5332240222042</c:v>
                </c:pt>
                <c:pt idx="50">
                  <c:v>3579.1234209115382</c:v>
                </c:pt>
                <c:pt idx="51">
                  <c:v>3568.5120182272362</c:v>
                </c:pt>
                <c:pt idx="52">
                  <c:v>3634.0397163488065</c:v>
                </c:pt>
                <c:pt idx="53">
                  <c:v>3547.6968873123897</c:v>
                </c:pt>
                <c:pt idx="54">
                  <c:v>3606.9222503685992</c:v>
                </c:pt>
                <c:pt idx="55">
                  <c:v>3592.1894894091865</c:v>
                </c:pt>
                <c:pt idx="56">
                  <c:v>3574.0065089544423</c:v>
                </c:pt>
                <c:pt idx="57">
                  <c:v>3387.3240715191096</c:v>
                </c:pt>
                <c:pt idx="58">
                  <c:v>3455.6557834734404</c:v>
                </c:pt>
                <c:pt idx="59">
                  <c:v>3324.4005969801433</c:v>
                </c:pt>
                <c:pt idx="60">
                  <c:v>3308.6264728224924</c:v>
                </c:pt>
                <c:pt idx="61">
                  <c:v>3289.2554627714617</c:v>
                </c:pt>
                <c:pt idx="62">
                  <c:v>3272.8742609487772</c:v>
                </c:pt>
                <c:pt idx="63">
                  <c:v>3247.463690198892</c:v>
                </c:pt>
                <c:pt idx="64">
                  <c:v>3277.1354410733356</c:v>
                </c:pt>
                <c:pt idx="65">
                  <c:v>3264.0662958583334</c:v>
                </c:pt>
                <c:pt idx="66">
                  <c:v>3302.1897298111953</c:v>
                </c:pt>
                <c:pt idx="67">
                  <c:v>3175.9096325666951</c:v>
                </c:pt>
                <c:pt idx="68">
                  <c:v>3150.8315561070094</c:v>
                </c:pt>
                <c:pt idx="69">
                  <c:v>3164.4908842862337</c:v>
                </c:pt>
                <c:pt idx="70">
                  <c:v>3115.9568117548024</c:v>
                </c:pt>
                <c:pt idx="71">
                  <c:v>2993.346048027272</c:v>
                </c:pt>
                <c:pt idx="72">
                  <c:v>3031.0060898277411</c:v>
                </c:pt>
                <c:pt idx="73">
                  <c:v>3098.1166210152883</c:v>
                </c:pt>
                <c:pt idx="74">
                  <c:v>3035.52967222912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A-4C1A-9029-351EADC19177}"/>
            </c:ext>
          </c:extLst>
        </c:ser>
        <c:ser>
          <c:idx val="2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'Analysis-Data'!$A$2:$A$76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'Analysis-Data'!$D$2:$D$76</c:f>
              <c:numCache>
                <c:formatCode>0.00</c:formatCode>
                <c:ptCount val="75"/>
                <c:pt idx="0">
                  <c:v>2799.8922812738774</c:v>
                </c:pt>
                <c:pt idx="1">
                  <c:v>2952.0997537043722</c:v>
                </c:pt>
                <c:pt idx="2">
                  <c:v>3088.0910584048306</c:v>
                </c:pt>
                <c:pt idx="3">
                  <c:v>3133.8959716168365</c:v>
                </c:pt>
                <c:pt idx="4">
                  <c:v>3214.4580519760116</c:v>
                </c:pt>
                <c:pt idx="5">
                  <c:v>3349.3647851247565</c:v>
                </c:pt>
                <c:pt idx="6">
                  <c:v>3442.5522928805958</c:v>
                </c:pt>
                <c:pt idx="7">
                  <c:v>3497.8174700835116</c:v>
                </c:pt>
                <c:pt idx="8">
                  <c:v>3561.6414797041125</c:v>
                </c:pt>
                <c:pt idx="9">
                  <c:v>3634.7452470633534</c:v>
                </c:pt>
                <c:pt idx="10">
                  <c:v>3751.3709114697349</c:v>
                </c:pt>
                <c:pt idx="11">
                  <c:v>3816.2218661666561</c:v>
                </c:pt>
                <c:pt idx="12">
                  <c:v>3864.7293570768338</c:v>
                </c:pt>
                <c:pt idx="13">
                  <c:v>3906.0641400479694</c:v>
                </c:pt>
                <c:pt idx="14">
                  <c:v>3917.0865639250296</c:v>
                </c:pt>
                <c:pt idx="15">
                  <c:v>3946.91366222738</c:v>
                </c:pt>
                <c:pt idx="16">
                  <c:v>3977.2690129957</c:v>
                </c:pt>
                <c:pt idx="17">
                  <c:v>4009.5221847885405</c:v>
                </c:pt>
                <c:pt idx="18">
                  <c:v>4017.5383108210449</c:v>
                </c:pt>
                <c:pt idx="19">
                  <c:v>4029.5627324889847</c:v>
                </c:pt>
                <c:pt idx="20">
                  <c:v>3981.6651790330925</c:v>
                </c:pt>
                <c:pt idx="21">
                  <c:v>3951.5867702139271</c:v>
                </c:pt>
                <c:pt idx="22">
                  <c:v>3919.6542872793834</c:v>
                </c:pt>
                <c:pt idx="23">
                  <c:v>3936.7615451146821</c:v>
                </c:pt>
                <c:pt idx="24">
                  <c:v>3880.2615469072675</c:v>
                </c:pt>
                <c:pt idx="25">
                  <c:v>3872.8979764738315</c:v>
                </c:pt>
                <c:pt idx="26">
                  <c:v>3955.6923160723945</c:v>
                </c:pt>
                <c:pt idx="27">
                  <c:v>3984.5901517580978</c:v>
                </c:pt>
                <c:pt idx="28">
                  <c:v>3988.8973191902742</c:v>
                </c:pt>
                <c:pt idx="29">
                  <c:v>3990.9565399757389</c:v>
                </c:pt>
                <c:pt idx="30">
                  <c:v>3933.0914378733501</c:v>
                </c:pt>
                <c:pt idx="31">
                  <c:v>3918.5903120794114</c:v>
                </c:pt>
                <c:pt idx="32">
                  <c:v>3957.904585447026</c:v>
                </c:pt>
                <c:pt idx="33">
                  <c:v>3943.2910336675641</c:v>
                </c:pt>
                <c:pt idx="34">
                  <c:v>3923.6287491693192</c:v>
                </c:pt>
                <c:pt idx="35">
                  <c:v>3982.6543765787669</c:v>
                </c:pt>
                <c:pt idx="36">
                  <c:v>3996.0852605968148</c:v>
                </c:pt>
                <c:pt idx="37">
                  <c:v>3978.8800369150686</c:v>
                </c:pt>
                <c:pt idx="38">
                  <c:v>3994.0212482124971</c:v>
                </c:pt>
                <c:pt idx="39">
                  <c:v>3996.5513399223128</c:v>
                </c:pt>
                <c:pt idx="40">
                  <c:v>3989.2325052447259</c:v>
                </c:pt>
                <c:pt idx="41">
                  <c:v>3974.3540381782886</c:v>
                </c:pt>
                <c:pt idx="42">
                  <c:v>3993.0205372558185</c:v>
                </c:pt>
                <c:pt idx="43">
                  <c:v>4039.6199326096203</c:v>
                </c:pt>
                <c:pt idx="44">
                  <c:v>4105.763541244959</c:v>
                </c:pt>
                <c:pt idx="45">
                  <c:v>4117.9241812054661</c:v>
                </c:pt>
                <c:pt idx="46">
                  <c:v>4122.6643402322252</c:v>
                </c:pt>
                <c:pt idx="47">
                  <c:v>4145.5120363431215</c:v>
                </c:pt>
                <c:pt idx="48">
                  <c:v>4096.0966415018556</c:v>
                </c:pt>
                <c:pt idx="49">
                  <c:v>4080.0709117686119</c:v>
                </c:pt>
                <c:pt idx="50">
                  <c:v>4089.2287721218795</c:v>
                </c:pt>
                <c:pt idx="51">
                  <c:v>4145.4232631315299</c:v>
                </c:pt>
                <c:pt idx="52">
                  <c:v>4328.1886868598385</c:v>
                </c:pt>
                <c:pt idx="53">
                  <c:v>4464.138746995347</c:v>
                </c:pt>
                <c:pt idx="54">
                  <c:v>4603.0480142181641</c:v>
                </c:pt>
                <c:pt idx="55">
                  <c:v>4782.8119252854367</c:v>
                </c:pt>
                <c:pt idx="56">
                  <c:v>4854.6886869098189</c:v>
                </c:pt>
                <c:pt idx="57">
                  <c:v>4918.0667365787531</c:v>
                </c:pt>
                <c:pt idx="58">
                  <c:v>4962.1358644302463</c:v>
                </c:pt>
                <c:pt idx="59">
                  <c:v>5013.534217486239</c:v>
                </c:pt>
                <c:pt idx="60">
                  <c:v>5098.8335923596142</c:v>
                </c:pt>
                <c:pt idx="61">
                  <c:v>5084.1961339169748</c:v>
                </c:pt>
                <c:pt idx="62">
                  <c:v>5095.871463919183</c:v>
                </c:pt>
                <c:pt idx="63">
                  <c:v>5180.6279010692779</c:v>
                </c:pt>
                <c:pt idx="64">
                  <c:v>5234.2989564496038</c:v>
                </c:pt>
                <c:pt idx="65">
                  <c:v>5284.806275249156</c:v>
                </c:pt>
                <c:pt idx="66">
                  <c:v>5369.4407718971943</c:v>
                </c:pt>
                <c:pt idx="67">
                  <c:v>5342.6356189333546</c:v>
                </c:pt>
                <c:pt idx="68">
                  <c:v>5387.3919813128859</c:v>
                </c:pt>
                <c:pt idx="69">
                  <c:v>5379.801145407785</c:v>
                </c:pt>
                <c:pt idx="70">
                  <c:v>5457.0155882671634</c:v>
                </c:pt>
                <c:pt idx="71">
                  <c:v>5453.1154441464378</c:v>
                </c:pt>
                <c:pt idx="72">
                  <c:v>5479.33067327765</c:v>
                </c:pt>
                <c:pt idx="73">
                  <c:v>5453.8349283183688</c:v>
                </c:pt>
                <c:pt idx="74">
                  <c:v>5473.429656109829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A-4C1A-9029-351EADC19177}"/>
            </c:ext>
          </c:extLst>
        </c:ser>
        <c:ser>
          <c:idx val="3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'Analysis-Data'!$A$2:$A$76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'Analysis-Data'!$E$2:$E$76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46027119.062142573</c:v>
                </c:pt>
                <c:pt idx="43">
                  <c:v>37411303.483876884</c:v>
                </c:pt>
                <c:pt idx="44">
                  <c:v>35180193.695838735</c:v>
                </c:pt>
                <c:pt idx="45">
                  <c:v>41213037.120031901</c:v>
                </c:pt>
                <c:pt idx="46">
                  <c:v>34260305.521085776</c:v>
                </c:pt>
                <c:pt idx="47">
                  <c:v>37968615.334797829</c:v>
                </c:pt>
                <c:pt idx="48">
                  <c:v>33907479.290679485</c:v>
                </c:pt>
                <c:pt idx="49">
                  <c:v>45850301.011016056</c:v>
                </c:pt>
                <c:pt idx="50">
                  <c:v>32199066.202744525</c:v>
                </c:pt>
                <c:pt idx="51">
                  <c:v>38057486.121242769</c:v>
                </c:pt>
                <c:pt idx="52">
                  <c:v>37927592.044533551</c:v>
                </c:pt>
                <c:pt idx="53">
                  <c:v>35454544.136471979</c:v>
                </c:pt>
                <c:pt idx="54">
                  <c:v>31870654.822863765</c:v>
                </c:pt>
                <c:pt idx="55">
                  <c:v>40918269.376540683</c:v>
                </c:pt>
                <c:pt idx="56">
                  <c:v>34871311.091092803</c:v>
                </c:pt>
                <c:pt idx="57">
                  <c:v>39586077.815506078</c:v>
                </c:pt>
                <c:pt idx="58">
                  <c:v>46077626.876213633</c:v>
                </c:pt>
                <c:pt idx="59">
                  <c:v>40857108.036947429</c:v>
                </c:pt>
                <c:pt idx="60">
                  <c:v>42041522.344757996</c:v>
                </c:pt>
                <c:pt idx="61">
                  <c:v>47357677.912193894</c:v>
                </c:pt>
                <c:pt idx="62">
                  <c:v>40360756.102233469</c:v>
                </c:pt>
                <c:pt idx="63">
                  <c:v>40405996.756359555</c:v>
                </c:pt>
                <c:pt idx="64">
                  <c:v>48151976.879331499</c:v>
                </c:pt>
                <c:pt idx="65">
                  <c:v>41038835.581972584</c:v>
                </c:pt>
                <c:pt idx="66">
                  <c:v>43723462.475688294</c:v>
                </c:pt>
                <c:pt idx="67">
                  <c:v>50230985.276799217</c:v>
                </c:pt>
                <c:pt idx="68">
                  <c:v>45993341.347341247</c:v>
                </c:pt>
                <c:pt idx="69">
                  <c:v>41631888.180220157</c:v>
                </c:pt>
                <c:pt idx="70">
                  <c:v>48710442.325714901</c:v>
                </c:pt>
                <c:pt idx="71">
                  <c:v>42253420.674170375</c:v>
                </c:pt>
                <c:pt idx="72">
                  <c:v>45651111.149834648</c:v>
                </c:pt>
                <c:pt idx="73">
                  <c:v>45176391.401527688</c:v>
                </c:pt>
                <c:pt idx="74">
                  <c:v>45888488.544829316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1A-4C1A-9029-351EADC19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807839"/>
        <c:axId val="1692827999"/>
      </c:lineChart>
      <c:catAx>
        <c:axId val="169280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27999"/>
        <c:crosses val="autoZero"/>
        <c:auto val="1"/>
        <c:lblAlgn val="ctr"/>
        <c:lblOffset val="100"/>
        <c:noMultiLvlLbl val="0"/>
      </c:catAx>
      <c:valAx>
        <c:axId val="1692827999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Electricity</a:t>
                </a:r>
                <a:r>
                  <a:rPr lang="en-US" sz="1200" baseline="0"/>
                  <a:t> Generated per Metric Ton of Fuel Consumed</a:t>
                </a:r>
              </a:p>
              <a:p>
                <a:pPr>
                  <a:defRPr sz="1200"/>
                </a:pPr>
                <a:r>
                  <a:rPr lang="en-US" sz="1200" baseline="0"/>
                  <a:t>(kWh per Metric Ton)</a:t>
                </a:r>
              </a:p>
              <a:p>
                <a:pPr>
                  <a:defRPr sz="1200"/>
                </a:pP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078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50% Increase in Electricity Generation from Nuclear</a:t>
            </a:r>
          </a:p>
          <a:p>
            <a:pPr>
              <a:defRPr/>
            </a:pPr>
            <a:r>
              <a:rPr lang="en-US"/>
              <a:t>- Fuel Consumed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'Combined Consumption'!$A$2:$A$76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'Combined Consumption'!$B$2:$B$76</c:f>
              <c:numCache>
                <c:formatCode>0.00</c:formatCode>
                <c:ptCount val="75"/>
                <c:pt idx="0">
                  <c:v>76170329.98367399</c:v>
                </c:pt>
                <c:pt idx="1">
                  <c:v>83343756.921218991</c:v>
                </c:pt>
                <c:pt idx="2">
                  <c:v>95951116.792708188</c:v>
                </c:pt>
                <c:pt idx="3">
                  <c:v>97133391.645212695</c:v>
                </c:pt>
                <c:pt idx="4">
                  <c:v>105140170.24157879</c:v>
                </c:pt>
                <c:pt idx="5">
                  <c:v>107396762.24573369</c:v>
                </c:pt>
                <c:pt idx="6">
                  <c:v>130416142.18831649</c:v>
                </c:pt>
                <c:pt idx="7">
                  <c:v>143588283.50256118</c:v>
                </c:pt>
                <c:pt idx="8">
                  <c:v>145847387.5011504</c:v>
                </c:pt>
                <c:pt idx="9">
                  <c:v>141270584.444199</c:v>
                </c:pt>
                <c:pt idx="10">
                  <c:v>152790969.21591869</c:v>
                </c:pt>
                <c:pt idx="11">
                  <c:v>160286254.39880729</c:v>
                </c:pt>
                <c:pt idx="12">
                  <c:v>165275560.6891416</c:v>
                </c:pt>
                <c:pt idx="13">
                  <c:v>175373198.6240043</c:v>
                </c:pt>
                <c:pt idx="14">
                  <c:v>191717605.16964179</c:v>
                </c:pt>
                <c:pt idx="15">
                  <c:v>204502525.58090788</c:v>
                </c:pt>
                <c:pt idx="16">
                  <c:v>222068036.29857928</c:v>
                </c:pt>
                <c:pt idx="17">
                  <c:v>241743696.73020807</c:v>
                </c:pt>
                <c:pt idx="18">
                  <c:v>248736013.31424507</c:v>
                </c:pt>
                <c:pt idx="19">
                  <c:v>270140615.37704426</c:v>
                </c:pt>
                <c:pt idx="20">
                  <c:v>281808687.09636986</c:v>
                </c:pt>
                <c:pt idx="21">
                  <c:v>290463946.71746761</c:v>
                </c:pt>
                <c:pt idx="22">
                  <c:v>296922113.85732931</c:v>
                </c:pt>
                <c:pt idx="23">
                  <c:v>319118346.15459657</c:v>
                </c:pt>
                <c:pt idx="24">
                  <c:v>353086811.30407411</c:v>
                </c:pt>
                <c:pt idx="25">
                  <c:v>355444763.05475998</c:v>
                </c:pt>
                <c:pt idx="26">
                  <c:v>368282907.08519036</c:v>
                </c:pt>
                <c:pt idx="27">
                  <c:v>406755287.53689778</c:v>
                </c:pt>
                <c:pt idx="28">
                  <c:v>432841373.6063661</c:v>
                </c:pt>
                <c:pt idx="29">
                  <c:v>436568872.16154689</c:v>
                </c:pt>
                <c:pt idx="30">
                  <c:v>478132828.30150557</c:v>
                </c:pt>
                <c:pt idx="31">
                  <c:v>516436422.50385445</c:v>
                </c:pt>
                <c:pt idx="32">
                  <c:v>541404955.90605509</c:v>
                </c:pt>
                <c:pt idx="33">
                  <c:v>538564389.15244675</c:v>
                </c:pt>
                <c:pt idx="34">
                  <c:v>567182136.51332641</c:v>
                </c:pt>
                <c:pt idx="35">
                  <c:v>602732684.60599947</c:v>
                </c:pt>
                <c:pt idx="36">
                  <c:v>629441727.1514802</c:v>
                </c:pt>
                <c:pt idx="37">
                  <c:v>621472124.07693541</c:v>
                </c:pt>
                <c:pt idx="38">
                  <c:v>651262592.72824371</c:v>
                </c:pt>
                <c:pt idx="39">
                  <c:v>687983114.24888933</c:v>
                </c:pt>
                <c:pt idx="40">
                  <c:v>700518717.62497795</c:v>
                </c:pt>
                <c:pt idx="41">
                  <c:v>709932487.07433152</c:v>
                </c:pt>
                <c:pt idx="42">
                  <c:v>711118539.44392681</c:v>
                </c:pt>
                <c:pt idx="43">
                  <c:v>721296807.04774082</c:v>
                </c:pt>
                <c:pt idx="44">
                  <c:v>754455785.84630001</c:v>
                </c:pt>
                <c:pt idx="45">
                  <c:v>760542099.79200113</c:v>
                </c:pt>
                <c:pt idx="46">
                  <c:v>771316078.39373243</c:v>
                </c:pt>
                <c:pt idx="47">
                  <c:v>813672638.17734241</c:v>
                </c:pt>
                <c:pt idx="48">
                  <c:v>835846959.24255061</c:v>
                </c:pt>
                <c:pt idx="49">
                  <c:v>849686697.77752531</c:v>
                </c:pt>
                <c:pt idx="50">
                  <c:v>853589821.84751785</c:v>
                </c:pt>
                <c:pt idx="51">
                  <c:v>894321589.33944082</c:v>
                </c:pt>
                <c:pt idx="52">
                  <c:v>874918802.8080945</c:v>
                </c:pt>
                <c:pt idx="53">
                  <c:v>886779133.27370632</c:v>
                </c:pt>
                <c:pt idx="54">
                  <c:v>911826001.16756725</c:v>
                </c:pt>
                <c:pt idx="55">
                  <c:v>921942791.58581638</c:v>
                </c:pt>
                <c:pt idx="56">
                  <c:v>941190120.22541666</c:v>
                </c:pt>
                <c:pt idx="57">
                  <c:v>931348499.79192567</c:v>
                </c:pt>
                <c:pt idx="58">
                  <c:v>948136366.34164882</c:v>
                </c:pt>
                <c:pt idx="59">
                  <c:v>943998335.86543822</c:v>
                </c:pt>
                <c:pt idx="60">
                  <c:v>846972085.4548496</c:v>
                </c:pt>
                <c:pt idx="61">
                  <c:v>884552700.62490296</c:v>
                </c:pt>
                <c:pt idx="62">
                  <c:v>845935294.90549946</c:v>
                </c:pt>
                <c:pt idx="63">
                  <c:v>747113312.29738772</c:v>
                </c:pt>
                <c:pt idx="64">
                  <c:v>778329793.65047312</c:v>
                </c:pt>
                <c:pt idx="65">
                  <c:v>772560176.97635722</c:v>
                </c:pt>
                <c:pt idx="66">
                  <c:v>669905173.90313005</c:v>
                </c:pt>
                <c:pt idx="67">
                  <c:v>615574247.81556416</c:v>
                </c:pt>
                <c:pt idx="68">
                  <c:v>603271523.28788912</c:v>
                </c:pt>
                <c:pt idx="69">
                  <c:v>578073395.04588902</c:v>
                </c:pt>
                <c:pt idx="70">
                  <c:v>488614759.65432</c:v>
                </c:pt>
                <c:pt idx="71">
                  <c:v>395375449.26201028</c:v>
                </c:pt>
                <c:pt idx="72">
                  <c:v>454893747.27546149</c:v>
                </c:pt>
                <c:pt idx="73">
                  <c:v>428947502.82031345</c:v>
                </c:pt>
                <c:pt idx="74">
                  <c:v>351266728.45483351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A8C-47A8-95D3-1ED42FA44606}"/>
            </c:ext>
          </c:extLst>
        </c:ser>
        <c:ser>
          <c:idx val="1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'Combined Consumption'!$A$2:$A$76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'Combined Consumption'!$G$2:$G$76</c:f>
              <c:numCache>
                <c:formatCode>0.00</c:formatCode>
                <c:ptCount val="75"/>
                <c:pt idx="0">
                  <c:v>10409257</c:v>
                </c:pt>
                <c:pt idx="1">
                  <c:v>11841097</c:v>
                </c:pt>
                <c:pt idx="2">
                  <c:v>10039365</c:v>
                </c:pt>
                <c:pt idx="3">
                  <c:v>10553226</c:v>
                </c:pt>
                <c:pt idx="4">
                  <c:v>12911366</c:v>
                </c:pt>
                <c:pt idx="5">
                  <c:v>10478965</c:v>
                </c:pt>
                <c:pt idx="6">
                  <c:v>11818018</c:v>
                </c:pt>
                <c:pt idx="7">
                  <c:v>11415627</c:v>
                </c:pt>
                <c:pt idx="8">
                  <c:v>12511801</c:v>
                </c:pt>
                <c:pt idx="9">
                  <c:v>12193719</c:v>
                </c:pt>
                <c:pt idx="10">
                  <c:v>13857291</c:v>
                </c:pt>
                <c:pt idx="11">
                  <c:v>13846613.116</c:v>
                </c:pt>
                <c:pt idx="12">
                  <c:v>13959211.946</c:v>
                </c:pt>
                <c:pt idx="13">
                  <c:v>14019158.157</c:v>
                </c:pt>
                <c:pt idx="14">
                  <c:v>14650232.687999999</c:v>
                </c:pt>
                <c:pt idx="15">
                  <c:v>15879129.621000001</c:v>
                </c:pt>
                <c:pt idx="16">
                  <c:v>18086805.530999999</c:v>
                </c:pt>
                <c:pt idx="17">
                  <c:v>22128970.077999998</c:v>
                </c:pt>
                <c:pt idx="18">
                  <c:v>25320676.929000001</c:v>
                </c:pt>
                <c:pt idx="19">
                  <c:v>29616772.333999999</c:v>
                </c:pt>
                <c:pt idx="20">
                  <c:v>39411228.795000002</c:v>
                </c:pt>
                <c:pt idx="21">
                  <c:v>53251451.344175093</c:v>
                </c:pt>
                <c:pt idx="22">
                  <c:v>62794877.925822504</c:v>
                </c:pt>
                <c:pt idx="23">
                  <c:v>78089178.870246589</c:v>
                </c:pt>
                <c:pt idx="24">
                  <c:v>88418593.59707579</c:v>
                </c:pt>
                <c:pt idx="25">
                  <c:v>84761947.645009294</c:v>
                </c:pt>
                <c:pt idx="26">
                  <c:v>79525810.489551991</c:v>
                </c:pt>
                <c:pt idx="27">
                  <c:v>87341222.956713706</c:v>
                </c:pt>
                <c:pt idx="28">
                  <c:v>98010192.117606297</c:v>
                </c:pt>
                <c:pt idx="29">
                  <c:v>100188037.86502311</c:v>
                </c:pt>
                <c:pt idx="30">
                  <c:v>82400655.406913593</c:v>
                </c:pt>
                <c:pt idx="31">
                  <c:v>66136201.015055291</c:v>
                </c:pt>
                <c:pt idx="32">
                  <c:v>55250453.548473701</c:v>
                </c:pt>
                <c:pt idx="33">
                  <c:v>39349489.276989803</c:v>
                </c:pt>
                <c:pt idx="34">
                  <c:v>38780139.539923206</c:v>
                </c:pt>
                <c:pt idx="35">
                  <c:v>32331334.380113404</c:v>
                </c:pt>
                <c:pt idx="36">
                  <c:v>27435838.669637904</c:v>
                </c:pt>
                <c:pt idx="37">
                  <c:v>36469406.268505305</c:v>
                </c:pt>
                <c:pt idx="38">
                  <c:v>31617663.531025998</c:v>
                </c:pt>
                <c:pt idx="39">
                  <c:v>39322062.797223493</c:v>
                </c:pt>
                <c:pt idx="40">
                  <c:v>42912864.336009502</c:v>
                </c:pt>
                <c:pt idx="41">
                  <c:v>32550130.380355299</c:v>
                </c:pt>
                <c:pt idx="42">
                  <c:v>30245973.619440302</c:v>
                </c:pt>
                <c:pt idx="43">
                  <c:v>25130814.605249297</c:v>
                </c:pt>
                <c:pt idx="44">
                  <c:v>28664743.279914301</c:v>
                </c:pt>
                <c:pt idx="45">
                  <c:v>27117829.340530399</c:v>
                </c:pt>
                <c:pt idx="46">
                  <c:v>19525077.790933602</c:v>
                </c:pt>
                <c:pt idx="47">
                  <c:v>21106024.648090601</c:v>
                </c:pt>
                <c:pt idx="48">
                  <c:v>23902018.1240272</c:v>
                </c:pt>
                <c:pt idx="49">
                  <c:v>33569557.666328996</c:v>
                </c:pt>
                <c:pt idx="50">
                  <c:v>31163811.325509697</c:v>
                </c:pt>
                <c:pt idx="51">
                  <c:v>29477867.094940398</c:v>
                </c:pt>
                <c:pt idx="52">
                  <c:v>32786898.1354203</c:v>
                </c:pt>
                <c:pt idx="53">
                  <c:v>25293386.343380302</c:v>
                </c:pt>
                <c:pt idx="54">
                  <c:v>31521943.670502197</c:v>
                </c:pt>
                <c:pt idx="55">
                  <c:v>31924347.626455899</c:v>
                </c:pt>
                <c:pt idx="56">
                  <c:v>32591393.918327302</c:v>
                </c:pt>
                <c:pt idx="57">
                  <c:v>17626963.272286702</c:v>
                </c:pt>
                <c:pt idx="58">
                  <c:v>17740862.759883501</c:v>
                </c:pt>
                <c:pt idx="59">
                  <c:v>12898932.829861999</c:v>
                </c:pt>
                <c:pt idx="60">
                  <c:v>10823532.149717301</c:v>
                </c:pt>
                <c:pt idx="61">
                  <c:v>10543031.817534899</c:v>
                </c:pt>
                <c:pt idx="62">
                  <c:v>8616939.6534727998</c:v>
                </c:pt>
                <c:pt idx="63">
                  <c:v>6180748.7056986</c:v>
                </c:pt>
                <c:pt idx="64">
                  <c:v>7478989.9412800996</c:v>
                </c:pt>
                <c:pt idx="65">
                  <c:v>8591396.8829562999</c:v>
                </c:pt>
                <c:pt idx="66">
                  <c:v>8026538.1969785998</c:v>
                </c:pt>
                <c:pt idx="67">
                  <c:v>7150855.2280960009</c:v>
                </c:pt>
                <c:pt idx="68">
                  <c:v>6360031.5164925996</c:v>
                </c:pt>
                <c:pt idx="69">
                  <c:v>7561556.3055721</c:v>
                </c:pt>
                <c:pt idx="70">
                  <c:v>5526441.1672965996</c:v>
                </c:pt>
                <c:pt idx="71">
                  <c:v>5456579.6062116995</c:v>
                </c:pt>
                <c:pt idx="72">
                  <c:v>6040356.7189931003</c:v>
                </c:pt>
                <c:pt idx="73">
                  <c:v>7045104.7103730999</c:v>
                </c:pt>
                <c:pt idx="74">
                  <c:v>5069418.4085176997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A8C-47A8-95D3-1ED42FA44606}"/>
            </c:ext>
          </c:extLst>
        </c:ser>
        <c:ser>
          <c:idx val="3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'Combined Consumption'!$A$2:$A$76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'Combined Consumption'!$H$2:$H$76</c:f>
              <c:numCache>
                <c:formatCode>0</c:formatCode>
                <c:ptCount val="75"/>
                <c:pt idx="0">
                  <c:v>13202904</c:v>
                </c:pt>
                <c:pt idx="1">
                  <c:v>15094056</c:v>
                </c:pt>
                <c:pt idx="2">
                  <c:v>18333552</c:v>
                </c:pt>
                <c:pt idx="3">
                  <c:v>21842807.999999996</c:v>
                </c:pt>
                <c:pt idx="4">
                  <c:v>24822528</c:v>
                </c:pt>
                <c:pt idx="5">
                  <c:v>27971952</c:v>
                </c:pt>
                <c:pt idx="6">
                  <c:v>27678720</c:v>
                </c:pt>
                <c:pt idx="7">
                  <c:v>29743464</c:v>
                </c:pt>
                <c:pt idx="8">
                  <c:v>32067384.000000004</c:v>
                </c:pt>
                <c:pt idx="9">
                  <c:v>32948472.000000004</c:v>
                </c:pt>
                <c:pt idx="10">
                  <c:v>39084216</c:v>
                </c:pt>
                <c:pt idx="11">
                  <c:v>41394287.999999993</c:v>
                </c:pt>
                <c:pt idx="12">
                  <c:v>43802808</c:v>
                </c:pt>
                <c:pt idx="13">
                  <c:v>47183376</c:v>
                </c:pt>
                <c:pt idx="14">
                  <c:v>51467352</c:v>
                </c:pt>
                <c:pt idx="15">
                  <c:v>55749504.000000007</c:v>
                </c:pt>
                <c:pt idx="16">
                  <c:v>55706424.000000007</c:v>
                </c:pt>
                <c:pt idx="17">
                  <c:v>62638776</c:v>
                </c:pt>
                <c:pt idx="18">
                  <c:v>65912448</c:v>
                </c:pt>
                <c:pt idx="19">
                  <c:v>75549816</c:v>
                </c:pt>
                <c:pt idx="20">
                  <c:v>83703408</c:v>
                </c:pt>
                <c:pt idx="21">
                  <c:v>94364640.000000015</c:v>
                </c:pt>
                <c:pt idx="22">
                  <c:v>95424432</c:v>
                </c:pt>
                <c:pt idx="23">
                  <c:v>95445912</c:v>
                </c:pt>
                <c:pt idx="24">
                  <c:v>87844128</c:v>
                </c:pt>
                <c:pt idx="25">
                  <c:v>82642272</c:v>
                </c:pt>
                <c:pt idx="26">
                  <c:v>75784055.999999985</c:v>
                </c:pt>
                <c:pt idx="27">
                  <c:v>73940832</c:v>
                </c:pt>
                <c:pt idx="28">
                  <c:v>76588799.999999985</c:v>
                </c:pt>
                <c:pt idx="29">
                  <c:v>76520712</c:v>
                </c:pt>
                <c:pt idx="30">
                  <c:v>83772552</c:v>
                </c:pt>
                <c:pt idx="31">
                  <c:v>88358280</c:v>
                </c:pt>
                <c:pt idx="32">
                  <c:v>87363696</c:v>
                </c:pt>
                <c:pt idx="33">
                  <c:v>77412432</c:v>
                </c:pt>
                <c:pt idx="34">
                  <c:v>69858408</c:v>
                </c:pt>
                <c:pt idx="35">
                  <c:v>74672208</c:v>
                </c:pt>
                <c:pt idx="36">
                  <c:v>73057992</c:v>
                </c:pt>
                <c:pt idx="37">
                  <c:v>62456880</c:v>
                </c:pt>
                <c:pt idx="38">
                  <c:v>68257224</c:v>
                </c:pt>
                <c:pt idx="39">
                  <c:v>63254712</c:v>
                </c:pt>
                <c:pt idx="40">
                  <c:v>74524392</c:v>
                </c:pt>
                <c:pt idx="41">
                  <c:v>77870856</c:v>
                </c:pt>
                <c:pt idx="42">
                  <c:v>79582200</c:v>
                </c:pt>
                <c:pt idx="43">
                  <c:v>82748904.000000015</c:v>
                </c:pt>
                <c:pt idx="44">
                  <c:v>83351568</c:v>
                </c:pt>
                <c:pt idx="45">
                  <c:v>93661104</c:v>
                </c:pt>
                <c:pt idx="46">
                  <c:v>101676624</c:v>
                </c:pt>
                <c:pt idx="47">
                  <c:v>91365624</c:v>
                </c:pt>
                <c:pt idx="48">
                  <c:v>97555272</c:v>
                </c:pt>
                <c:pt idx="49">
                  <c:v>110118816</c:v>
                </c:pt>
                <c:pt idx="50">
                  <c:v>115668744</c:v>
                </c:pt>
                <c:pt idx="51">
                  <c:v>124951776</c:v>
                </c:pt>
                <c:pt idx="52">
                  <c:v>128215224</c:v>
                </c:pt>
                <c:pt idx="53">
                  <c:v>136125528</c:v>
                </c:pt>
                <c:pt idx="54">
                  <c:v>123245160.00000001</c:v>
                </c:pt>
                <c:pt idx="55">
                  <c:v>131130312</c:v>
                </c:pt>
                <c:pt idx="56">
                  <c:v>140859480.00000003</c:v>
                </c:pt>
                <c:pt idx="57">
                  <c:v>149330400.00000003</c:v>
                </c:pt>
                <c:pt idx="58">
                  <c:v>164193792</c:v>
                </c:pt>
                <c:pt idx="59">
                  <c:v>160041096</c:v>
                </c:pt>
                <c:pt idx="60">
                  <c:v>164940792.00000003</c:v>
                </c:pt>
                <c:pt idx="61">
                  <c:v>177292416</c:v>
                </c:pt>
                <c:pt idx="62">
                  <c:v>181772712</c:v>
                </c:pt>
                <c:pt idx="63">
                  <c:v>218659032</c:v>
                </c:pt>
                <c:pt idx="64">
                  <c:v>196578144</c:v>
                </c:pt>
                <c:pt idx="65">
                  <c:v>195503568</c:v>
                </c:pt>
                <c:pt idx="66">
                  <c:v>230720880.00000003</c:v>
                </c:pt>
                <c:pt idx="67">
                  <c:v>239646480.00000003</c:v>
                </c:pt>
                <c:pt idx="68">
                  <c:v>222373560.00000003</c:v>
                </c:pt>
                <c:pt idx="69">
                  <c:v>254383464</c:v>
                </c:pt>
                <c:pt idx="70">
                  <c:v>271184472</c:v>
                </c:pt>
                <c:pt idx="71">
                  <c:v>279161352</c:v>
                </c:pt>
                <c:pt idx="72">
                  <c:v>269486088</c:v>
                </c:pt>
                <c:pt idx="73">
                  <c:v>290197080</c:v>
                </c:pt>
                <c:pt idx="74">
                  <c:v>310564968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A8C-47A8-95D3-1ED42FA44606}"/>
            </c:ext>
          </c:extLst>
        </c:ser>
        <c:ser>
          <c:idx val="5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'Combined Consumption'!$A$2:$A$76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'Combined Consumption'!$M$2:$M$76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13308.7862</c:v>
                </c:pt>
                <c:pt idx="43">
                  <c:v>16539.821</c:v>
                </c:pt>
                <c:pt idx="44">
                  <c:v>17347.579699999998</c:v>
                </c:pt>
                <c:pt idx="45">
                  <c:v>15539.738800000001</c:v>
                </c:pt>
                <c:pt idx="46">
                  <c:v>19655.4617</c:v>
                </c:pt>
                <c:pt idx="47">
                  <c:v>17770.691400000003</c:v>
                </c:pt>
                <c:pt idx="48">
                  <c:v>18539.985400000001</c:v>
                </c:pt>
                <c:pt idx="49">
                  <c:v>14693.5154</c:v>
                </c:pt>
                <c:pt idx="50">
                  <c:v>22617.243600000002</c:v>
                </c:pt>
                <c:pt idx="51">
                  <c:v>19809.320500000002</c:v>
                </c:pt>
                <c:pt idx="52">
                  <c:v>20270.896900000003</c:v>
                </c:pt>
                <c:pt idx="53">
                  <c:v>22001.808400000002</c:v>
                </c:pt>
                <c:pt idx="54">
                  <c:v>23963.508100000003</c:v>
                </c:pt>
                <c:pt idx="55">
                  <c:v>19270.814699999999</c:v>
                </c:pt>
                <c:pt idx="56">
                  <c:v>22424.920100000003</c:v>
                </c:pt>
                <c:pt idx="57">
                  <c:v>19886.249900000003</c:v>
                </c:pt>
                <c:pt idx="58">
                  <c:v>17501.4385</c:v>
                </c:pt>
                <c:pt idx="59">
                  <c:v>19732.391100000001</c:v>
                </c:pt>
                <c:pt idx="60">
                  <c:v>19001.561799999999</c:v>
                </c:pt>
                <c:pt idx="61">
                  <c:v>17039.862100000002</c:v>
                </c:pt>
                <c:pt idx="62">
                  <c:v>19578.532299999999</c:v>
                </c:pt>
                <c:pt idx="63">
                  <c:v>19040.0265</c:v>
                </c:pt>
                <c:pt idx="64">
                  <c:v>16385.962200000002</c:v>
                </c:pt>
                <c:pt idx="65">
                  <c:v>19424.673500000001</c:v>
                </c:pt>
                <c:pt idx="66">
                  <c:v>18232.267800000001</c:v>
                </c:pt>
                <c:pt idx="67">
                  <c:v>16039.7799</c:v>
                </c:pt>
                <c:pt idx="68">
                  <c:v>17501.4385</c:v>
                </c:pt>
                <c:pt idx="69">
                  <c:v>19386.2088</c:v>
                </c:pt>
                <c:pt idx="70">
                  <c:v>16616.750400000001</c:v>
                </c:pt>
                <c:pt idx="71">
                  <c:v>18693.8442</c:v>
                </c:pt>
                <c:pt idx="72">
                  <c:v>17078.326800000003</c:v>
                </c:pt>
                <c:pt idx="73">
                  <c:v>17078.326800000003</c:v>
                </c:pt>
                <c:pt idx="74">
                  <c:v>16886.0033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A8C-47A8-95D3-1ED42FA44606}"/>
            </c:ext>
          </c:extLst>
        </c:ser>
        <c:ser>
          <c:idx val="11"/>
          <c:order val="4"/>
          <c:tx>
            <c:v>Simulated Coal</c:v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'Analysis-Prediction'!$S$162:$S$236</c:f>
              <c:numCache>
                <c:formatCode>0</c:formatCode>
                <c:ptCount val="75"/>
                <c:pt idx="0">
                  <c:v>76170329.98367399</c:v>
                </c:pt>
                <c:pt idx="1">
                  <c:v>83343756.921218991</c:v>
                </c:pt>
                <c:pt idx="2">
                  <c:v>95951116.792708188</c:v>
                </c:pt>
                <c:pt idx="3">
                  <c:v>97133391.645212695</c:v>
                </c:pt>
                <c:pt idx="4">
                  <c:v>105140170.24157879</c:v>
                </c:pt>
                <c:pt idx="5">
                  <c:v>107396762.24573369</c:v>
                </c:pt>
                <c:pt idx="6">
                  <c:v>130416142.18831648</c:v>
                </c:pt>
                <c:pt idx="7">
                  <c:v>143588283.50256118</c:v>
                </c:pt>
                <c:pt idx="8">
                  <c:v>145846708.90203729</c:v>
                </c:pt>
                <c:pt idx="9">
                  <c:v>141259324.13364825</c:v>
                </c:pt>
                <c:pt idx="10">
                  <c:v>152778311.40433183</c:v>
                </c:pt>
                <c:pt idx="11">
                  <c:v>160251910.48976642</c:v>
                </c:pt>
                <c:pt idx="12">
                  <c:v>165165072.29570124</c:v>
                </c:pt>
                <c:pt idx="13">
                  <c:v>175225857.29808781</c:v>
                </c:pt>
                <c:pt idx="14">
                  <c:v>191509826.2008087</c:v>
                </c:pt>
                <c:pt idx="15">
                  <c:v>204286017.15899292</c:v>
                </c:pt>
                <c:pt idx="16">
                  <c:v>221830983.96723264</c:v>
                </c:pt>
                <c:pt idx="17">
                  <c:v>241381170.78041235</c:v>
                </c:pt>
                <c:pt idx="18">
                  <c:v>248232662.09644103</c:v>
                </c:pt>
                <c:pt idx="19">
                  <c:v>269317037.19374913</c:v>
                </c:pt>
                <c:pt idx="20">
                  <c:v>280882110.34260482</c:v>
                </c:pt>
                <c:pt idx="21">
                  <c:v>288965400.5167017</c:v>
                </c:pt>
                <c:pt idx="22">
                  <c:v>294277780.87134957</c:v>
                </c:pt>
                <c:pt idx="23">
                  <c:v>315387577.62307101</c:v>
                </c:pt>
                <c:pt idx="24">
                  <c:v>347291289.11851388</c:v>
                </c:pt>
                <c:pt idx="25">
                  <c:v>347294419.01938355</c:v>
                </c:pt>
                <c:pt idx="26">
                  <c:v>355866612.34273362</c:v>
                </c:pt>
                <c:pt idx="27">
                  <c:v>393037033.78441101</c:v>
                </c:pt>
                <c:pt idx="28">
                  <c:v>414471057.06452078</c:v>
                </c:pt>
                <c:pt idx="29">
                  <c:v>415957384.31138289</c:v>
                </c:pt>
                <c:pt idx="30">
                  <c:v>459219093.04986691</c:v>
                </c:pt>
                <c:pt idx="31">
                  <c:v>497828549.64216554</c:v>
                </c:pt>
                <c:pt idx="32">
                  <c:v>520955821.74730414</c:v>
                </c:pt>
                <c:pt idx="33">
                  <c:v>517270895.79804271</c:v>
                </c:pt>
                <c:pt idx="34">
                  <c:v>545139205.39301109</c:v>
                </c:pt>
                <c:pt idx="35">
                  <c:v>578201830.51851869</c:v>
                </c:pt>
                <c:pt idx="36">
                  <c:v>600734061.3316052</c:v>
                </c:pt>
                <c:pt idx="37">
                  <c:v>590526427.89216948</c:v>
                </c:pt>
                <c:pt idx="38">
                  <c:v>617502930.72570324</c:v>
                </c:pt>
                <c:pt idx="39">
                  <c:v>648762881.96395099</c:v>
                </c:pt>
                <c:pt idx="40">
                  <c:v>660960888.79739428</c:v>
                </c:pt>
                <c:pt idx="41">
                  <c:v>666515982.44272566</c:v>
                </c:pt>
                <c:pt idx="42">
                  <c:v>664841797.24744952</c:v>
                </c:pt>
                <c:pt idx="43">
                  <c:v>669821462.38094509</c:v>
                </c:pt>
                <c:pt idx="44">
                  <c:v>708378767.18180203</c:v>
                </c:pt>
                <c:pt idx="45">
                  <c:v>708142162.53625751</c:v>
                </c:pt>
                <c:pt idx="46">
                  <c:v>699804051.78627419</c:v>
                </c:pt>
                <c:pt idx="47">
                  <c:v>744735950.61407053</c:v>
                </c:pt>
                <c:pt idx="48">
                  <c:v>779350355.74322534</c:v>
                </c:pt>
                <c:pt idx="49">
                  <c:v>798121300.54795289</c:v>
                </c:pt>
                <c:pt idx="50">
                  <c:v>793329211.1454097</c:v>
                </c:pt>
                <c:pt idx="51">
                  <c:v>827076174.82854855</c:v>
                </c:pt>
                <c:pt idx="52">
                  <c:v>811198318.35692179</c:v>
                </c:pt>
                <c:pt idx="53">
                  <c:v>807742748.84704077</c:v>
                </c:pt>
                <c:pt idx="54">
                  <c:v>846041461.64591324</c:v>
                </c:pt>
                <c:pt idx="55">
                  <c:v>852149187.97833502</c:v>
                </c:pt>
                <c:pt idx="56">
                  <c:v>873068948.92679441</c:v>
                </c:pt>
                <c:pt idx="57">
                  <c:v>835507054.49528956</c:v>
                </c:pt>
                <c:pt idx="58">
                  <c:v>849687063.46860886</c:v>
                </c:pt>
                <c:pt idx="59">
                  <c:v>835707700.16432977</c:v>
                </c:pt>
                <c:pt idx="60">
                  <c:v>734857718.30130112</c:v>
                </c:pt>
                <c:pt idx="61">
                  <c:v>771155582.58494139</c:v>
                </c:pt>
                <c:pt idx="62">
                  <c:v>730116877.68305457</c:v>
                </c:pt>
                <c:pt idx="63">
                  <c:v>629425893.93193901</c:v>
                </c:pt>
                <c:pt idx="64">
                  <c:v>659923373.4661839</c:v>
                </c:pt>
                <c:pt idx="65">
                  <c:v>655512489.16264904</c:v>
                </c:pt>
                <c:pt idx="66">
                  <c:v>550400284.18139386</c:v>
                </c:pt>
                <c:pt idx="67">
                  <c:v>492498625.92719632</c:v>
                </c:pt>
                <c:pt idx="68">
                  <c:v>478230785.45123065</c:v>
                </c:pt>
                <c:pt idx="69">
                  <c:v>454024232.1678133</c:v>
                </c:pt>
                <c:pt idx="70">
                  <c:v>359886657.44815624</c:v>
                </c:pt>
                <c:pt idx="71">
                  <c:v>268188356.94897112</c:v>
                </c:pt>
                <c:pt idx="72">
                  <c:v>331759275.01191843</c:v>
                </c:pt>
                <c:pt idx="73">
                  <c:v>306741603.02329016</c:v>
                </c:pt>
                <c:pt idx="74">
                  <c:v>224026001.27586129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8C-47A8-95D3-1ED42FA44606}"/>
            </c:ext>
          </c:extLst>
        </c:ser>
        <c:ser>
          <c:idx val="2"/>
          <c:order val="5"/>
          <c:tx>
            <c:v>Simulated Petroleum</c:v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44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A8C-47A8-95D3-1ED42FA44606}"/>
              </c:ext>
            </c:extLst>
          </c:dPt>
          <c:dPt>
            <c:idx val="49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A8C-47A8-95D3-1ED42FA44606}"/>
              </c:ext>
            </c:extLst>
          </c:dPt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'Analysis-Prediction'!$T$162:$T$236</c:f>
              <c:numCache>
                <c:formatCode>0</c:formatCode>
                <c:ptCount val="75"/>
                <c:pt idx="0">
                  <c:v>10409257</c:v>
                </c:pt>
                <c:pt idx="1">
                  <c:v>11841097</c:v>
                </c:pt>
                <c:pt idx="2">
                  <c:v>10039365</c:v>
                </c:pt>
                <c:pt idx="3">
                  <c:v>10553226</c:v>
                </c:pt>
                <c:pt idx="4">
                  <c:v>12911366</c:v>
                </c:pt>
                <c:pt idx="5">
                  <c:v>10478965</c:v>
                </c:pt>
                <c:pt idx="6">
                  <c:v>11818018</c:v>
                </c:pt>
                <c:pt idx="7">
                  <c:v>11415627</c:v>
                </c:pt>
                <c:pt idx="8">
                  <c:v>12511303.094499633</c:v>
                </c:pt>
                <c:pt idx="9">
                  <c:v>12185428.523689918</c:v>
                </c:pt>
                <c:pt idx="10">
                  <c:v>13848016.213735837</c:v>
                </c:pt>
                <c:pt idx="11">
                  <c:v>13821692.888728514</c:v>
                </c:pt>
                <c:pt idx="12">
                  <c:v>13878072.311752945</c:v>
                </c:pt>
                <c:pt idx="13">
                  <c:v>13910663.288508167</c:v>
                </c:pt>
                <c:pt idx="14">
                  <c:v>14499422.79078177</c:v>
                </c:pt>
                <c:pt idx="15">
                  <c:v>15723799.243860608</c:v>
                </c:pt>
                <c:pt idx="16">
                  <c:v>17916700.709887356</c:v>
                </c:pt>
                <c:pt idx="17">
                  <c:v>21871028.810443692</c:v>
                </c:pt>
                <c:pt idx="18">
                  <c:v>24958790.463816565</c:v>
                </c:pt>
                <c:pt idx="19">
                  <c:v>29023711.72645418</c:v>
                </c:pt>
                <c:pt idx="20">
                  <c:v>38747555.006695539</c:v>
                </c:pt>
                <c:pt idx="21">
                  <c:v>52200760.846596494</c:v>
                </c:pt>
                <c:pt idx="22">
                  <c:v>60984028.676374123</c:v>
                </c:pt>
                <c:pt idx="23">
                  <c:v>75522649.210756123</c:v>
                </c:pt>
                <c:pt idx="24">
                  <c:v>84505066.838988289</c:v>
                </c:pt>
                <c:pt idx="25">
                  <c:v>79411429.547050804</c:v>
                </c:pt>
                <c:pt idx="26">
                  <c:v>71616870.14796868</c:v>
                </c:pt>
                <c:pt idx="27">
                  <c:v>78647558.915741131</c:v>
                </c:pt>
                <c:pt idx="28">
                  <c:v>86568459.080169395</c:v>
                </c:pt>
                <c:pt idx="29">
                  <c:v>87545254.126111314</c:v>
                </c:pt>
                <c:pt idx="30">
                  <c:v>70855810.837235719</c:v>
                </c:pt>
                <c:pt idx="31">
                  <c:v>54884017.77329912</c:v>
                </c:pt>
                <c:pt idx="32">
                  <c:v>43086517.439974681</c:v>
                </c:pt>
                <c:pt idx="33">
                  <c:v>26716458.914327633</c:v>
                </c:pt>
                <c:pt idx="34">
                  <c:v>25644095.077420343</c:v>
                </c:pt>
                <c:pt idx="35">
                  <c:v>17595482.68548971</c:v>
                </c:pt>
                <c:pt idx="36">
                  <c:v>9926460.6055826098</c:v>
                </c:pt>
                <c:pt idx="37">
                  <c:v>18044082.558507487</c:v>
                </c:pt>
                <c:pt idx="38">
                  <c:v>11370844.634509588</c:v>
                </c:pt>
                <c:pt idx="39">
                  <c:v>16127829.150268452</c:v>
                </c:pt>
                <c:pt idx="40">
                  <c:v>19102153.217958599</c:v>
                </c:pt>
                <c:pt idx="41">
                  <c:v>6221813.9203767404</c:v>
                </c:pt>
                <c:pt idx="42">
                  <c:v>2870191.9509961326</c:v>
                </c:pt>
                <c:pt idx="43">
                  <c:v>0</c:v>
                </c:pt>
                <c:pt idx="44">
                  <c:v>1008768.1852248613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2726909.875315411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8C-47A8-95D3-1ED42FA44606}"/>
            </c:ext>
          </c:extLst>
        </c:ser>
        <c:ser>
          <c:idx val="4"/>
          <c:order val="6"/>
          <c:tx>
            <c:v>Simulated Natural Gas</c:v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'Analysis-Prediction'!$U$162:$U$236</c:f>
              <c:numCache>
                <c:formatCode>0</c:formatCode>
                <c:ptCount val="75"/>
                <c:pt idx="0">
                  <c:v>13202904</c:v>
                </c:pt>
                <c:pt idx="1">
                  <c:v>15094056</c:v>
                </c:pt>
                <c:pt idx="2">
                  <c:v>18333552</c:v>
                </c:pt>
                <c:pt idx="3">
                  <c:v>21842807.999999996</c:v>
                </c:pt>
                <c:pt idx="4">
                  <c:v>24822528</c:v>
                </c:pt>
                <c:pt idx="5">
                  <c:v>27971952</c:v>
                </c:pt>
                <c:pt idx="6">
                  <c:v>27678720</c:v>
                </c:pt>
                <c:pt idx="7">
                  <c:v>29743464</c:v>
                </c:pt>
                <c:pt idx="8">
                  <c:v>32066931.493290428</c:v>
                </c:pt>
                <c:pt idx="9">
                  <c:v>32940920.301563319</c:v>
                </c:pt>
                <c:pt idx="10">
                  <c:v>39075859.010673568</c:v>
                </c:pt>
                <c:pt idx="11">
                  <c:v>41371657.327650376</c:v>
                </c:pt>
                <c:pt idx="12">
                  <c:v>43729833.981051713</c:v>
                </c:pt>
                <c:pt idx="13">
                  <c:v>47086531.498790994</c:v>
                </c:pt>
                <c:pt idx="14">
                  <c:v>51330692.778595507</c:v>
                </c:pt>
                <c:pt idx="15">
                  <c:v>55608349.700460821</c:v>
                </c:pt>
                <c:pt idx="16">
                  <c:v>55553190.755946875</c:v>
                </c:pt>
                <c:pt idx="17">
                  <c:v>62409326.00797262</c:v>
                </c:pt>
                <c:pt idx="18">
                  <c:v>65594873.181469083</c:v>
                </c:pt>
                <c:pt idx="19">
                  <c:v>75031628.302735001</c:v>
                </c:pt>
                <c:pt idx="20">
                  <c:v>83120409.079793528</c:v>
                </c:pt>
                <c:pt idx="21">
                  <c:v>93444990.533092335</c:v>
                </c:pt>
                <c:pt idx="22">
                  <c:v>93804197.90930216</c:v>
                </c:pt>
                <c:pt idx="23">
                  <c:v>93155910.67191498</c:v>
                </c:pt>
                <c:pt idx="24">
                  <c:v>84258482.118880779</c:v>
                </c:pt>
                <c:pt idx="25">
                  <c:v>77737428.964614391</c:v>
                </c:pt>
                <c:pt idx="26">
                  <c:v>68515835.032328755</c:v>
                </c:pt>
                <c:pt idx="27">
                  <c:v>65947390.444675483</c:v>
                </c:pt>
                <c:pt idx="28">
                  <c:v>66106233.728154205</c:v>
                </c:pt>
                <c:pt idx="29">
                  <c:v>64977820.49719917</c:v>
                </c:pt>
                <c:pt idx="30">
                  <c:v>72960250.488140419</c:v>
                </c:pt>
                <c:pt idx="31">
                  <c:v>77677756.520850137</c:v>
                </c:pt>
                <c:pt idx="32">
                  <c:v>75881462.698966429</c:v>
                </c:pt>
                <c:pt idx="33">
                  <c:v>65460771.758774236</c:v>
                </c:pt>
                <c:pt idx="34">
                  <c:v>57383683.802313738</c:v>
                </c:pt>
                <c:pt idx="35">
                  <c:v>60961354.298728526</c:v>
                </c:pt>
                <c:pt idx="36">
                  <c:v>57055216.701244406</c:v>
                </c:pt>
                <c:pt idx="37">
                  <c:v>45113722.329220921</c:v>
                </c:pt>
                <c:pt idx="38">
                  <c:v>49259228.67537348</c:v>
                </c:pt>
                <c:pt idx="39">
                  <c:v>41278554.634191222</c:v>
                </c:pt>
                <c:pt idx="40">
                  <c:v>52408412.033759773</c:v>
                </c:pt>
                <c:pt idx="41">
                  <c:v>53679852.361061722</c:v>
                </c:pt>
                <c:pt idx="42">
                  <c:v>54014041.706271224</c:v>
                </c:pt>
                <c:pt idx="43">
                  <c:v>57219428.730764858</c:v>
                </c:pt>
                <c:pt idx="44">
                  <c:v>58577807.574797578</c:v>
                </c:pt>
                <c:pt idx="45">
                  <c:v>67740283.872429475</c:v>
                </c:pt>
                <c:pt idx="46">
                  <c:v>74453042.863063514</c:v>
                </c:pt>
                <c:pt idx="47">
                  <c:v>64238756.032715961</c:v>
                </c:pt>
                <c:pt idx="48">
                  <c:v>71976278.711993963</c:v>
                </c:pt>
                <c:pt idx="49">
                  <c:v>82598783.523082152</c:v>
                </c:pt>
                <c:pt idx="50">
                  <c:v>85986939.900213197</c:v>
                </c:pt>
                <c:pt idx="51">
                  <c:v>94641524.101038098</c:v>
                </c:pt>
                <c:pt idx="52">
                  <c:v>98609833.091553777</c:v>
                </c:pt>
                <c:pt idx="53">
                  <c:v>107002176.65833925</c:v>
                </c:pt>
                <c:pt idx="54">
                  <c:v>95592008.847367465</c:v>
                </c:pt>
                <c:pt idx="55">
                  <c:v>103652460.08227272</c:v>
                </c:pt>
                <c:pt idx="56">
                  <c:v>114013049.82935736</c:v>
                </c:pt>
                <c:pt idx="57">
                  <c:v>122652619.27283746</c:v>
                </c:pt>
                <c:pt idx="58">
                  <c:v>137107849.74206218</c:v>
                </c:pt>
                <c:pt idx="59">
                  <c:v>133240027.79718408</c:v>
                </c:pt>
                <c:pt idx="60">
                  <c:v>138828460.93023503</c:v>
                </c:pt>
                <c:pt idx="61">
                  <c:v>150838928.90179166</c:v>
                </c:pt>
                <c:pt idx="62">
                  <c:v>155928118.24094868</c:v>
                </c:pt>
                <c:pt idx="63">
                  <c:v>193908774.44784719</c:v>
                </c:pt>
                <c:pt idx="64">
                  <c:v>171454866.44284695</c:v>
                </c:pt>
                <c:pt idx="65">
                  <c:v>170363384.97716323</c:v>
                </c:pt>
                <c:pt idx="66">
                  <c:v>205976593.74296859</c:v>
                </c:pt>
                <c:pt idx="67">
                  <c:v>214512382.47877026</c:v>
                </c:pt>
                <c:pt idx="68">
                  <c:v>197471293.19532874</c:v>
                </c:pt>
                <c:pt idx="69">
                  <c:v>229379922.81617358</c:v>
                </c:pt>
                <c:pt idx="70">
                  <c:v>246463717.31556931</c:v>
                </c:pt>
                <c:pt idx="71">
                  <c:v>255019835.37247643</c:v>
                </c:pt>
                <c:pt idx="72">
                  <c:v>245771372.90404016</c:v>
                </c:pt>
                <c:pt idx="73">
                  <c:v>266619261.63486251</c:v>
                </c:pt>
                <c:pt idx="74">
                  <c:v>286969976.14283681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8C-47A8-95D3-1ED42FA44606}"/>
            </c:ext>
          </c:extLst>
        </c:ser>
        <c:ser>
          <c:idx val="6"/>
          <c:order val="7"/>
          <c:tx>
            <c:v>Simulated Nuclear</c:v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'Analysis-Prediction'!$A$162:$A$236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'Analysis-Prediction'!$V$162:$V$236</c:f>
              <c:numCache>
                <c:formatCode>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19963.1793</c:v>
                </c:pt>
                <c:pt idx="43">
                  <c:v>24809.731499999998</c:v>
                </c:pt>
                <c:pt idx="44">
                  <c:v>26021.369549999999</c:v>
                </c:pt>
                <c:pt idx="45">
                  <c:v>23309.608199999999</c:v>
                </c:pt>
                <c:pt idx="46">
                  <c:v>29483.19255</c:v>
                </c:pt>
                <c:pt idx="47">
                  <c:v>26656.037100000005</c:v>
                </c:pt>
                <c:pt idx="48">
                  <c:v>27809.9781</c:v>
                </c:pt>
                <c:pt idx="49">
                  <c:v>22040.273100000002</c:v>
                </c:pt>
                <c:pt idx="50">
                  <c:v>33925.865400000002</c:v>
                </c:pt>
                <c:pt idx="51">
                  <c:v>29713.980750000006</c:v>
                </c:pt>
                <c:pt idx="52">
                  <c:v>30406.345350000007</c:v>
                </c:pt>
                <c:pt idx="53">
                  <c:v>33002.712599999999</c:v>
                </c:pt>
                <c:pt idx="54">
                  <c:v>35945.262150000002</c:v>
                </c:pt>
                <c:pt idx="55">
                  <c:v>28906.22205</c:v>
                </c:pt>
                <c:pt idx="56">
                  <c:v>33637.380150000005</c:v>
                </c:pt>
                <c:pt idx="57">
                  <c:v>29829.37485</c:v>
                </c:pt>
                <c:pt idx="58">
                  <c:v>26252.157749999998</c:v>
                </c:pt>
                <c:pt idx="59">
                  <c:v>29598.586650000001</c:v>
                </c:pt>
                <c:pt idx="60">
                  <c:v>28502.342700000001</c:v>
                </c:pt>
                <c:pt idx="61">
                  <c:v>25559.793150000005</c:v>
                </c:pt>
                <c:pt idx="62">
                  <c:v>29367.798449999998</c:v>
                </c:pt>
                <c:pt idx="63">
                  <c:v>28560.03975</c:v>
                </c:pt>
                <c:pt idx="64">
                  <c:v>24578.943300000003</c:v>
                </c:pt>
                <c:pt idx="65">
                  <c:v>29137.010250000003</c:v>
                </c:pt>
                <c:pt idx="66">
                  <c:v>27348.401700000002</c:v>
                </c:pt>
                <c:pt idx="67">
                  <c:v>24059.669849999998</c:v>
                </c:pt>
                <c:pt idx="68">
                  <c:v>26252.157750000002</c:v>
                </c:pt>
                <c:pt idx="69">
                  <c:v>29079.313200000001</c:v>
                </c:pt>
                <c:pt idx="70">
                  <c:v>24925.125599999999</c:v>
                </c:pt>
                <c:pt idx="71">
                  <c:v>28040.766300000003</c:v>
                </c:pt>
                <c:pt idx="72">
                  <c:v>25617.490200000004</c:v>
                </c:pt>
                <c:pt idx="73">
                  <c:v>25617.490200000004</c:v>
                </c:pt>
                <c:pt idx="74">
                  <c:v>25329.004949999999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8C-47A8-95D3-1ED42FA44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/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Fuel</a:t>
                </a:r>
                <a:r>
                  <a:rPr lang="en-US" sz="1200" baseline="0"/>
                  <a:t> Consumption</a:t>
                </a:r>
              </a:p>
              <a:p>
                <a:pPr>
                  <a:defRPr sz="1200"/>
                </a:pPr>
                <a:r>
                  <a:rPr lang="en-US" sz="1200" baseline="0"/>
                  <a:t>(Metric Tons)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50% Increase in Electricity Generation from Nuclear</a:t>
            </a:r>
          </a:p>
          <a:p>
            <a:pPr>
              <a:defRPr/>
            </a:pPr>
            <a:r>
              <a:rPr lang="en-US"/>
              <a:t>- Waste</a:t>
            </a:r>
            <a:r>
              <a:rPr lang="en-US" baseline="0"/>
              <a:t> Produced b</a:t>
            </a:r>
            <a:r>
              <a:rPr lang="en-US"/>
              <a:t>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'Combined Waste'!$A$2:$A$76</c15:sqref>
                  </c15:fullRef>
                </c:ext>
              </c:extLst>
              <c:f>'Combined Waste'!$A$22:$A$76</c:f>
              <c:numCache>
                <c:formatCode>0</c:formatCode>
                <c:ptCount val="55"/>
                <c:pt idx="0" formatCode="General">
                  <c:v>1969</c:v>
                </c:pt>
                <c:pt idx="1" formatCode="General">
                  <c:v>1970</c:v>
                </c:pt>
                <c:pt idx="2" formatCode="General">
                  <c:v>1971</c:v>
                </c:pt>
                <c:pt idx="3" formatCode="General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Waste'!$B$2:$B$76</c15:sqref>
                  </c15:fullRef>
                </c:ext>
              </c:extLst>
              <c:f>'Combined Waste'!$B$22:$B$76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823529000</c:v>
                </c:pt>
                <c:pt idx="5">
                  <c:v>811700000</c:v>
                </c:pt>
                <c:pt idx="6">
                  <c:v>835650000</c:v>
                </c:pt>
                <c:pt idx="7">
                  <c:v>924524000</c:v>
                </c:pt>
                <c:pt idx="8">
                  <c:v>976055000</c:v>
                </c:pt>
                <c:pt idx="9">
                  <c:v>973796000</c:v>
                </c:pt>
                <c:pt idx="10">
                  <c:v>1070969000</c:v>
                </c:pt>
                <c:pt idx="11">
                  <c:v>1153029000</c:v>
                </c:pt>
                <c:pt idx="12">
                  <c:v>1196855000</c:v>
                </c:pt>
                <c:pt idx="13">
                  <c:v>1196730000</c:v>
                </c:pt>
                <c:pt idx="14">
                  <c:v>1256694000</c:v>
                </c:pt>
                <c:pt idx="15">
                  <c:v>1333440000</c:v>
                </c:pt>
                <c:pt idx="16">
                  <c:v>1383158000</c:v>
                </c:pt>
                <c:pt idx="17">
                  <c:v>1373790000</c:v>
                </c:pt>
                <c:pt idx="18">
                  <c:v>1443194000</c:v>
                </c:pt>
                <c:pt idx="19">
                  <c:v>1507543000</c:v>
                </c:pt>
                <c:pt idx="20">
                  <c:v>1534865000</c:v>
                </c:pt>
                <c:pt idx="21">
                  <c:v>1546633000</c:v>
                </c:pt>
                <c:pt idx="22">
                  <c:v>1547351000</c:v>
                </c:pt>
                <c:pt idx="23">
                  <c:v>1568513000</c:v>
                </c:pt>
                <c:pt idx="24">
                  <c:v>1631779000</c:v>
                </c:pt>
                <c:pt idx="25">
                  <c:v>1637942000</c:v>
                </c:pt>
                <c:pt idx="26">
                  <c:v>1659996000</c:v>
                </c:pt>
                <c:pt idx="27">
                  <c:v>1751495000</c:v>
                </c:pt>
                <c:pt idx="28">
                  <c:v>1795994000</c:v>
                </c:pt>
                <c:pt idx="29">
                  <c:v>1826963000</c:v>
                </c:pt>
                <c:pt idx="30">
                  <c:v>1835150000</c:v>
                </c:pt>
                <c:pt idx="31">
                  <c:v>1926174000</c:v>
                </c:pt>
                <c:pt idx="32">
                  <c:v>1869118000</c:v>
                </c:pt>
                <c:pt idx="33">
                  <c:v>1888860000</c:v>
                </c:pt>
                <c:pt idx="34">
                  <c:v>1930200000</c:v>
                </c:pt>
                <c:pt idx="35">
                  <c:v>1941703000</c:v>
                </c:pt>
                <c:pt idx="36">
                  <c:v>1983033000</c:v>
                </c:pt>
                <c:pt idx="37">
                  <c:v>1952950000</c:v>
                </c:pt>
                <c:pt idx="38">
                  <c:v>1985958000</c:v>
                </c:pt>
                <c:pt idx="39">
                  <c:v>1958577000</c:v>
                </c:pt>
                <c:pt idx="40">
                  <c:v>1740155000</c:v>
                </c:pt>
                <c:pt idx="41">
                  <c:v>1827564000</c:v>
                </c:pt>
                <c:pt idx="42">
                  <c:v>1722660000</c:v>
                </c:pt>
                <c:pt idx="43">
                  <c:v>1511773000</c:v>
                </c:pt>
                <c:pt idx="44">
                  <c:v>1571303000</c:v>
                </c:pt>
                <c:pt idx="45">
                  <c:v>1568488000</c:v>
                </c:pt>
                <c:pt idx="46">
                  <c:v>1351475000</c:v>
                </c:pt>
                <c:pt idx="47">
                  <c:v>1241845000</c:v>
                </c:pt>
                <c:pt idx="48">
                  <c:v>1207022000</c:v>
                </c:pt>
                <c:pt idx="49">
                  <c:v>1153026000</c:v>
                </c:pt>
                <c:pt idx="50">
                  <c:v>973600000</c:v>
                </c:pt>
                <c:pt idx="51">
                  <c:v>788146000</c:v>
                </c:pt>
                <c:pt idx="52">
                  <c:v>909972000</c:v>
                </c:pt>
                <c:pt idx="53">
                  <c:v>851319000</c:v>
                </c:pt>
                <c:pt idx="54">
                  <c:v>694366000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A01-4EDB-8EC6-7F3D0B2CE22D}"/>
            </c:ext>
          </c:extLst>
        </c:ser>
        <c:ser>
          <c:idx val="1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'Combined Waste'!$A$2:$A$76</c15:sqref>
                  </c15:fullRef>
                </c:ext>
              </c:extLst>
              <c:f>'Combined Waste'!$A$22:$A$76</c:f>
              <c:numCache>
                <c:formatCode>0</c:formatCode>
                <c:ptCount val="55"/>
                <c:pt idx="0" formatCode="General">
                  <c:v>1969</c:v>
                </c:pt>
                <c:pt idx="1" formatCode="General">
                  <c:v>1970</c:v>
                </c:pt>
                <c:pt idx="2" formatCode="General">
                  <c:v>1971</c:v>
                </c:pt>
                <c:pt idx="3" formatCode="General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Waste'!$G$2:$G$76</c15:sqref>
                  </c15:fullRef>
                </c:ext>
              </c:extLst>
              <c:f>'Combined Waste'!$G$22:$G$76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263940000</c:v>
                </c:pt>
                <c:pt idx="5">
                  <c:v>252766000</c:v>
                </c:pt>
                <c:pt idx="6">
                  <c:v>237470000</c:v>
                </c:pt>
                <c:pt idx="7">
                  <c:v>260821000.00000003</c:v>
                </c:pt>
                <c:pt idx="8">
                  <c:v>292566000</c:v>
                </c:pt>
                <c:pt idx="9">
                  <c:v>299325000</c:v>
                </c:pt>
                <c:pt idx="10">
                  <c:v>246524000</c:v>
                </c:pt>
                <c:pt idx="11">
                  <c:v>197686000</c:v>
                </c:pt>
                <c:pt idx="12">
                  <c:v>165291000</c:v>
                </c:pt>
                <c:pt idx="13">
                  <c:v>117733000</c:v>
                </c:pt>
                <c:pt idx="14">
                  <c:v>116024000</c:v>
                </c:pt>
                <c:pt idx="15">
                  <c:v>96683000</c:v>
                </c:pt>
                <c:pt idx="16">
                  <c:v>81978000</c:v>
                </c:pt>
                <c:pt idx="17">
                  <c:v>109183000</c:v>
                </c:pt>
                <c:pt idx="18">
                  <c:v>94563000</c:v>
                </c:pt>
                <c:pt idx="19">
                  <c:v>117611000</c:v>
                </c:pt>
                <c:pt idx="20">
                  <c:v>128139000.00000001</c:v>
                </c:pt>
                <c:pt idx="21">
                  <c:v>97539000</c:v>
                </c:pt>
                <c:pt idx="22">
                  <c:v>90679000</c:v>
                </c:pt>
                <c:pt idx="23">
                  <c:v>75528000</c:v>
                </c:pt>
                <c:pt idx="24">
                  <c:v>86416000</c:v>
                </c:pt>
                <c:pt idx="25">
                  <c:v>81247000</c:v>
                </c:pt>
                <c:pt idx="26">
                  <c:v>58712000</c:v>
                </c:pt>
                <c:pt idx="27">
                  <c:v>63397000</c:v>
                </c:pt>
                <c:pt idx="28">
                  <c:v>72208000</c:v>
                </c:pt>
                <c:pt idx="29">
                  <c:v>101264000</c:v>
                </c:pt>
                <c:pt idx="30">
                  <c:v>93834000</c:v>
                </c:pt>
                <c:pt idx="31">
                  <c:v>88525000</c:v>
                </c:pt>
                <c:pt idx="32">
                  <c:v>98562000</c:v>
                </c:pt>
                <c:pt idx="33">
                  <c:v>76856000</c:v>
                </c:pt>
                <c:pt idx="34">
                  <c:v>95129000</c:v>
                </c:pt>
                <c:pt idx="35">
                  <c:v>95847000</c:v>
                </c:pt>
                <c:pt idx="36">
                  <c:v>97969000</c:v>
                </c:pt>
                <c:pt idx="37">
                  <c:v>53278000</c:v>
                </c:pt>
                <c:pt idx="38">
                  <c:v>52966000</c:v>
                </c:pt>
                <c:pt idx="39">
                  <c:v>38388000</c:v>
                </c:pt>
                <c:pt idx="40">
                  <c:v>32213000</c:v>
                </c:pt>
                <c:pt idx="41">
                  <c:v>31430000</c:v>
                </c:pt>
                <c:pt idx="42">
                  <c:v>25833000</c:v>
                </c:pt>
                <c:pt idx="43">
                  <c:v>18334000</c:v>
                </c:pt>
                <c:pt idx="44">
                  <c:v>22421000</c:v>
                </c:pt>
                <c:pt idx="45">
                  <c:v>25305000</c:v>
                </c:pt>
                <c:pt idx="46">
                  <c:v>23675000</c:v>
                </c:pt>
                <c:pt idx="47">
                  <c:v>21458000</c:v>
                </c:pt>
                <c:pt idx="48">
                  <c:v>18922000</c:v>
                </c:pt>
                <c:pt idx="49">
                  <c:v>22216000</c:v>
                </c:pt>
                <c:pt idx="50">
                  <c:v>16161999.999999998</c:v>
                </c:pt>
                <c:pt idx="51">
                  <c:v>16167000.000000002</c:v>
                </c:pt>
                <c:pt idx="52">
                  <c:v>17715000</c:v>
                </c:pt>
                <c:pt idx="53">
                  <c:v>20524000</c:v>
                </c:pt>
                <c:pt idx="54">
                  <c:v>14710000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A01-4EDB-8EC6-7F3D0B2CE22D}"/>
            </c:ext>
          </c:extLst>
        </c:ser>
        <c:ser>
          <c:idx val="3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'Combined Waste'!$A$2:$A$76</c15:sqref>
                  </c15:fullRef>
                </c:ext>
              </c:extLst>
              <c:f>'Combined Waste'!$A$22:$A$76</c:f>
              <c:numCache>
                <c:formatCode>0</c:formatCode>
                <c:ptCount val="55"/>
                <c:pt idx="0" formatCode="General">
                  <c:v>1969</c:v>
                </c:pt>
                <c:pt idx="1" formatCode="General">
                  <c:v>1970</c:v>
                </c:pt>
                <c:pt idx="2" formatCode="General">
                  <c:v>1971</c:v>
                </c:pt>
                <c:pt idx="3" formatCode="General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Waste'!$C$2:$C$76</c15:sqref>
                  </c15:fullRef>
                </c:ext>
              </c:extLst>
              <c:f>'Combined Waste'!$C$22:$C$76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198720000</c:v>
                </c:pt>
                <c:pt idx="5">
                  <c:v>186587000</c:v>
                </c:pt>
                <c:pt idx="6">
                  <c:v>171773000</c:v>
                </c:pt>
                <c:pt idx="7">
                  <c:v>167105000</c:v>
                </c:pt>
                <c:pt idx="8">
                  <c:v>174104000</c:v>
                </c:pt>
                <c:pt idx="9">
                  <c:v>174795000</c:v>
                </c:pt>
                <c:pt idx="10">
                  <c:v>191545000</c:v>
                </c:pt>
                <c:pt idx="11">
                  <c:v>200316000</c:v>
                </c:pt>
                <c:pt idx="12">
                  <c:v>197788000</c:v>
                </c:pt>
                <c:pt idx="13">
                  <c:v>175599000</c:v>
                </c:pt>
                <c:pt idx="14">
                  <c:v>157594000</c:v>
                </c:pt>
                <c:pt idx="15">
                  <c:v>169588000</c:v>
                </c:pt>
                <c:pt idx="16">
                  <c:v>166191000</c:v>
                </c:pt>
                <c:pt idx="17">
                  <c:v>141579000</c:v>
                </c:pt>
                <c:pt idx="18">
                  <c:v>154602000</c:v>
                </c:pt>
                <c:pt idx="19">
                  <c:v>142763000</c:v>
                </c:pt>
                <c:pt idx="20">
                  <c:v>168210000</c:v>
                </c:pt>
                <c:pt idx="21">
                  <c:v>175419000</c:v>
                </c:pt>
                <c:pt idx="22">
                  <c:v>178944000</c:v>
                </c:pt>
                <c:pt idx="23">
                  <c:v>186051000</c:v>
                </c:pt>
                <c:pt idx="24">
                  <c:v>187558000</c:v>
                </c:pt>
                <c:pt idx="25">
                  <c:v>210876000</c:v>
                </c:pt>
                <c:pt idx="26">
                  <c:v>228248000</c:v>
                </c:pt>
                <c:pt idx="27">
                  <c:v>204929000</c:v>
                </c:pt>
                <c:pt idx="28">
                  <c:v>218886000</c:v>
                </c:pt>
                <c:pt idx="29">
                  <c:v>247692000</c:v>
                </c:pt>
                <c:pt idx="30">
                  <c:v>259911999.99999997</c:v>
                </c:pt>
                <c:pt idx="31">
                  <c:v>280849000</c:v>
                </c:pt>
                <c:pt idx="32">
                  <c:v>289389000</c:v>
                </c:pt>
                <c:pt idx="33">
                  <c:v>305968000</c:v>
                </c:pt>
                <c:pt idx="34">
                  <c:v>278156000</c:v>
                </c:pt>
                <c:pt idx="35">
                  <c:v>296849000</c:v>
                </c:pt>
                <c:pt idx="36">
                  <c:v>318891000</c:v>
                </c:pt>
                <c:pt idx="37">
                  <c:v>338010000</c:v>
                </c:pt>
                <c:pt idx="38">
                  <c:v>371418000</c:v>
                </c:pt>
                <c:pt idx="39">
                  <c:v>362070000</c:v>
                </c:pt>
                <c:pt idx="40">
                  <c:v>372585000</c:v>
                </c:pt>
                <c:pt idx="41">
                  <c:v>399668000</c:v>
                </c:pt>
                <c:pt idx="42">
                  <c:v>409467000</c:v>
                </c:pt>
                <c:pt idx="43">
                  <c:v>492726000</c:v>
                </c:pt>
                <c:pt idx="44">
                  <c:v>444109000</c:v>
                </c:pt>
                <c:pt idx="45">
                  <c:v>443030000</c:v>
                </c:pt>
                <c:pt idx="46">
                  <c:v>525208999.99999994</c:v>
                </c:pt>
                <c:pt idx="47">
                  <c:v>545042000</c:v>
                </c:pt>
                <c:pt idx="48">
                  <c:v>505566000</c:v>
                </c:pt>
                <c:pt idx="49">
                  <c:v>577857000</c:v>
                </c:pt>
                <c:pt idx="50">
                  <c:v>616846000</c:v>
                </c:pt>
                <c:pt idx="51">
                  <c:v>634908000</c:v>
                </c:pt>
                <c:pt idx="52">
                  <c:v>612835000</c:v>
                </c:pt>
                <c:pt idx="53">
                  <c:v>659214000</c:v>
                </c:pt>
                <c:pt idx="54">
                  <c:v>704449000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A01-4EDB-8EC6-7F3D0B2CE22D}"/>
            </c:ext>
          </c:extLst>
        </c:ser>
        <c:ser>
          <c:idx val="5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'Combined Waste'!$A$2:$A$76</c15:sqref>
                  </c15:fullRef>
                </c:ext>
              </c:extLst>
              <c:f>'Combined Waste'!$A$22:$A$76</c:f>
              <c:numCache>
                <c:formatCode>0</c:formatCode>
                <c:ptCount val="55"/>
                <c:pt idx="0" formatCode="General">
                  <c:v>1969</c:v>
                </c:pt>
                <c:pt idx="1" formatCode="General">
                  <c:v>1970</c:v>
                </c:pt>
                <c:pt idx="2" formatCode="General">
                  <c:v>1971</c:v>
                </c:pt>
                <c:pt idx="3" formatCode="General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Waste'!$K$2:$K$76</c15:sqref>
                  </c15:fullRef>
                </c:ext>
              </c:extLst>
              <c:f>'Combined Waste'!$K$22:$K$76</c:f>
              <c:numCache>
                <c:formatCode>0</c:formatCode>
                <c:ptCount val="55"/>
                <c:pt idx="0" formatCode="0.00">
                  <c:v>9.6</c:v>
                </c:pt>
                <c:pt idx="1" formatCode="0.00">
                  <c:v>44.6</c:v>
                </c:pt>
                <c:pt idx="2" formatCode="0.00">
                  <c:v>103.9</c:v>
                </c:pt>
                <c:pt idx="3" formatCode="0.00">
                  <c:v>228.9</c:v>
                </c:pt>
                <c:pt idx="4" formatCode="0.00">
                  <c:v>157.69999999999999</c:v>
                </c:pt>
                <c:pt idx="5" formatCode="0.00">
                  <c:v>445.9</c:v>
                </c:pt>
                <c:pt idx="6" formatCode="0.00">
                  <c:v>574.4</c:v>
                </c:pt>
                <c:pt idx="7" formatCode="0.00">
                  <c:v>663.7</c:v>
                </c:pt>
                <c:pt idx="8" formatCode="0.00">
                  <c:v>842.8</c:v>
                </c:pt>
                <c:pt idx="9" formatCode="0.00">
                  <c:v>1082</c:v>
                </c:pt>
                <c:pt idx="10" formatCode="0.00">
                  <c:v>1108.5999999999999</c:v>
                </c:pt>
                <c:pt idx="11" formatCode="0.00">
                  <c:v>1237.5</c:v>
                </c:pt>
                <c:pt idx="12" formatCode="0.00">
                  <c:v>1116.8</c:v>
                </c:pt>
                <c:pt idx="13" formatCode="0.00">
                  <c:v>997.1</c:v>
                </c:pt>
                <c:pt idx="14" formatCode="0.00">
                  <c:v>1251</c:v>
                </c:pt>
                <c:pt idx="15" formatCode="0.00">
                  <c:v>1337.2</c:v>
                </c:pt>
                <c:pt idx="16" formatCode="0.00">
                  <c:v>1402</c:v>
                </c:pt>
                <c:pt idx="17" formatCode="0.00">
                  <c:v>1437.4</c:v>
                </c:pt>
                <c:pt idx="18" formatCode="0.00">
                  <c:v>1692.5</c:v>
                </c:pt>
                <c:pt idx="19" formatCode="0.00">
                  <c:v>1629.1</c:v>
                </c:pt>
                <c:pt idx="20" formatCode="0.00">
                  <c:v>1876.5</c:v>
                </c:pt>
                <c:pt idx="21" formatCode="0.00">
                  <c:v>2161.3000000000002</c:v>
                </c:pt>
                <c:pt idx="22" formatCode="0.00">
                  <c:v>1745.8</c:v>
                </c:pt>
                <c:pt idx="23" formatCode="0.00">
                  <c:v>2255.9</c:v>
                </c:pt>
                <c:pt idx="24" formatCode="0.00">
                  <c:v>2155.1</c:v>
                </c:pt>
                <c:pt idx="25" formatCode="0.00">
                  <c:v>1852</c:v>
                </c:pt>
                <c:pt idx="26" formatCode="0.00">
                  <c:v>2406.5</c:v>
                </c:pt>
                <c:pt idx="27" formatCode="0.00">
                  <c:v>2339.4</c:v>
                </c:pt>
                <c:pt idx="28" formatCode="0.00">
                  <c:v>2148.9</c:v>
                </c:pt>
                <c:pt idx="29" formatCode="0.00">
                  <c:v>1596.5</c:v>
                </c:pt>
                <c:pt idx="30" formatCode="0.00">
                  <c:v>2308.3000000000002</c:v>
                </c:pt>
                <c:pt idx="31" formatCode="0.00">
                  <c:v>2168.4</c:v>
                </c:pt>
                <c:pt idx="32" formatCode="0.00">
                  <c:v>1887.9</c:v>
                </c:pt>
                <c:pt idx="33" formatCode="0.00">
                  <c:v>2348</c:v>
                </c:pt>
                <c:pt idx="34" formatCode="0.00">
                  <c:v>2365.4</c:v>
                </c:pt>
                <c:pt idx="35" formatCode="0.00">
                  <c:v>1930.8</c:v>
                </c:pt>
                <c:pt idx="36" formatCode="0.00">
                  <c:v>2332.6</c:v>
                </c:pt>
                <c:pt idx="37" formatCode="0.00">
                  <c:v>2234.6</c:v>
                </c:pt>
                <c:pt idx="38" formatCode="0.00">
                  <c:v>2032.8</c:v>
                </c:pt>
                <c:pt idx="39" formatCode="0.00">
                  <c:v>2338</c:v>
                </c:pt>
                <c:pt idx="40" formatCode="0.00">
                  <c:v>2389.5</c:v>
                </c:pt>
                <c:pt idx="41" formatCode="0.00">
                  <c:v>2059.4</c:v>
                </c:pt>
                <c:pt idx="42" formatCode="0.00">
                  <c:v>2309.8000000000002</c:v>
                </c:pt>
                <c:pt idx="43" formatCode="0.00">
                  <c:v>2400.5</c:v>
                </c:pt>
                <c:pt idx="44" formatCode="0.00">
                  <c:v>1940.6</c:v>
                </c:pt>
                <c:pt idx="45" formatCode="0.00">
                  <c:v>2333</c:v>
                </c:pt>
                <c:pt idx="46" formatCode="0.00">
                  <c:v>2235.1999999999998</c:v>
                </c:pt>
                <c:pt idx="47" formatCode="0.00">
                  <c:v>1923.1</c:v>
                </c:pt>
                <c:pt idx="48" formatCode="0.00">
                  <c:v>2191.9</c:v>
                </c:pt>
                <c:pt idx="49" formatCode="0.00">
                  <c:v>2382.9</c:v>
                </c:pt>
                <c:pt idx="50" formatCode="0.00">
                  <c:v>2188</c:v>
                </c:pt>
                <c:pt idx="51" formatCode="0.00">
                  <c:v>2387</c:v>
                </c:pt>
                <c:pt idx="52" formatCode="0.00">
                  <c:v>2149.8000000000002</c:v>
                </c:pt>
                <c:pt idx="53" formatCode="0.00">
                  <c:v>2225.4</c:v>
                </c:pt>
                <c:pt idx="54" formatCode="General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A01-4EDB-8EC6-7F3D0B2CE22D}"/>
            </c:ext>
          </c:extLst>
        </c:ser>
        <c:ser>
          <c:idx val="11"/>
          <c:order val="5"/>
          <c:tx>
            <c:v>Simulated Coal</c:v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'Analysis-Prediction'!$A$162:$A$236</c15:sqref>
                  </c15:fullRef>
                </c:ext>
              </c:extLst>
              <c:f>'Analysis-Prediction'!$A$182:$A$236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'Analysis-Prediction'!$O$162:$O$236</c15:sqref>
                  </c15:fullRef>
                </c:ext>
              </c:extLst>
              <c:f>'Analysis-Prediction'!$O$182:$O$236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810011699.33299208</c:v>
                </c:pt>
                <c:pt idx="5">
                  <c:v>793087729.00560129</c:v>
                </c:pt>
                <c:pt idx="6">
                  <c:v>807476884.97912312</c:v>
                </c:pt>
                <c:pt idx="7">
                  <c:v>893343446.92332101</c:v>
                </c:pt>
                <c:pt idx="8">
                  <c:v>934630033.70609593</c:v>
                </c:pt>
                <c:pt idx="9">
                  <c:v>927820701.02103126</c:v>
                </c:pt>
                <c:pt idx="10">
                  <c:v>1028604152.9748154</c:v>
                </c:pt>
                <c:pt idx="11">
                  <c:v>1111483872.4626791</c:v>
                </c:pt>
                <c:pt idx="12">
                  <c:v>1151649192.0431576</c:v>
                </c:pt>
                <c:pt idx="13">
                  <c:v>1149414279.1404786</c:v>
                </c:pt>
                <c:pt idx="14">
                  <c:v>1207853922.8924894</c:v>
                </c:pt>
                <c:pt idx="15">
                  <c:v>1279169802.099926</c:v>
                </c:pt>
                <c:pt idx="16">
                  <c:v>1320074737.5989187</c:v>
                </c:pt>
                <c:pt idx="17">
                  <c:v>1305383250.4216285</c:v>
                </c:pt>
                <c:pt idx="18">
                  <c:v>1368382791.4520144</c:v>
                </c:pt>
                <c:pt idx="19">
                  <c:v>1421601665.9542015</c:v>
                </c:pt>
                <c:pt idx="20">
                  <c:v>1448192188.2451634</c:v>
                </c:pt>
                <c:pt idx="21">
                  <c:v>1452047387.9446611</c:v>
                </c:pt>
                <c:pt idx="22">
                  <c:v>1446655603.4625177</c:v>
                </c:pt>
                <c:pt idx="23">
                  <c:v>1456576074.0349226</c:v>
                </c:pt>
                <c:pt idx="24">
                  <c:v>1532121057.3480058</c:v>
                </c:pt>
                <c:pt idx="25">
                  <c:v>1525090840.212764</c:v>
                </c:pt>
                <c:pt idx="26">
                  <c:v>1506090640.7762074</c:v>
                </c:pt>
                <c:pt idx="27">
                  <c:v>1603103302.9975049</c:v>
                </c:pt>
                <c:pt idx="28">
                  <c:v>1674599096.56323</c:v>
                </c:pt>
                <c:pt idx="29">
                  <c:v>1716089106.0516238</c:v>
                </c:pt>
                <c:pt idx="30">
                  <c:v>1705594495.822809</c:v>
                </c:pt>
                <c:pt idx="31">
                  <c:v>1781342017.1941578</c:v>
                </c:pt>
                <c:pt idx="32">
                  <c:v>1732989819.7915666</c:v>
                </c:pt>
                <c:pt idx="33">
                  <c:v>1720510678.8595426</c:v>
                </c:pt>
                <c:pt idx="34">
                  <c:v>1790943916.029916</c:v>
                </c:pt>
                <c:pt idx="35">
                  <c:v>1794710745.4455121</c:v>
                </c:pt>
                <c:pt idx="36">
                  <c:v>1839505642.6883156</c:v>
                </c:pt>
                <c:pt idx="37">
                  <c:v>1751979524.7870347</c:v>
                </c:pt>
                <c:pt idx="38">
                  <c:v>1779746965.8324897</c:v>
                </c:pt>
                <c:pt idx="39">
                  <c:v>1733899116.2141931</c:v>
                </c:pt>
                <c:pt idx="40">
                  <c:v>1509809301.5708594</c:v>
                </c:pt>
                <c:pt idx="41">
                  <c:v>1593275539.3043547</c:v>
                </c:pt>
                <c:pt idx="42">
                  <c:v>1486807735.8682556</c:v>
                </c:pt>
                <c:pt idx="43">
                  <c:v>1273634208.2048271</c:v>
                </c:pt>
                <c:pt idx="44">
                  <c:v>1332262474.0267835</c:v>
                </c:pt>
                <c:pt idx="45">
                  <c:v>1330852280.1754642</c:v>
                </c:pt>
                <c:pt idx="46">
                  <c:v>1110384354.4453835</c:v>
                </c:pt>
                <c:pt idx="47">
                  <c:v>993555136.98780715</c:v>
                </c:pt>
                <c:pt idx="48">
                  <c:v>956841251.13502359</c:v>
                </c:pt>
                <c:pt idx="49">
                  <c:v>905597366.71148503</c:v>
                </c:pt>
                <c:pt idx="50">
                  <c:v>717100011.34515882</c:v>
                </c:pt>
                <c:pt idx="51">
                  <c:v>534609777.03709298</c:v>
                </c:pt>
                <c:pt idx="52">
                  <c:v>663653111.98338938</c:v>
                </c:pt>
                <c:pt idx="53">
                  <c:v>608780685.3454839</c:v>
                </c:pt>
                <c:pt idx="54">
                  <c:v>442843075.64847088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A01-4EDB-8EC6-7F3D0B2CE22D}"/>
            </c:ext>
          </c:extLst>
        </c:ser>
        <c:ser>
          <c:idx val="2"/>
          <c:order val="6"/>
          <c:tx>
            <c:v>Simulated Petroleum</c:v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24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CA01-4EDB-8EC6-7F3D0B2CE22D}"/>
              </c:ext>
            </c:extLst>
          </c:dPt>
          <c:dPt>
            <c:idx val="29"/>
            <c:marker>
              <c:symbol val="circle"/>
              <c:size val="6"/>
              <c:spPr>
                <a:solidFill>
                  <a:schemeClr val="lt1"/>
                </a:solidFill>
                <a:ln w="1587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CA01-4EDB-8EC6-7F3D0B2CE22D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'Analysis-Prediction'!$A$162:$A$236</c15:sqref>
                  </c15:fullRef>
                </c:ext>
              </c:extLst>
              <c:f>'Analysis-Prediction'!$A$182:$A$236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'Analysis-Prediction'!$P$162:$P$236</c15:sqref>
                  </c15:fullRef>
                </c:ext>
              </c:extLst>
              <c:f>'Analysis-Prediction'!$P$182:$P$236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252257657.96641472</c:v>
                </c:pt>
                <c:pt idx="5">
                  <c:v>236810384.3596814</c:v>
                </c:pt>
                <c:pt idx="6">
                  <c:v>213853314.40630165</c:v>
                </c:pt>
                <c:pt idx="7">
                  <c:v>234859717.66308707</c:v>
                </c:pt>
                <c:pt idx="8">
                  <c:v>258411775.87794122</c:v>
                </c:pt>
                <c:pt idx="9">
                  <c:v>261553013.21103704</c:v>
                </c:pt>
                <c:pt idx="10">
                  <c:v>211984453.57721177</c:v>
                </c:pt>
                <c:pt idx="11">
                  <c:v>164052391.44387132</c:v>
                </c:pt>
                <c:pt idx="12">
                  <c:v>128900544.64299682</c:v>
                </c:pt>
                <c:pt idx="13">
                  <c:v>79935188.871685311</c:v>
                </c:pt>
                <c:pt idx="14">
                  <c:v>76723047.481548846</c:v>
                </c:pt>
                <c:pt idx="15">
                  <c:v>52617192.735712707</c:v>
                </c:pt>
                <c:pt idx="16">
                  <c:v>29660160.832808655</c:v>
                </c:pt>
                <c:pt idx="17">
                  <c:v>54020815.460516341</c:v>
                </c:pt>
                <c:pt idx="18">
                  <c:v>34008242.896189667</c:v>
                </c:pt>
                <c:pt idx="19">
                  <c:v>48237807.969884925</c:v>
                </c:pt>
                <c:pt idx="20">
                  <c:v>57039557.92906677</c:v>
                </c:pt>
                <c:pt idx="21">
                  <c:v>18644149.83559899</c:v>
                </c:pt>
                <c:pt idx="22">
                  <c:v>8604984.5575840473</c:v>
                </c:pt>
                <c:pt idx="23">
                  <c:v>0</c:v>
                </c:pt>
                <c:pt idx="24">
                  <c:v>3041147.4696679106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8225839.7432180671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A01-4EDB-8EC6-7F3D0B2CE22D}"/>
            </c:ext>
          </c:extLst>
        </c:ser>
        <c:ser>
          <c:idx val="4"/>
          <c:order val="7"/>
          <c:tx>
            <c:v>SImulated Natural Gas</c:v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'Analysis-Prediction'!$A$162:$A$236</c15:sqref>
                  </c15:fullRef>
                </c:ext>
              </c:extLst>
              <c:f>'Analysis-Prediction'!$A$182:$A$236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'Analysis-Prediction'!$Q$162:$Q$236</c15:sqref>
                  </c15:fullRef>
                </c:ext>
              </c:extLst>
              <c:f>'Analysis-Prediction'!$Q$182:$Q$236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190608592.14931238</c:v>
                </c:pt>
                <c:pt idx="5">
                  <c:v>175513006.92968008</c:v>
                </c:pt>
                <c:pt idx="6">
                  <c:v>155298768.00217989</c:v>
                </c:pt>
                <c:pt idx="7">
                  <c:v>149039960.49513611</c:v>
                </c:pt>
                <c:pt idx="8">
                  <c:v>150274710.10130155</c:v>
                </c:pt>
                <c:pt idx="9">
                  <c:v>148427763.37219563</c:v>
                </c:pt>
                <c:pt idx="10">
                  <c:v>166822793.93554655</c:v>
                </c:pt>
                <c:pt idx="11">
                  <c:v>176102312.93808138</c:v>
                </c:pt>
                <c:pt idx="12">
                  <c:v>171792671.68714076</c:v>
                </c:pt>
                <c:pt idx="13">
                  <c:v>148488372.77285123</c:v>
                </c:pt>
                <c:pt idx="14">
                  <c:v>129452195.14796029</c:v>
                </c:pt>
                <c:pt idx="15">
                  <c:v>138449289.63146201</c:v>
                </c:pt>
                <c:pt idx="16">
                  <c:v>129788175.93010919</c:v>
                </c:pt>
                <c:pt idx="17">
                  <c:v>102265045.79877779</c:v>
                </c:pt>
                <c:pt idx="18">
                  <c:v>111571711.02754034</c:v>
                </c:pt>
                <c:pt idx="19">
                  <c:v>93163815.135875434</c:v>
                </c:pt>
                <c:pt idx="20">
                  <c:v>118291726.39474511</c:v>
                </c:pt>
                <c:pt idx="21">
                  <c:v>120924136.51296048</c:v>
                </c:pt>
                <c:pt idx="22">
                  <c:v>121452896.23919669</c:v>
                </c:pt>
                <c:pt idx="23">
                  <c:v>128651032.46307082</c:v>
                </c:pt>
                <c:pt idx="24">
                  <c:v>131811994.62395097</c:v>
                </c:pt>
                <c:pt idx="25">
                  <c:v>152515820.24788475</c:v>
                </c:pt>
                <c:pt idx="26">
                  <c:v>167135349.88542226</c:v>
                </c:pt>
                <c:pt idx="27">
                  <c:v>144084650.86418548</c:v>
                </c:pt>
                <c:pt idx="28">
                  <c:v>161494088.62448266</c:v>
                </c:pt>
                <c:pt idx="29">
                  <c:v>185790754.31031936</c:v>
                </c:pt>
                <c:pt idx="30">
                  <c:v>193215874.49193892</c:v>
                </c:pt>
                <c:pt idx="31">
                  <c:v>212721885.61971658</c:v>
                </c:pt>
                <c:pt idx="32">
                  <c:v>222567961.10680005</c:v>
                </c:pt>
                <c:pt idx="33">
                  <c:v>240507731.86201155</c:v>
                </c:pt>
                <c:pt idx="34">
                  <c:v>215744706.02292487</c:v>
                </c:pt>
                <c:pt idx="35">
                  <c:v>234645435.16805309</c:v>
                </c:pt>
                <c:pt idx="36">
                  <c:v>258113514.78177822</c:v>
                </c:pt>
                <c:pt idx="37">
                  <c:v>277624729.05993545</c:v>
                </c:pt>
                <c:pt idx="38">
                  <c:v>310147678.02851677</c:v>
                </c:pt>
                <c:pt idx="39">
                  <c:v>301436431.45587081</c:v>
                </c:pt>
                <c:pt idx="40">
                  <c:v>313599816.56746024</c:v>
                </c:pt>
                <c:pt idx="41">
                  <c:v>340034246.22698623</c:v>
                </c:pt>
                <c:pt idx="42">
                  <c:v>351248645.02085733</c:v>
                </c:pt>
                <c:pt idx="43">
                  <c:v>436953799.36827838</c:v>
                </c:pt>
                <c:pt idx="44">
                  <c:v>387350535.16969979</c:v>
                </c:pt>
                <c:pt idx="45">
                  <c:v>386059912.96502906</c:v>
                </c:pt>
                <c:pt idx="46">
                  <c:v>468881536.95994389</c:v>
                </c:pt>
                <c:pt idx="47">
                  <c:v>487878052.58393061</c:v>
                </c:pt>
                <c:pt idx="48">
                  <c:v>448950728.74486327</c:v>
                </c:pt>
                <c:pt idx="49">
                  <c:v>521059002.71405077</c:v>
                </c:pt>
                <c:pt idx="50">
                  <c:v>560615278.0430572</c:v>
                </c:pt>
                <c:pt idx="51">
                  <c:v>580001968.31210458</c:v>
                </c:pt>
                <c:pt idx="52">
                  <c:v>558905657.9189626</c:v>
                </c:pt>
                <c:pt idx="53">
                  <c:v>605654439.87018847</c:v>
                </c:pt>
                <c:pt idx="54">
                  <c:v>650928899.11474264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A01-4EDB-8EC6-7F3D0B2CE22D}"/>
            </c:ext>
          </c:extLst>
        </c:ser>
        <c:ser>
          <c:idx val="6"/>
          <c:order val="8"/>
          <c:tx>
            <c:v>SImulated Nuclear</c:v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'Analysis-Prediction'!$A$162:$A$236</c15:sqref>
                  </c15:fullRef>
                </c:ext>
              </c:extLst>
              <c:f>'Analysis-Prediction'!$A$182:$A$236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'Analysis-Prediction'!$R$162:$R$236</c15:sqref>
                  </c15:fullRef>
                </c:ext>
              </c:extLst>
              <c:f>'Analysis-Prediction'!$R$182:$R$236</c:f>
              <c:numCache>
                <c:formatCode>0</c:formatCode>
                <c:ptCount val="55"/>
                <c:pt idx="0">
                  <c:v>14.4</c:v>
                </c:pt>
                <c:pt idx="1">
                  <c:v>66.900000000000006</c:v>
                </c:pt>
                <c:pt idx="2">
                  <c:v>155.85000000000002</c:v>
                </c:pt>
                <c:pt idx="3">
                  <c:v>343.35</c:v>
                </c:pt>
                <c:pt idx="4">
                  <c:v>236.54999999999998</c:v>
                </c:pt>
                <c:pt idx="5">
                  <c:v>668.85</c:v>
                </c:pt>
                <c:pt idx="6">
                  <c:v>861.6</c:v>
                </c:pt>
                <c:pt idx="7">
                  <c:v>995.55000000000018</c:v>
                </c:pt>
                <c:pt idx="8">
                  <c:v>1264.1999999999998</c:v>
                </c:pt>
                <c:pt idx="9">
                  <c:v>1623</c:v>
                </c:pt>
                <c:pt idx="10">
                  <c:v>1662.8999999999999</c:v>
                </c:pt>
                <c:pt idx="11">
                  <c:v>1856.25</c:v>
                </c:pt>
                <c:pt idx="12">
                  <c:v>1675.2</c:v>
                </c:pt>
                <c:pt idx="13">
                  <c:v>1495.65</c:v>
                </c:pt>
                <c:pt idx="14">
                  <c:v>1876.5000000000002</c:v>
                </c:pt>
                <c:pt idx="15">
                  <c:v>2005.8</c:v>
                </c:pt>
                <c:pt idx="16">
                  <c:v>2103</c:v>
                </c:pt>
                <c:pt idx="17">
                  <c:v>2156.1</c:v>
                </c:pt>
                <c:pt idx="18">
                  <c:v>2538.75</c:v>
                </c:pt>
                <c:pt idx="19">
                  <c:v>2443.6499999999996</c:v>
                </c:pt>
                <c:pt idx="20">
                  <c:v>2814.7499999999995</c:v>
                </c:pt>
                <c:pt idx="21">
                  <c:v>3241.9500000000003</c:v>
                </c:pt>
                <c:pt idx="22">
                  <c:v>2618.6999999999998</c:v>
                </c:pt>
                <c:pt idx="23">
                  <c:v>3383.85</c:v>
                </c:pt>
                <c:pt idx="24">
                  <c:v>3232.6499999999996</c:v>
                </c:pt>
                <c:pt idx="25">
                  <c:v>2778</c:v>
                </c:pt>
                <c:pt idx="26">
                  <c:v>3609.75</c:v>
                </c:pt>
                <c:pt idx="27">
                  <c:v>3509.1</c:v>
                </c:pt>
                <c:pt idx="28">
                  <c:v>3223.35</c:v>
                </c:pt>
                <c:pt idx="29">
                  <c:v>2394.75</c:v>
                </c:pt>
                <c:pt idx="30">
                  <c:v>3462.4500000000003</c:v>
                </c:pt>
                <c:pt idx="31">
                  <c:v>3252.6000000000004</c:v>
                </c:pt>
                <c:pt idx="32">
                  <c:v>2831.8500000000004</c:v>
                </c:pt>
                <c:pt idx="33">
                  <c:v>3522</c:v>
                </c:pt>
                <c:pt idx="34">
                  <c:v>3548.1000000000004</c:v>
                </c:pt>
                <c:pt idx="35">
                  <c:v>2896.2</c:v>
                </c:pt>
                <c:pt idx="36">
                  <c:v>3498.9</c:v>
                </c:pt>
                <c:pt idx="37">
                  <c:v>3351.9</c:v>
                </c:pt>
                <c:pt idx="38">
                  <c:v>3049.2</c:v>
                </c:pt>
                <c:pt idx="39">
                  <c:v>3506.9999999999995</c:v>
                </c:pt>
                <c:pt idx="40">
                  <c:v>3584.25</c:v>
                </c:pt>
                <c:pt idx="41">
                  <c:v>3089.1000000000004</c:v>
                </c:pt>
                <c:pt idx="42">
                  <c:v>3464.7000000000003</c:v>
                </c:pt>
                <c:pt idx="43">
                  <c:v>3600.75</c:v>
                </c:pt>
                <c:pt idx="44">
                  <c:v>2910.8999999999996</c:v>
                </c:pt>
                <c:pt idx="45">
                  <c:v>3499.5</c:v>
                </c:pt>
                <c:pt idx="46">
                  <c:v>3352.8</c:v>
                </c:pt>
                <c:pt idx="47">
                  <c:v>2884.65</c:v>
                </c:pt>
                <c:pt idx="48">
                  <c:v>3287.8500000000004</c:v>
                </c:pt>
                <c:pt idx="49">
                  <c:v>3574.3500000000004</c:v>
                </c:pt>
                <c:pt idx="50">
                  <c:v>3281.9999999999995</c:v>
                </c:pt>
                <c:pt idx="51">
                  <c:v>3580.5</c:v>
                </c:pt>
                <c:pt idx="52">
                  <c:v>3224.7000000000003</c:v>
                </c:pt>
                <c:pt idx="53">
                  <c:v>3338.1000000000004</c:v>
                </c:pt>
                <c:pt idx="5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A01-4EDB-8EC6-7F3D0B2CE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>
          <c:ext xmlns:c15="http://schemas.microsoft.com/office/drawing/2012/chart" uri="{02D57815-91ED-43cb-92C2-25804820EDAC}">
            <c15:filteredLineSeries>
              <c15:ser>
                <c:idx val="7"/>
                <c:order val="4"/>
                <c:tx>
                  <c:v>Total CO2</c:v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'Combined Waste'!$A$2:$A$76</c15:sqref>
                        </c15:fullRef>
                        <c15:formulaRef>
                          <c15:sqref>'Combined Waste'!$A$22:$A$76</c15:sqref>
                        </c15:formulaRef>
                      </c:ext>
                    </c:extLst>
                    <c:numCache>
                      <c:formatCode>0</c:formatCode>
                      <c:ptCount val="55"/>
                      <c:pt idx="0" formatCode="General">
                        <c:v>1969</c:v>
                      </c:pt>
                      <c:pt idx="1" formatCode="General">
                        <c:v>1970</c:v>
                      </c:pt>
                      <c:pt idx="2" formatCode="General">
                        <c:v>1971</c:v>
                      </c:pt>
                      <c:pt idx="3" formatCode="General">
                        <c:v>1972</c:v>
                      </c:pt>
                      <c:pt idx="4">
                        <c:v>1973</c:v>
                      </c:pt>
                      <c:pt idx="5">
                        <c:v>1974</c:v>
                      </c:pt>
                      <c:pt idx="6">
                        <c:v>1975</c:v>
                      </c:pt>
                      <c:pt idx="7">
                        <c:v>1976</c:v>
                      </c:pt>
                      <c:pt idx="8">
                        <c:v>1977</c:v>
                      </c:pt>
                      <c:pt idx="9">
                        <c:v>1978</c:v>
                      </c:pt>
                      <c:pt idx="10">
                        <c:v>1979</c:v>
                      </c:pt>
                      <c:pt idx="11">
                        <c:v>1980</c:v>
                      </c:pt>
                      <c:pt idx="12">
                        <c:v>1981</c:v>
                      </c:pt>
                      <c:pt idx="13">
                        <c:v>1982</c:v>
                      </c:pt>
                      <c:pt idx="14">
                        <c:v>1983</c:v>
                      </c:pt>
                      <c:pt idx="15">
                        <c:v>1984</c:v>
                      </c:pt>
                      <c:pt idx="16">
                        <c:v>1985</c:v>
                      </c:pt>
                      <c:pt idx="17">
                        <c:v>1986</c:v>
                      </c:pt>
                      <c:pt idx="18">
                        <c:v>1987</c:v>
                      </c:pt>
                      <c:pt idx="19">
                        <c:v>1988</c:v>
                      </c:pt>
                      <c:pt idx="20">
                        <c:v>1989</c:v>
                      </c:pt>
                      <c:pt idx="21">
                        <c:v>1990</c:v>
                      </c:pt>
                      <c:pt idx="22">
                        <c:v>1991</c:v>
                      </c:pt>
                      <c:pt idx="23">
                        <c:v>1992</c:v>
                      </c:pt>
                      <c:pt idx="24">
                        <c:v>1993</c:v>
                      </c:pt>
                      <c:pt idx="25">
                        <c:v>1994</c:v>
                      </c:pt>
                      <c:pt idx="26">
                        <c:v>1995</c:v>
                      </c:pt>
                      <c:pt idx="27">
                        <c:v>1996</c:v>
                      </c:pt>
                      <c:pt idx="28">
                        <c:v>1997</c:v>
                      </c:pt>
                      <c:pt idx="29">
                        <c:v>1998</c:v>
                      </c:pt>
                      <c:pt idx="30">
                        <c:v>1999</c:v>
                      </c:pt>
                      <c:pt idx="31">
                        <c:v>2000</c:v>
                      </c:pt>
                      <c:pt idx="32">
                        <c:v>2001</c:v>
                      </c:pt>
                      <c:pt idx="33">
                        <c:v>2002</c:v>
                      </c:pt>
                      <c:pt idx="34">
                        <c:v>2003</c:v>
                      </c:pt>
                      <c:pt idx="35">
                        <c:v>2004</c:v>
                      </c:pt>
                      <c:pt idx="36">
                        <c:v>2005</c:v>
                      </c:pt>
                      <c:pt idx="37">
                        <c:v>2006</c:v>
                      </c:pt>
                      <c:pt idx="38">
                        <c:v>2007</c:v>
                      </c:pt>
                      <c:pt idx="39">
                        <c:v>2008</c:v>
                      </c:pt>
                      <c:pt idx="40">
                        <c:v>2009</c:v>
                      </c:pt>
                      <c:pt idx="41">
                        <c:v>2010</c:v>
                      </c:pt>
                      <c:pt idx="42">
                        <c:v>2011</c:v>
                      </c:pt>
                      <c:pt idx="43">
                        <c:v>2012</c:v>
                      </c:pt>
                      <c:pt idx="44">
                        <c:v>2013</c:v>
                      </c:pt>
                      <c:pt idx="45">
                        <c:v>2014</c:v>
                      </c:pt>
                      <c:pt idx="46">
                        <c:v>2015</c:v>
                      </c:pt>
                      <c:pt idx="47">
                        <c:v>2016</c:v>
                      </c:pt>
                      <c:pt idx="48">
                        <c:v>2017</c:v>
                      </c:pt>
                      <c:pt idx="49">
                        <c:v>2018</c:v>
                      </c:pt>
                      <c:pt idx="50">
                        <c:v>2019</c:v>
                      </c:pt>
                      <c:pt idx="51">
                        <c:v>2020</c:v>
                      </c:pt>
                      <c:pt idx="52">
                        <c:v>2021</c:v>
                      </c:pt>
                      <c:pt idx="53">
                        <c:v>2022</c:v>
                      </c:pt>
                      <c:pt idx="5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'Combined Waste'!$J$2:$J$76</c15:sqref>
                        </c15:fullRef>
                        <c15:formulaRef>
                          <c15:sqref>'Combined Waste'!$J$22:$J$76</c15:sqref>
                        </c15:formulaRef>
                      </c:ext>
                    </c:extLst>
                    <c:numCache>
                      <c:formatCode>0</c:formatCode>
                      <c:ptCount val="5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1286189000</c:v>
                      </c:pt>
                      <c:pt idx="5">
                        <c:v>1251054000</c:v>
                      </c:pt>
                      <c:pt idx="6">
                        <c:v>1244893000</c:v>
                      </c:pt>
                      <c:pt idx="7">
                        <c:v>1352449000</c:v>
                      </c:pt>
                      <c:pt idx="8">
                        <c:v>1442726000</c:v>
                      </c:pt>
                      <c:pt idx="9">
                        <c:v>1447916000</c:v>
                      </c:pt>
                      <c:pt idx="10">
                        <c:v>1509037000</c:v>
                      </c:pt>
                      <c:pt idx="11">
                        <c:v>1551030000</c:v>
                      </c:pt>
                      <c:pt idx="12">
                        <c:v>1559934000</c:v>
                      </c:pt>
                      <c:pt idx="13">
                        <c:v>1490063000</c:v>
                      </c:pt>
                      <c:pt idx="14">
                        <c:v>1530312000</c:v>
                      </c:pt>
                      <c:pt idx="15">
                        <c:v>1599711000</c:v>
                      </c:pt>
                      <c:pt idx="16">
                        <c:v>1631327000</c:v>
                      </c:pt>
                      <c:pt idx="17">
                        <c:v>1624552000</c:v>
                      </c:pt>
                      <c:pt idx="18">
                        <c:v>1692358000</c:v>
                      </c:pt>
                      <c:pt idx="19">
                        <c:v>1767917000</c:v>
                      </c:pt>
                      <c:pt idx="20">
                        <c:v>1835942000</c:v>
                      </c:pt>
                      <c:pt idx="21">
                        <c:v>1825770000</c:v>
                      </c:pt>
                      <c:pt idx="22">
                        <c:v>1824579000</c:v>
                      </c:pt>
                      <c:pt idx="23">
                        <c:v>1838968000</c:v>
                      </c:pt>
                      <c:pt idx="24">
                        <c:v>1914761000</c:v>
                      </c:pt>
                      <c:pt idx="25">
                        <c:v>1939772000</c:v>
                      </c:pt>
                      <c:pt idx="26">
                        <c:v>1957293000</c:v>
                      </c:pt>
                      <c:pt idx="27">
                        <c:v>2030106000</c:v>
                      </c:pt>
                      <c:pt idx="28">
                        <c:v>2097793000.0000002</c:v>
                      </c:pt>
                      <c:pt idx="29">
                        <c:v>2186458000</c:v>
                      </c:pt>
                      <c:pt idx="30">
                        <c:v>2199544000</c:v>
                      </c:pt>
                      <c:pt idx="31">
                        <c:v>2306054000</c:v>
                      </c:pt>
                      <c:pt idx="32">
                        <c:v>2268317000</c:v>
                      </c:pt>
                      <c:pt idx="33">
                        <c:v>2284806000</c:v>
                      </c:pt>
                      <c:pt idx="34">
                        <c:v>2315298000</c:v>
                      </c:pt>
                      <c:pt idx="35">
                        <c:v>2345944000</c:v>
                      </c:pt>
                      <c:pt idx="36">
                        <c:v>2411519000</c:v>
                      </c:pt>
                      <c:pt idx="37">
                        <c:v>2356141000</c:v>
                      </c:pt>
                      <c:pt idx="38">
                        <c:v>2422010000</c:v>
                      </c:pt>
                      <c:pt idx="39">
                        <c:v>2371029000</c:v>
                      </c:pt>
                      <c:pt idx="40">
                        <c:v>2156582000</c:v>
                      </c:pt>
                      <c:pt idx="41">
                        <c:v>2270063000</c:v>
                      </c:pt>
                      <c:pt idx="42">
                        <c:v>2169682000</c:v>
                      </c:pt>
                      <c:pt idx="43">
                        <c:v>2034670000</c:v>
                      </c:pt>
                      <c:pt idx="44">
                        <c:v>2049312000</c:v>
                      </c:pt>
                      <c:pt idx="45">
                        <c:v>2048371999.9999998</c:v>
                      </c:pt>
                      <c:pt idx="46">
                        <c:v>1911848000</c:v>
                      </c:pt>
                      <c:pt idx="47">
                        <c:v>1819995000</c:v>
                      </c:pt>
                      <c:pt idx="48">
                        <c:v>1742607000</c:v>
                      </c:pt>
                      <c:pt idx="49">
                        <c:v>1764535000</c:v>
                      </c:pt>
                      <c:pt idx="50">
                        <c:v>1617560000</c:v>
                      </c:pt>
                      <c:pt idx="51">
                        <c:v>1450196000</c:v>
                      </c:pt>
                      <c:pt idx="52">
                        <c:v>1552550000</c:v>
                      </c:pt>
                      <c:pt idx="53">
                        <c:v>1538519000</c:v>
                      </c:pt>
                      <c:pt idx="54">
                        <c:v>1420987000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CA01-4EDB-8EC6-7F3D0B2CE22D}"/>
                  </c:ext>
                </c:extLst>
              </c15:ser>
            </c15:filteredLineSeries>
          </c:ext>
        </c:extLst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Waste Produced</a:t>
                </a:r>
                <a:endParaRPr lang="en-US" sz="1200" baseline="0"/>
              </a:p>
              <a:p>
                <a:pPr>
                  <a:defRPr sz="1200"/>
                </a:pPr>
                <a:r>
                  <a:rPr lang="en-US" sz="1200" baseline="0"/>
                  <a:t>(Metric Tons)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100% Increase in Electricity Generation from Nuclear</a:t>
            </a:r>
          </a:p>
          <a:p>
            <a:pPr>
              <a:defRPr/>
            </a:pPr>
            <a:r>
              <a:rPr lang="en-US"/>
              <a:t>- Electricity Generated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'Electricity Generation'!$A$2:$A$76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'Electricity Generation'!$B$2:$B$76</c:f>
              <c:numCache>
                <c:formatCode>0</c:formatCode>
                <c:ptCount val="75"/>
                <c:pt idx="0">
                  <c:v>135451320000</c:v>
                </c:pt>
                <c:pt idx="1">
                  <c:v>154519994000</c:v>
                </c:pt>
                <c:pt idx="2">
                  <c:v>185203657000</c:v>
                </c:pt>
                <c:pt idx="3">
                  <c:v>195436666000</c:v>
                </c:pt>
                <c:pt idx="4">
                  <c:v>218846325000</c:v>
                </c:pt>
                <c:pt idx="5">
                  <c:v>239145966000</c:v>
                </c:pt>
                <c:pt idx="6">
                  <c:v>301362698000</c:v>
                </c:pt>
                <c:pt idx="7">
                  <c:v>338503484000</c:v>
                </c:pt>
                <c:pt idx="8">
                  <c:v>346386207000</c:v>
                </c:pt>
                <c:pt idx="9">
                  <c:v>344365781000</c:v>
                </c:pt>
                <c:pt idx="10">
                  <c:v>378424210000</c:v>
                </c:pt>
                <c:pt idx="11">
                  <c:v>403067357000</c:v>
                </c:pt>
                <c:pt idx="12">
                  <c:v>421870669000</c:v>
                </c:pt>
                <c:pt idx="13">
                  <c:v>450249238000</c:v>
                </c:pt>
                <c:pt idx="14">
                  <c:v>493926719000</c:v>
                </c:pt>
                <c:pt idx="15">
                  <c:v>526230019000</c:v>
                </c:pt>
                <c:pt idx="16">
                  <c:v>570925951000</c:v>
                </c:pt>
                <c:pt idx="17">
                  <c:v>613474800000</c:v>
                </c:pt>
                <c:pt idx="18">
                  <c:v>630483363000</c:v>
                </c:pt>
                <c:pt idx="19">
                  <c:v>684904580000</c:v>
                </c:pt>
                <c:pt idx="20">
                  <c:v>706001240000</c:v>
                </c:pt>
                <c:pt idx="21">
                  <c:v>704394479000</c:v>
                </c:pt>
                <c:pt idx="22">
                  <c:v>713102454000</c:v>
                </c:pt>
                <c:pt idx="23">
                  <c:v>771131265000</c:v>
                </c:pt>
                <c:pt idx="24">
                  <c:v>847651470000</c:v>
                </c:pt>
                <c:pt idx="25">
                  <c:v>828432921000</c:v>
                </c:pt>
                <c:pt idx="26">
                  <c:v>852786222000</c:v>
                </c:pt>
                <c:pt idx="27">
                  <c:v>944390993000</c:v>
                </c:pt>
                <c:pt idx="28">
                  <c:v>985218596000</c:v>
                </c:pt>
                <c:pt idx="29">
                  <c:v>975742083000</c:v>
                </c:pt>
                <c:pt idx="30">
                  <c:v>1075037091000</c:v>
                </c:pt>
                <c:pt idx="31">
                  <c:v>1161562368000</c:v>
                </c:pt>
                <c:pt idx="32">
                  <c:v>1203203232000</c:v>
                </c:pt>
                <c:pt idx="33">
                  <c:v>1192004204000</c:v>
                </c:pt>
                <c:pt idx="34">
                  <c:v>1259424279000</c:v>
                </c:pt>
                <c:pt idx="35">
                  <c:v>1341680752000</c:v>
                </c:pt>
                <c:pt idx="36">
                  <c:v>1402128125000</c:v>
                </c:pt>
                <c:pt idx="37">
                  <c:v>1385831452000</c:v>
                </c:pt>
                <c:pt idx="38">
                  <c:v>1463781289000</c:v>
                </c:pt>
                <c:pt idx="39">
                  <c:v>1540652774000</c:v>
                </c:pt>
                <c:pt idx="40">
                  <c:v>1562366197000</c:v>
                </c:pt>
                <c:pt idx="41">
                  <c:v>1572108922000</c:v>
                </c:pt>
                <c:pt idx="42">
                  <c:v>1568845635000</c:v>
                </c:pt>
                <c:pt idx="43">
                  <c:v>1597713819000</c:v>
                </c:pt>
                <c:pt idx="44">
                  <c:v>1665464154000</c:v>
                </c:pt>
                <c:pt idx="45">
                  <c:v>1666276091000</c:v>
                </c:pt>
                <c:pt idx="46">
                  <c:v>1686056319000</c:v>
                </c:pt>
                <c:pt idx="47">
                  <c:v>1771972991000</c:v>
                </c:pt>
                <c:pt idx="48">
                  <c:v>1820761761000</c:v>
                </c:pt>
                <c:pt idx="49">
                  <c:v>1850193304000</c:v>
                </c:pt>
                <c:pt idx="50">
                  <c:v>1858617724000</c:v>
                </c:pt>
                <c:pt idx="51">
                  <c:v>1943111290000</c:v>
                </c:pt>
                <c:pt idx="52">
                  <c:v>1882826135000</c:v>
                </c:pt>
                <c:pt idx="53">
                  <c:v>1910612812000</c:v>
                </c:pt>
                <c:pt idx="54">
                  <c:v>1952713826000</c:v>
                </c:pt>
                <c:pt idx="55">
                  <c:v>1957187710000</c:v>
                </c:pt>
                <c:pt idx="56">
                  <c:v>1992053878000</c:v>
                </c:pt>
                <c:pt idx="57">
                  <c:v>1969737146000</c:v>
                </c:pt>
                <c:pt idx="58">
                  <c:v>1998390297000</c:v>
                </c:pt>
                <c:pt idx="59">
                  <c:v>1968837582000</c:v>
                </c:pt>
                <c:pt idx="60">
                  <c:v>1741123025000</c:v>
                </c:pt>
                <c:pt idx="61">
                  <c:v>1827737545000</c:v>
                </c:pt>
                <c:pt idx="62">
                  <c:v>1717890732000</c:v>
                </c:pt>
                <c:pt idx="63">
                  <c:v>1500556855000</c:v>
                </c:pt>
                <c:pt idx="64">
                  <c:v>1567722496000</c:v>
                </c:pt>
                <c:pt idx="65">
                  <c:v>1568774359000</c:v>
                </c:pt>
                <c:pt idx="66">
                  <c:v>1340993299000</c:v>
                </c:pt>
                <c:pt idx="67">
                  <c:v>1229662700000</c:v>
                </c:pt>
                <c:pt idx="68">
                  <c:v>1197837931000</c:v>
                </c:pt>
                <c:pt idx="69">
                  <c:v>1142173011000</c:v>
                </c:pt>
                <c:pt idx="70">
                  <c:v>958731995000</c:v>
                </c:pt>
                <c:pt idx="71">
                  <c:v>767701586000</c:v>
                </c:pt>
                <c:pt idx="72">
                  <c:v>892439982000</c:v>
                </c:pt>
                <c:pt idx="73">
                  <c:v>826096518000</c:v>
                </c:pt>
                <c:pt idx="74">
                  <c:v>670568566000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833-4057-A7BE-D7673473341D}"/>
            </c:ext>
          </c:extLst>
        </c:ser>
        <c:ser>
          <c:idx val="4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'Electricity Generation'!$A$2:$A$76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'Electricity Generation'!$C$2:$C$76</c:f>
              <c:numCache>
                <c:formatCode>0</c:formatCode>
                <c:ptCount val="75"/>
                <c:pt idx="0">
                  <c:v>28547232000</c:v>
                </c:pt>
                <c:pt idx="1">
                  <c:v>33734288000</c:v>
                </c:pt>
                <c:pt idx="2">
                  <c:v>28712116000</c:v>
                </c:pt>
                <c:pt idx="3">
                  <c:v>29749761000</c:v>
                </c:pt>
                <c:pt idx="4">
                  <c:v>38404449000</c:v>
                </c:pt>
                <c:pt idx="5">
                  <c:v>31520175000</c:v>
                </c:pt>
                <c:pt idx="6">
                  <c:v>37138308000</c:v>
                </c:pt>
                <c:pt idx="7">
                  <c:v>35946772000</c:v>
                </c:pt>
                <c:pt idx="8">
                  <c:v>40499357000</c:v>
                </c:pt>
                <c:pt idx="9">
                  <c:v>40371540000</c:v>
                </c:pt>
                <c:pt idx="10">
                  <c:v>46839719000</c:v>
                </c:pt>
                <c:pt idx="11">
                  <c:v>47986893000</c:v>
                </c:pt>
                <c:pt idx="12">
                  <c:v>48519376000</c:v>
                </c:pt>
                <c:pt idx="13">
                  <c:v>48879536000</c:v>
                </c:pt>
                <c:pt idx="14">
                  <c:v>52001610000</c:v>
                </c:pt>
                <c:pt idx="15">
                  <c:v>56953712000</c:v>
                </c:pt>
                <c:pt idx="16">
                  <c:v>64801224000</c:v>
                </c:pt>
                <c:pt idx="17">
                  <c:v>78926172000</c:v>
                </c:pt>
                <c:pt idx="18">
                  <c:v>89270724000</c:v>
                </c:pt>
                <c:pt idx="19">
                  <c:v>104275833000</c:v>
                </c:pt>
                <c:pt idx="20">
                  <c:v>137847152000</c:v>
                </c:pt>
                <c:pt idx="21">
                  <c:v>184183402000</c:v>
                </c:pt>
                <c:pt idx="22">
                  <c:v>220225423000</c:v>
                </c:pt>
                <c:pt idx="23">
                  <c:v>274295961000</c:v>
                </c:pt>
                <c:pt idx="24">
                  <c:v>314342926000</c:v>
                </c:pt>
                <c:pt idx="25">
                  <c:v>300930537000</c:v>
                </c:pt>
                <c:pt idx="26">
                  <c:v>289094900000</c:v>
                </c:pt>
                <c:pt idx="27">
                  <c:v>319988136000</c:v>
                </c:pt>
                <c:pt idx="28">
                  <c:v>358178822000</c:v>
                </c:pt>
                <c:pt idx="29">
                  <c:v>365060441000</c:v>
                </c:pt>
                <c:pt idx="30">
                  <c:v>303525209000</c:v>
                </c:pt>
                <c:pt idx="31">
                  <c:v>245994189000</c:v>
                </c:pt>
                <c:pt idx="32">
                  <c:v>206420775000</c:v>
                </c:pt>
                <c:pt idx="33">
                  <c:v>146797490000</c:v>
                </c:pt>
                <c:pt idx="34">
                  <c:v>144498593000</c:v>
                </c:pt>
                <c:pt idx="35">
                  <c:v>119807913000</c:v>
                </c:pt>
                <c:pt idx="36">
                  <c:v>100202273000</c:v>
                </c:pt>
                <c:pt idx="37">
                  <c:v>136584867000</c:v>
                </c:pt>
                <c:pt idx="38">
                  <c:v>118492571000</c:v>
                </c:pt>
                <c:pt idx="39">
                  <c:v>148899561000</c:v>
                </c:pt>
                <c:pt idx="40">
                  <c:v>159004961000</c:v>
                </c:pt>
                <c:pt idx="41">
                  <c:v>118863929000</c:v>
                </c:pt>
                <c:pt idx="42">
                  <c:v>112798164000</c:v>
                </c:pt>
                <c:pt idx="43">
                  <c:v>92237912000</c:v>
                </c:pt>
                <c:pt idx="44">
                  <c:v>105425325000</c:v>
                </c:pt>
                <c:pt idx="45">
                  <c:v>98676618000</c:v>
                </c:pt>
                <c:pt idx="46">
                  <c:v>68145850999.999992</c:v>
                </c:pt>
                <c:pt idx="47">
                  <c:v>74782864000</c:v>
                </c:pt>
                <c:pt idx="48">
                  <c:v>86479050000</c:v>
                </c:pt>
                <c:pt idx="49">
                  <c:v>122211090000</c:v>
                </c:pt>
                <c:pt idx="50">
                  <c:v>111539127000</c:v>
                </c:pt>
                <c:pt idx="51">
                  <c:v>105192123000</c:v>
                </c:pt>
                <c:pt idx="52">
                  <c:v>119148890000</c:v>
                </c:pt>
                <c:pt idx="53">
                  <c:v>89733268000</c:v>
                </c:pt>
                <c:pt idx="54">
                  <c:v>113697200000</c:v>
                </c:pt>
                <c:pt idx="55">
                  <c:v>114678306000</c:v>
                </c:pt>
                <c:pt idx="56">
                  <c:v>116481854000</c:v>
                </c:pt>
                <c:pt idx="57">
                  <c:v>59708237000</c:v>
                </c:pt>
                <c:pt idx="58">
                  <c:v>61306315000</c:v>
                </c:pt>
                <c:pt idx="59">
                  <c:v>42881220000</c:v>
                </c:pt>
                <c:pt idx="60">
                  <c:v>35811025000</c:v>
                </c:pt>
                <c:pt idx="61">
                  <c:v>34678725000</c:v>
                </c:pt>
                <c:pt idx="62">
                  <c:v>28202160000</c:v>
                </c:pt>
                <c:pt idx="63">
                  <c:v>20071757000</c:v>
                </c:pt>
                <c:pt idx="64">
                  <c:v>24509663000</c:v>
                </c:pt>
                <c:pt idx="65">
                  <c:v>28042889000</c:v>
                </c:pt>
                <c:pt idx="66">
                  <c:v>26505152000</c:v>
                </c:pt>
                <c:pt idx="67">
                  <c:v>22710470000</c:v>
                </c:pt>
                <c:pt idx="68">
                  <c:v>20039388000</c:v>
                </c:pt>
                <c:pt idx="69">
                  <c:v>23928476000</c:v>
                </c:pt>
                <c:pt idx="70">
                  <c:v>17220152000</c:v>
                </c:pt>
                <c:pt idx="71">
                  <c:v>16333431000</c:v>
                </c:pt>
                <c:pt idx="72">
                  <c:v>18308358000</c:v>
                </c:pt>
                <c:pt idx="73">
                  <c:v>21826556000</c:v>
                </c:pt>
                <c:pt idx="74">
                  <c:v>15388370000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833-4057-A7BE-D7673473341D}"/>
            </c:ext>
          </c:extLst>
        </c:ser>
        <c:ser>
          <c:idx val="6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'Electricity Generation'!$A$2:$A$76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'Electricity Generation'!$D$2:$D$76</c:f>
              <c:numCache>
                <c:formatCode>0</c:formatCode>
                <c:ptCount val="75"/>
                <c:pt idx="0">
                  <c:v>36966709000</c:v>
                </c:pt>
                <c:pt idx="1">
                  <c:v>44559159000</c:v>
                </c:pt>
                <c:pt idx="2">
                  <c:v>56615678000</c:v>
                </c:pt>
                <c:pt idx="3">
                  <c:v>68453088000</c:v>
                </c:pt>
                <c:pt idx="4">
                  <c:v>79790975000</c:v>
                </c:pt>
                <c:pt idx="5">
                  <c:v>93688271000</c:v>
                </c:pt>
                <c:pt idx="6">
                  <c:v>95285441000</c:v>
                </c:pt>
                <c:pt idx="7">
                  <c:v>104037208000</c:v>
                </c:pt>
                <c:pt idx="8">
                  <c:v>114212525000</c:v>
                </c:pt>
                <c:pt idx="9">
                  <c:v>119759302000</c:v>
                </c:pt>
                <c:pt idx="10">
                  <c:v>146619391000</c:v>
                </c:pt>
                <c:pt idx="11">
                  <c:v>157969787000</c:v>
                </c:pt>
                <c:pt idx="12">
                  <c:v>169285998000</c:v>
                </c:pt>
                <c:pt idx="13">
                  <c:v>184301293000</c:v>
                </c:pt>
                <c:pt idx="14">
                  <c:v>201602073000</c:v>
                </c:pt>
                <c:pt idx="15">
                  <c:v>220038479000</c:v>
                </c:pt>
                <c:pt idx="16">
                  <c:v>221559434000</c:v>
                </c:pt>
                <c:pt idx="17">
                  <c:v>251151562000</c:v>
                </c:pt>
                <c:pt idx="18">
                  <c:v>264805784999.99997</c:v>
                </c:pt>
                <c:pt idx="19">
                  <c:v>304432723000</c:v>
                </c:pt>
                <c:pt idx="20">
                  <c:v>333278945000</c:v>
                </c:pt>
                <c:pt idx="21">
                  <c:v>372890063000</c:v>
                </c:pt>
                <c:pt idx="22">
                  <c:v>374030784000</c:v>
                </c:pt>
                <c:pt idx="23">
                  <c:v>375747796000</c:v>
                </c:pt>
                <c:pt idx="24">
                  <c:v>340858192000</c:v>
                </c:pt>
                <c:pt idx="25">
                  <c:v>320065088000</c:v>
                </c:pt>
                <c:pt idx="26">
                  <c:v>299778408000</c:v>
                </c:pt>
                <c:pt idx="27">
                  <c:v>294623911000</c:v>
                </c:pt>
                <c:pt idx="28">
                  <c:v>305504859000</c:v>
                </c:pt>
                <c:pt idx="29">
                  <c:v>305390836000</c:v>
                </c:pt>
                <c:pt idx="30">
                  <c:v>329485107000</c:v>
                </c:pt>
                <c:pt idx="31">
                  <c:v>346239900000</c:v>
                </c:pt>
                <c:pt idx="32">
                  <c:v>345777173000</c:v>
                </c:pt>
                <c:pt idx="33">
                  <c:v>305259749000</c:v>
                </c:pt>
                <c:pt idx="34">
                  <c:v>274098457999.99997</c:v>
                </c:pt>
                <c:pt idx="35">
                  <c:v>297393596000</c:v>
                </c:pt>
                <c:pt idx="36">
                  <c:v>291945965000</c:v>
                </c:pt>
                <c:pt idx="37">
                  <c:v>248508433000</c:v>
                </c:pt>
                <c:pt idx="38">
                  <c:v>272620803000</c:v>
                </c:pt>
                <c:pt idx="39">
                  <c:v>252800704000</c:v>
                </c:pt>
                <c:pt idx="40">
                  <c:v>297295127000</c:v>
                </c:pt>
                <c:pt idx="41">
                  <c:v>309486351000</c:v>
                </c:pt>
                <c:pt idx="42">
                  <c:v>317773359000</c:v>
                </c:pt>
                <c:pt idx="43">
                  <c:v>334274122000</c:v>
                </c:pt>
                <c:pt idx="44">
                  <c:v>342221829000</c:v>
                </c:pt>
                <c:pt idx="45">
                  <c:v>385689325000</c:v>
                </c:pt>
                <c:pt idx="46">
                  <c:v>419178592000</c:v>
                </c:pt>
                <c:pt idx="47">
                  <c:v>378757294000</c:v>
                </c:pt>
                <c:pt idx="48">
                  <c:v>399595822000</c:v>
                </c:pt>
                <c:pt idx="49">
                  <c:v>449292578000</c:v>
                </c:pt>
                <c:pt idx="50">
                  <c:v>472995956000</c:v>
                </c:pt>
                <c:pt idx="51">
                  <c:v>517977999000</c:v>
                </c:pt>
                <c:pt idx="52">
                  <c:v>554939682000</c:v>
                </c:pt>
                <c:pt idx="53">
                  <c:v>607683244000</c:v>
                </c:pt>
                <c:pt idx="54">
                  <c:v>567303389000</c:v>
                </c:pt>
                <c:pt idx="55">
                  <c:v>627171620000</c:v>
                </c:pt>
                <c:pt idx="56">
                  <c:v>683828924000</c:v>
                </c:pt>
                <c:pt idx="57">
                  <c:v>734416873000</c:v>
                </c:pt>
                <c:pt idx="58">
                  <c:v>814751904000</c:v>
                </c:pt>
                <c:pt idx="59">
                  <c:v>802371511000</c:v>
                </c:pt>
                <c:pt idx="60">
                  <c:v>841005651000</c:v>
                </c:pt>
                <c:pt idx="61">
                  <c:v>901389416000</c:v>
                </c:pt>
                <c:pt idx="62">
                  <c:v>926290376000</c:v>
                </c:pt>
                <c:pt idx="63">
                  <c:v>1132791082000</c:v>
                </c:pt>
                <c:pt idx="64">
                  <c:v>1028948774000</c:v>
                </c:pt>
                <c:pt idx="65">
                  <c:v>1033198483000</c:v>
                </c:pt>
                <c:pt idx="66">
                  <c:v>1238842100000</c:v>
                </c:pt>
                <c:pt idx="67">
                  <c:v>1280343820000</c:v>
                </c:pt>
                <c:pt idx="68">
                  <c:v>1198013534000</c:v>
                </c:pt>
                <c:pt idx="69">
                  <c:v>1368532451000</c:v>
                </c:pt>
                <c:pt idx="70">
                  <c:v>1479857891000</c:v>
                </c:pt>
                <c:pt idx="71">
                  <c:v>1522299080000</c:v>
                </c:pt>
                <c:pt idx="72">
                  <c:v>1476603388000</c:v>
                </c:pt>
                <c:pt idx="73">
                  <c:v>1582686971000</c:v>
                </c:pt>
                <c:pt idx="74">
                  <c:v>1699855506000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833-4057-A7BE-D7673473341D}"/>
            </c:ext>
          </c:extLst>
        </c:ser>
        <c:ser>
          <c:idx val="7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'Electricity Generation'!$A$2:$A$76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'Electricity Generation'!$F$2:$F$76</c:f>
              <c:numCache>
                <c:formatCode>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9670000</c:v>
                </c:pt>
                <c:pt idx="9">
                  <c:v>164691000</c:v>
                </c:pt>
                <c:pt idx="10">
                  <c:v>188101000</c:v>
                </c:pt>
                <c:pt idx="11">
                  <c:v>518182000</c:v>
                </c:pt>
                <c:pt idx="12">
                  <c:v>1692149000</c:v>
                </c:pt>
                <c:pt idx="13">
                  <c:v>2269685000</c:v>
                </c:pt>
                <c:pt idx="14">
                  <c:v>3211836000</c:v>
                </c:pt>
                <c:pt idx="15">
                  <c:v>3342743000</c:v>
                </c:pt>
                <c:pt idx="16">
                  <c:v>3656699000</c:v>
                </c:pt>
                <c:pt idx="17">
                  <c:v>5519909000</c:v>
                </c:pt>
                <c:pt idx="18">
                  <c:v>7655214000</c:v>
                </c:pt>
                <c:pt idx="19">
                  <c:v>12528419000</c:v>
                </c:pt>
                <c:pt idx="20">
                  <c:v>13927839000</c:v>
                </c:pt>
                <c:pt idx="21">
                  <c:v>21804448000</c:v>
                </c:pt>
                <c:pt idx="22">
                  <c:v>38104545000</c:v>
                </c:pt>
                <c:pt idx="23">
                  <c:v>54091135000</c:v>
                </c:pt>
                <c:pt idx="24">
                  <c:v>83479463000</c:v>
                </c:pt>
                <c:pt idx="25">
                  <c:v>113975740000</c:v>
                </c:pt>
                <c:pt idx="26">
                  <c:v>172505075000</c:v>
                </c:pt>
                <c:pt idx="27">
                  <c:v>191103531000</c:v>
                </c:pt>
                <c:pt idx="28">
                  <c:v>250883283000</c:v>
                </c:pt>
                <c:pt idx="29">
                  <c:v>276403070000</c:v>
                </c:pt>
                <c:pt idx="30">
                  <c:v>255154623000</c:v>
                </c:pt>
                <c:pt idx="31">
                  <c:v>251115575000</c:v>
                </c:pt>
                <c:pt idx="32">
                  <c:v>272673503000.00003</c:v>
                </c:pt>
                <c:pt idx="33">
                  <c:v>282773248000</c:v>
                </c:pt>
                <c:pt idx="34">
                  <c:v>293677119000</c:v>
                </c:pt>
                <c:pt idx="35">
                  <c:v>327633549000</c:v>
                </c:pt>
                <c:pt idx="36">
                  <c:v>383690727000</c:v>
                </c:pt>
                <c:pt idx="37">
                  <c:v>414038063000</c:v>
                </c:pt>
                <c:pt idx="38">
                  <c:v>455270382000</c:v>
                </c:pt>
                <c:pt idx="39">
                  <c:v>526973047000</c:v>
                </c:pt>
                <c:pt idx="40">
                  <c:v>529354716999.99994</c:v>
                </c:pt>
                <c:pt idx="41">
                  <c:v>576861678000</c:v>
                </c:pt>
                <c:pt idx="42">
                  <c:v>612565087000</c:v>
                </c:pt>
                <c:pt idx="43">
                  <c:v>618776263000</c:v>
                </c:pt>
                <c:pt idx="44">
                  <c:v>610291214000</c:v>
                </c:pt>
                <c:pt idx="45">
                  <c:v>640439832000</c:v>
                </c:pt>
                <c:pt idx="46">
                  <c:v>673402123000</c:v>
                </c:pt>
                <c:pt idx="47">
                  <c:v>674728546000</c:v>
                </c:pt>
                <c:pt idx="48">
                  <c:v>628644171000</c:v>
                </c:pt>
                <c:pt idx="49">
                  <c:v>673702104000</c:v>
                </c:pt>
                <c:pt idx="50">
                  <c:v>728254124000</c:v>
                </c:pt>
                <c:pt idx="51">
                  <c:v>753892940000</c:v>
                </c:pt>
                <c:pt idx="52">
                  <c:v>768826308000</c:v>
                </c:pt>
                <c:pt idx="53">
                  <c:v>780064087000</c:v>
                </c:pt>
                <c:pt idx="54">
                  <c:v>763732695000</c:v>
                </c:pt>
                <c:pt idx="55">
                  <c:v>788528387000</c:v>
                </c:pt>
                <c:pt idx="56">
                  <c:v>781986365000</c:v>
                </c:pt>
                <c:pt idx="57">
                  <c:v>787218636000</c:v>
                </c:pt>
                <c:pt idx="58">
                  <c:v>806424753000</c:v>
                </c:pt>
                <c:pt idx="59">
                  <c:v>806208435000</c:v>
                </c:pt>
                <c:pt idx="60">
                  <c:v>798854585000</c:v>
                </c:pt>
                <c:pt idx="61">
                  <c:v>806968301000</c:v>
                </c:pt>
                <c:pt idx="62">
                  <c:v>790204367000</c:v>
                </c:pt>
                <c:pt idx="63">
                  <c:v>769331249000</c:v>
                </c:pt>
                <c:pt idx="64">
                  <c:v>789016473000</c:v>
                </c:pt>
                <c:pt idx="65">
                  <c:v>797165982000</c:v>
                </c:pt>
                <c:pt idx="66">
                  <c:v>797177877000</c:v>
                </c:pt>
                <c:pt idx="67">
                  <c:v>805693948000</c:v>
                </c:pt>
                <c:pt idx="68">
                  <c:v>804949635000</c:v>
                </c:pt>
                <c:pt idx="69">
                  <c:v>807084477000</c:v>
                </c:pt>
                <c:pt idx="70">
                  <c:v>809409262000</c:v>
                </c:pt>
                <c:pt idx="71">
                  <c:v>789878863000</c:v>
                </c:pt>
                <c:pt idx="72">
                  <c:v>779644595000</c:v>
                </c:pt>
                <c:pt idx="73">
                  <c:v>771537176000</c:v>
                </c:pt>
                <c:pt idx="74">
                  <c:v>774873169000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833-4057-A7BE-D7673473341D}"/>
            </c:ext>
          </c:extLst>
        </c:ser>
        <c:ser>
          <c:idx val="8"/>
          <c:order val="5"/>
          <c:tx>
            <c:v>Simulated Coal</c:v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'Analysis-Prediction'!$M$242:$M$316</c:f>
              <c:numCache>
                <c:formatCode>0</c:formatCode>
                <c:ptCount val="75"/>
                <c:pt idx="0">
                  <c:v>135451320000</c:v>
                </c:pt>
                <c:pt idx="1">
                  <c:v>154519994000</c:v>
                </c:pt>
                <c:pt idx="2">
                  <c:v>185203657000</c:v>
                </c:pt>
                <c:pt idx="3">
                  <c:v>195436666000</c:v>
                </c:pt>
                <c:pt idx="4">
                  <c:v>218846325000</c:v>
                </c:pt>
                <c:pt idx="5">
                  <c:v>239145966000</c:v>
                </c:pt>
                <c:pt idx="6">
                  <c:v>301362698000</c:v>
                </c:pt>
                <c:pt idx="7">
                  <c:v>338503484000</c:v>
                </c:pt>
                <c:pt idx="8">
                  <c:v>346382983666.66669</c:v>
                </c:pt>
                <c:pt idx="9">
                  <c:v>344310884000</c:v>
                </c:pt>
                <c:pt idx="10">
                  <c:v>378361509666.66669</c:v>
                </c:pt>
                <c:pt idx="11">
                  <c:v>402894629666.66669</c:v>
                </c:pt>
                <c:pt idx="12">
                  <c:v>421306619333.33331</c:v>
                </c:pt>
                <c:pt idx="13">
                  <c:v>449492676333.33331</c:v>
                </c:pt>
                <c:pt idx="14">
                  <c:v>492856107000</c:v>
                </c:pt>
                <c:pt idx="15">
                  <c:v>525115771333.33331</c:v>
                </c:pt>
                <c:pt idx="16">
                  <c:v>569707051333.33337</c:v>
                </c:pt>
                <c:pt idx="17">
                  <c:v>611634830333.33337</c:v>
                </c:pt>
                <c:pt idx="18">
                  <c:v>627931625000</c:v>
                </c:pt>
                <c:pt idx="19">
                  <c:v>680728440333.33337</c:v>
                </c:pt>
                <c:pt idx="20">
                  <c:v>701358627000</c:v>
                </c:pt>
                <c:pt idx="21">
                  <c:v>697126329666.66663</c:v>
                </c:pt>
                <c:pt idx="22">
                  <c:v>700400939000</c:v>
                </c:pt>
                <c:pt idx="23">
                  <c:v>753100886666.66663</c:v>
                </c:pt>
                <c:pt idx="24">
                  <c:v>819824982333.33337</c:v>
                </c:pt>
                <c:pt idx="25">
                  <c:v>790441007666.66663</c:v>
                </c:pt>
                <c:pt idx="26">
                  <c:v>795284530333.33337</c:v>
                </c:pt>
                <c:pt idx="27">
                  <c:v>880689816000</c:v>
                </c:pt>
                <c:pt idx="28">
                  <c:v>901590835000</c:v>
                </c:pt>
                <c:pt idx="29">
                  <c:v>883607726333.33337</c:v>
                </c:pt>
                <c:pt idx="30">
                  <c:v>989985550000</c:v>
                </c:pt>
                <c:pt idx="31">
                  <c:v>1077857176333.3334</c:v>
                </c:pt>
                <c:pt idx="32">
                  <c:v>1112312064333.3333</c:v>
                </c:pt>
                <c:pt idx="33">
                  <c:v>1097746454666.6666</c:v>
                </c:pt>
                <c:pt idx="34">
                  <c:v>1161531906000</c:v>
                </c:pt>
                <c:pt idx="35">
                  <c:v>1232469569000</c:v>
                </c:pt>
                <c:pt idx="36">
                  <c:v>1246536580000</c:v>
                </c:pt>
                <c:pt idx="37">
                  <c:v>1246390943666.6665</c:v>
                </c:pt>
                <c:pt idx="38">
                  <c:v>1278760272000</c:v>
                </c:pt>
                <c:pt idx="39">
                  <c:v>1338236970333.3335</c:v>
                </c:pt>
                <c:pt idx="40">
                  <c:v>1368468013333.3335</c:v>
                </c:pt>
                <c:pt idx="41">
                  <c:v>1306398399000</c:v>
                </c:pt>
                <c:pt idx="42">
                  <c:v>1273267074333.3335</c:v>
                </c:pt>
                <c:pt idx="43">
                  <c:v>1277434222333.3335</c:v>
                </c:pt>
                <c:pt idx="44">
                  <c:v>1364028669666.6665</c:v>
                </c:pt>
                <c:pt idx="45">
                  <c:v>1337992821000</c:v>
                </c:pt>
                <c:pt idx="46">
                  <c:v>1305267421333.3335</c:v>
                </c:pt>
                <c:pt idx="47">
                  <c:v>1396936824333.3335</c:v>
                </c:pt>
                <c:pt idx="48">
                  <c:v>1488144697000</c:v>
                </c:pt>
                <c:pt idx="49">
                  <c:v>1523269658000</c:v>
                </c:pt>
                <c:pt idx="50">
                  <c:v>1484654101666.6665</c:v>
                </c:pt>
                <c:pt idx="51">
                  <c:v>1545708119666.6665</c:v>
                </c:pt>
                <c:pt idx="52">
                  <c:v>1489424153000</c:v>
                </c:pt>
                <c:pt idx="53">
                  <c:v>1480303355333.3335</c:v>
                </c:pt>
                <c:pt idx="54">
                  <c:v>1557255896000</c:v>
                </c:pt>
                <c:pt idx="55">
                  <c:v>1546180424666.6665</c:v>
                </c:pt>
                <c:pt idx="56">
                  <c:v>1587211488666.6665</c:v>
                </c:pt>
                <c:pt idx="57">
                  <c:v>1504632959000</c:v>
                </c:pt>
                <c:pt idx="58">
                  <c:v>1522080110000</c:v>
                </c:pt>
                <c:pt idx="59">
                  <c:v>1474246512000</c:v>
                </c:pt>
                <c:pt idx="60">
                  <c:v>1244364326666.6665</c:v>
                </c:pt>
                <c:pt idx="61">
                  <c:v>1324437402666.6665</c:v>
                </c:pt>
                <c:pt idx="62">
                  <c:v>1219289980666.6665</c:v>
                </c:pt>
                <c:pt idx="63">
                  <c:v>1007741112666.6666</c:v>
                </c:pt>
                <c:pt idx="64">
                  <c:v>1066221177000</c:v>
                </c:pt>
                <c:pt idx="65">
                  <c:v>1065373260000</c:v>
                </c:pt>
                <c:pt idx="66">
                  <c:v>836046533000</c:v>
                </c:pt>
                <c:pt idx="67">
                  <c:v>715243871333.33325</c:v>
                </c:pt>
                <c:pt idx="68">
                  <c:v>681244229000</c:v>
                </c:pt>
                <c:pt idx="69">
                  <c:v>628045169000</c:v>
                </c:pt>
                <c:pt idx="70">
                  <c:v>436345972333.33325</c:v>
                </c:pt>
                <c:pt idx="71">
                  <c:v>257449108333.33328</c:v>
                </c:pt>
                <c:pt idx="72">
                  <c:v>390985276666.66675</c:v>
                </c:pt>
                <c:pt idx="73">
                  <c:v>333564956666.66675</c:v>
                </c:pt>
                <c:pt idx="74">
                  <c:v>169374823333.33328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33-4057-A7BE-D7673473341D}"/>
            </c:ext>
          </c:extLst>
        </c:ser>
        <c:ser>
          <c:idx val="1"/>
          <c:order val="6"/>
          <c:tx>
            <c:v>Simulated Petroleum</c:v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'Analysis-Prediction'!$D$242:$D$316</c:f>
              <c:numCache>
                <c:formatCode>0</c:formatCode>
                <c:ptCount val="75"/>
                <c:pt idx="0">
                  <c:v>28547232000</c:v>
                </c:pt>
                <c:pt idx="1">
                  <c:v>33734288000</c:v>
                </c:pt>
                <c:pt idx="2">
                  <c:v>28712116000</c:v>
                </c:pt>
                <c:pt idx="3">
                  <c:v>29749761000</c:v>
                </c:pt>
                <c:pt idx="4">
                  <c:v>38404449000</c:v>
                </c:pt>
                <c:pt idx="5">
                  <c:v>31520175000</c:v>
                </c:pt>
                <c:pt idx="6">
                  <c:v>37138308000</c:v>
                </c:pt>
                <c:pt idx="7">
                  <c:v>35946772000</c:v>
                </c:pt>
                <c:pt idx="8">
                  <c:v>40496133666.666664</c:v>
                </c:pt>
                <c:pt idx="9">
                  <c:v>40316643000</c:v>
                </c:pt>
                <c:pt idx="10">
                  <c:v>46777018666.666664</c:v>
                </c:pt>
                <c:pt idx="11">
                  <c:v>47814165666.666664</c:v>
                </c:pt>
                <c:pt idx="12">
                  <c:v>47955326333.333336</c:v>
                </c:pt>
                <c:pt idx="13">
                  <c:v>48122974333.333336</c:v>
                </c:pt>
                <c:pt idx="14">
                  <c:v>50930998000</c:v>
                </c:pt>
                <c:pt idx="15">
                  <c:v>55839464333.333336</c:v>
                </c:pt>
                <c:pt idx="16">
                  <c:v>63582324333.333336</c:v>
                </c:pt>
                <c:pt idx="17">
                  <c:v>77086202333.333328</c:v>
                </c:pt>
                <c:pt idx="18">
                  <c:v>86718986000</c:v>
                </c:pt>
                <c:pt idx="19">
                  <c:v>100099693333.33333</c:v>
                </c:pt>
                <c:pt idx="20">
                  <c:v>133204539000</c:v>
                </c:pt>
                <c:pt idx="21">
                  <c:v>176915252666.66666</c:v>
                </c:pt>
                <c:pt idx="22">
                  <c:v>207523908000</c:v>
                </c:pt>
                <c:pt idx="23">
                  <c:v>256265582666.66666</c:v>
                </c:pt>
                <c:pt idx="24">
                  <c:v>286516438333.33331</c:v>
                </c:pt>
                <c:pt idx="25">
                  <c:v>262938623666.66666</c:v>
                </c:pt>
                <c:pt idx="26">
                  <c:v>231593208333.33334</c:v>
                </c:pt>
                <c:pt idx="27">
                  <c:v>256286959000</c:v>
                </c:pt>
                <c:pt idx="28">
                  <c:v>274551061000</c:v>
                </c:pt>
                <c:pt idx="29">
                  <c:v>272926084333.33331</c:v>
                </c:pt>
                <c:pt idx="30">
                  <c:v>218473668000</c:v>
                </c:pt>
                <c:pt idx="31">
                  <c:v>162288997333.33331</c:v>
                </c:pt>
                <c:pt idx="32">
                  <c:v>115529607333.33333</c:v>
                </c:pt>
                <c:pt idx="33">
                  <c:v>52539740666.666672</c:v>
                </c:pt>
                <c:pt idx="34">
                  <c:v>46606220000</c:v>
                </c:pt>
                <c:pt idx="35">
                  <c:v>10596730000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33-4057-A7BE-D7673473341D}"/>
            </c:ext>
          </c:extLst>
        </c:ser>
        <c:ser>
          <c:idx val="2"/>
          <c:order val="7"/>
          <c:tx>
            <c:v>Simulated Natural Gas</c:v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'Analysis-Prediction'!$F$242:$F$316</c:f>
              <c:numCache>
                <c:formatCode>0</c:formatCode>
                <c:ptCount val="75"/>
                <c:pt idx="0">
                  <c:v>36966709000</c:v>
                </c:pt>
                <c:pt idx="1">
                  <c:v>44559159000</c:v>
                </c:pt>
                <c:pt idx="2">
                  <c:v>56615678000</c:v>
                </c:pt>
                <c:pt idx="3">
                  <c:v>68453088000</c:v>
                </c:pt>
                <c:pt idx="4">
                  <c:v>79790975000</c:v>
                </c:pt>
                <c:pt idx="5">
                  <c:v>93688271000</c:v>
                </c:pt>
                <c:pt idx="6">
                  <c:v>95285441000</c:v>
                </c:pt>
                <c:pt idx="7">
                  <c:v>104037208000</c:v>
                </c:pt>
                <c:pt idx="8">
                  <c:v>114209301666.66667</c:v>
                </c:pt>
                <c:pt idx="9">
                  <c:v>119704405000</c:v>
                </c:pt>
                <c:pt idx="10">
                  <c:v>146556690666.66666</c:v>
                </c:pt>
                <c:pt idx="11">
                  <c:v>157797059666.66666</c:v>
                </c:pt>
                <c:pt idx="12">
                  <c:v>168721948333.33334</c:v>
                </c:pt>
                <c:pt idx="13">
                  <c:v>183544731333.33334</c:v>
                </c:pt>
                <c:pt idx="14">
                  <c:v>200531461000</c:v>
                </c:pt>
                <c:pt idx="15">
                  <c:v>218924231333.33334</c:v>
                </c:pt>
                <c:pt idx="16">
                  <c:v>220340534333.33334</c:v>
                </c:pt>
                <c:pt idx="17">
                  <c:v>249311592333.33334</c:v>
                </c:pt>
                <c:pt idx="18">
                  <c:v>262254046999.99997</c:v>
                </c:pt>
                <c:pt idx="19">
                  <c:v>300256583333.33331</c:v>
                </c:pt>
                <c:pt idx="20">
                  <c:v>328636332000</c:v>
                </c:pt>
                <c:pt idx="21">
                  <c:v>365621913666.66669</c:v>
                </c:pt>
                <c:pt idx="22">
                  <c:v>361329269000</c:v>
                </c:pt>
                <c:pt idx="23">
                  <c:v>357717417666.66669</c:v>
                </c:pt>
                <c:pt idx="24">
                  <c:v>313031704333.33331</c:v>
                </c:pt>
                <c:pt idx="25">
                  <c:v>282073174666.66669</c:v>
                </c:pt>
                <c:pt idx="26">
                  <c:v>242276716333.33334</c:v>
                </c:pt>
                <c:pt idx="27">
                  <c:v>230922734000</c:v>
                </c:pt>
                <c:pt idx="28">
                  <c:v>221877098000</c:v>
                </c:pt>
                <c:pt idx="29">
                  <c:v>213256479333.33331</c:v>
                </c:pt>
                <c:pt idx="30">
                  <c:v>244433566000</c:v>
                </c:pt>
                <c:pt idx="31">
                  <c:v>262534708333.33331</c:v>
                </c:pt>
                <c:pt idx="32">
                  <c:v>254886005333.33331</c:v>
                </c:pt>
                <c:pt idx="33">
                  <c:v>211001999666.66669</c:v>
                </c:pt>
                <c:pt idx="34">
                  <c:v>176206084999.99997</c:v>
                </c:pt>
                <c:pt idx="35">
                  <c:v>188182413000</c:v>
                </c:pt>
                <c:pt idx="36">
                  <c:v>164049056000</c:v>
                </c:pt>
                <c:pt idx="37">
                  <c:v>110495745333.33334</c:v>
                </c:pt>
                <c:pt idx="38">
                  <c:v>120864009000</c:v>
                </c:pt>
                <c:pt idx="39">
                  <c:v>77143021666.666656</c:v>
                </c:pt>
                <c:pt idx="40">
                  <c:v>120843554666.66669</c:v>
                </c:pt>
                <c:pt idx="41">
                  <c:v>117199125000</c:v>
                </c:pt>
                <c:pt idx="42">
                  <c:v>113584996666.66666</c:v>
                </c:pt>
                <c:pt idx="43">
                  <c:v>128015367666.66666</c:v>
                </c:pt>
                <c:pt idx="44">
                  <c:v>138791424333.33334</c:v>
                </c:pt>
                <c:pt idx="45">
                  <c:v>172209381000</c:v>
                </c:pt>
                <c:pt idx="46">
                  <c:v>194711217666.66666</c:v>
                </c:pt>
                <c:pt idx="47">
                  <c:v>153847778666.66666</c:v>
                </c:pt>
                <c:pt idx="48">
                  <c:v>190047765000</c:v>
                </c:pt>
                <c:pt idx="49">
                  <c:v>224725210000</c:v>
                </c:pt>
                <c:pt idx="50">
                  <c:v>230244581333.33334</c:v>
                </c:pt>
                <c:pt idx="51">
                  <c:v>266680352333.33334</c:v>
                </c:pt>
                <c:pt idx="52">
                  <c:v>298664246000</c:v>
                </c:pt>
                <c:pt idx="53">
                  <c:v>347661881666.66663</c:v>
                </c:pt>
                <c:pt idx="54">
                  <c:v>312725824000</c:v>
                </c:pt>
                <c:pt idx="55">
                  <c:v>364328824333.33337</c:v>
                </c:pt>
                <c:pt idx="56">
                  <c:v>423166802333.33337</c:v>
                </c:pt>
                <c:pt idx="57">
                  <c:v>472010661000</c:v>
                </c:pt>
                <c:pt idx="58">
                  <c:v>545943653000</c:v>
                </c:pt>
                <c:pt idx="59">
                  <c:v>533635366000</c:v>
                </c:pt>
                <c:pt idx="60">
                  <c:v>574720789333.33337</c:v>
                </c:pt>
                <c:pt idx="61">
                  <c:v>632399982333.33337</c:v>
                </c:pt>
                <c:pt idx="62">
                  <c:v>662888920333.33337</c:v>
                </c:pt>
                <c:pt idx="63">
                  <c:v>876347332333.33337</c:v>
                </c:pt>
                <c:pt idx="64">
                  <c:v>765943283000</c:v>
                </c:pt>
                <c:pt idx="65">
                  <c:v>767476489000</c:v>
                </c:pt>
                <c:pt idx="66">
                  <c:v>973116141000</c:v>
                </c:pt>
                <c:pt idx="67">
                  <c:v>1011779170666.6666</c:v>
                </c:pt>
                <c:pt idx="68">
                  <c:v>929696989000</c:v>
                </c:pt>
                <c:pt idx="69">
                  <c:v>1099504292000</c:v>
                </c:pt>
                <c:pt idx="70">
                  <c:v>1210054803666.6667</c:v>
                </c:pt>
                <c:pt idx="71">
                  <c:v>1259006125666.6667</c:v>
                </c:pt>
                <c:pt idx="72">
                  <c:v>1216721856333.3333</c:v>
                </c:pt>
                <c:pt idx="73">
                  <c:v>1325507912333.3333</c:v>
                </c:pt>
                <c:pt idx="74">
                  <c:v>1441564449666.6667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33-4057-A7BE-D7673473341D}"/>
            </c:ext>
          </c:extLst>
        </c:ser>
        <c:ser>
          <c:idx val="9"/>
          <c:order val="8"/>
          <c:tx>
            <c:v>Simulated Nuclear</c:v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'Analysis-Prediction'!$H$242:$H$316</c:f>
              <c:numCache>
                <c:formatCode>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19340000</c:v>
                </c:pt>
                <c:pt idx="9">
                  <c:v>329382000</c:v>
                </c:pt>
                <c:pt idx="10">
                  <c:v>376202000</c:v>
                </c:pt>
                <c:pt idx="11">
                  <c:v>1036364000</c:v>
                </c:pt>
                <c:pt idx="12">
                  <c:v>3384298000</c:v>
                </c:pt>
                <c:pt idx="13">
                  <c:v>4539370000</c:v>
                </c:pt>
                <c:pt idx="14">
                  <c:v>6423672000</c:v>
                </c:pt>
                <c:pt idx="15">
                  <c:v>6685486000</c:v>
                </c:pt>
                <c:pt idx="16">
                  <c:v>7313398000</c:v>
                </c:pt>
                <c:pt idx="17">
                  <c:v>11039818000</c:v>
                </c:pt>
                <c:pt idx="18">
                  <c:v>15310428000</c:v>
                </c:pt>
                <c:pt idx="19">
                  <c:v>25056838000</c:v>
                </c:pt>
                <c:pt idx="20">
                  <c:v>27855678000</c:v>
                </c:pt>
                <c:pt idx="21">
                  <c:v>43608896000</c:v>
                </c:pt>
                <c:pt idx="22">
                  <c:v>76209090000</c:v>
                </c:pt>
                <c:pt idx="23">
                  <c:v>108182270000</c:v>
                </c:pt>
                <c:pt idx="24">
                  <c:v>166958926000</c:v>
                </c:pt>
                <c:pt idx="25">
                  <c:v>227951480000</c:v>
                </c:pt>
                <c:pt idx="26">
                  <c:v>345010150000</c:v>
                </c:pt>
                <c:pt idx="27">
                  <c:v>382207062000</c:v>
                </c:pt>
                <c:pt idx="28">
                  <c:v>501766566000</c:v>
                </c:pt>
                <c:pt idx="29">
                  <c:v>552806140000</c:v>
                </c:pt>
                <c:pt idx="30">
                  <c:v>510309246000</c:v>
                </c:pt>
                <c:pt idx="31">
                  <c:v>502231150000</c:v>
                </c:pt>
                <c:pt idx="32">
                  <c:v>545347006000.00006</c:v>
                </c:pt>
                <c:pt idx="33">
                  <c:v>565546496000</c:v>
                </c:pt>
                <c:pt idx="34">
                  <c:v>587354238000</c:v>
                </c:pt>
                <c:pt idx="35">
                  <c:v>655267098000</c:v>
                </c:pt>
                <c:pt idx="36">
                  <c:v>767381454000</c:v>
                </c:pt>
                <c:pt idx="37">
                  <c:v>828076126000</c:v>
                </c:pt>
                <c:pt idx="38">
                  <c:v>910540764000</c:v>
                </c:pt>
                <c:pt idx="39">
                  <c:v>1053946094000</c:v>
                </c:pt>
                <c:pt idx="40">
                  <c:v>1058709433999.9999</c:v>
                </c:pt>
                <c:pt idx="41">
                  <c:v>1153723356000</c:v>
                </c:pt>
                <c:pt idx="42">
                  <c:v>1225130174000</c:v>
                </c:pt>
                <c:pt idx="43">
                  <c:v>1237552526000</c:v>
                </c:pt>
                <c:pt idx="44">
                  <c:v>1220582428000</c:v>
                </c:pt>
                <c:pt idx="45">
                  <c:v>1280879664000</c:v>
                </c:pt>
                <c:pt idx="46">
                  <c:v>1346804246000</c:v>
                </c:pt>
                <c:pt idx="47">
                  <c:v>1349457092000</c:v>
                </c:pt>
                <c:pt idx="48">
                  <c:v>1257288342000</c:v>
                </c:pt>
                <c:pt idx="49">
                  <c:v>1347404208000</c:v>
                </c:pt>
                <c:pt idx="50">
                  <c:v>1456508248000</c:v>
                </c:pt>
                <c:pt idx="51">
                  <c:v>1507785880000</c:v>
                </c:pt>
                <c:pt idx="52">
                  <c:v>1537652616000</c:v>
                </c:pt>
                <c:pt idx="53">
                  <c:v>1560128174000</c:v>
                </c:pt>
                <c:pt idx="54">
                  <c:v>1527465390000</c:v>
                </c:pt>
                <c:pt idx="55">
                  <c:v>1577056774000</c:v>
                </c:pt>
                <c:pt idx="56">
                  <c:v>1563972730000</c:v>
                </c:pt>
                <c:pt idx="57">
                  <c:v>1574437272000</c:v>
                </c:pt>
                <c:pt idx="58">
                  <c:v>1612849506000</c:v>
                </c:pt>
                <c:pt idx="59">
                  <c:v>1612416870000</c:v>
                </c:pt>
                <c:pt idx="60">
                  <c:v>1597709170000</c:v>
                </c:pt>
                <c:pt idx="61">
                  <c:v>1613936602000</c:v>
                </c:pt>
                <c:pt idx="62">
                  <c:v>1580408734000</c:v>
                </c:pt>
                <c:pt idx="63">
                  <c:v>1538662498000</c:v>
                </c:pt>
                <c:pt idx="64">
                  <c:v>1578032946000</c:v>
                </c:pt>
                <c:pt idx="65">
                  <c:v>1594331964000</c:v>
                </c:pt>
                <c:pt idx="66">
                  <c:v>1594355754000</c:v>
                </c:pt>
                <c:pt idx="67">
                  <c:v>1611387896000</c:v>
                </c:pt>
                <c:pt idx="68">
                  <c:v>1609899270000</c:v>
                </c:pt>
                <c:pt idx="69">
                  <c:v>1614168954000</c:v>
                </c:pt>
                <c:pt idx="70">
                  <c:v>1618818524000</c:v>
                </c:pt>
                <c:pt idx="71">
                  <c:v>1579757726000</c:v>
                </c:pt>
                <c:pt idx="72">
                  <c:v>1559289190000</c:v>
                </c:pt>
                <c:pt idx="73">
                  <c:v>1543074352000</c:v>
                </c:pt>
                <c:pt idx="74">
                  <c:v>1549746338000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833-4057-A7BE-D76734733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>
          <c:ext xmlns:c15="http://schemas.microsoft.com/office/drawing/2012/chart" uri="{02D57815-91ED-43cb-92C2-25804820EDAC}">
            <c15:filteredLineSeries>
              <c15:ser>
                <c:idx val="11"/>
                <c:order val="4"/>
                <c:tx>
                  <c:v>Total</c:v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'Electricity Generation'!$A$2:$A$76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'Electricity Generation'!$N$2:$N$76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291099543000</c:v>
                      </c:pt>
                      <c:pt idx="1">
                        <c:v>329141343000</c:v>
                      </c:pt>
                      <c:pt idx="2">
                        <c:v>370672814000</c:v>
                      </c:pt>
                      <c:pt idx="3">
                        <c:v>399223620000</c:v>
                      </c:pt>
                      <c:pt idx="4">
                        <c:v>442664515000</c:v>
                      </c:pt>
                      <c:pt idx="5">
                        <c:v>471686354000</c:v>
                      </c:pt>
                      <c:pt idx="6">
                        <c:v>547037985000</c:v>
                      </c:pt>
                      <c:pt idx="7">
                        <c:v>600667750000</c:v>
                      </c:pt>
                      <c:pt idx="8">
                        <c:v>631516894000</c:v>
                      </c:pt>
                      <c:pt idx="9">
                        <c:v>645098404000</c:v>
                      </c:pt>
                      <c:pt idx="10">
                        <c:v>710005723000</c:v>
                      </c:pt>
                      <c:pt idx="11">
                        <c:v>755549097000</c:v>
                      </c:pt>
                      <c:pt idx="12">
                        <c:v>793759508000</c:v>
                      </c:pt>
                      <c:pt idx="13">
                        <c:v>854534866000</c:v>
                      </c:pt>
                      <c:pt idx="14">
                        <c:v>916792820000</c:v>
                      </c:pt>
                      <c:pt idx="15">
                        <c:v>983990263000</c:v>
                      </c:pt>
                      <c:pt idx="16">
                        <c:v>1055251929000</c:v>
                      </c:pt>
                      <c:pt idx="17">
                        <c:v>1144350138000</c:v>
                      </c:pt>
                      <c:pt idx="18">
                        <c:v>1214365186000</c:v>
                      </c:pt>
                      <c:pt idx="19">
                        <c:v>1329443027000</c:v>
                      </c:pt>
                      <c:pt idx="20">
                        <c:v>1442182474000</c:v>
                      </c:pt>
                      <c:pt idx="21">
                        <c:v>1531867709000</c:v>
                      </c:pt>
                      <c:pt idx="22">
                        <c:v>1612632963000</c:v>
                      </c:pt>
                      <c:pt idx="23">
                        <c:v>1749662101000</c:v>
                      </c:pt>
                      <c:pt idx="24">
                        <c:v>1860709510000</c:v>
                      </c:pt>
                      <c:pt idx="25">
                        <c:v>1867139763000</c:v>
                      </c:pt>
                      <c:pt idx="26">
                        <c:v>1917648536000</c:v>
                      </c:pt>
                      <c:pt idx="27">
                        <c:v>2037696497000</c:v>
                      </c:pt>
                      <c:pt idx="28">
                        <c:v>2124323316000</c:v>
                      </c:pt>
                      <c:pt idx="29">
                        <c:v>2206330565000</c:v>
                      </c:pt>
                      <c:pt idx="30">
                        <c:v>2247371861000</c:v>
                      </c:pt>
                      <c:pt idx="31">
                        <c:v>2286439244000</c:v>
                      </c:pt>
                      <c:pt idx="32">
                        <c:v>2294812218000</c:v>
                      </c:pt>
                      <c:pt idx="33">
                        <c:v>2241211367000</c:v>
                      </c:pt>
                      <c:pt idx="34">
                        <c:v>2310284566000</c:v>
                      </c:pt>
                      <c:pt idx="35">
                        <c:v>2416304247000</c:v>
                      </c:pt>
                      <c:pt idx="36">
                        <c:v>2469841000000</c:v>
                      </c:pt>
                      <c:pt idx="37">
                        <c:v>2487309832000</c:v>
                      </c:pt>
                      <c:pt idx="38">
                        <c:v>2572126547000</c:v>
                      </c:pt>
                      <c:pt idx="39">
                        <c:v>2704250058000</c:v>
                      </c:pt>
                      <c:pt idx="40">
                        <c:v>2848227433000</c:v>
                      </c:pt>
                      <c:pt idx="41">
                        <c:v>2901321619000</c:v>
                      </c:pt>
                      <c:pt idx="42">
                        <c:v>2935560671000</c:v>
                      </c:pt>
                      <c:pt idx="43">
                        <c:v>2934373604000</c:v>
                      </c:pt>
                      <c:pt idx="44">
                        <c:v>3043896806000</c:v>
                      </c:pt>
                      <c:pt idx="45">
                        <c:v>3088725327000</c:v>
                      </c:pt>
                      <c:pt idx="46">
                        <c:v>3194230179000</c:v>
                      </c:pt>
                      <c:pt idx="47">
                        <c:v>3284141352000</c:v>
                      </c:pt>
                      <c:pt idx="48">
                        <c:v>3329375133000</c:v>
                      </c:pt>
                      <c:pt idx="49">
                        <c:v>3457415645000</c:v>
                      </c:pt>
                      <c:pt idx="50">
                        <c:v>3529982463000</c:v>
                      </c:pt>
                      <c:pt idx="51">
                        <c:v>3637528980000</c:v>
                      </c:pt>
                      <c:pt idx="52">
                        <c:v>3580053030000</c:v>
                      </c:pt>
                      <c:pt idx="53">
                        <c:v>3698457951000</c:v>
                      </c:pt>
                      <c:pt idx="54">
                        <c:v>3721159274000</c:v>
                      </c:pt>
                      <c:pt idx="55">
                        <c:v>3808360397000</c:v>
                      </c:pt>
                      <c:pt idx="56">
                        <c:v>3902191893000</c:v>
                      </c:pt>
                      <c:pt idx="57">
                        <c:v>3908077046000</c:v>
                      </c:pt>
                      <c:pt idx="58">
                        <c:v>4005343248000</c:v>
                      </c:pt>
                      <c:pt idx="59">
                        <c:v>3974348936000</c:v>
                      </c:pt>
                      <c:pt idx="60">
                        <c:v>3809837297000</c:v>
                      </c:pt>
                      <c:pt idx="61">
                        <c:v>3972386038000</c:v>
                      </c:pt>
                      <c:pt idx="62">
                        <c:v>3948186209000</c:v>
                      </c:pt>
                      <c:pt idx="63">
                        <c:v>3890357903000</c:v>
                      </c:pt>
                      <c:pt idx="64">
                        <c:v>3903715325000</c:v>
                      </c:pt>
                      <c:pt idx="65">
                        <c:v>3936961409000</c:v>
                      </c:pt>
                      <c:pt idx="66">
                        <c:v>3920406549000</c:v>
                      </c:pt>
                      <c:pt idx="67">
                        <c:v>3918977217000</c:v>
                      </c:pt>
                      <c:pt idx="68">
                        <c:v>3878625066000</c:v>
                      </c:pt>
                      <c:pt idx="69">
                        <c:v>4020876936000</c:v>
                      </c:pt>
                      <c:pt idx="70">
                        <c:v>3968347528000</c:v>
                      </c:pt>
                      <c:pt idx="71">
                        <c:v>3854169801000</c:v>
                      </c:pt>
                      <c:pt idx="72">
                        <c:v>3957181287000</c:v>
                      </c:pt>
                      <c:pt idx="73">
                        <c:v>4073887536000</c:v>
                      </c:pt>
                      <c:pt idx="74">
                        <c:v>4028541285000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8833-4057-A7BE-D7673473341D}"/>
                  </c:ext>
                </c:extLst>
              </c15:ser>
            </c15:filteredLineSeries>
            <c15:filteredLineSeries>
              <c15:ser>
                <c:idx val="0"/>
                <c:order val="9"/>
                <c:tx>
                  <c:v>Additional Nuclear</c:v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'Analysis-Prediction'!$A$242:$A$316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'Analysis-Prediction'!$I$242:$I$316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9670000</c:v>
                      </c:pt>
                      <c:pt idx="9">
                        <c:v>164691000</c:v>
                      </c:pt>
                      <c:pt idx="10">
                        <c:v>188101000</c:v>
                      </c:pt>
                      <c:pt idx="11">
                        <c:v>518182000</c:v>
                      </c:pt>
                      <c:pt idx="12">
                        <c:v>1692149000</c:v>
                      </c:pt>
                      <c:pt idx="13">
                        <c:v>2269685000</c:v>
                      </c:pt>
                      <c:pt idx="14">
                        <c:v>3211836000</c:v>
                      </c:pt>
                      <c:pt idx="15">
                        <c:v>3342743000</c:v>
                      </c:pt>
                      <c:pt idx="16">
                        <c:v>3656699000</c:v>
                      </c:pt>
                      <c:pt idx="17">
                        <c:v>5519909000</c:v>
                      </c:pt>
                      <c:pt idx="18">
                        <c:v>7655214000</c:v>
                      </c:pt>
                      <c:pt idx="19">
                        <c:v>12528419000</c:v>
                      </c:pt>
                      <c:pt idx="20">
                        <c:v>13927839000</c:v>
                      </c:pt>
                      <c:pt idx="21">
                        <c:v>21804448000</c:v>
                      </c:pt>
                      <c:pt idx="22">
                        <c:v>38104545000</c:v>
                      </c:pt>
                      <c:pt idx="23">
                        <c:v>54091135000</c:v>
                      </c:pt>
                      <c:pt idx="24">
                        <c:v>83479463000</c:v>
                      </c:pt>
                      <c:pt idx="25">
                        <c:v>113975740000</c:v>
                      </c:pt>
                      <c:pt idx="26">
                        <c:v>172505075000</c:v>
                      </c:pt>
                      <c:pt idx="27">
                        <c:v>191103531000</c:v>
                      </c:pt>
                      <c:pt idx="28">
                        <c:v>250883283000</c:v>
                      </c:pt>
                      <c:pt idx="29">
                        <c:v>276403070000</c:v>
                      </c:pt>
                      <c:pt idx="30">
                        <c:v>255154623000</c:v>
                      </c:pt>
                      <c:pt idx="31">
                        <c:v>251115575000</c:v>
                      </c:pt>
                      <c:pt idx="32">
                        <c:v>272673503000.00003</c:v>
                      </c:pt>
                      <c:pt idx="33">
                        <c:v>282773248000</c:v>
                      </c:pt>
                      <c:pt idx="34">
                        <c:v>293677119000</c:v>
                      </c:pt>
                      <c:pt idx="35">
                        <c:v>327633549000</c:v>
                      </c:pt>
                      <c:pt idx="36">
                        <c:v>383690727000</c:v>
                      </c:pt>
                      <c:pt idx="37">
                        <c:v>414038063000</c:v>
                      </c:pt>
                      <c:pt idx="38">
                        <c:v>455270382000</c:v>
                      </c:pt>
                      <c:pt idx="39">
                        <c:v>526973047000</c:v>
                      </c:pt>
                      <c:pt idx="40">
                        <c:v>529354716999.99994</c:v>
                      </c:pt>
                      <c:pt idx="41">
                        <c:v>576861678000</c:v>
                      </c:pt>
                      <c:pt idx="42">
                        <c:v>612565087000</c:v>
                      </c:pt>
                      <c:pt idx="43">
                        <c:v>618776263000</c:v>
                      </c:pt>
                      <c:pt idx="44">
                        <c:v>610291214000</c:v>
                      </c:pt>
                      <c:pt idx="45">
                        <c:v>640439832000</c:v>
                      </c:pt>
                      <c:pt idx="46">
                        <c:v>673402123000</c:v>
                      </c:pt>
                      <c:pt idx="47">
                        <c:v>674728546000</c:v>
                      </c:pt>
                      <c:pt idx="48">
                        <c:v>628644171000</c:v>
                      </c:pt>
                      <c:pt idx="49">
                        <c:v>673702104000</c:v>
                      </c:pt>
                      <c:pt idx="50">
                        <c:v>728254124000</c:v>
                      </c:pt>
                      <c:pt idx="51">
                        <c:v>753892940000</c:v>
                      </c:pt>
                      <c:pt idx="52">
                        <c:v>768826308000</c:v>
                      </c:pt>
                      <c:pt idx="53">
                        <c:v>780064087000</c:v>
                      </c:pt>
                      <c:pt idx="54">
                        <c:v>763732695000</c:v>
                      </c:pt>
                      <c:pt idx="55">
                        <c:v>788528387000</c:v>
                      </c:pt>
                      <c:pt idx="56">
                        <c:v>781986365000</c:v>
                      </c:pt>
                      <c:pt idx="57">
                        <c:v>787218636000</c:v>
                      </c:pt>
                      <c:pt idx="58">
                        <c:v>806424753000</c:v>
                      </c:pt>
                      <c:pt idx="59">
                        <c:v>806208435000</c:v>
                      </c:pt>
                      <c:pt idx="60">
                        <c:v>798854585000</c:v>
                      </c:pt>
                      <c:pt idx="61">
                        <c:v>806968301000</c:v>
                      </c:pt>
                      <c:pt idx="62">
                        <c:v>790204367000</c:v>
                      </c:pt>
                      <c:pt idx="63">
                        <c:v>769331249000</c:v>
                      </c:pt>
                      <c:pt idx="64">
                        <c:v>789016473000</c:v>
                      </c:pt>
                      <c:pt idx="65">
                        <c:v>797165982000</c:v>
                      </c:pt>
                      <c:pt idx="66">
                        <c:v>797177877000</c:v>
                      </c:pt>
                      <c:pt idx="67">
                        <c:v>805693948000</c:v>
                      </c:pt>
                      <c:pt idx="68">
                        <c:v>804949635000</c:v>
                      </c:pt>
                      <c:pt idx="69">
                        <c:v>807084477000</c:v>
                      </c:pt>
                      <c:pt idx="70">
                        <c:v>809409262000</c:v>
                      </c:pt>
                      <c:pt idx="71">
                        <c:v>789878863000</c:v>
                      </c:pt>
                      <c:pt idx="72">
                        <c:v>779644595000</c:v>
                      </c:pt>
                      <c:pt idx="73">
                        <c:v>771537176000</c:v>
                      </c:pt>
                      <c:pt idx="74">
                        <c:v>774873169000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833-4057-A7BE-D7673473341D}"/>
                  </c:ext>
                </c:extLst>
              </c15:ser>
            </c15:filteredLineSeries>
            <c15:filteredLineSeries>
              <c15:ser>
                <c:idx val="5"/>
                <c:order val="10"/>
                <c:tx>
                  <c:v>Surplus</c:v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'Analysis-Prediction'!$A$242:$A$316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'Analysis-Prediction'!$L$242:$L$316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27694636000</c:v>
                      </c:pt>
                      <c:pt idx="37">
                        <c:v>1427820666.6666565</c:v>
                      </c:pt>
                      <c:pt idx="38">
                        <c:v>33264223000</c:v>
                      </c:pt>
                      <c:pt idx="39">
                        <c:v>26758121333.333344</c:v>
                      </c:pt>
                      <c:pt idx="40">
                        <c:v>17446611333.333313</c:v>
                      </c:pt>
                      <c:pt idx="41">
                        <c:v>73423297000</c:v>
                      </c:pt>
                      <c:pt idx="42">
                        <c:v>91390198333.333344</c:v>
                      </c:pt>
                      <c:pt idx="43">
                        <c:v>114020842333.33334</c:v>
                      </c:pt>
                      <c:pt idx="44">
                        <c:v>98005079666.666656</c:v>
                      </c:pt>
                      <c:pt idx="45">
                        <c:v>114803326000</c:v>
                      </c:pt>
                      <c:pt idx="46">
                        <c:v>156321523333.33334</c:v>
                      </c:pt>
                      <c:pt idx="47">
                        <c:v>150126651333.33334</c:v>
                      </c:pt>
                      <c:pt idx="48">
                        <c:v>123069007000</c:v>
                      </c:pt>
                      <c:pt idx="49">
                        <c:v>102356278000</c:v>
                      </c:pt>
                      <c:pt idx="50">
                        <c:v>131212247666.66666</c:v>
                      </c:pt>
                      <c:pt idx="51">
                        <c:v>146105523666.66666</c:v>
                      </c:pt>
                      <c:pt idx="52">
                        <c:v>137126546000</c:v>
                      </c:pt>
                      <c:pt idx="53">
                        <c:v>170288094333.33334</c:v>
                      </c:pt>
                      <c:pt idx="54">
                        <c:v>140880365000</c:v>
                      </c:pt>
                      <c:pt idx="55">
                        <c:v>148164489666.66666</c:v>
                      </c:pt>
                      <c:pt idx="56">
                        <c:v>144180267666.66666</c:v>
                      </c:pt>
                      <c:pt idx="57">
                        <c:v>202697975000</c:v>
                      </c:pt>
                      <c:pt idx="58">
                        <c:v>207501936000</c:v>
                      </c:pt>
                      <c:pt idx="59">
                        <c:v>225854925000</c:v>
                      </c:pt>
                      <c:pt idx="60">
                        <c:v>230473836666.66666</c:v>
                      </c:pt>
                      <c:pt idx="61">
                        <c:v>234310708666.66666</c:v>
                      </c:pt>
                      <c:pt idx="62">
                        <c:v>235199295666.66666</c:v>
                      </c:pt>
                      <c:pt idx="63">
                        <c:v>236371992666.66666</c:v>
                      </c:pt>
                      <c:pt idx="64">
                        <c:v>238495828000</c:v>
                      </c:pt>
                      <c:pt idx="65">
                        <c:v>237679105000</c:v>
                      </c:pt>
                      <c:pt idx="66">
                        <c:v>239220807000</c:v>
                      </c:pt>
                      <c:pt idx="67">
                        <c:v>245854179333.33334</c:v>
                      </c:pt>
                      <c:pt idx="68">
                        <c:v>248277157000</c:v>
                      </c:pt>
                      <c:pt idx="69">
                        <c:v>245099683000</c:v>
                      </c:pt>
                      <c:pt idx="70">
                        <c:v>252582935333.33334</c:v>
                      </c:pt>
                      <c:pt idx="71">
                        <c:v>246959523333.33334</c:v>
                      </c:pt>
                      <c:pt idx="72">
                        <c:v>241573173666.66666</c:v>
                      </c:pt>
                      <c:pt idx="73">
                        <c:v>235352502666.66666</c:v>
                      </c:pt>
                      <c:pt idx="74">
                        <c:v>242902686333.33334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833-4057-A7BE-D7673473341D}"/>
                  </c:ext>
                </c:extLst>
              </c15:ser>
            </c15:filteredLineSeries>
            <c15:filteredLineSeries>
              <c15:ser>
                <c:idx val="10"/>
                <c:order val="11"/>
                <c:tx>
                  <c:v>Coal</c:v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'Analysis-Prediction'!$A$242:$A$316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'Analysis-Prediction'!$B$242:$B$316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135451320000</c:v>
                      </c:pt>
                      <c:pt idx="1">
                        <c:v>154519994000</c:v>
                      </c:pt>
                      <c:pt idx="2">
                        <c:v>185203657000</c:v>
                      </c:pt>
                      <c:pt idx="3">
                        <c:v>195436666000</c:v>
                      </c:pt>
                      <c:pt idx="4">
                        <c:v>218846325000</c:v>
                      </c:pt>
                      <c:pt idx="5">
                        <c:v>239145966000</c:v>
                      </c:pt>
                      <c:pt idx="6">
                        <c:v>301362698000</c:v>
                      </c:pt>
                      <c:pt idx="7">
                        <c:v>338503484000</c:v>
                      </c:pt>
                      <c:pt idx="8">
                        <c:v>346382983666.66669</c:v>
                      </c:pt>
                      <c:pt idx="9">
                        <c:v>344310884000</c:v>
                      </c:pt>
                      <c:pt idx="10">
                        <c:v>378361509666.66669</c:v>
                      </c:pt>
                      <c:pt idx="11">
                        <c:v>402894629666.66669</c:v>
                      </c:pt>
                      <c:pt idx="12">
                        <c:v>421306619333.33331</c:v>
                      </c:pt>
                      <c:pt idx="13">
                        <c:v>449492676333.33331</c:v>
                      </c:pt>
                      <c:pt idx="14">
                        <c:v>492856107000</c:v>
                      </c:pt>
                      <c:pt idx="15">
                        <c:v>525115771333.33331</c:v>
                      </c:pt>
                      <c:pt idx="16">
                        <c:v>569707051333.33337</c:v>
                      </c:pt>
                      <c:pt idx="17">
                        <c:v>611634830333.33337</c:v>
                      </c:pt>
                      <c:pt idx="18">
                        <c:v>627931625000</c:v>
                      </c:pt>
                      <c:pt idx="19">
                        <c:v>680728440333.33337</c:v>
                      </c:pt>
                      <c:pt idx="20">
                        <c:v>701358627000</c:v>
                      </c:pt>
                      <c:pt idx="21">
                        <c:v>697126329666.66663</c:v>
                      </c:pt>
                      <c:pt idx="22">
                        <c:v>700400939000</c:v>
                      </c:pt>
                      <c:pt idx="23">
                        <c:v>753100886666.66663</c:v>
                      </c:pt>
                      <c:pt idx="24">
                        <c:v>819824982333.33337</c:v>
                      </c:pt>
                      <c:pt idx="25">
                        <c:v>790441007666.66663</c:v>
                      </c:pt>
                      <c:pt idx="26">
                        <c:v>795284530333.33337</c:v>
                      </c:pt>
                      <c:pt idx="27">
                        <c:v>880689816000</c:v>
                      </c:pt>
                      <c:pt idx="28">
                        <c:v>901590835000</c:v>
                      </c:pt>
                      <c:pt idx="29">
                        <c:v>883607726333.33337</c:v>
                      </c:pt>
                      <c:pt idx="30">
                        <c:v>989985550000</c:v>
                      </c:pt>
                      <c:pt idx="31">
                        <c:v>1077857176333.3334</c:v>
                      </c:pt>
                      <c:pt idx="32">
                        <c:v>1112312064333.3333</c:v>
                      </c:pt>
                      <c:pt idx="33">
                        <c:v>1097746454666.6666</c:v>
                      </c:pt>
                      <c:pt idx="34">
                        <c:v>1161531906000</c:v>
                      </c:pt>
                      <c:pt idx="35">
                        <c:v>1232469569000</c:v>
                      </c:pt>
                      <c:pt idx="36">
                        <c:v>1274231216000</c:v>
                      </c:pt>
                      <c:pt idx="37">
                        <c:v>1247818764333.3333</c:v>
                      </c:pt>
                      <c:pt idx="38">
                        <c:v>1312024495000</c:v>
                      </c:pt>
                      <c:pt idx="39">
                        <c:v>1364995091666.6667</c:v>
                      </c:pt>
                      <c:pt idx="40">
                        <c:v>1385914624666.6667</c:v>
                      </c:pt>
                      <c:pt idx="41">
                        <c:v>1379821696000</c:v>
                      </c:pt>
                      <c:pt idx="42">
                        <c:v>1364657272666.6667</c:v>
                      </c:pt>
                      <c:pt idx="43">
                        <c:v>1391455064666.6667</c:v>
                      </c:pt>
                      <c:pt idx="44">
                        <c:v>1462033749333.3333</c:v>
                      </c:pt>
                      <c:pt idx="45">
                        <c:v>1452796147000</c:v>
                      </c:pt>
                      <c:pt idx="46">
                        <c:v>1461588944666.6667</c:v>
                      </c:pt>
                      <c:pt idx="47">
                        <c:v>1547063475666.6667</c:v>
                      </c:pt>
                      <c:pt idx="48">
                        <c:v>1611213704000</c:v>
                      </c:pt>
                      <c:pt idx="49">
                        <c:v>1625625936000</c:v>
                      </c:pt>
                      <c:pt idx="50">
                        <c:v>1615866349333.3333</c:v>
                      </c:pt>
                      <c:pt idx="51">
                        <c:v>1691813643333.3333</c:v>
                      </c:pt>
                      <c:pt idx="52">
                        <c:v>1626550699000</c:v>
                      </c:pt>
                      <c:pt idx="53">
                        <c:v>1650591449666.6667</c:v>
                      </c:pt>
                      <c:pt idx="54">
                        <c:v>1698136261000</c:v>
                      </c:pt>
                      <c:pt idx="55">
                        <c:v>1694344914333.3333</c:v>
                      </c:pt>
                      <c:pt idx="56">
                        <c:v>1731391756333.3333</c:v>
                      </c:pt>
                      <c:pt idx="57">
                        <c:v>1707330934000</c:v>
                      </c:pt>
                      <c:pt idx="58">
                        <c:v>1729582046000</c:v>
                      </c:pt>
                      <c:pt idx="59">
                        <c:v>1700101437000</c:v>
                      </c:pt>
                      <c:pt idx="60">
                        <c:v>1474838163333.3333</c:v>
                      </c:pt>
                      <c:pt idx="61">
                        <c:v>1558748111333.3333</c:v>
                      </c:pt>
                      <c:pt idx="62">
                        <c:v>1454489276333.3333</c:v>
                      </c:pt>
                      <c:pt idx="63">
                        <c:v>1244113105333.3333</c:v>
                      </c:pt>
                      <c:pt idx="64">
                        <c:v>1304717005000</c:v>
                      </c:pt>
                      <c:pt idx="65">
                        <c:v>1303052365000</c:v>
                      </c:pt>
                      <c:pt idx="66">
                        <c:v>1075267340000</c:v>
                      </c:pt>
                      <c:pt idx="67">
                        <c:v>961098050666.66663</c:v>
                      </c:pt>
                      <c:pt idx="68">
                        <c:v>929521386000</c:v>
                      </c:pt>
                      <c:pt idx="69">
                        <c:v>873144852000</c:v>
                      </c:pt>
                      <c:pt idx="70">
                        <c:v>688928907666.66663</c:v>
                      </c:pt>
                      <c:pt idx="71">
                        <c:v>504408631666.66663</c:v>
                      </c:pt>
                      <c:pt idx="72">
                        <c:v>632558450333.33337</c:v>
                      </c:pt>
                      <c:pt idx="73">
                        <c:v>568917459333.33337</c:v>
                      </c:pt>
                      <c:pt idx="74">
                        <c:v>412277509666.66663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833-4057-A7BE-D7673473341D}"/>
                  </c:ext>
                </c:extLst>
              </c15:ser>
            </c15:filteredLineSeries>
          </c:ext>
        </c:extLst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Electricity</a:t>
                </a:r>
                <a:r>
                  <a:rPr lang="en-US" sz="1200" baseline="0"/>
                  <a:t> Generated</a:t>
                </a:r>
              </a:p>
              <a:p>
                <a:pPr>
                  <a:defRPr sz="1200"/>
                </a:pPr>
                <a:r>
                  <a:rPr lang="en-US" sz="1200" baseline="0"/>
                  <a:t>(Billion Kilowatthours)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100% Increase in Electricity Generation from Nuclear</a:t>
            </a:r>
          </a:p>
          <a:p>
            <a:pPr>
              <a:defRPr/>
            </a:pPr>
            <a:r>
              <a:rPr lang="en-US"/>
              <a:t>- Estimated Percentage of Total Electricity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'Analysis-Data'!$A$2:$A$76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'Analysis-Data'!$N$2:$N$76</c:f>
              <c:numCache>
                <c:formatCode>0.00%</c:formatCode>
                <c:ptCount val="75"/>
                <c:pt idx="0">
                  <c:v>0.46530928425401202</c:v>
                </c:pt>
                <c:pt idx="1">
                  <c:v>0.46946394698280125</c:v>
                </c:pt>
                <c:pt idx="2">
                  <c:v>0.49964186745025224</c:v>
                </c:pt>
                <c:pt idx="3">
                  <c:v>0.48954184123674849</c:v>
                </c:pt>
                <c:pt idx="4">
                  <c:v>0.49438416133265167</c:v>
                </c:pt>
                <c:pt idx="5">
                  <c:v>0.5070020872386739</c:v>
                </c:pt>
                <c:pt idx="6">
                  <c:v>0.55089903491802306</c:v>
                </c:pt>
                <c:pt idx="7">
                  <c:v>0.5635452943827931</c:v>
                </c:pt>
                <c:pt idx="8">
                  <c:v>0.54849871838899689</c:v>
                </c:pt>
                <c:pt idx="9">
                  <c:v>0.53381899391584919</c:v>
                </c:pt>
                <c:pt idx="10">
                  <c:v>0.53298754889050382</c:v>
                </c:pt>
                <c:pt idx="11">
                  <c:v>0.5334760621122151</c:v>
                </c:pt>
                <c:pt idx="12">
                  <c:v>0.5314842401862605</c:v>
                </c:pt>
                <c:pt idx="13">
                  <c:v>0.52689393483448577</c:v>
                </c:pt>
                <c:pt idx="14">
                  <c:v>0.5387550035568559</c:v>
                </c:pt>
                <c:pt idx="15">
                  <c:v>0.53479189661452986</c:v>
                </c:pt>
                <c:pt idx="16">
                  <c:v>0.54103284278383912</c:v>
                </c:pt>
                <c:pt idx="17">
                  <c:v>0.53609011755106717</c:v>
                </c:pt>
                <c:pt idx="18">
                  <c:v>0.51918761363437171</c:v>
                </c:pt>
                <c:pt idx="19">
                  <c:v>0.51518159566833399</c:v>
                </c:pt>
                <c:pt idx="20">
                  <c:v>0.48953669367639258</c:v>
                </c:pt>
                <c:pt idx="21">
                  <c:v>0.45982722585087143</c:v>
                </c:pt>
                <c:pt idx="22">
                  <c:v>0.4421976174128347</c:v>
                </c:pt>
                <c:pt idx="23">
                  <c:v>0.44073153585441927</c:v>
                </c:pt>
                <c:pt idx="24">
                  <c:v>0.45555282296590188</c:v>
                </c:pt>
                <c:pt idx="25">
                  <c:v>0.44369089953337359</c:v>
                </c:pt>
                <c:pt idx="26">
                  <c:v>0.44470412903650036</c:v>
                </c:pt>
                <c:pt idx="27">
                  <c:v>0.46346008563609953</c:v>
                </c:pt>
                <c:pt idx="28">
                  <c:v>0.46377996634482166</c:v>
                </c:pt>
                <c:pt idx="29">
                  <c:v>0.44224655111914291</c:v>
                </c:pt>
                <c:pt idx="30">
                  <c:v>0.47835300853221818</c:v>
                </c:pt>
                <c:pt idx="31">
                  <c:v>0.50802240691421585</c:v>
                </c:pt>
                <c:pt idx="32">
                  <c:v>0.52431446135868531</c:v>
                </c:pt>
                <c:pt idx="33">
                  <c:v>0.53185711153855664</c:v>
                </c:pt>
                <c:pt idx="34">
                  <c:v>0.54513816069877163</c:v>
                </c:pt>
                <c:pt idx="35">
                  <c:v>0.55526151297618442</c:v>
                </c:pt>
                <c:pt idx="36">
                  <c:v>0.56769975273711948</c:v>
                </c:pt>
                <c:pt idx="37">
                  <c:v>0.55716076629089606</c:v>
                </c:pt>
                <c:pt idx="38">
                  <c:v>0.56909380710963908</c:v>
                </c:pt>
                <c:pt idx="39">
                  <c:v>0.56971535211482283</c:v>
                </c:pt>
                <c:pt idx="40">
                  <c:v>0.5485398317908835</c:v>
                </c:pt>
                <c:pt idx="41">
                  <c:v>0.54185958278622681</c:v>
                </c:pt>
                <c:pt idx="42">
                  <c:v>0.53442793756518481</c:v>
                </c:pt>
                <c:pt idx="43">
                  <c:v>0.54448207168373919</c:v>
                </c:pt>
                <c:pt idx="44">
                  <c:v>0.54714869134758704</c:v>
                </c:pt>
                <c:pt idx="45">
                  <c:v>0.53947046583724922</c:v>
                </c:pt>
                <c:pt idx="46">
                  <c:v>0.52784433948584264</c:v>
                </c:pt>
                <c:pt idx="47">
                  <c:v>0.5395544226258383</c:v>
                </c:pt>
                <c:pt idx="48">
                  <c:v>0.54687792401433788</c:v>
                </c:pt>
                <c:pt idx="49">
                  <c:v>0.5351376559759855</c:v>
                </c:pt>
                <c:pt idx="50">
                  <c:v>0.52652321746109476</c:v>
                </c:pt>
                <c:pt idx="51">
                  <c:v>0.53418441493763713</c:v>
                </c:pt>
                <c:pt idx="52">
                  <c:v>0.52592129759597439</c:v>
                </c:pt>
                <c:pt idx="53">
                  <c:v>0.51659714327248274</c:v>
                </c:pt>
                <c:pt idx="54">
                  <c:v>0.52475953922309859</c:v>
                </c:pt>
                <c:pt idx="55">
                  <c:v>0.51391872248796522</c:v>
                </c:pt>
                <c:pt idx="56">
                  <c:v>0.51049613463998855</c:v>
                </c:pt>
                <c:pt idx="57">
                  <c:v>0.50401696865625201</c:v>
                </c:pt>
                <c:pt idx="58">
                  <c:v>0.49893109610465025</c:v>
                </c:pt>
                <c:pt idx="59">
                  <c:v>0.49538619122395045</c:v>
                </c:pt>
                <c:pt idx="60">
                  <c:v>0.45700718672973817</c:v>
                </c:pt>
                <c:pt idx="61">
                  <c:v>0.46011075648635136</c:v>
                </c:pt>
                <c:pt idx="62">
                  <c:v>0.43510884265894562</c:v>
                </c:pt>
                <c:pt idx="63">
                  <c:v>0.38571177573221854</c:v>
                </c:pt>
                <c:pt idx="64">
                  <c:v>0.40159754630673539</c:v>
                </c:pt>
                <c:pt idx="65">
                  <c:v>0.39847339001437493</c:v>
                </c:pt>
                <c:pt idx="66">
                  <c:v>0.34205465230182686</c:v>
                </c:pt>
                <c:pt idx="67">
                  <c:v>0.31377133162854004</c:v>
                </c:pt>
                <c:pt idx="68">
                  <c:v>0.30883055480155552</c:v>
                </c:pt>
                <c:pt idx="69">
                  <c:v>0.28406067362415788</c:v>
                </c:pt>
                <c:pt idx="70">
                  <c:v>0.24159476664665747</c:v>
                </c:pt>
                <c:pt idx="71">
                  <c:v>0.19918727654417631</c:v>
                </c:pt>
                <c:pt idx="72">
                  <c:v>0.22552415906034279</c:v>
                </c:pt>
                <c:pt idx="73">
                  <c:v>0.20277842986581651</c:v>
                </c:pt>
                <c:pt idx="74">
                  <c:v>0.16645443562830461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641-420E-A03C-729B3F1B13AB}"/>
            </c:ext>
          </c:extLst>
        </c:ser>
        <c:ser>
          <c:idx val="1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'Analysis-Data'!$A$2:$A$76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'Analysis-Data'!$O$2:$O$76</c:f>
              <c:numCache>
                <c:formatCode>0.00%</c:formatCode>
                <c:ptCount val="75"/>
                <c:pt idx="0">
                  <c:v>9.8066907648838186E-2</c:v>
                </c:pt>
                <c:pt idx="1">
                  <c:v>0.10249179787784971</c:v>
                </c:pt>
                <c:pt idx="2">
                  <c:v>7.7459459975394898E-2</c:v>
                </c:pt>
                <c:pt idx="3">
                  <c:v>7.4519040231136618E-2</c:v>
                </c:pt>
                <c:pt idx="4">
                  <c:v>8.6757460104973622E-2</c:v>
                </c:pt>
                <c:pt idx="5">
                  <c:v>6.6824436901136222E-2</c:v>
                </c:pt>
                <c:pt idx="6">
                  <c:v>6.7889815731900227E-2</c:v>
                </c:pt>
                <c:pt idx="7">
                  <c:v>5.9844684519853114E-2</c:v>
                </c:pt>
                <c:pt idx="8">
                  <c:v>6.4130282791769619E-2</c:v>
                </c:pt>
                <c:pt idx="9">
                  <c:v>6.2581987104094586E-2</c:v>
                </c:pt>
                <c:pt idx="10">
                  <c:v>6.5970903448619098E-2</c:v>
                </c:pt>
                <c:pt idx="11">
                  <c:v>6.3512607176076083E-2</c:v>
                </c:pt>
                <c:pt idx="12">
                  <c:v>6.1126040710053453E-2</c:v>
                </c:pt>
                <c:pt idx="13">
                  <c:v>5.7200165780011601E-2</c:v>
                </c:pt>
                <c:pt idx="14">
                  <c:v>5.6721223013068534E-2</c:v>
                </c:pt>
                <c:pt idx="15">
                  <c:v>5.7880361362884748E-2</c:v>
                </c:pt>
                <c:pt idx="16">
                  <c:v>6.1408297127121383E-2</c:v>
                </c:pt>
                <c:pt idx="17">
                  <c:v>6.8970299717829892E-2</c:v>
                </c:pt>
                <c:pt idx="18">
                  <c:v>7.3512255645312941E-2</c:v>
                </c:pt>
                <c:pt idx="19">
                  <c:v>7.8435729009995403E-2</c:v>
                </c:pt>
                <c:pt idx="20">
                  <c:v>9.5582323655390641E-2</c:v>
                </c:pt>
                <c:pt idx="21">
                  <c:v>0.12023453521337985</c:v>
                </c:pt>
                <c:pt idx="22">
                  <c:v>0.13656264509830685</c:v>
                </c:pt>
                <c:pt idx="23">
                  <c:v>0.15677081925888958</c:v>
                </c:pt>
                <c:pt idx="24">
                  <c:v>0.16893713086896622</c:v>
                </c:pt>
                <c:pt idx="25">
                  <c:v>0.16117193954269615</c:v>
                </c:pt>
                <c:pt idx="26">
                  <c:v>0.1507548930749425</c:v>
                </c:pt>
                <c:pt idx="27">
                  <c:v>0.15703424748047745</c:v>
                </c:pt>
                <c:pt idx="28">
                  <c:v>0.16860843135424119</c:v>
                </c:pt>
                <c:pt idx="29">
                  <c:v>0.16546044676673372</c:v>
                </c:pt>
                <c:pt idx="30">
                  <c:v>0.13505784879986091</c:v>
                </c:pt>
                <c:pt idx="31">
                  <c:v>0.10758833397630399</c:v>
                </c:pt>
                <c:pt idx="32">
                  <c:v>8.995105280548929E-2</c:v>
                </c:pt>
                <c:pt idx="33">
                  <c:v>6.549917252851413E-2</c:v>
                </c:pt>
                <c:pt idx="34">
                  <c:v>6.2545798524803894E-2</c:v>
                </c:pt>
                <c:pt idx="35">
                  <c:v>4.9583123958313352E-2</c:v>
                </c:pt>
                <c:pt idx="36">
                  <c:v>4.0570333474907898E-2</c:v>
                </c:pt>
                <c:pt idx="37">
                  <c:v>5.4912687290820793E-2</c:v>
                </c:pt>
                <c:pt idx="38">
                  <c:v>4.6067939829089598E-2</c:v>
                </c:pt>
                <c:pt idx="39">
                  <c:v>5.5061313786241579E-2</c:v>
                </c:pt>
                <c:pt idx="40">
                  <c:v>5.5825935512643456E-2</c:v>
                </c:pt>
                <c:pt idx="41">
                  <c:v>4.0968890943213973E-2</c:v>
                </c:pt>
                <c:pt idx="42">
                  <c:v>3.8424742882788132E-2</c:v>
                </c:pt>
                <c:pt idx="43">
                  <c:v>3.1433595188515059E-2</c:v>
                </c:pt>
                <c:pt idx="44">
                  <c:v>3.4634986571223464E-2</c:v>
                </c:pt>
                <c:pt idx="45">
                  <c:v>3.1947359364531802E-2</c:v>
                </c:pt>
                <c:pt idx="46">
                  <c:v>2.1334045194367938E-2</c:v>
                </c:pt>
                <c:pt idx="47">
                  <c:v>2.2770902949855735E-2</c:v>
                </c:pt>
                <c:pt idx="48">
                  <c:v>2.5974558752133264E-2</c:v>
                </c:pt>
                <c:pt idx="49">
                  <c:v>3.5347526172254597E-2</c:v>
                </c:pt>
                <c:pt idx="50">
                  <c:v>3.1597643379000548E-2</c:v>
                </c:pt>
                <c:pt idx="51">
                  <c:v>2.8918566306515035E-2</c:v>
                </c:pt>
                <c:pt idx="52">
                  <c:v>3.3281319857991043E-2</c:v>
                </c:pt>
                <c:pt idx="53">
                  <c:v>2.426234641270902E-2</c:v>
                </c:pt>
                <c:pt idx="54">
                  <c:v>3.0554241737087227E-2</c:v>
                </c:pt>
                <c:pt idx="55">
                  <c:v>3.0112251479754059E-2</c:v>
                </c:pt>
                <c:pt idx="56">
                  <c:v>2.9850365434091686E-2</c:v>
                </c:pt>
                <c:pt idx="57">
                  <c:v>1.5278162712045979E-2</c:v>
                </c:pt>
                <c:pt idx="58">
                  <c:v>1.530613263435344E-2</c:v>
                </c:pt>
                <c:pt idx="59">
                  <c:v>1.0789495509963446E-2</c:v>
                </c:pt>
                <c:pt idx="60">
                  <c:v>9.3996205633765147E-3</c:v>
                </c:pt>
                <c:pt idx="61">
                  <c:v>8.7299483656074622E-3</c:v>
                </c:pt>
                <c:pt idx="62">
                  <c:v>7.1430673496889266E-3</c:v>
                </c:pt>
                <c:pt idx="63">
                  <c:v>5.1593600127437939E-3</c:v>
                </c:pt>
                <c:pt idx="64">
                  <c:v>6.2785477319609621E-3</c:v>
                </c:pt>
                <c:pt idx="65">
                  <c:v>7.1229778721968668E-3</c:v>
                </c:pt>
                <c:pt idx="66">
                  <c:v>6.7608171929926034E-3</c:v>
                </c:pt>
                <c:pt idx="67">
                  <c:v>5.7949992415074559E-3</c:v>
                </c:pt>
                <c:pt idx="68">
                  <c:v>5.1666215885791938E-3</c:v>
                </c:pt>
                <c:pt idx="69">
                  <c:v>5.9510590303726721E-3</c:v>
                </c:pt>
                <c:pt idx="70">
                  <c:v>4.3393759942891774E-3</c:v>
                </c:pt>
                <c:pt idx="71">
                  <c:v>4.2378597320134005E-3</c:v>
                </c:pt>
                <c:pt idx="72">
                  <c:v>4.6266159349701783E-3</c:v>
                </c:pt>
                <c:pt idx="73">
                  <c:v>5.3576726915320521E-3</c:v>
                </c:pt>
                <c:pt idx="74">
                  <c:v>3.8198367377535762E-3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641-420E-A03C-729B3F1B13AB}"/>
            </c:ext>
          </c:extLst>
        </c:ser>
        <c:ser>
          <c:idx val="3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'Analysis-Data'!$A$2:$A$76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'Analysis-Data'!$P$2:$P$76</c:f>
              <c:numCache>
                <c:formatCode>0.00%</c:formatCode>
                <c:ptCount val="75"/>
                <c:pt idx="0">
                  <c:v>0.1269899245427534</c:v>
                </c:pt>
                <c:pt idx="1">
                  <c:v>0.13538001210622758</c:v>
                </c:pt>
                <c:pt idx="2">
                  <c:v>0.15273760540744702</c:v>
                </c:pt>
                <c:pt idx="3">
                  <c:v>0.17146552601271436</c:v>
                </c:pt>
                <c:pt idx="4">
                  <c:v>0.1802515726836609</c:v>
                </c:pt>
                <c:pt idx="5">
                  <c:v>0.19862408612312749</c:v>
                </c:pt>
                <c:pt idx="6">
                  <c:v>0.17418432286745134</c:v>
                </c:pt>
                <c:pt idx="7">
                  <c:v>0.17320258662130603</c:v>
                </c:pt>
                <c:pt idx="8">
                  <c:v>0.18085426705940189</c:v>
                </c:pt>
                <c:pt idx="9">
                  <c:v>0.18564501362492908</c:v>
                </c:pt>
                <c:pt idx="10">
                  <c:v>0.20650451996427077</c:v>
                </c:pt>
                <c:pt idx="11">
                  <c:v>0.20907944649426269</c:v>
                </c:pt>
                <c:pt idx="12">
                  <c:v>0.2132711435816905</c:v>
                </c:pt>
                <c:pt idx="13">
                  <c:v>0.21567439824041071</c:v>
                </c:pt>
                <c:pt idx="14">
                  <c:v>0.21989927124429268</c:v>
                </c:pt>
                <c:pt idx="15">
                  <c:v>0.22361855322546012</c:v>
                </c:pt>
                <c:pt idx="16">
                  <c:v>0.20995880501252323</c:v>
                </c:pt>
                <c:pt idx="17">
                  <c:v>0.21947090637743252</c:v>
                </c:pt>
                <c:pt idx="18">
                  <c:v>0.21806108084524747</c:v>
                </c:pt>
                <c:pt idx="19">
                  <c:v>0.22899268100790904</c:v>
                </c:pt>
                <c:pt idx="20">
                  <c:v>0.23109346494526878</c:v>
                </c:pt>
                <c:pt idx="21">
                  <c:v>0.24342184433368716</c:v>
                </c:pt>
                <c:pt idx="22">
                  <c:v>0.23193795028484732</c:v>
                </c:pt>
                <c:pt idx="23">
                  <c:v>0.21475449218751752</c:v>
                </c:pt>
                <c:pt idx="24">
                  <c:v>0.18318721442983327</c:v>
                </c:pt>
                <c:pt idx="25">
                  <c:v>0.17141999455131307</c:v>
                </c:pt>
                <c:pt idx="26">
                  <c:v>0.15632604326197552</c:v>
                </c:pt>
                <c:pt idx="27">
                  <c:v>0.14458674853382741</c:v>
                </c:pt>
                <c:pt idx="28">
                  <c:v>0.14381278814716922</c:v>
                </c:pt>
                <c:pt idx="29">
                  <c:v>0.13841572103679758</c:v>
                </c:pt>
                <c:pt idx="30">
                  <c:v>0.14660907378870131</c:v>
                </c:pt>
                <c:pt idx="31">
                  <c:v>0.15143192669938271</c:v>
                </c:pt>
                <c:pt idx="32">
                  <c:v>0.15067776364784893</c:v>
                </c:pt>
                <c:pt idx="33">
                  <c:v>0.13620301658946565</c:v>
                </c:pt>
                <c:pt idx="34">
                  <c:v>0.11864272567711036</c:v>
                </c:pt>
                <c:pt idx="35">
                  <c:v>0.12307787662469809</c:v>
                </c:pt>
                <c:pt idx="36">
                  <c:v>0.11820435606988466</c:v>
                </c:pt>
                <c:pt idx="37">
                  <c:v>9.9910525742657061E-2</c:v>
                </c:pt>
                <c:pt idx="38">
                  <c:v>0.10599043165973747</c:v>
                </c:pt>
                <c:pt idx="39">
                  <c:v>9.3482739605436294E-2</c:v>
                </c:pt>
                <c:pt idx="40">
                  <c:v>0.10437899851517932</c:v>
                </c:pt>
                <c:pt idx="41">
                  <c:v>0.1066708182137597</c:v>
                </c:pt>
                <c:pt idx="42">
                  <c:v>0.10824963085901759</c:v>
                </c:pt>
                <c:pt idx="43">
                  <c:v>0.11391668789016274</c:v>
                </c:pt>
                <c:pt idx="44">
                  <c:v>0.11242885380523639</c:v>
                </c:pt>
                <c:pt idx="45">
                  <c:v>0.12487006262049535</c:v>
                </c:pt>
                <c:pt idx="46">
                  <c:v>0.13122992662076405</c:v>
                </c:pt>
                <c:pt idx="47">
                  <c:v>0.11532916930306354</c:v>
                </c:pt>
                <c:pt idx="48">
                  <c:v>0.12002126706579207</c:v>
                </c:pt>
                <c:pt idx="49">
                  <c:v>0.12995040924563178</c:v>
                </c:pt>
                <c:pt idx="50">
                  <c:v>0.1339938543485053</c:v>
                </c:pt>
                <c:pt idx="51">
                  <c:v>0.14239831540806033</c:v>
                </c:pt>
                <c:pt idx="52">
                  <c:v>0.15500878823574299</c:v>
                </c:pt>
                <c:pt idx="53">
                  <c:v>0.16430719290338094</c:v>
                </c:pt>
                <c:pt idx="54">
                  <c:v>0.15245340154176912</c:v>
                </c:pt>
                <c:pt idx="55">
                  <c:v>0.1646828436967385</c:v>
                </c:pt>
                <c:pt idx="56">
                  <c:v>0.17524225941494467</c:v>
                </c:pt>
                <c:pt idx="57">
                  <c:v>0.1879228235153888</c:v>
                </c:pt>
                <c:pt idx="58">
                  <c:v>0.20341625013207856</c:v>
                </c:pt>
                <c:pt idx="59">
                  <c:v>0.20188753527201619</c:v>
                </c:pt>
                <c:pt idx="60">
                  <c:v>0.22074581811203262</c:v>
                </c:pt>
                <c:pt idx="61">
                  <c:v>0.22691385161896996</c:v>
                </c:pt>
                <c:pt idx="62">
                  <c:v>0.23461162340532354</c:v>
                </c:pt>
                <c:pt idx="63">
                  <c:v>0.29117914347326823</c:v>
                </c:pt>
                <c:pt idx="64">
                  <c:v>0.26358191833570754</c:v>
                </c:pt>
                <c:pt idx="65">
                  <c:v>0.26243551197582998</c:v>
                </c:pt>
                <c:pt idx="66">
                  <c:v>0.31599837530013269</c:v>
                </c:pt>
                <c:pt idx="67">
                  <c:v>0.32670356297200182</c:v>
                </c:pt>
                <c:pt idx="68">
                  <c:v>0.30887582935040003</c:v>
                </c:pt>
                <c:pt idx="69">
                  <c:v>0.34035671142957857</c:v>
                </c:pt>
                <c:pt idx="70">
                  <c:v>0.37291539628481851</c:v>
                </c:pt>
                <c:pt idx="71">
                  <c:v>0.39497457522629786</c:v>
                </c:pt>
                <c:pt idx="72">
                  <c:v>0.37314524680759209</c:v>
                </c:pt>
                <c:pt idx="73">
                  <c:v>0.38849549895871255</c:v>
                </c:pt>
                <c:pt idx="74">
                  <c:v>0.42195310553954024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641-420E-A03C-729B3F1B13AB}"/>
            </c:ext>
          </c:extLst>
        </c:ser>
        <c:ser>
          <c:idx val="5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'Analysis-Data'!$A$2:$A$76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'Analysis-Data'!$Q$2:$Q$76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1.5312337788385437E-5</c:v>
                </c:pt>
                <c:pt idx="9">
                  <c:v>2.5529593466487631E-4</c:v>
                </c:pt>
                <c:pt idx="10">
                  <c:v>2.649288504397027E-4</c:v>
                </c:pt>
                <c:pt idx="11">
                  <c:v>6.8583498022498459E-4</c:v>
                </c:pt>
                <c:pt idx="12">
                  <c:v>2.1318157237116206E-3</c:v>
                </c:pt>
                <c:pt idx="13">
                  <c:v>2.6560472723882985E-3</c:v>
                </c:pt>
                <c:pt idx="14">
                  <c:v>3.5033389550323921E-3</c:v>
                </c:pt>
                <c:pt idx="15">
                  <c:v>3.3971301604231422E-3</c:v>
                </c:pt>
                <c:pt idx="16">
                  <c:v>3.4652379204511267E-3</c:v>
                </c:pt>
                <c:pt idx="17">
                  <c:v>4.8236189403072366E-3</c:v>
                </c:pt>
                <c:pt idx="18">
                  <c:v>6.3038813103787382E-3</c:v>
                </c:pt>
                <c:pt idx="19">
                  <c:v>9.4238103819096562E-3</c:v>
                </c:pt>
                <c:pt idx="20">
                  <c:v>9.6574734827903613E-3</c:v>
                </c:pt>
                <c:pt idx="21">
                  <c:v>1.4233897530377409E-2</c:v>
                </c:pt>
                <c:pt idx="22">
                  <c:v>2.3628777207377473E-2</c:v>
                </c:pt>
                <c:pt idx="23">
                  <c:v>3.0915189263735442E-2</c:v>
                </c:pt>
                <c:pt idx="24">
                  <c:v>4.4864317912794459E-2</c:v>
                </c:pt>
                <c:pt idx="25">
                  <c:v>6.1042961142272027E-2</c:v>
                </c:pt>
                <c:pt idx="26">
                  <c:v>8.9956564908304976E-2</c:v>
                </c:pt>
                <c:pt idx="27">
                  <c:v>9.378409948751068E-2</c:v>
                </c:pt>
                <c:pt idx="28">
                  <c:v>0.1181003292250265</c:v>
                </c:pt>
                <c:pt idx="29">
                  <c:v>0.12527727004498077</c:v>
                </c:pt>
                <c:pt idx="30">
                  <c:v>0.1135346701753511</c:v>
                </c:pt>
                <c:pt idx="31">
                  <c:v>0.1098282299251858</c:v>
                </c:pt>
                <c:pt idx="32">
                  <c:v>0.11882170613403978</c:v>
                </c:pt>
                <c:pt idx="33">
                  <c:v>0.12616982590915085</c:v>
                </c:pt>
                <c:pt idx="34">
                  <c:v>0.12711729252836987</c:v>
                </c:pt>
                <c:pt idx="35">
                  <c:v>0.13559283745280773</c:v>
                </c:pt>
                <c:pt idx="36">
                  <c:v>0.15535037559097933</c:v>
                </c:pt>
                <c:pt idx="37">
                  <c:v>0.16646018830194534</c:v>
                </c:pt>
                <c:pt idx="38">
                  <c:v>0.17700154859449069</c:v>
                </c:pt>
                <c:pt idx="39">
                  <c:v>0.1948684610141922</c:v>
                </c:pt>
                <c:pt idx="40">
                  <c:v>0.18585408976362455</c:v>
                </c:pt>
                <c:pt idx="41">
                  <c:v>0.19882720833922135</c:v>
                </c:pt>
                <c:pt idx="42">
                  <c:v>0.20867055927388803</c:v>
                </c:pt>
                <c:pt idx="43">
                  <c:v>0.21087167024557246</c:v>
                </c:pt>
                <c:pt idx="44">
                  <c:v>0.20049668332941509</c:v>
                </c:pt>
                <c:pt idx="45">
                  <c:v>0.20734761566579404</c:v>
                </c:pt>
                <c:pt idx="46">
                  <c:v>0.21081828336203945</c:v>
                </c:pt>
                <c:pt idx="47">
                  <c:v>0.20545051923209667</c:v>
                </c:pt>
                <c:pt idx="48">
                  <c:v>0.18881746450528319</c:v>
                </c:pt>
                <c:pt idx="49">
                  <c:v>0.19485713410659367</c:v>
                </c:pt>
                <c:pt idx="50">
                  <c:v>0.20630530934170252</c:v>
                </c:pt>
                <c:pt idx="51">
                  <c:v>0.20725413986942312</c:v>
                </c:pt>
                <c:pt idx="52">
                  <c:v>0.21475277085490546</c:v>
                </c:pt>
                <c:pt idx="53">
                  <c:v>0.21091603509756923</c:v>
                </c:pt>
                <c:pt idx="54">
                  <c:v>0.20524052822362476</c:v>
                </c:pt>
                <c:pt idx="55">
                  <c:v>0.20705193437605218</c:v>
                </c:pt>
                <c:pt idx="56">
                  <c:v>0.20039669663677404</c:v>
                </c:pt>
                <c:pt idx="57">
                  <c:v>0.20143375545928272</c:v>
                </c:pt>
                <c:pt idx="58">
                  <c:v>0.20133723954936308</c:v>
                </c:pt>
                <c:pt idx="59">
                  <c:v>0.20285295729755723</c:v>
                </c:pt>
                <c:pt idx="60">
                  <c:v>0.209682073727675</c:v>
                </c:pt>
                <c:pt idx="61">
                  <c:v>0.20314448124641205</c:v>
                </c:pt>
                <c:pt idx="62">
                  <c:v>0.20014364195860551</c:v>
                </c:pt>
                <c:pt idx="63">
                  <c:v>0.19775333482987259</c:v>
                </c:pt>
                <c:pt idx="64">
                  <c:v>0.20211936765650299</c:v>
                </c:pt>
                <c:pt idx="65">
                  <c:v>0.20248254915012809</c:v>
                </c:pt>
                <c:pt idx="66">
                  <c:v>0.20334061456032937</c:v>
                </c:pt>
                <c:pt idx="67">
                  <c:v>0.20558781115261585</c:v>
                </c:pt>
                <c:pt idx="68">
                  <c:v>0.20753478908187925</c:v>
                </c:pt>
                <c:pt idx="69">
                  <c:v>0.20072349635323433</c:v>
                </c:pt>
                <c:pt idx="70">
                  <c:v>0.20396632509853105</c:v>
                </c:pt>
                <c:pt idx="71">
                  <c:v>0.20494137616745858</c:v>
                </c:pt>
                <c:pt idx="72">
                  <c:v>0.19702018645475314</c:v>
                </c:pt>
                <c:pt idx="73">
                  <c:v>0.18938597817983555</c:v>
                </c:pt>
                <c:pt idx="74">
                  <c:v>0.19234584287002038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641-420E-A03C-729B3F1B13AB}"/>
            </c:ext>
          </c:extLst>
        </c:ser>
        <c:ser>
          <c:idx val="11"/>
          <c:order val="5"/>
          <c:tx>
            <c:v>Simulated Coal</c:v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'Analysis-Prediction'!$AI$242:$AI$316</c:f>
              <c:numCache>
                <c:formatCode>0.00%</c:formatCode>
                <c:ptCount val="75"/>
                <c:pt idx="0">
                  <c:v>0.46530928425401202</c:v>
                </c:pt>
                <c:pt idx="1">
                  <c:v>0.46946394698280125</c:v>
                </c:pt>
                <c:pt idx="2">
                  <c:v>0.49964186745025224</c:v>
                </c:pt>
                <c:pt idx="3">
                  <c:v>0.48954184123674849</c:v>
                </c:pt>
                <c:pt idx="4">
                  <c:v>0.49438416133265167</c:v>
                </c:pt>
                <c:pt idx="5">
                  <c:v>0.5070020872386739</c:v>
                </c:pt>
                <c:pt idx="6">
                  <c:v>0.55089903491802306</c:v>
                </c:pt>
                <c:pt idx="7">
                  <c:v>0.5635452943827931</c:v>
                </c:pt>
                <c:pt idx="8">
                  <c:v>0.54849361427640075</c:v>
                </c:pt>
                <c:pt idx="9">
                  <c:v>0.53373389527096082</c:v>
                </c:pt>
                <c:pt idx="10">
                  <c:v>0.53289923927369065</c:v>
                </c:pt>
                <c:pt idx="11">
                  <c:v>0.53324745045214006</c:v>
                </c:pt>
                <c:pt idx="12">
                  <c:v>0.53077363494502328</c:v>
                </c:pt>
                <c:pt idx="13">
                  <c:v>0.52600858574368958</c:v>
                </c:pt>
                <c:pt idx="14">
                  <c:v>0.53758722390517844</c:v>
                </c:pt>
                <c:pt idx="15">
                  <c:v>0.53365951989438876</c:v>
                </c:pt>
                <c:pt idx="16">
                  <c:v>0.5398777634770221</c:v>
                </c:pt>
                <c:pt idx="17">
                  <c:v>0.53448224457096483</c:v>
                </c:pt>
                <c:pt idx="18">
                  <c:v>0.51708631986424547</c:v>
                </c:pt>
                <c:pt idx="19">
                  <c:v>0.51204032554103074</c:v>
                </c:pt>
                <c:pt idx="20">
                  <c:v>0.48631753584879578</c:v>
                </c:pt>
                <c:pt idx="21">
                  <c:v>0.45508259334074558</c:v>
                </c:pt>
                <c:pt idx="22">
                  <c:v>0.43432135834370889</c:v>
                </c:pt>
                <c:pt idx="23">
                  <c:v>0.43042647276650742</c:v>
                </c:pt>
                <c:pt idx="24">
                  <c:v>0.44059805032830374</c:v>
                </c:pt>
                <c:pt idx="25">
                  <c:v>0.4233432458192829</c:v>
                </c:pt>
                <c:pt idx="26">
                  <c:v>0.41471860740039873</c:v>
                </c:pt>
                <c:pt idx="27">
                  <c:v>0.43219871914026264</c:v>
                </c:pt>
                <c:pt idx="28">
                  <c:v>0.42441318993647953</c:v>
                </c:pt>
                <c:pt idx="29">
                  <c:v>0.40048746110414934</c:v>
                </c:pt>
                <c:pt idx="30">
                  <c:v>0.44050811847376781</c:v>
                </c:pt>
                <c:pt idx="31">
                  <c:v>0.47141299693915389</c:v>
                </c:pt>
                <c:pt idx="32">
                  <c:v>0.48470722598067206</c:v>
                </c:pt>
                <c:pt idx="33">
                  <c:v>0.48980050290217303</c:v>
                </c:pt>
                <c:pt idx="34">
                  <c:v>0.50276572985598178</c:v>
                </c:pt>
                <c:pt idx="35">
                  <c:v>0.51006390049191519</c:v>
                </c:pt>
                <c:pt idx="36">
                  <c:v>0.50470316915137448</c:v>
                </c:pt>
                <c:pt idx="37">
                  <c:v>0.50109999471375322</c:v>
                </c:pt>
                <c:pt idx="38">
                  <c:v>0.49716071454240157</c:v>
                </c:pt>
                <c:pt idx="39">
                  <c:v>0.49486435855826966</c:v>
                </c:pt>
                <c:pt idx="40">
                  <c:v>0.48046304079444402</c:v>
                </c:pt>
                <c:pt idx="41">
                  <c:v>0.45027700150329319</c:v>
                </c:pt>
                <c:pt idx="42">
                  <c:v>0.43373897426538099</c:v>
                </c:pt>
                <c:pt idx="43">
                  <c:v>0.43533455337520599</c:v>
                </c:pt>
                <c:pt idx="44">
                  <c:v>0.44811922236586704</c:v>
                </c:pt>
                <c:pt idx="45">
                  <c:v>0.43318608142458503</c:v>
                </c:pt>
                <c:pt idx="46">
                  <c:v>0.40863286243885105</c:v>
                </c:pt>
                <c:pt idx="47">
                  <c:v>0.42535831275429631</c:v>
                </c:pt>
                <c:pt idx="48">
                  <c:v>0.44697417309628235</c:v>
                </c:pt>
                <c:pt idx="49">
                  <c:v>0.44058042607717768</c:v>
                </c:pt>
                <c:pt idx="50">
                  <c:v>0.42058398794562696</c:v>
                </c:pt>
                <c:pt idx="51">
                  <c:v>0.42493355466453669</c:v>
                </c:pt>
                <c:pt idx="52">
                  <c:v>0.41603410355069514</c:v>
                </c:pt>
                <c:pt idx="53">
                  <c:v>0.40024879962014565</c:v>
                </c:pt>
                <c:pt idx="54">
                  <c:v>0.41848676214443598</c:v>
                </c:pt>
                <c:pt idx="55">
                  <c:v>0.40599635105035109</c:v>
                </c:pt>
                <c:pt idx="56">
                  <c:v>0.40674870231623089</c:v>
                </c:pt>
                <c:pt idx="57">
                  <c:v>0.38500596106210955</c:v>
                </c:pt>
                <c:pt idx="58">
                  <c:v>0.38001240237276163</c:v>
                </c:pt>
                <c:pt idx="59">
                  <c:v>0.37094038186887573</c:v>
                </c:pt>
                <c:pt idx="60">
                  <c:v>0.32661875814133134</c:v>
                </c:pt>
                <c:pt idx="61">
                  <c:v>0.33341105068768406</c:v>
                </c:pt>
                <c:pt idx="62">
                  <c:v>0.30882281536956419</c:v>
                </c:pt>
                <c:pt idx="63">
                  <c:v>0.25903557919171394</c:v>
                </c:pt>
                <c:pt idx="64">
                  <c:v>0.27312984893436099</c:v>
                </c:pt>
                <c:pt idx="65">
                  <c:v>0.27060800178648642</c:v>
                </c:pt>
                <c:pt idx="66">
                  <c:v>0.21325505978793324</c:v>
                </c:pt>
                <c:pt idx="67">
                  <c:v>0.18250779010163692</c:v>
                </c:pt>
                <c:pt idx="68">
                  <c:v>0.17564065033554857</c:v>
                </c:pt>
                <c:pt idx="69">
                  <c:v>0.15619606841904102</c:v>
                </c:pt>
                <c:pt idx="70">
                  <c:v>0.10995659257525926</c:v>
                </c:pt>
                <c:pt idx="71">
                  <c:v>6.6797552164550647E-2</c:v>
                </c:pt>
                <c:pt idx="72">
                  <c:v>9.8803984025477562E-2</c:v>
                </c:pt>
                <c:pt idx="73">
                  <c:v>8.1878783770791538E-2</c:v>
                </c:pt>
                <c:pt idx="74">
                  <c:v>4.2043710452711242E-2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1-420E-A03C-729B3F1B13AB}"/>
            </c:ext>
          </c:extLst>
        </c:ser>
        <c:ser>
          <c:idx val="2"/>
          <c:order val="6"/>
          <c:tx>
            <c:v>Simulated Petroleum</c:v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'Analysis-Prediction'!$AJ$242:$AJ$316</c:f>
              <c:numCache>
                <c:formatCode>0.00%</c:formatCode>
                <c:ptCount val="75"/>
                <c:pt idx="0">
                  <c:v>9.8066907648838186E-2</c:v>
                </c:pt>
                <c:pt idx="1">
                  <c:v>0.10249179787784971</c:v>
                </c:pt>
                <c:pt idx="2">
                  <c:v>7.7459459975394898E-2</c:v>
                </c:pt>
                <c:pt idx="3">
                  <c:v>7.4519040231136618E-2</c:v>
                </c:pt>
                <c:pt idx="4">
                  <c:v>8.6757460104973622E-2</c:v>
                </c:pt>
                <c:pt idx="5">
                  <c:v>6.6824436901136222E-2</c:v>
                </c:pt>
                <c:pt idx="6">
                  <c:v>6.7889815731900227E-2</c:v>
                </c:pt>
                <c:pt idx="7">
                  <c:v>5.9844684519853114E-2</c:v>
                </c:pt>
                <c:pt idx="8">
                  <c:v>6.4125178679173486E-2</c:v>
                </c:pt>
                <c:pt idx="9">
                  <c:v>6.2496888459206298E-2</c:v>
                </c:pt>
                <c:pt idx="10">
                  <c:v>6.5882593831805863E-2</c:v>
                </c:pt>
                <c:pt idx="11">
                  <c:v>6.3283995516001085E-2</c:v>
                </c:pt>
                <c:pt idx="12">
                  <c:v>6.0415435468816253E-2</c:v>
                </c:pt>
                <c:pt idx="13">
                  <c:v>5.6314816689215508E-2</c:v>
                </c:pt>
                <c:pt idx="14">
                  <c:v>5.5553443361391071E-2</c:v>
                </c:pt>
                <c:pt idx="15">
                  <c:v>5.67479846427437E-2</c:v>
                </c:pt>
                <c:pt idx="16">
                  <c:v>6.0253217820304343E-2</c:v>
                </c:pt>
                <c:pt idx="17">
                  <c:v>6.7362426737727479E-2</c:v>
                </c:pt>
                <c:pt idx="18">
                  <c:v>7.1410961875186696E-2</c:v>
                </c:pt>
                <c:pt idx="19">
                  <c:v>7.5294458882692178E-2</c:v>
                </c:pt>
                <c:pt idx="20">
                  <c:v>9.2363165827793858E-2</c:v>
                </c:pt>
                <c:pt idx="21">
                  <c:v>0.11548990270325403</c:v>
                </c:pt>
                <c:pt idx="22">
                  <c:v>0.12868638602918103</c:v>
                </c:pt>
                <c:pt idx="23">
                  <c:v>0.14646575617097776</c:v>
                </c:pt>
                <c:pt idx="24">
                  <c:v>0.15398235823136805</c:v>
                </c:pt>
                <c:pt idx="25">
                  <c:v>0.14082428582860546</c:v>
                </c:pt>
                <c:pt idx="26">
                  <c:v>0.12076937143884084</c:v>
                </c:pt>
                <c:pt idx="27">
                  <c:v>0.12577288098464057</c:v>
                </c:pt>
                <c:pt idx="28">
                  <c:v>0.12924165494589901</c:v>
                </c:pt>
                <c:pt idx="29">
                  <c:v>0.1237013567517401</c:v>
                </c:pt>
                <c:pt idx="30">
                  <c:v>9.7212958741410532E-2</c:v>
                </c:pt>
                <c:pt idx="31">
                  <c:v>7.0978924001242047E-2</c:v>
                </c:pt>
                <c:pt idx="32">
                  <c:v>5.0343817427476033E-2</c:v>
                </c:pt>
                <c:pt idx="33">
                  <c:v>2.3442563892130515E-2</c:v>
                </c:pt>
                <c:pt idx="34">
                  <c:v>2.0173367682013939E-2</c:v>
                </c:pt>
                <c:pt idx="35">
                  <c:v>4.3855114740441042E-3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41-420E-A03C-729B3F1B13AB}"/>
            </c:ext>
          </c:extLst>
        </c:ser>
        <c:ser>
          <c:idx val="4"/>
          <c:order val="7"/>
          <c:tx>
            <c:v>Simulated Natural Gas</c:v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'Analysis-Prediction'!$AK$242:$AK$316</c:f>
              <c:numCache>
                <c:formatCode>0.00%</c:formatCode>
                <c:ptCount val="75"/>
                <c:pt idx="0">
                  <c:v>0.1269899245427534</c:v>
                </c:pt>
                <c:pt idx="1">
                  <c:v>0.13538001210622758</c:v>
                </c:pt>
                <c:pt idx="2">
                  <c:v>0.15273760540744702</c:v>
                </c:pt>
                <c:pt idx="3">
                  <c:v>0.17146552601271436</c:v>
                </c:pt>
                <c:pt idx="4">
                  <c:v>0.1802515726836609</c:v>
                </c:pt>
                <c:pt idx="5">
                  <c:v>0.19862408612312749</c:v>
                </c:pt>
                <c:pt idx="6">
                  <c:v>0.17418432286745134</c:v>
                </c:pt>
                <c:pt idx="7">
                  <c:v>0.17320258662130603</c:v>
                </c:pt>
                <c:pt idx="8">
                  <c:v>0.18084916294680578</c:v>
                </c:pt>
                <c:pt idx="9">
                  <c:v>0.18555991498004079</c:v>
                </c:pt>
                <c:pt idx="10">
                  <c:v>0.20641621034745752</c:v>
                </c:pt>
                <c:pt idx="11">
                  <c:v>0.2088508348341877</c:v>
                </c:pt>
                <c:pt idx="12">
                  <c:v>0.2125605383404533</c:v>
                </c:pt>
                <c:pt idx="13">
                  <c:v>0.21478904914961461</c:v>
                </c:pt>
                <c:pt idx="14">
                  <c:v>0.21873149159261523</c:v>
                </c:pt>
                <c:pt idx="15">
                  <c:v>0.22248617650531907</c:v>
                </c:pt>
                <c:pt idx="16">
                  <c:v>0.20880372570570618</c:v>
                </c:pt>
                <c:pt idx="17">
                  <c:v>0.21786303339733012</c:v>
                </c:pt>
                <c:pt idx="18">
                  <c:v>0.2159597870751212</c:v>
                </c:pt>
                <c:pt idx="19">
                  <c:v>0.22585141088060581</c:v>
                </c:pt>
                <c:pt idx="20">
                  <c:v>0.22787430711767198</c:v>
                </c:pt>
                <c:pt idx="21">
                  <c:v>0.23867721182356139</c:v>
                </c:pt>
                <c:pt idx="22">
                  <c:v>0.22406169121572148</c:v>
                </c:pt>
                <c:pt idx="23">
                  <c:v>0.20444942909960573</c:v>
                </c:pt>
                <c:pt idx="24">
                  <c:v>0.16823244179223512</c:v>
                </c:pt>
                <c:pt idx="25">
                  <c:v>0.15107234083722243</c:v>
                </c:pt>
                <c:pt idx="26">
                  <c:v>0.12634052162587386</c:v>
                </c:pt>
                <c:pt idx="27">
                  <c:v>0.11332538203799052</c:v>
                </c:pt>
                <c:pt idx="28">
                  <c:v>0.10444601173882705</c:v>
                </c:pt>
                <c:pt idx="29">
                  <c:v>9.6656631021803982E-2</c:v>
                </c:pt>
                <c:pt idx="30">
                  <c:v>0.10876418373025094</c:v>
                </c:pt>
                <c:pt idx="31">
                  <c:v>0.11482251672432076</c:v>
                </c:pt>
                <c:pt idx="32">
                  <c:v>0.11107052826983568</c:v>
                </c:pt>
                <c:pt idx="33">
                  <c:v>9.4146407953082045E-2</c:v>
                </c:pt>
                <c:pt idx="34">
                  <c:v>7.6270294834320407E-2</c:v>
                </c:pt>
                <c:pt idx="35">
                  <c:v>7.788026414042884E-2</c:v>
                </c:pt>
                <c:pt idx="36">
                  <c:v>6.642089753955821E-2</c:v>
                </c:pt>
                <c:pt idx="37">
                  <c:v>4.4423796308675288E-2</c:v>
                </c:pt>
                <c:pt idx="38">
                  <c:v>4.6989915461573904E-2</c:v>
                </c:pt>
                <c:pt idx="39">
                  <c:v>2.8526585934038892E-2</c:v>
                </c:pt>
                <c:pt idx="40">
                  <c:v>4.2427635260637801E-2</c:v>
                </c:pt>
                <c:pt idx="41">
                  <c:v>4.0395082100685924E-2</c:v>
                </c:pt>
                <c:pt idx="42">
                  <c:v>3.8692777767721585E-2</c:v>
                </c:pt>
                <c:pt idx="43">
                  <c:v>4.3626131141638588E-2</c:v>
                </c:pt>
                <c:pt idx="44">
                  <c:v>4.55966260287647E-2</c:v>
                </c:pt>
                <c:pt idx="45">
                  <c:v>5.5754190731897343E-2</c:v>
                </c:pt>
                <c:pt idx="46">
                  <c:v>6.0957165500084225E-2</c:v>
                </c:pt>
                <c:pt idx="47">
                  <c:v>4.6845662892364644E-2</c:v>
                </c:pt>
                <c:pt idx="48">
                  <c:v>5.7082112230697674E-2</c:v>
                </c:pt>
                <c:pt idx="49">
                  <c:v>6.4998031210100574E-2</c:v>
                </c:pt>
                <c:pt idx="50">
                  <c:v>6.5225417901271121E-2</c:v>
                </c:pt>
                <c:pt idx="51">
                  <c:v>7.3313602118252635E-2</c:v>
                </c:pt>
                <c:pt idx="52">
                  <c:v>8.3424531284107817E-2</c:v>
                </c:pt>
                <c:pt idx="53">
                  <c:v>9.4001847870857844E-2</c:v>
                </c:pt>
                <c:pt idx="54">
                  <c:v>8.4039892133894192E-2</c:v>
                </c:pt>
                <c:pt idx="55">
                  <c:v>9.5665532238054463E-2</c:v>
                </c:pt>
                <c:pt idx="56">
                  <c:v>0.10844336053601999</c:v>
                </c:pt>
                <c:pt idx="57">
                  <c:v>0.12077823836229457</c:v>
                </c:pt>
                <c:pt idx="58">
                  <c:v>0.13630383694895754</c:v>
                </c:pt>
                <c:pt idx="59">
                  <c:v>0.13426988283949712</c:v>
                </c:pt>
                <c:pt idx="60">
                  <c:v>0.15085179353614098</c:v>
                </c:pt>
                <c:pt idx="61">
                  <c:v>0.15919902453683263</c:v>
                </c:pt>
                <c:pt idx="62">
                  <c:v>0.16789707608578838</c:v>
                </c:pt>
                <c:pt idx="63">
                  <c:v>0.22526136519664405</c:v>
                </c:pt>
                <c:pt idx="64">
                  <c:v>0.19620879578353986</c:v>
                </c:pt>
                <c:pt idx="65">
                  <c:v>0.1949413289257873</c:v>
                </c:pt>
                <c:pt idx="66">
                  <c:v>0.24821817044668956</c:v>
                </c:pt>
                <c:pt idx="67">
                  <c:v>0.25817429258779656</c:v>
                </c:pt>
                <c:pt idx="68">
                  <c:v>0.23969756632310693</c:v>
                </c:pt>
                <c:pt idx="69">
                  <c:v>0.27344887931183376</c:v>
                </c:pt>
                <c:pt idx="70">
                  <c:v>0.30492662125197489</c:v>
                </c:pt>
                <c:pt idx="71">
                  <c:v>0.32666078317047836</c:v>
                </c:pt>
                <c:pt idx="72">
                  <c:v>0.30747185132267441</c:v>
                </c:pt>
                <c:pt idx="73">
                  <c:v>0.325366839565434</c:v>
                </c:pt>
                <c:pt idx="74">
                  <c:v>0.35783782458286678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641-420E-A03C-729B3F1B13AB}"/>
            </c:ext>
          </c:extLst>
        </c:ser>
        <c:ser>
          <c:idx val="6"/>
          <c:order val="8"/>
          <c:tx>
            <c:v>Simulated Nuclear</c:v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'Analysis-Prediction'!$AL$242:$AL$316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3.0624675576770873E-5</c:v>
                </c:pt>
                <c:pt idx="9">
                  <c:v>5.1059186932975262E-4</c:v>
                </c:pt>
                <c:pt idx="10">
                  <c:v>5.2985770087940541E-4</c:v>
                </c:pt>
                <c:pt idx="11">
                  <c:v>1.3716699604499692E-3</c:v>
                </c:pt>
                <c:pt idx="12">
                  <c:v>4.2636314474232412E-3</c:v>
                </c:pt>
                <c:pt idx="13">
                  <c:v>5.3120945447765969E-3</c:v>
                </c:pt>
                <c:pt idx="14">
                  <c:v>7.0066779100647842E-3</c:v>
                </c:pt>
                <c:pt idx="15">
                  <c:v>6.7942603208462843E-3</c:v>
                </c:pt>
                <c:pt idx="16">
                  <c:v>6.9304758409022534E-3</c:v>
                </c:pt>
                <c:pt idx="17">
                  <c:v>9.6472378806144732E-3</c:v>
                </c:pt>
                <c:pt idx="18">
                  <c:v>1.2607762620757476E-2</c:v>
                </c:pt>
                <c:pt idx="19">
                  <c:v>1.8847620763819312E-2</c:v>
                </c:pt>
                <c:pt idx="20">
                  <c:v>1.9314946965580723E-2</c:v>
                </c:pt>
                <c:pt idx="21">
                  <c:v>2.8467795060754818E-2</c:v>
                </c:pt>
                <c:pt idx="22">
                  <c:v>4.7257554414754946E-2</c:v>
                </c:pt>
                <c:pt idx="23">
                  <c:v>6.1830378527470885E-2</c:v>
                </c:pt>
                <c:pt idx="24">
                  <c:v>8.9728635825588918E-2</c:v>
                </c:pt>
                <c:pt idx="25">
                  <c:v>0.12208592228454405</c:v>
                </c:pt>
                <c:pt idx="26">
                  <c:v>0.17991312981660995</c:v>
                </c:pt>
                <c:pt idx="27">
                  <c:v>0.18756819897502136</c:v>
                </c:pt>
                <c:pt idx="28">
                  <c:v>0.236200658450053</c:v>
                </c:pt>
                <c:pt idx="29">
                  <c:v>0.25055454008996153</c:v>
                </c:pt>
                <c:pt idx="30">
                  <c:v>0.2270693403507022</c:v>
                </c:pt>
                <c:pt idx="31">
                  <c:v>0.2196564598503716</c:v>
                </c:pt>
                <c:pt idx="32">
                  <c:v>0.23764341226807956</c:v>
                </c:pt>
                <c:pt idx="33">
                  <c:v>0.2523396518183017</c:v>
                </c:pt>
                <c:pt idx="34">
                  <c:v>0.25423458505673974</c:v>
                </c:pt>
                <c:pt idx="35">
                  <c:v>0.27118567490561546</c:v>
                </c:pt>
                <c:pt idx="36">
                  <c:v>0.31070075118195867</c:v>
                </c:pt>
                <c:pt idx="37">
                  <c:v>0.33292037660389068</c:v>
                </c:pt>
                <c:pt idx="38">
                  <c:v>0.35400309718898137</c:v>
                </c:pt>
                <c:pt idx="39">
                  <c:v>0.38973692202838439</c:v>
                </c:pt>
                <c:pt idx="40">
                  <c:v>0.37170817952724911</c:v>
                </c:pt>
                <c:pt idx="41">
                  <c:v>0.3976544166784427</c:v>
                </c:pt>
                <c:pt idx="42">
                  <c:v>0.41734111854777606</c:v>
                </c:pt>
                <c:pt idx="43">
                  <c:v>0.42174334049114492</c:v>
                </c:pt>
                <c:pt idx="44">
                  <c:v>0.40099336665883017</c:v>
                </c:pt>
                <c:pt idx="45">
                  <c:v>0.41469523133158809</c:v>
                </c:pt>
                <c:pt idx="46">
                  <c:v>0.4216365667240789</c:v>
                </c:pt>
                <c:pt idx="47">
                  <c:v>0.41090103846419335</c:v>
                </c:pt>
                <c:pt idx="48">
                  <c:v>0.37763492901056639</c:v>
                </c:pt>
                <c:pt idx="49">
                  <c:v>0.38971426821318733</c:v>
                </c:pt>
                <c:pt idx="50">
                  <c:v>0.41261061868340504</c:v>
                </c:pt>
                <c:pt idx="51">
                  <c:v>0.41450827973884624</c:v>
                </c:pt>
                <c:pt idx="52">
                  <c:v>0.42950554170981092</c:v>
                </c:pt>
                <c:pt idx="53">
                  <c:v>0.42183207019513846</c:v>
                </c:pt>
                <c:pt idx="54">
                  <c:v>0.41048105644724953</c:v>
                </c:pt>
                <c:pt idx="55">
                  <c:v>0.41410386875210436</c:v>
                </c:pt>
                <c:pt idx="56">
                  <c:v>0.40079339327354807</c:v>
                </c:pt>
                <c:pt idx="57">
                  <c:v>0.40286751091856543</c:v>
                </c:pt>
                <c:pt idx="58">
                  <c:v>0.40267447909872617</c:v>
                </c:pt>
                <c:pt idx="59">
                  <c:v>0.40570591459511446</c:v>
                </c:pt>
                <c:pt idx="60">
                  <c:v>0.41936414745535</c:v>
                </c:pt>
                <c:pt idx="61">
                  <c:v>0.40628896249282409</c:v>
                </c:pt>
                <c:pt idx="62">
                  <c:v>0.40028728391721102</c:v>
                </c:pt>
                <c:pt idx="63">
                  <c:v>0.39550666965974518</c:v>
                </c:pt>
                <c:pt idx="64">
                  <c:v>0.40423873531300597</c:v>
                </c:pt>
                <c:pt idx="65">
                  <c:v>0.40496509830025618</c:v>
                </c:pt>
                <c:pt idx="66">
                  <c:v>0.40668122912065874</c:v>
                </c:pt>
                <c:pt idx="67">
                  <c:v>0.41117562230523169</c:v>
                </c:pt>
                <c:pt idx="68">
                  <c:v>0.4150695781637585</c:v>
                </c:pt>
                <c:pt idx="69">
                  <c:v>0.40144699270646866</c:v>
                </c:pt>
                <c:pt idx="70">
                  <c:v>0.4079326501970621</c:v>
                </c:pt>
                <c:pt idx="71">
                  <c:v>0.40988275233491717</c:v>
                </c:pt>
                <c:pt idx="72">
                  <c:v>0.39404037290950628</c:v>
                </c:pt>
                <c:pt idx="73">
                  <c:v>0.37877195635967109</c:v>
                </c:pt>
                <c:pt idx="74">
                  <c:v>0.38469168574004076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641-420E-A03C-729B3F1B1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>
          <c:ext xmlns:c15="http://schemas.microsoft.com/office/drawing/2012/chart" uri="{02D57815-91ED-43cb-92C2-25804820EDAC}">
            <c15:filteredLineSeries>
              <c15:ser>
                <c:idx val="7"/>
                <c:order val="4"/>
                <c:tx>
                  <c:v>Percentage Sum</c:v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'Analysis-Data'!$A$2:$A$76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'Analysis-Data'!$R$2:$R$76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0.69036611644560353</c:v>
                      </c:pt>
                      <c:pt idx="1">
                        <c:v>0.70733575696687856</c:v>
                      </c:pt>
                      <c:pt idx="2">
                        <c:v>0.72983893283309409</c:v>
                      </c:pt>
                      <c:pt idx="3">
                        <c:v>0.7355264074805995</c:v>
                      </c:pt>
                      <c:pt idx="4">
                        <c:v>0.76139319412128614</c:v>
                      </c:pt>
                      <c:pt idx="5">
                        <c:v>0.7724506102629376</c:v>
                      </c:pt>
                      <c:pt idx="6">
                        <c:v>0.79297317351737462</c:v>
                      </c:pt>
                      <c:pt idx="7">
                        <c:v>0.7965925655239523</c:v>
                      </c:pt>
                      <c:pt idx="8">
                        <c:v>0.79349858057795675</c:v>
                      </c:pt>
                      <c:pt idx="9">
                        <c:v>0.78230129057953768</c:v>
                      </c:pt>
                      <c:pt idx="10">
                        <c:v>0.80572790115383341</c:v>
                      </c:pt>
                      <c:pt idx="11">
                        <c:v>0.80675395076277889</c:v>
                      </c:pt>
                      <c:pt idx="12">
                        <c:v>0.80801324020171605</c:v>
                      </c:pt>
                      <c:pt idx="13">
                        <c:v>0.80242454612729641</c:v>
                      </c:pt>
                      <c:pt idx="14">
                        <c:v>0.81887883676924955</c:v>
                      </c:pt>
                      <c:pt idx="15">
                        <c:v>0.81968794136329781</c:v>
                      </c:pt>
                      <c:pt idx="16">
                        <c:v>0.81586518284393494</c:v>
                      </c:pt>
                      <c:pt idx="17">
                        <c:v>0.82935494258663678</c:v>
                      </c:pt>
                      <c:pt idx="18">
                        <c:v>0.81706483143531083</c:v>
                      </c:pt>
                      <c:pt idx="19">
                        <c:v>0.83203381606814808</c:v>
                      </c:pt>
                      <c:pt idx="20">
                        <c:v>0.82586995575984234</c:v>
                      </c:pt>
                      <c:pt idx="21">
                        <c:v>0.83771750292831593</c:v>
                      </c:pt>
                      <c:pt idx="22">
                        <c:v>0.8343269900033663</c:v>
                      </c:pt>
                      <c:pt idx="23">
                        <c:v>0.84317203656456186</c:v>
                      </c:pt>
                      <c:pt idx="24">
                        <c:v>0.8525414861774957</c:v>
                      </c:pt>
                      <c:pt idx="25">
                        <c:v>0.83732579476965485</c:v>
                      </c:pt>
                      <c:pt idx="26">
                        <c:v>0.84174163028172333</c:v>
                      </c:pt>
                      <c:pt idx="27">
                        <c:v>0.85886518113791499</c:v>
                      </c:pt>
                      <c:pt idx="28">
                        <c:v>0.89430151507125855</c:v>
                      </c:pt>
                      <c:pt idx="29">
                        <c:v>0.87139998896765503</c:v>
                      </c:pt>
                      <c:pt idx="30">
                        <c:v>0.87355460129613161</c:v>
                      </c:pt>
                      <c:pt idx="31">
                        <c:v>0.87687089751508829</c:v>
                      </c:pt>
                      <c:pt idx="32">
                        <c:v>0.88376498394606329</c:v>
                      </c:pt>
                      <c:pt idx="33">
                        <c:v>0.85972912656568723</c:v>
                      </c:pt>
                      <c:pt idx="34">
                        <c:v>0.85344397742905576</c:v>
                      </c:pt>
                      <c:pt idx="35">
                        <c:v>0.8635153510120035</c:v>
                      </c:pt>
                      <c:pt idx="36">
                        <c:v>0.88182481787289135</c:v>
                      </c:pt>
                      <c:pt idx="37">
                        <c:v>0.87844416762631916</c:v>
                      </c:pt>
                      <c:pt idx="38">
                        <c:v>0.89815372719295683</c:v>
                      </c:pt>
                      <c:pt idx="39">
                        <c:v>0.91312786652069289</c:v>
                      </c:pt>
                      <c:pt idx="40">
                        <c:v>0.89459885558233077</c:v>
                      </c:pt>
                      <c:pt idx="41">
                        <c:v>0.88832650028242188</c:v>
                      </c:pt>
                      <c:pt idx="42">
                        <c:v>0.88977287058087862</c:v>
                      </c:pt>
                      <c:pt idx="43">
                        <c:v>0.90070402500798941</c:v>
                      </c:pt>
                      <c:pt idx="44">
                        <c:v>0.8947092150534619</c:v>
                      </c:pt>
                      <c:pt idx="45">
                        <c:v>0.90363550348807042</c:v>
                      </c:pt>
                      <c:pt idx="46">
                        <c:v>0.89122659466301413</c:v>
                      </c:pt>
                      <c:pt idx="47">
                        <c:v>0.88310501411085429</c:v>
                      </c:pt>
                      <c:pt idx="48">
                        <c:v>0.88169121433754638</c:v>
                      </c:pt>
                      <c:pt idx="49">
                        <c:v>0.89529272550046546</c:v>
                      </c:pt>
                      <c:pt idx="50">
                        <c:v>0.89842002453030312</c:v>
                      </c:pt>
                      <c:pt idx="51">
                        <c:v>0.9127554365216356</c:v>
                      </c:pt>
                      <c:pt idx="52">
                        <c:v>0.92896417654461394</c:v>
                      </c:pt>
                      <c:pt idx="53">
                        <c:v>0.91608271768614191</c:v>
                      </c:pt>
                      <c:pt idx="54">
                        <c:v>0.91300771072557962</c:v>
                      </c:pt>
                      <c:pt idx="55">
                        <c:v>0.91576575204050992</c:v>
                      </c:pt>
                      <c:pt idx="56">
                        <c:v>0.91598545612579896</c:v>
                      </c:pt>
                      <c:pt idx="57">
                        <c:v>0.90865171034296943</c:v>
                      </c:pt>
                      <c:pt idx="58">
                        <c:v>0.91899071842044533</c:v>
                      </c:pt>
                      <c:pt idx="59">
                        <c:v>0.91091617930348734</c:v>
                      </c:pt>
                      <c:pt idx="60">
                        <c:v>0.89683469913282232</c:v>
                      </c:pt>
                      <c:pt idx="61">
                        <c:v>0.89889903771734081</c:v>
                      </c:pt>
                      <c:pt idx="62">
                        <c:v>0.87700717537256367</c:v>
                      </c:pt>
                      <c:pt idx="63">
                        <c:v>0.87980361404810314</c:v>
                      </c:pt>
                      <c:pt idx="64">
                        <c:v>0.87357738003090679</c:v>
                      </c:pt>
                      <c:pt idx="65">
                        <c:v>0.87051442901252984</c:v>
                      </c:pt>
                      <c:pt idx="66">
                        <c:v>0.86815445935528146</c:v>
                      </c:pt>
                      <c:pt idx="67">
                        <c:v>0.85185770499466507</c:v>
                      </c:pt>
                      <c:pt idx="68">
                        <c:v>0.830407794822414</c:v>
                      </c:pt>
                      <c:pt idx="69">
                        <c:v>0.83109194043734336</c:v>
                      </c:pt>
                      <c:pt idx="70">
                        <c:v>0.82281586402429618</c:v>
                      </c:pt>
                      <c:pt idx="71">
                        <c:v>0.80334108766994616</c:v>
                      </c:pt>
                      <c:pt idx="72">
                        <c:v>0.80031620825765826</c:v>
                      </c:pt>
                      <c:pt idx="73">
                        <c:v>0.78601757969589658</c:v>
                      </c:pt>
                      <c:pt idx="74">
                        <c:v>0.78457322077561886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2641-420E-A03C-729B3F1B13AB}"/>
                  </c:ext>
                </c:extLst>
              </c15:ser>
            </c15:filteredLineSeries>
          </c:ext>
        </c:extLst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</a:t>
                </a:r>
                <a:r>
                  <a:rPr lang="en-US" sz="1200" baseline="0"/>
                  <a:t> Percentage of Total Generation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100% Increase in Electricity Generation from Nuclear</a:t>
            </a:r>
          </a:p>
          <a:p>
            <a:pPr>
              <a:defRPr/>
            </a:pPr>
            <a:r>
              <a:rPr lang="en-US"/>
              <a:t>- Fuel Consumed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'Combined Consumption'!$A$2:$A$76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'Combined Consumption'!$B$2:$B$76</c:f>
              <c:numCache>
                <c:formatCode>0.00</c:formatCode>
                <c:ptCount val="75"/>
                <c:pt idx="0">
                  <c:v>76170329.98367399</c:v>
                </c:pt>
                <c:pt idx="1">
                  <c:v>83343756.921218991</c:v>
                </c:pt>
                <c:pt idx="2">
                  <c:v>95951116.792708188</c:v>
                </c:pt>
                <c:pt idx="3">
                  <c:v>97133391.645212695</c:v>
                </c:pt>
                <c:pt idx="4">
                  <c:v>105140170.24157879</c:v>
                </c:pt>
                <c:pt idx="5">
                  <c:v>107396762.24573369</c:v>
                </c:pt>
                <c:pt idx="6">
                  <c:v>130416142.18831649</c:v>
                </c:pt>
                <c:pt idx="7">
                  <c:v>143588283.50256118</c:v>
                </c:pt>
                <c:pt idx="8">
                  <c:v>145847387.5011504</c:v>
                </c:pt>
                <c:pt idx="9">
                  <c:v>141270584.444199</c:v>
                </c:pt>
                <c:pt idx="10">
                  <c:v>152790969.21591869</c:v>
                </c:pt>
                <c:pt idx="11">
                  <c:v>160286254.39880729</c:v>
                </c:pt>
                <c:pt idx="12">
                  <c:v>165275560.6891416</c:v>
                </c:pt>
                <c:pt idx="13">
                  <c:v>175373198.6240043</c:v>
                </c:pt>
                <c:pt idx="14">
                  <c:v>191717605.16964179</c:v>
                </c:pt>
                <c:pt idx="15">
                  <c:v>204502525.58090788</c:v>
                </c:pt>
                <c:pt idx="16">
                  <c:v>222068036.29857928</c:v>
                </c:pt>
                <c:pt idx="17">
                  <c:v>241743696.73020807</c:v>
                </c:pt>
                <c:pt idx="18">
                  <c:v>248736013.31424507</c:v>
                </c:pt>
                <c:pt idx="19">
                  <c:v>270140615.37704426</c:v>
                </c:pt>
                <c:pt idx="20">
                  <c:v>281808687.09636986</c:v>
                </c:pt>
                <c:pt idx="21">
                  <c:v>290463946.71746761</c:v>
                </c:pt>
                <c:pt idx="22">
                  <c:v>296922113.85732931</c:v>
                </c:pt>
                <c:pt idx="23">
                  <c:v>319118346.15459657</c:v>
                </c:pt>
                <c:pt idx="24">
                  <c:v>353086811.30407411</c:v>
                </c:pt>
                <c:pt idx="25">
                  <c:v>355444763.05475998</c:v>
                </c:pt>
                <c:pt idx="26">
                  <c:v>368282907.08519036</c:v>
                </c:pt>
                <c:pt idx="27">
                  <c:v>406755287.53689778</c:v>
                </c:pt>
                <c:pt idx="28">
                  <c:v>432841373.6063661</c:v>
                </c:pt>
                <c:pt idx="29">
                  <c:v>436568872.16154689</c:v>
                </c:pt>
                <c:pt idx="30">
                  <c:v>478132828.30150557</c:v>
                </c:pt>
                <c:pt idx="31">
                  <c:v>516436422.50385445</c:v>
                </c:pt>
                <c:pt idx="32">
                  <c:v>541404955.90605509</c:v>
                </c:pt>
                <c:pt idx="33">
                  <c:v>538564389.15244675</c:v>
                </c:pt>
                <c:pt idx="34">
                  <c:v>567182136.51332641</c:v>
                </c:pt>
                <c:pt idx="35">
                  <c:v>602732684.60599947</c:v>
                </c:pt>
                <c:pt idx="36">
                  <c:v>629441727.1514802</c:v>
                </c:pt>
                <c:pt idx="37">
                  <c:v>621472124.07693541</c:v>
                </c:pt>
                <c:pt idx="38">
                  <c:v>651262592.72824371</c:v>
                </c:pt>
                <c:pt idx="39">
                  <c:v>687983114.24888933</c:v>
                </c:pt>
                <c:pt idx="40">
                  <c:v>700518717.62497795</c:v>
                </c:pt>
                <c:pt idx="41">
                  <c:v>709932487.07433152</c:v>
                </c:pt>
                <c:pt idx="42">
                  <c:v>711118539.44392681</c:v>
                </c:pt>
                <c:pt idx="43">
                  <c:v>721296807.04774082</c:v>
                </c:pt>
                <c:pt idx="44">
                  <c:v>754455785.84630001</c:v>
                </c:pt>
                <c:pt idx="45">
                  <c:v>760542099.79200113</c:v>
                </c:pt>
                <c:pt idx="46">
                  <c:v>771316078.39373243</c:v>
                </c:pt>
                <c:pt idx="47">
                  <c:v>813672638.17734241</c:v>
                </c:pt>
                <c:pt idx="48">
                  <c:v>835846959.24255061</c:v>
                </c:pt>
                <c:pt idx="49">
                  <c:v>849686697.77752531</c:v>
                </c:pt>
                <c:pt idx="50">
                  <c:v>853589821.84751785</c:v>
                </c:pt>
                <c:pt idx="51">
                  <c:v>894321589.33944082</c:v>
                </c:pt>
                <c:pt idx="52">
                  <c:v>874918802.8080945</c:v>
                </c:pt>
                <c:pt idx="53">
                  <c:v>886779133.27370632</c:v>
                </c:pt>
                <c:pt idx="54">
                  <c:v>911826001.16756725</c:v>
                </c:pt>
                <c:pt idx="55">
                  <c:v>921942791.58581638</c:v>
                </c:pt>
                <c:pt idx="56">
                  <c:v>941190120.22541666</c:v>
                </c:pt>
                <c:pt idx="57">
                  <c:v>931348499.79192567</c:v>
                </c:pt>
                <c:pt idx="58">
                  <c:v>948136366.34164882</c:v>
                </c:pt>
                <c:pt idx="59">
                  <c:v>943998335.86543822</c:v>
                </c:pt>
                <c:pt idx="60">
                  <c:v>846972085.4548496</c:v>
                </c:pt>
                <c:pt idx="61">
                  <c:v>884552700.62490296</c:v>
                </c:pt>
                <c:pt idx="62">
                  <c:v>845935294.90549946</c:v>
                </c:pt>
                <c:pt idx="63">
                  <c:v>747113312.29738772</c:v>
                </c:pt>
                <c:pt idx="64">
                  <c:v>778329793.65047312</c:v>
                </c:pt>
                <c:pt idx="65">
                  <c:v>772560176.97635722</c:v>
                </c:pt>
                <c:pt idx="66">
                  <c:v>669905173.90313005</c:v>
                </c:pt>
                <c:pt idx="67">
                  <c:v>615574247.81556416</c:v>
                </c:pt>
                <c:pt idx="68">
                  <c:v>603271523.28788912</c:v>
                </c:pt>
                <c:pt idx="69">
                  <c:v>578073395.04588902</c:v>
                </c:pt>
                <c:pt idx="70">
                  <c:v>488614759.65432</c:v>
                </c:pt>
                <c:pt idx="71">
                  <c:v>395375449.26201028</c:v>
                </c:pt>
                <c:pt idx="72">
                  <c:v>454893747.27546149</c:v>
                </c:pt>
                <c:pt idx="73">
                  <c:v>428947502.82031345</c:v>
                </c:pt>
                <c:pt idx="74">
                  <c:v>351266728.45483351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F5-4F4E-9A68-1FEB959DBBF5}"/>
            </c:ext>
          </c:extLst>
        </c:ser>
        <c:ser>
          <c:idx val="1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'Combined Consumption'!$A$2:$A$76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'Combined Consumption'!$G$2:$G$76</c:f>
              <c:numCache>
                <c:formatCode>0.00</c:formatCode>
                <c:ptCount val="75"/>
                <c:pt idx="0">
                  <c:v>10409257</c:v>
                </c:pt>
                <c:pt idx="1">
                  <c:v>11841097</c:v>
                </c:pt>
                <c:pt idx="2">
                  <c:v>10039365</c:v>
                </c:pt>
                <c:pt idx="3">
                  <c:v>10553226</c:v>
                </c:pt>
                <c:pt idx="4">
                  <c:v>12911366</c:v>
                </c:pt>
                <c:pt idx="5">
                  <c:v>10478965</c:v>
                </c:pt>
                <c:pt idx="6">
                  <c:v>11818018</c:v>
                </c:pt>
                <c:pt idx="7">
                  <c:v>11415627</c:v>
                </c:pt>
                <c:pt idx="8">
                  <c:v>12511801</c:v>
                </c:pt>
                <c:pt idx="9">
                  <c:v>12193719</c:v>
                </c:pt>
                <c:pt idx="10">
                  <c:v>13857291</c:v>
                </c:pt>
                <c:pt idx="11">
                  <c:v>13846613.116</c:v>
                </c:pt>
                <c:pt idx="12">
                  <c:v>13959211.946</c:v>
                </c:pt>
                <c:pt idx="13">
                  <c:v>14019158.157</c:v>
                </c:pt>
                <c:pt idx="14">
                  <c:v>14650232.687999999</c:v>
                </c:pt>
                <c:pt idx="15">
                  <c:v>15879129.621000001</c:v>
                </c:pt>
                <c:pt idx="16">
                  <c:v>18086805.530999999</c:v>
                </c:pt>
                <c:pt idx="17">
                  <c:v>22128970.077999998</c:v>
                </c:pt>
                <c:pt idx="18">
                  <c:v>25320676.929000001</c:v>
                </c:pt>
                <c:pt idx="19">
                  <c:v>29616772.333999999</c:v>
                </c:pt>
                <c:pt idx="20">
                  <c:v>39411228.795000002</c:v>
                </c:pt>
                <c:pt idx="21">
                  <c:v>53251451.344175093</c:v>
                </c:pt>
                <c:pt idx="22">
                  <c:v>62794877.925822504</c:v>
                </c:pt>
                <c:pt idx="23">
                  <c:v>78089178.870246589</c:v>
                </c:pt>
                <c:pt idx="24">
                  <c:v>88418593.59707579</c:v>
                </c:pt>
                <c:pt idx="25">
                  <c:v>84761947.645009294</c:v>
                </c:pt>
                <c:pt idx="26">
                  <c:v>79525810.489551991</c:v>
                </c:pt>
                <c:pt idx="27">
                  <c:v>87341222.956713706</c:v>
                </c:pt>
                <c:pt idx="28">
                  <c:v>98010192.117606297</c:v>
                </c:pt>
                <c:pt idx="29">
                  <c:v>100188037.86502311</c:v>
                </c:pt>
                <c:pt idx="30">
                  <c:v>82400655.406913593</c:v>
                </c:pt>
                <c:pt idx="31">
                  <c:v>66136201.015055291</c:v>
                </c:pt>
                <c:pt idx="32">
                  <c:v>55250453.548473701</c:v>
                </c:pt>
                <c:pt idx="33">
                  <c:v>39349489.276989803</c:v>
                </c:pt>
                <c:pt idx="34">
                  <c:v>38780139.539923206</c:v>
                </c:pt>
                <c:pt idx="35">
                  <c:v>32331334.380113404</c:v>
                </c:pt>
                <c:pt idx="36">
                  <c:v>27435838.669637904</c:v>
                </c:pt>
                <c:pt idx="37">
                  <c:v>36469406.268505305</c:v>
                </c:pt>
                <c:pt idx="38">
                  <c:v>31617663.531025998</c:v>
                </c:pt>
                <c:pt idx="39">
                  <c:v>39322062.797223493</c:v>
                </c:pt>
                <c:pt idx="40">
                  <c:v>42912864.336009502</c:v>
                </c:pt>
                <c:pt idx="41">
                  <c:v>32550130.380355299</c:v>
                </c:pt>
                <c:pt idx="42">
                  <c:v>30245973.619440302</c:v>
                </c:pt>
                <c:pt idx="43">
                  <c:v>25130814.605249297</c:v>
                </c:pt>
                <c:pt idx="44">
                  <c:v>28664743.279914301</c:v>
                </c:pt>
                <c:pt idx="45">
                  <c:v>27117829.340530399</c:v>
                </c:pt>
                <c:pt idx="46">
                  <c:v>19525077.790933602</c:v>
                </c:pt>
                <c:pt idx="47">
                  <c:v>21106024.648090601</c:v>
                </c:pt>
                <c:pt idx="48">
                  <c:v>23902018.1240272</c:v>
                </c:pt>
                <c:pt idx="49">
                  <c:v>33569557.666328996</c:v>
                </c:pt>
                <c:pt idx="50">
                  <c:v>31163811.325509697</c:v>
                </c:pt>
                <c:pt idx="51">
                  <c:v>29477867.094940398</c:v>
                </c:pt>
                <c:pt idx="52">
                  <c:v>32786898.1354203</c:v>
                </c:pt>
                <c:pt idx="53">
                  <c:v>25293386.343380302</c:v>
                </c:pt>
                <c:pt idx="54">
                  <c:v>31521943.670502197</c:v>
                </c:pt>
                <c:pt idx="55">
                  <c:v>31924347.626455899</c:v>
                </c:pt>
                <c:pt idx="56">
                  <c:v>32591393.918327302</c:v>
                </c:pt>
                <c:pt idx="57">
                  <c:v>17626963.272286702</c:v>
                </c:pt>
                <c:pt idx="58">
                  <c:v>17740862.759883501</c:v>
                </c:pt>
                <c:pt idx="59">
                  <c:v>12898932.829861999</c:v>
                </c:pt>
                <c:pt idx="60">
                  <c:v>10823532.149717301</c:v>
                </c:pt>
                <c:pt idx="61">
                  <c:v>10543031.817534899</c:v>
                </c:pt>
                <c:pt idx="62">
                  <c:v>8616939.6534727998</c:v>
                </c:pt>
                <c:pt idx="63">
                  <c:v>6180748.7056986</c:v>
                </c:pt>
                <c:pt idx="64">
                  <c:v>7478989.9412800996</c:v>
                </c:pt>
                <c:pt idx="65">
                  <c:v>8591396.8829562999</c:v>
                </c:pt>
                <c:pt idx="66">
                  <c:v>8026538.1969785998</c:v>
                </c:pt>
                <c:pt idx="67">
                  <c:v>7150855.2280960009</c:v>
                </c:pt>
                <c:pt idx="68">
                  <c:v>6360031.5164925996</c:v>
                </c:pt>
                <c:pt idx="69">
                  <c:v>7561556.3055721</c:v>
                </c:pt>
                <c:pt idx="70">
                  <c:v>5526441.1672965996</c:v>
                </c:pt>
                <c:pt idx="71">
                  <c:v>5456579.6062116995</c:v>
                </c:pt>
                <c:pt idx="72">
                  <c:v>6040356.7189931003</c:v>
                </c:pt>
                <c:pt idx="73">
                  <c:v>7045104.7103730999</c:v>
                </c:pt>
                <c:pt idx="74">
                  <c:v>5069418.4085176997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F5-4F4E-9A68-1FEB959DBBF5}"/>
            </c:ext>
          </c:extLst>
        </c:ser>
        <c:ser>
          <c:idx val="3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'Combined Consumption'!$A$2:$A$76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'Combined Consumption'!$H$2:$H$76</c:f>
              <c:numCache>
                <c:formatCode>0</c:formatCode>
                <c:ptCount val="75"/>
                <c:pt idx="0">
                  <c:v>13202904</c:v>
                </c:pt>
                <c:pt idx="1">
                  <c:v>15094056</c:v>
                </c:pt>
                <c:pt idx="2">
                  <c:v>18333552</c:v>
                </c:pt>
                <c:pt idx="3">
                  <c:v>21842807.999999996</c:v>
                </c:pt>
                <c:pt idx="4">
                  <c:v>24822528</c:v>
                </c:pt>
                <c:pt idx="5">
                  <c:v>27971952</c:v>
                </c:pt>
                <c:pt idx="6">
                  <c:v>27678720</c:v>
                </c:pt>
                <c:pt idx="7">
                  <c:v>29743464</c:v>
                </c:pt>
                <c:pt idx="8">
                  <c:v>32067384.000000004</c:v>
                </c:pt>
                <c:pt idx="9">
                  <c:v>32948472.000000004</c:v>
                </c:pt>
                <c:pt idx="10">
                  <c:v>39084216</c:v>
                </c:pt>
                <c:pt idx="11">
                  <c:v>41394287.999999993</c:v>
                </c:pt>
                <c:pt idx="12">
                  <c:v>43802808</c:v>
                </c:pt>
                <c:pt idx="13">
                  <c:v>47183376</c:v>
                </c:pt>
                <c:pt idx="14">
                  <c:v>51467352</c:v>
                </c:pt>
                <c:pt idx="15">
                  <c:v>55749504.000000007</c:v>
                </c:pt>
                <c:pt idx="16">
                  <c:v>55706424.000000007</c:v>
                </c:pt>
                <c:pt idx="17">
                  <c:v>62638776</c:v>
                </c:pt>
                <c:pt idx="18">
                  <c:v>65912448</c:v>
                </c:pt>
                <c:pt idx="19">
                  <c:v>75549816</c:v>
                </c:pt>
                <c:pt idx="20">
                  <c:v>83703408</c:v>
                </c:pt>
                <c:pt idx="21">
                  <c:v>94364640.000000015</c:v>
                </c:pt>
                <c:pt idx="22">
                  <c:v>95424432</c:v>
                </c:pt>
                <c:pt idx="23">
                  <c:v>95445912</c:v>
                </c:pt>
                <c:pt idx="24">
                  <c:v>87844128</c:v>
                </c:pt>
                <c:pt idx="25">
                  <c:v>82642272</c:v>
                </c:pt>
                <c:pt idx="26">
                  <c:v>75784055.999999985</c:v>
                </c:pt>
                <c:pt idx="27">
                  <c:v>73940832</c:v>
                </c:pt>
                <c:pt idx="28">
                  <c:v>76588799.999999985</c:v>
                </c:pt>
                <c:pt idx="29">
                  <c:v>76520712</c:v>
                </c:pt>
                <c:pt idx="30">
                  <c:v>83772552</c:v>
                </c:pt>
                <c:pt idx="31">
                  <c:v>88358280</c:v>
                </c:pt>
                <c:pt idx="32">
                  <c:v>87363696</c:v>
                </c:pt>
                <c:pt idx="33">
                  <c:v>77412432</c:v>
                </c:pt>
                <c:pt idx="34">
                  <c:v>69858408</c:v>
                </c:pt>
                <c:pt idx="35">
                  <c:v>74672208</c:v>
                </c:pt>
                <c:pt idx="36">
                  <c:v>73057992</c:v>
                </c:pt>
                <c:pt idx="37">
                  <c:v>62456880</c:v>
                </c:pt>
                <c:pt idx="38">
                  <c:v>68257224</c:v>
                </c:pt>
                <c:pt idx="39">
                  <c:v>63254712</c:v>
                </c:pt>
                <c:pt idx="40">
                  <c:v>74524392</c:v>
                </c:pt>
                <c:pt idx="41">
                  <c:v>77870856</c:v>
                </c:pt>
                <c:pt idx="42">
                  <c:v>79582200</c:v>
                </c:pt>
                <c:pt idx="43">
                  <c:v>82748904.000000015</c:v>
                </c:pt>
                <c:pt idx="44">
                  <c:v>83351568</c:v>
                </c:pt>
                <c:pt idx="45">
                  <c:v>93661104</c:v>
                </c:pt>
                <c:pt idx="46">
                  <c:v>101676624</c:v>
                </c:pt>
                <c:pt idx="47">
                  <c:v>91365624</c:v>
                </c:pt>
                <c:pt idx="48">
                  <c:v>97555272</c:v>
                </c:pt>
                <c:pt idx="49">
                  <c:v>110118816</c:v>
                </c:pt>
                <c:pt idx="50">
                  <c:v>115668744</c:v>
                </c:pt>
                <c:pt idx="51">
                  <c:v>124951776</c:v>
                </c:pt>
                <c:pt idx="52">
                  <c:v>128215224</c:v>
                </c:pt>
                <c:pt idx="53">
                  <c:v>136125528</c:v>
                </c:pt>
                <c:pt idx="54">
                  <c:v>123245160.00000001</c:v>
                </c:pt>
                <c:pt idx="55">
                  <c:v>131130312</c:v>
                </c:pt>
                <c:pt idx="56">
                  <c:v>140859480.00000003</c:v>
                </c:pt>
                <c:pt idx="57">
                  <c:v>149330400.00000003</c:v>
                </c:pt>
                <c:pt idx="58">
                  <c:v>164193792</c:v>
                </c:pt>
                <c:pt idx="59">
                  <c:v>160041096</c:v>
                </c:pt>
                <c:pt idx="60">
                  <c:v>164940792.00000003</c:v>
                </c:pt>
                <c:pt idx="61">
                  <c:v>177292416</c:v>
                </c:pt>
                <c:pt idx="62">
                  <c:v>181772712</c:v>
                </c:pt>
                <c:pt idx="63">
                  <c:v>218659032</c:v>
                </c:pt>
                <c:pt idx="64">
                  <c:v>196578144</c:v>
                </c:pt>
                <c:pt idx="65">
                  <c:v>195503568</c:v>
                </c:pt>
                <c:pt idx="66">
                  <c:v>230720880.00000003</c:v>
                </c:pt>
                <c:pt idx="67">
                  <c:v>239646480.00000003</c:v>
                </c:pt>
                <c:pt idx="68">
                  <c:v>222373560.00000003</c:v>
                </c:pt>
                <c:pt idx="69">
                  <c:v>254383464</c:v>
                </c:pt>
                <c:pt idx="70">
                  <c:v>271184472</c:v>
                </c:pt>
                <c:pt idx="71">
                  <c:v>279161352</c:v>
                </c:pt>
                <c:pt idx="72">
                  <c:v>269486088</c:v>
                </c:pt>
                <c:pt idx="73">
                  <c:v>290197080</c:v>
                </c:pt>
                <c:pt idx="74">
                  <c:v>310564968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F5-4F4E-9A68-1FEB959DBBF5}"/>
            </c:ext>
          </c:extLst>
        </c:ser>
        <c:ser>
          <c:idx val="5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'Combined Consumption'!$A$2:$A$76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'Combined Consumption'!$M$2:$M$76</c:f>
              <c:numCache>
                <c:formatCode>0.00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13308.7862</c:v>
                </c:pt>
                <c:pt idx="43">
                  <c:v>16539.821</c:v>
                </c:pt>
                <c:pt idx="44">
                  <c:v>17347.579699999998</c:v>
                </c:pt>
                <c:pt idx="45">
                  <c:v>15539.738800000001</c:v>
                </c:pt>
                <c:pt idx="46">
                  <c:v>19655.4617</c:v>
                </c:pt>
                <c:pt idx="47">
                  <c:v>17770.691400000003</c:v>
                </c:pt>
                <c:pt idx="48">
                  <c:v>18539.985400000001</c:v>
                </c:pt>
                <c:pt idx="49">
                  <c:v>14693.5154</c:v>
                </c:pt>
                <c:pt idx="50">
                  <c:v>22617.243600000002</c:v>
                </c:pt>
                <c:pt idx="51">
                  <c:v>19809.320500000002</c:v>
                </c:pt>
                <c:pt idx="52">
                  <c:v>20270.896900000003</c:v>
                </c:pt>
                <c:pt idx="53">
                  <c:v>22001.808400000002</c:v>
                </c:pt>
                <c:pt idx="54">
                  <c:v>23963.508100000003</c:v>
                </c:pt>
                <c:pt idx="55">
                  <c:v>19270.814699999999</c:v>
                </c:pt>
                <c:pt idx="56">
                  <c:v>22424.920100000003</c:v>
                </c:pt>
                <c:pt idx="57">
                  <c:v>19886.249900000003</c:v>
                </c:pt>
                <c:pt idx="58">
                  <c:v>17501.4385</c:v>
                </c:pt>
                <c:pt idx="59">
                  <c:v>19732.391100000001</c:v>
                </c:pt>
                <c:pt idx="60">
                  <c:v>19001.561799999999</c:v>
                </c:pt>
                <c:pt idx="61">
                  <c:v>17039.862100000002</c:v>
                </c:pt>
                <c:pt idx="62">
                  <c:v>19578.532299999999</c:v>
                </c:pt>
                <c:pt idx="63">
                  <c:v>19040.0265</c:v>
                </c:pt>
                <c:pt idx="64">
                  <c:v>16385.962200000002</c:v>
                </c:pt>
                <c:pt idx="65">
                  <c:v>19424.673500000001</c:v>
                </c:pt>
                <c:pt idx="66">
                  <c:v>18232.267800000001</c:v>
                </c:pt>
                <c:pt idx="67">
                  <c:v>16039.7799</c:v>
                </c:pt>
                <c:pt idx="68">
                  <c:v>17501.4385</c:v>
                </c:pt>
                <c:pt idx="69">
                  <c:v>19386.2088</c:v>
                </c:pt>
                <c:pt idx="70">
                  <c:v>16616.750400000001</c:v>
                </c:pt>
                <c:pt idx="71">
                  <c:v>18693.8442</c:v>
                </c:pt>
                <c:pt idx="72">
                  <c:v>17078.326800000003</c:v>
                </c:pt>
                <c:pt idx="73">
                  <c:v>17078.326800000003</c:v>
                </c:pt>
                <c:pt idx="74">
                  <c:v>16886.0033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F5-4F4E-9A68-1FEB959DBBF5}"/>
            </c:ext>
          </c:extLst>
        </c:ser>
        <c:ser>
          <c:idx val="11"/>
          <c:order val="4"/>
          <c:tx>
            <c:v>Simulated Coal</c:v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'Analysis-Prediction'!$S$242:$S$316</c:f>
              <c:numCache>
                <c:formatCode>0</c:formatCode>
                <c:ptCount val="75"/>
                <c:pt idx="0">
                  <c:v>76170329.98367399</c:v>
                </c:pt>
                <c:pt idx="1">
                  <c:v>83343756.921218991</c:v>
                </c:pt>
                <c:pt idx="2">
                  <c:v>95951116.792708188</c:v>
                </c:pt>
                <c:pt idx="3">
                  <c:v>97133391.645212695</c:v>
                </c:pt>
                <c:pt idx="4">
                  <c:v>105140170.24157879</c:v>
                </c:pt>
                <c:pt idx="5">
                  <c:v>107396762.24573369</c:v>
                </c:pt>
                <c:pt idx="6">
                  <c:v>130416142.18831648</c:v>
                </c:pt>
                <c:pt idx="7">
                  <c:v>143588283.50256118</c:v>
                </c:pt>
                <c:pt idx="8">
                  <c:v>145846030.30292425</c:v>
                </c:pt>
                <c:pt idx="9">
                  <c:v>141248063.82309747</c:v>
                </c:pt>
                <c:pt idx="10">
                  <c:v>152765653.59274501</c:v>
                </c:pt>
                <c:pt idx="11">
                  <c:v>160217566.58072558</c:v>
                </c:pt>
                <c:pt idx="12">
                  <c:v>165054583.90226084</c:v>
                </c:pt>
                <c:pt idx="13">
                  <c:v>175078515.97217128</c:v>
                </c:pt>
                <c:pt idx="14">
                  <c:v>191302047.23197559</c:v>
                </c:pt>
                <c:pt idx="15">
                  <c:v>204069508.73707789</c:v>
                </c:pt>
                <c:pt idx="16">
                  <c:v>221593931.63588607</c:v>
                </c:pt>
                <c:pt idx="17">
                  <c:v>241018644.83061668</c:v>
                </c:pt>
                <c:pt idx="18">
                  <c:v>247729310.87863699</c:v>
                </c:pt>
                <c:pt idx="19">
                  <c:v>268493459.01045406</c:v>
                </c:pt>
                <c:pt idx="20">
                  <c:v>279955533.58883983</c:v>
                </c:pt>
                <c:pt idx="21">
                  <c:v>287466854.31593567</c:v>
                </c:pt>
                <c:pt idx="22">
                  <c:v>291633447.8853699</c:v>
                </c:pt>
                <c:pt idx="23">
                  <c:v>311656809.0915454</c:v>
                </c:pt>
                <c:pt idx="24">
                  <c:v>341495766.93295366</c:v>
                </c:pt>
                <c:pt idx="25">
                  <c:v>339144074.98400712</c:v>
                </c:pt>
                <c:pt idx="26">
                  <c:v>343450317.60027689</c:v>
                </c:pt>
                <c:pt idx="27">
                  <c:v>379318780.03192431</c:v>
                </c:pt>
                <c:pt idx="28">
                  <c:v>396100740.5226754</c:v>
                </c:pt>
                <c:pt idx="29">
                  <c:v>395345896.46121895</c:v>
                </c:pt>
                <c:pt idx="30">
                  <c:v>440305357.79822832</c:v>
                </c:pt>
                <c:pt idx="31">
                  <c:v>479220676.78047651</c:v>
                </c:pt>
                <c:pt idx="32">
                  <c:v>500506687.58855307</c:v>
                </c:pt>
                <c:pt idx="33">
                  <c:v>495977402.4436388</c:v>
                </c:pt>
                <c:pt idx="34">
                  <c:v>523096274.27269578</c:v>
                </c:pt>
                <c:pt idx="35">
                  <c:v>553670976.43103778</c:v>
                </c:pt>
                <c:pt idx="36">
                  <c:v>559593751.72843015</c:v>
                </c:pt>
                <c:pt idx="37">
                  <c:v>558940429.64091933</c:v>
                </c:pt>
                <c:pt idx="38">
                  <c:v>568943418.30912292</c:v>
                </c:pt>
                <c:pt idx="39">
                  <c:v>597593730.39166403</c:v>
                </c:pt>
                <c:pt idx="40">
                  <c:v>613580516.30393028</c:v>
                </c:pt>
                <c:pt idx="41">
                  <c:v>589943006.83193684</c:v>
                </c:pt>
                <c:pt idx="42">
                  <c:v>577140160.90688348</c:v>
                </c:pt>
                <c:pt idx="43">
                  <c:v>576704798.33444262</c:v>
                </c:pt>
                <c:pt idx="44">
                  <c:v>617905416.58829844</c:v>
                </c:pt>
                <c:pt idx="45">
                  <c:v>610703037.20151198</c:v>
                </c:pt>
                <c:pt idx="46">
                  <c:v>597117508.66960597</c:v>
                </c:pt>
                <c:pt idx="47">
                  <c:v>641459704.51892877</c:v>
                </c:pt>
                <c:pt idx="48">
                  <c:v>683154296.48369956</c:v>
                </c:pt>
                <c:pt idx="49">
                  <c:v>699549589.07943404</c:v>
                </c:pt>
                <c:pt idx="50">
                  <c:v>681843078.2094686</c:v>
                </c:pt>
                <c:pt idx="51">
                  <c:v>711415835.70088339</c:v>
                </c:pt>
                <c:pt idx="52">
                  <c:v>692111274.95647395</c:v>
                </c:pt>
                <c:pt idx="53">
                  <c:v>687058161.74787223</c:v>
                </c:pt>
                <c:pt idx="54">
                  <c:v>727165648.92304754</c:v>
                </c:pt>
                <c:pt idx="55">
                  <c:v>728335810.47396302</c:v>
                </c:pt>
                <c:pt idx="56">
                  <c:v>749913337.35469496</c:v>
                </c:pt>
                <c:pt idx="57">
                  <c:v>711433833.67058456</c:v>
                </c:pt>
                <c:pt idx="58">
                  <c:v>722150976.68496001</c:v>
                </c:pt>
                <c:pt idx="59">
                  <c:v>706856810.69218171</c:v>
                </c:pt>
                <c:pt idx="60">
                  <c:v>605323020.6535728</c:v>
                </c:pt>
                <c:pt idx="61">
                  <c:v>640975332.88754106</c:v>
                </c:pt>
                <c:pt idx="62">
                  <c:v>600410963.3735292</c:v>
                </c:pt>
                <c:pt idx="63">
                  <c:v>501744934.29817313</c:v>
                </c:pt>
                <c:pt idx="64">
                  <c:v>529348600.14930511</c:v>
                </c:pt>
                <c:pt idx="65">
                  <c:v>524654772.41490191</c:v>
                </c:pt>
                <c:pt idx="66">
                  <c:v>417654509.15983582</c:v>
                </c:pt>
                <c:pt idx="67">
                  <c:v>358054048.56202334</c:v>
                </c:pt>
                <c:pt idx="68">
                  <c:v>343097536.92372727</c:v>
                </c:pt>
                <c:pt idx="69">
                  <c:v>317864456.25092709</c:v>
                </c:pt>
                <c:pt idx="70">
                  <c:v>222382358.68803167</c:v>
                </c:pt>
                <c:pt idx="71">
                  <c:v>132589353.37069319</c:v>
                </c:pt>
                <c:pt idx="72">
                  <c:v>199292682.10714599</c:v>
                </c:pt>
                <c:pt idx="73">
                  <c:v>173202346.3032352</c:v>
                </c:pt>
                <c:pt idx="74">
                  <c:v>88724320.064408422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F5-4F4E-9A68-1FEB959DBBF5}"/>
            </c:ext>
          </c:extLst>
        </c:ser>
        <c:ser>
          <c:idx val="2"/>
          <c:order val="5"/>
          <c:tx>
            <c:v>Simulated Petroleum</c:v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'Analysis-Prediction'!$T$242:$T$316</c:f>
              <c:numCache>
                <c:formatCode>0</c:formatCode>
                <c:ptCount val="75"/>
                <c:pt idx="0">
                  <c:v>10409257</c:v>
                </c:pt>
                <c:pt idx="1">
                  <c:v>11841097</c:v>
                </c:pt>
                <c:pt idx="2">
                  <c:v>10039365</c:v>
                </c:pt>
                <c:pt idx="3">
                  <c:v>10553226</c:v>
                </c:pt>
                <c:pt idx="4">
                  <c:v>12911366</c:v>
                </c:pt>
                <c:pt idx="5">
                  <c:v>10478965</c:v>
                </c:pt>
                <c:pt idx="6">
                  <c:v>11818018</c:v>
                </c:pt>
                <c:pt idx="7">
                  <c:v>11415627</c:v>
                </c:pt>
                <c:pt idx="8">
                  <c:v>12510805.188999264</c:v>
                </c:pt>
                <c:pt idx="9">
                  <c:v>12177138.047379836</c:v>
                </c:pt>
                <c:pt idx="10">
                  <c:v>13838741.427471671</c:v>
                </c:pt>
                <c:pt idx="11">
                  <c:v>13796772.661457026</c:v>
                </c:pt>
                <c:pt idx="12">
                  <c:v>13796932.677505892</c:v>
                </c:pt>
                <c:pt idx="13">
                  <c:v>13802168.420016337</c:v>
                </c:pt>
                <c:pt idx="14">
                  <c:v>14348612.893563539</c:v>
                </c:pt>
                <c:pt idx="15">
                  <c:v>15568468.866721215</c:v>
                </c:pt>
                <c:pt idx="16">
                  <c:v>17746595.888774712</c:v>
                </c:pt>
                <c:pt idx="17">
                  <c:v>21613087.542887382</c:v>
                </c:pt>
                <c:pt idx="18">
                  <c:v>24596903.998633124</c:v>
                </c:pt>
                <c:pt idx="19">
                  <c:v>28430651.118908353</c:v>
                </c:pt>
                <c:pt idx="20">
                  <c:v>38083881.218391083</c:v>
                </c:pt>
                <c:pt idx="21">
                  <c:v>51150070.349017888</c:v>
                </c:pt>
                <c:pt idx="22">
                  <c:v>59173179.426925741</c:v>
                </c:pt>
                <c:pt idx="23">
                  <c:v>72956119.551265642</c:v>
                </c:pt>
                <c:pt idx="24">
                  <c:v>80591540.080900773</c:v>
                </c:pt>
                <c:pt idx="25">
                  <c:v>74060911.449092329</c:v>
                </c:pt>
                <c:pt idx="26">
                  <c:v>63707929.806385376</c:v>
                </c:pt>
                <c:pt idx="27">
                  <c:v>69953894.874768555</c:v>
                </c:pt>
                <c:pt idx="28">
                  <c:v>75126726.042732492</c:v>
                </c:pt>
                <c:pt idx="29">
                  <c:v>74902470.387199491</c:v>
                </c:pt>
                <c:pt idx="30">
                  <c:v>59310966.267557845</c:v>
                </c:pt>
                <c:pt idx="31">
                  <c:v>43631834.531542957</c:v>
                </c:pt>
                <c:pt idx="32">
                  <c:v>30922581.331475668</c:v>
                </c:pt>
                <c:pt idx="33">
                  <c:v>14083428.551665463</c:v>
                </c:pt>
                <c:pt idx="34">
                  <c:v>12508050.614917474</c:v>
                </c:pt>
                <c:pt idx="35">
                  <c:v>2859630.9908660133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F5-4F4E-9A68-1FEB959DBBF5}"/>
            </c:ext>
          </c:extLst>
        </c:ser>
        <c:ser>
          <c:idx val="4"/>
          <c:order val="6"/>
          <c:tx>
            <c:v>Simulated Natural Gas</c:v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'Analysis-Prediction'!$U$242:$U$316</c:f>
              <c:numCache>
                <c:formatCode>0</c:formatCode>
                <c:ptCount val="75"/>
                <c:pt idx="0">
                  <c:v>13202904</c:v>
                </c:pt>
                <c:pt idx="1">
                  <c:v>15094056</c:v>
                </c:pt>
                <c:pt idx="2">
                  <c:v>18333552</c:v>
                </c:pt>
                <c:pt idx="3">
                  <c:v>21842807.999999996</c:v>
                </c:pt>
                <c:pt idx="4">
                  <c:v>24822528</c:v>
                </c:pt>
                <c:pt idx="5">
                  <c:v>27971952</c:v>
                </c:pt>
                <c:pt idx="6">
                  <c:v>27678720</c:v>
                </c:pt>
                <c:pt idx="7">
                  <c:v>29743464</c:v>
                </c:pt>
                <c:pt idx="8">
                  <c:v>32066478.986580856</c:v>
                </c:pt>
                <c:pt idx="9">
                  <c:v>32933368.603126634</c:v>
                </c:pt>
                <c:pt idx="10">
                  <c:v>39067502.02134712</c:v>
                </c:pt>
                <c:pt idx="11">
                  <c:v>41349026.655300759</c:v>
                </c:pt>
                <c:pt idx="12">
                  <c:v>43656859.962103426</c:v>
                </c:pt>
                <c:pt idx="13">
                  <c:v>46989686.997581989</c:v>
                </c:pt>
                <c:pt idx="14">
                  <c:v>51194033.557191014</c:v>
                </c:pt>
                <c:pt idx="15">
                  <c:v>55467195.40092165</c:v>
                </c:pt>
                <c:pt idx="16">
                  <c:v>55399957.511893742</c:v>
                </c:pt>
                <c:pt idx="17">
                  <c:v>62179876.015945241</c:v>
                </c:pt>
                <c:pt idx="18">
                  <c:v>65277298.362938166</c:v>
                </c:pt>
                <c:pt idx="19">
                  <c:v>74513440.605469987</c:v>
                </c:pt>
                <c:pt idx="20">
                  <c:v>82537410.159587055</c:v>
                </c:pt>
                <c:pt idx="21">
                  <c:v>92525341.066184655</c:v>
                </c:pt>
                <c:pt idx="22">
                  <c:v>92183963.81860432</c:v>
                </c:pt>
                <c:pt idx="23">
                  <c:v>90865909.34382996</c:v>
                </c:pt>
                <c:pt idx="24">
                  <c:v>80672836.237761557</c:v>
                </c:pt>
                <c:pt idx="25">
                  <c:v>72832585.929228798</c:v>
                </c:pt>
                <c:pt idx="26">
                  <c:v>61247614.064657539</c:v>
                </c:pt>
                <c:pt idx="27">
                  <c:v>57953948.889350966</c:v>
                </c:pt>
                <c:pt idx="28">
                  <c:v>55623667.456308432</c:v>
                </c:pt>
                <c:pt idx="29">
                  <c:v>53434928.994398348</c:v>
                </c:pt>
                <c:pt idx="30">
                  <c:v>62147948.976280838</c:v>
                </c:pt>
                <c:pt idx="31">
                  <c:v>66997233.041700266</c:v>
                </c:pt>
                <c:pt idx="32">
                  <c:v>64399229.397932842</c:v>
                </c:pt>
                <c:pt idx="33">
                  <c:v>53509111.517548479</c:v>
                </c:pt>
                <c:pt idx="34">
                  <c:v>44908959.604627468</c:v>
                </c:pt>
                <c:pt idx="35">
                  <c:v>47250500.597457059</c:v>
                </c:pt>
                <c:pt idx="36">
                  <c:v>41052441.40248882</c:v>
                </c:pt>
                <c:pt idx="37">
                  <c:v>27770564.658441834</c:v>
                </c:pt>
                <c:pt idx="38">
                  <c:v>30261233.350746956</c:v>
                </c:pt>
                <c:pt idx="39">
                  <c:v>19302397.268382445</c:v>
                </c:pt>
                <c:pt idx="40">
                  <c:v>30292432.067519549</c:v>
                </c:pt>
                <c:pt idx="41">
                  <c:v>29488848.722123452</c:v>
                </c:pt>
                <c:pt idx="42">
                  <c:v>28445883.412542459</c:v>
                </c:pt>
                <c:pt idx="43">
                  <c:v>31689953.461529713</c:v>
                </c:pt>
                <c:pt idx="44">
                  <c:v>33804047.149595149</c:v>
                </c:pt>
                <c:pt idx="45">
                  <c:v>41819463.744858958</c:v>
                </c:pt>
                <c:pt idx="46">
                  <c:v>47229461.726127036</c:v>
                </c:pt>
                <c:pt idx="47">
                  <c:v>37111888.065431915</c:v>
                </c:pt>
                <c:pt idx="48">
                  <c:v>46397285.42398794</c:v>
                </c:pt>
                <c:pt idx="49">
                  <c:v>55078751.046164311</c:v>
                </c:pt>
                <c:pt idx="50">
                  <c:v>56305135.800426401</c:v>
                </c:pt>
                <c:pt idx="51">
                  <c:v>64331272.202076189</c:v>
                </c:pt>
                <c:pt idx="52">
                  <c:v>69004442.18310757</c:v>
                </c:pt>
                <c:pt idx="53">
                  <c:v>77878825.316678494</c:v>
                </c:pt>
                <c:pt idx="54">
                  <c:v>67938857.694734916</c:v>
                </c:pt>
                <c:pt idx="55">
                  <c:v>76174608.164545447</c:v>
                </c:pt>
                <c:pt idx="56">
                  <c:v>87166619.658714727</c:v>
                </c:pt>
                <c:pt idx="57">
                  <c:v>95974838.54567489</c:v>
                </c:pt>
                <c:pt idx="58">
                  <c:v>110021907.48412436</c:v>
                </c:pt>
                <c:pt idx="59">
                  <c:v>106438959.59436816</c:v>
                </c:pt>
                <c:pt idx="60">
                  <c:v>112716129.86047007</c:v>
                </c:pt>
                <c:pt idx="61">
                  <c:v>124385441.80358335</c:v>
                </c:pt>
                <c:pt idx="62">
                  <c:v>130083524.4818974</c:v>
                </c:pt>
                <c:pt idx="63">
                  <c:v>169158516.89569443</c:v>
                </c:pt>
                <c:pt idx="64">
                  <c:v>146331588.88569391</c:v>
                </c:pt>
                <c:pt idx="65">
                  <c:v>145223201.95432648</c:v>
                </c:pt>
                <c:pt idx="66">
                  <c:v>181232307.48593715</c:v>
                </c:pt>
                <c:pt idx="67">
                  <c:v>189378284.95754051</c:v>
                </c:pt>
                <c:pt idx="68">
                  <c:v>172569026.39065748</c:v>
                </c:pt>
                <c:pt idx="69">
                  <c:v>204376381.6323472</c:v>
                </c:pt>
                <c:pt idx="70">
                  <c:v>221742962.63113865</c:v>
                </c:pt>
                <c:pt idx="71">
                  <c:v>230878318.74495292</c:v>
                </c:pt>
                <c:pt idx="72">
                  <c:v>222056657.80808029</c:v>
                </c:pt>
                <c:pt idx="73">
                  <c:v>243041443.26972494</c:v>
                </c:pt>
                <c:pt idx="74">
                  <c:v>263374984.28567374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F5-4F4E-9A68-1FEB959DBBF5}"/>
            </c:ext>
          </c:extLst>
        </c:ser>
        <c:ser>
          <c:idx val="6"/>
          <c:order val="7"/>
          <c:tx>
            <c:v>Simulated Nuclear</c:v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'Analysis-Prediction'!$A$242:$A$316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'Analysis-Prediction'!$V$242:$V$316</c:f>
              <c:numCache>
                <c:formatCode>0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26617.572399999997</c:v>
                </c:pt>
                <c:pt idx="43">
                  <c:v>33079.642</c:v>
                </c:pt>
                <c:pt idx="44">
                  <c:v>34695.159399999997</c:v>
                </c:pt>
                <c:pt idx="45">
                  <c:v>31079.477600000002</c:v>
                </c:pt>
                <c:pt idx="46">
                  <c:v>39310.9234</c:v>
                </c:pt>
                <c:pt idx="47">
                  <c:v>35541.382800000007</c:v>
                </c:pt>
                <c:pt idx="48">
                  <c:v>37079.970800000003</c:v>
                </c:pt>
                <c:pt idx="49">
                  <c:v>29387.0308</c:v>
                </c:pt>
                <c:pt idx="50">
                  <c:v>45234.487200000003</c:v>
                </c:pt>
                <c:pt idx="51">
                  <c:v>39618.641000000003</c:v>
                </c:pt>
                <c:pt idx="52">
                  <c:v>40541.793800000007</c:v>
                </c:pt>
                <c:pt idx="53">
                  <c:v>44003.616800000003</c:v>
                </c:pt>
                <c:pt idx="54">
                  <c:v>47927.016200000005</c:v>
                </c:pt>
                <c:pt idx="55">
                  <c:v>38541.629399999998</c:v>
                </c:pt>
                <c:pt idx="56">
                  <c:v>44849.840200000006</c:v>
                </c:pt>
                <c:pt idx="57">
                  <c:v>39772.499800000005</c:v>
                </c:pt>
                <c:pt idx="58">
                  <c:v>35002.877</c:v>
                </c:pt>
                <c:pt idx="59">
                  <c:v>39464.782200000001</c:v>
                </c:pt>
                <c:pt idx="60">
                  <c:v>38003.123599999999</c:v>
                </c:pt>
                <c:pt idx="61">
                  <c:v>34079.724200000004</c:v>
                </c:pt>
                <c:pt idx="62">
                  <c:v>39157.064599999998</c:v>
                </c:pt>
                <c:pt idx="63">
                  <c:v>38080.053</c:v>
                </c:pt>
                <c:pt idx="64">
                  <c:v>32771.924400000004</c:v>
                </c:pt>
                <c:pt idx="65">
                  <c:v>38849.347000000002</c:v>
                </c:pt>
                <c:pt idx="66">
                  <c:v>36464.535600000003</c:v>
                </c:pt>
                <c:pt idx="67">
                  <c:v>32079.559799999999</c:v>
                </c:pt>
                <c:pt idx="68">
                  <c:v>35002.877</c:v>
                </c:pt>
                <c:pt idx="69">
                  <c:v>38772.417600000001</c:v>
                </c:pt>
                <c:pt idx="70">
                  <c:v>33233.500800000002</c:v>
                </c:pt>
                <c:pt idx="71">
                  <c:v>37387.688399999999</c:v>
                </c:pt>
                <c:pt idx="72">
                  <c:v>34156.653600000005</c:v>
                </c:pt>
                <c:pt idx="73">
                  <c:v>34156.653600000005</c:v>
                </c:pt>
                <c:pt idx="74">
                  <c:v>33772.006600000001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F5-4F4E-9A68-1FEB959DB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/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Fuel</a:t>
                </a:r>
                <a:r>
                  <a:rPr lang="en-US" sz="1200" baseline="0"/>
                  <a:t> Consumption</a:t>
                </a:r>
              </a:p>
              <a:p>
                <a:pPr>
                  <a:defRPr sz="1200"/>
                </a:pPr>
                <a:r>
                  <a:rPr lang="en-US" sz="1200" baseline="0"/>
                  <a:t>(Metric Tons)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100% Increase in Electricity Generation from Nuclear</a:t>
            </a:r>
          </a:p>
          <a:p>
            <a:pPr>
              <a:defRPr/>
            </a:pPr>
            <a:r>
              <a:rPr lang="en-US"/>
              <a:t>- Waste</a:t>
            </a:r>
            <a:r>
              <a:rPr lang="en-US" baseline="0"/>
              <a:t> Produced b</a:t>
            </a:r>
            <a:r>
              <a:rPr lang="en-US"/>
              <a:t>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'Combined Waste'!$A$2:$A$76</c15:sqref>
                  </c15:fullRef>
                </c:ext>
              </c:extLst>
              <c:f>'Combined Waste'!$A$22:$A$76</c:f>
              <c:numCache>
                <c:formatCode>0</c:formatCode>
                <c:ptCount val="55"/>
                <c:pt idx="0" formatCode="General">
                  <c:v>1969</c:v>
                </c:pt>
                <c:pt idx="1" formatCode="General">
                  <c:v>1970</c:v>
                </c:pt>
                <c:pt idx="2" formatCode="General">
                  <c:v>1971</c:v>
                </c:pt>
                <c:pt idx="3" formatCode="General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Waste'!$B$2:$B$76</c15:sqref>
                  </c15:fullRef>
                </c:ext>
              </c:extLst>
              <c:f>'Combined Waste'!$B$22:$B$76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823529000</c:v>
                </c:pt>
                <c:pt idx="5">
                  <c:v>811700000</c:v>
                </c:pt>
                <c:pt idx="6">
                  <c:v>835650000</c:v>
                </c:pt>
                <c:pt idx="7">
                  <c:v>924524000</c:v>
                </c:pt>
                <c:pt idx="8">
                  <c:v>976055000</c:v>
                </c:pt>
                <c:pt idx="9">
                  <c:v>973796000</c:v>
                </c:pt>
                <c:pt idx="10">
                  <c:v>1070969000</c:v>
                </c:pt>
                <c:pt idx="11">
                  <c:v>1153029000</c:v>
                </c:pt>
                <c:pt idx="12">
                  <c:v>1196855000</c:v>
                </c:pt>
                <c:pt idx="13">
                  <c:v>1196730000</c:v>
                </c:pt>
                <c:pt idx="14">
                  <c:v>1256694000</c:v>
                </c:pt>
                <c:pt idx="15">
                  <c:v>1333440000</c:v>
                </c:pt>
                <c:pt idx="16">
                  <c:v>1383158000</c:v>
                </c:pt>
                <c:pt idx="17">
                  <c:v>1373790000</c:v>
                </c:pt>
                <c:pt idx="18">
                  <c:v>1443194000</c:v>
                </c:pt>
                <c:pt idx="19">
                  <c:v>1507543000</c:v>
                </c:pt>
                <c:pt idx="20">
                  <c:v>1534865000</c:v>
                </c:pt>
                <c:pt idx="21">
                  <c:v>1546633000</c:v>
                </c:pt>
                <c:pt idx="22">
                  <c:v>1547351000</c:v>
                </c:pt>
                <c:pt idx="23">
                  <c:v>1568513000</c:v>
                </c:pt>
                <c:pt idx="24">
                  <c:v>1631779000</c:v>
                </c:pt>
                <c:pt idx="25">
                  <c:v>1637942000</c:v>
                </c:pt>
                <c:pt idx="26">
                  <c:v>1659996000</c:v>
                </c:pt>
                <c:pt idx="27">
                  <c:v>1751495000</c:v>
                </c:pt>
                <c:pt idx="28">
                  <c:v>1795994000</c:v>
                </c:pt>
                <c:pt idx="29">
                  <c:v>1826963000</c:v>
                </c:pt>
                <c:pt idx="30">
                  <c:v>1835150000</c:v>
                </c:pt>
                <c:pt idx="31">
                  <c:v>1926174000</c:v>
                </c:pt>
                <c:pt idx="32">
                  <c:v>1869118000</c:v>
                </c:pt>
                <c:pt idx="33">
                  <c:v>1888860000</c:v>
                </c:pt>
                <c:pt idx="34">
                  <c:v>1930200000</c:v>
                </c:pt>
                <c:pt idx="35">
                  <c:v>1941703000</c:v>
                </c:pt>
                <c:pt idx="36">
                  <c:v>1983033000</c:v>
                </c:pt>
                <c:pt idx="37">
                  <c:v>1952950000</c:v>
                </c:pt>
                <c:pt idx="38">
                  <c:v>1985958000</c:v>
                </c:pt>
                <c:pt idx="39">
                  <c:v>1958577000</c:v>
                </c:pt>
                <c:pt idx="40">
                  <c:v>1740155000</c:v>
                </c:pt>
                <c:pt idx="41">
                  <c:v>1827564000</c:v>
                </c:pt>
                <c:pt idx="42">
                  <c:v>1722660000</c:v>
                </c:pt>
                <c:pt idx="43">
                  <c:v>1511773000</c:v>
                </c:pt>
                <c:pt idx="44">
                  <c:v>1571303000</c:v>
                </c:pt>
                <c:pt idx="45">
                  <c:v>1568488000</c:v>
                </c:pt>
                <c:pt idx="46">
                  <c:v>1351475000</c:v>
                </c:pt>
                <c:pt idx="47">
                  <c:v>1241845000</c:v>
                </c:pt>
                <c:pt idx="48">
                  <c:v>1207022000</c:v>
                </c:pt>
                <c:pt idx="49">
                  <c:v>1153026000</c:v>
                </c:pt>
                <c:pt idx="50">
                  <c:v>973600000</c:v>
                </c:pt>
                <c:pt idx="51">
                  <c:v>788146000</c:v>
                </c:pt>
                <c:pt idx="52">
                  <c:v>909972000</c:v>
                </c:pt>
                <c:pt idx="53">
                  <c:v>851319000</c:v>
                </c:pt>
                <c:pt idx="54">
                  <c:v>694366000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CC7-434F-88D3-574EFA2BC112}"/>
            </c:ext>
          </c:extLst>
        </c:ser>
        <c:ser>
          <c:idx val="1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'Combined Waste'!$A$2:$A$76</c15:sqref>
                  </c15:fullRef>
                </c:ext>
              </c:extLst>
              <c:f>'Combined Waste'!$A$22:$A$76</c:f>
              <c:numCache>
                <c:formatCode>0</c:formatCode>
                <c:ptCount val="55"/>
                <c:pt idx="0" formatCode="General">
                  <c:v>1969</c:v>
                </c:pt>
                <c:pt idx="1" formatCode="General">
                  <c:v>1970</c:v>
                </c:pt>
                <c:pt idx="2" formatCode="General">
                  <c:v>1971</c:v>
                </c:pt>
                <c:pt idx="3" formatCode="General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Waste'!$G$2:$G$76</c15:sqref>
                  </c15:fullRef>
                </c:ext>
              </c:extLst>
              <c:f>'Combined Waste'!$G$22:$G$76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263940000</c:v>
                </c:pt>
                <c:pt idx="5">
                  <c:v>252766000</c:v>
                </c:pt>
                <c:pt idx="6">
                  <c:v>237470000</c:v>
                </c:pt>
                <c:pt idx="7">
                  <c:v>260821000.00000003</c:v>
                </c:pt>
                <c:pt idx="8">
                  <c:v>292566000</c:v>
                </c:pt>
                <c:pt idx="9">
                  <c:v>299325000</c:v>
                </c:pt>
                <c:pt idx="10">
                  <c:v>246524000</c:v>
                </c:pt>
                <c:pt idx="11">
                  <c:v>197686000</c:v>
                </c:pt>
                <c:pt idx="12">
                  <c:v>165291000</c:v>
                </c:pt>
                <c:pt idx="13">
                  <c:v>117733000</c:v>
                </c:pt>
                <c:pt idx="14">
                  <c:v>116024000</c:v>
                </c:pt>
                <c:pt idx="15">
                  <c:v>96683000</c:v>
                </c:pt>
                <c:pt idx="16">
                  <c:v>81978000</c:v>
                </c:pt>
                <c:pt idx="17">
                  <c:v>109183000</c:v>
                </c:pt>
                <c:pt idx="18">
                  <c:v>94563000</c:v>
                </c:pt>
                <c:pt idx="19">
                  <c:v>117611000</c:v>
                </c:pt>
                <c:pt idx="20">
                  <c:v>128139000.00000001</c:v>
                </c:pt>
                <c:pt idx="21">
                  <c:v>97539000</c:v>
                </c:pt>
                <c:pt idx="22">
                  <c:v>90679000</c:v>
                </c:pt>
                <c:pt idx="23">
                  <c:v>75528000</c:v>
                </c:pt>
                <c:pt idx="24">
                  <c:v>86416000</c:v>
                </c:pt>
                <c:pt idx="25">
                  <c:v>81247000</c:v>
                </c:pt>
                <c:pt idx="26">
                  <c:v>58712000</c:v>
                </c:pt>
                <c:pt idx="27">
                  <c:v>63397000</c:v>
                </c:pt>
                <c:pt idx="28">
                  <c:v>72208000</c:v>
                </c:pt>
                <c:pt idx="29">
                  <c:v>101264000</c:v>
                </c:pt>
                <c:pt idx="30">
                  <c:v>93834000</c:v>
                </c:pt>
                <c:pt idx="31">
                  <c:v>88525000</c:v>
                </c:pt>
                <c:pt idx="32">
                  <c:v>98562000</c:v>
                </c:pt>
                <c:pt idx="33">
                  <c:v>76856000</c:v>
                </c:pt>
                <c:pt idx="34">
                  <c:v>95129000</c:v>
                </c:pt>
                <c:pt idx="35">
                  <c:v>95847000</c:v>
                </c:pt>
                <c:pt idx="36">
                  <c:v>97969000</c:v>
                </c:pt>
                <c:pt idx="37">
                  <c:v>53278000</c:v>
                </c:pt>
                <c:pt idx="38">
                  <c:v>52966000</c:v>
                </c:pt>
                <c:pt idx="39">
                  <c:v>38388000</c:v>
                </c:pt>
                <c:pt idx="40">
                  <c:v>32213000</c:v>
                </c:pt>
                <c:pt idx="41">
                  <c:v>31430000</c:v>
                </c:pt>
                <c:pt idx="42">
                  <c:v>25833000</c:v>
                </c:pt>
                <c:pt idx="43">
                  <c:v>18334000</c:v>
                </c:pt>
                <c:pt idx="44">
                  <c:v>22421000</c:v>
                </c:pt>
                <c:pt idx="45">
                  <c:v>25305000</c:v>
                </c:pt>
                <c:pt idx="46">
                  <c:v>23675000</c:v>
                </c:pt>
                <c:pt idx="47">
                  <c:v>21458000</c:v>
                </c:pt>
                <c:pt idx="48">
                  <c:v>18922000</c:v>
                </c:pt>
                <c:pt idx="49">
                  <c:v>22216000</c:v>
                </c:pt>
                <c:pt idx="50">
                  <c:v>16161999.999999998</c:v>
                </c:pt>
                <c:pt idx="51">
                  <c:v>16167000.000000002</c:v>
                </c:pt>
                <c:pt idx="52">
                  <c:v>17715000</c:v>
                </c:pt>
                <c:pt idx="53">
                  <c:v>20524000</c:v>
                </c:pt>
                <c:pt idx="54">
                  <c:v>14710000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CC7-434F-88D3-574EFA2BC112}"/>
            </c:ext>
          </c:extLst>
        </c:ser>
        <c:ser>
          <c:idx val="3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'Combined Waste'!$A$2:$A$76</c15:sqref>
                  </c15:fullRef>
                </c:ext>
              </c:extLst>
              <c:f>'Combined Waste'!$A$22:$A$76</c:f>
              <c:numCache>
                <c:formatCode>0</c:formatCode>
                <c:ptCount val="55"/>
                <c:pt idx="0" formatCode="General">
                  <c:v>1969</c:v>
                </c:pt>
                <c:pt idx="1" formatCode="General">
                  <c:v>1970</c:v>
                </c:pt>
                <c:pt idx="2" formatCode="General">
                  <c:v>1971</c:v>
                </c:pt>
                <c:pt idx="3" formatCode="General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Waste'!$C$2:$C$76</c15:sqref>
                  </c15:fullRef>
                </c:ext>
              </c:extLst>
              <c:f>'Combined Waste'!$C$22:$C$76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198720000</c:v>
                </c:pt>
                <c:pt idx="5">
                  <c:v>186587000</c:v>
                </c:pt>
                <c:pt idx="6">
                  <c:v>171773000</c:v>
                </c:pt>
                <c:pt idx="7">
                  <c:v>167105000</c:v>
                </c:pt>
                <c:pt idx="8">
                  <c:v>174104000</c:v>
                </c:pt>
                <c:pt idx="9">
                  <c:v>174795000</c:v>
                </c:pt>
                <c:pt idx="10">
                  <c:v>191545000</c:v>
                </c:pt>
                <c:pt idx="11">
                  <c:v>200316000</c:v>
                </c:pt>
                <c:pt idx="12">
                  <c:v>197788000</c:v>
                </c:pt>
                <c:pt idx="13">
                  <c:v>175599000</c:v>
                </c:pt>
                <c:pt idx="14">
                  <c:v>157594000</c:v>
                </c:pt>
                <c:pt idx="15">
                  <c:v>169588000</c:v>
                </c:pt>
                <c:pt idx="16">
                  <c:v>166191000</c:v>
                </c:pt>
                <c:pt idx="17">
                  <c:v>141579000</c:v>
                </c:pt>
                <c:pt idx="18">
                  <c:v>154602000</c:v>
                </c:pt>
                <c:pt idx="19">
                  <c:v>142763000</c:v>
                </c:pt>
                <c:pt idx="20">
                  <c:v>168210000</c:v>
                </c:pt>
                <c:pt idx="21">
                  <c:v>175419000</c:v>
                </c:pt>
                <c:pt idx="22">
                  <c:v>178944000</c:v>
                </c:pt>
                <c:pt idx="23">
                  <c:v>186051000</c:v>
                </c:pt>
                <c:pt idx="24">
                  <c:v>187558000</c:v>
                </c:pt>
                <c:pt idx="25">
                  <c:v>210876000</c:v>
                </c:pt>
                <c:pt idx="26">
                  <c:v>228248000</c:v>
                </c:pt>
                <c:pt idx="27">
                  <c:v>204929000</c:v>
                </c:pt>
                <c:pt idx="28">
                  <c:v>218886000</c:v>
                </c:pt>
                <c:pt idx="29">
                  <c:v>247692000</c:v>
                </c:pt>
                <c:pt idx="30">
                  <c:v>259911999.99999997</c:v>
                </c:pt>
                <c:pt idx="31">
                  <c:v>280849000</c:v>
                </c:pt>
                <c:pt idx="32">
                  <c:v>289389000</c:v>
                </c:pt>
                <c:pt idx="33">
                  <c:v>305968000</c:v>
                </c:pt>
                <c:pt idx="34">
                  <c:v>278156000</c:v>
                </c:pt>
                <c:pt idx="35">
                  <c:v>296849000</c:v>
                </c:pt>
                <c:pt idx="36">
                  <c:v>318891000</c:v>
                </c:pt>
                <c:pt idx="37">
                  <c:v>338010000</c:v>
                </c:pt>
                <c:pt idx="38">
                  <c:v>371418000</c:v>
                </c:pt>
                <c:pt idx="39">
                  <c:v>362070000</c:v>
                </c:pt>
                <c:pt idx="40">
                  <c:v>372585000</c:v>
                </c:pt>
                <c:pt idx="41">
                  <c:v>399668000</c:v>
                </c:pt>
                <c:pt idx="42">
                  <c:v>409467000</c:v>
                </c:pt>
                <c:pt idx="43">
                  <c:v>492726000</c:v>
                </c:pt>
                <c:pt idx="44">
                  <c:v>444109000</c:v>
                </c:pt>
                <c:pt idx="45">
                  <c:v>443030000</c:v>
                </c:pt>
                <c:pt idx="46">
                  <c:v>525208999.99999994</c:v>
                </c:pt>
                <c:pt idx="47">
                  <c:v>545042000</c:v>
                </c:pt>
                <c:pt idx="48">
                  <c:v>505566000</c:v>
                </c:pt>
                <c:pt idx="49">
                  <c:v>577857000</c:v>
                </c:pt>
                <c:pt idx="50">
                  <c:v>616846000</c:v>
                </c:pt>
                <c:pt idx="51">
                  <c:v>634908000</c:v>
                </c:pt>
                <c:pt idx="52">
                  <c:v>612835000</c:v>
                </c:pt>
                <c:pt idx="53">
                  <c:v>659214000</c:v>
                </c:pt>
                <c:pt idx="54">
                  <c:v>704449000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CC7-434F-88D3-574EFA2BC112}"/>
            </c:ext>
          </c:extLst>
        </c:ser>
        <c:ser>
          <c:idx val="5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'Combined Waste'!$A$2:$A$76</c15:sqref>
                  </c15:fullRef>
                </c:ext>
              </c:extLst>
              <c:f>'Combined Waste'!$A$22:$A$76</c:f>
              <c:numCache>
                <c:formatCode>0</c:formatCode>
                <c:ptCount val="55"/>
                <c:pt idx="0" formatCode="General">
                  <c:v>1969</c:v>
                </c:pt>
                <c:pt idx="1" formatCode="General">
                  <c:v>1970</c:v>
                </c:pt>
                <c:pt idx="2" formatCode="General">
                  <c:v>1971</c:v>
                </c:pt>
                <c:pt idx="3" formatCode="General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Waste'!$K$2:$K$76</c15:sqref>
                  </c15:fullRef>
                </c:ext>
              </c:extLst>
              <c:f>'Combined Waste'!$K$22:$K$76</c:f>
              <c:numCache>
                <c:formatCode>0</c:formatCode>
                <c:ptCount val="55"/>
                <c:pt idx="0" formatCode="0.00">
                  <c:v>9.6</c:v>
                </c:pt>
                <c:pt idx="1" formatCode="0.00">
                  <c:v>44.6</c:v>
                </c:pt>
                <c:pt idx="2" formatCode="0.00">
                  <c:v>103.9</c:v>
                </c:pt>
                <c:pt idx="3" formatCode="0.00">
                  <c:v>228.9</c:v>
                </c:pt>
                <c:pt idx="4" formatCode="0.00">
                  <c:v>157.69999999999999</c:v>
                </c:pt>
                <c:pt idx="5" formatCode="0.00">
                  <c:v>445.9</c:v>
                </c:pt>
                <c:pt idx="6" formatCode="0.00">
                  <c:v>574.4</c:v>
                </c:pt>
                <c:pt idx="7" formatCode="0.00">
                  <c:v>663.7</c:v>
                </c:pt>
                <c:pt idx="8" formatCode="0.00">
                  <c:v>842.8</c:v>
                </c:pt>
                <c:pt idx="9" formatCode="0.00">
                  <c:v>1082</c:v>
                </c:pt>
                <c:pt idx="10" formatCode="0.00">
                  <c:v>1108.5999999999999</c:v>
                </c:pt>
                <c:pt idx="11" formatCode="0.00">
                  <c:v>1237.5</c:v>
                </c:pt>
                <c:pt idx="12" formatCode="0.00">
                  <c:v>1116.8</c:v>
                </c:pt>
                <c:pt idx="13" formatCode="0.00">
                  <c:v>997.1</c:v>
                </c:pt>
                <c:pt idx="14" formatCode="0.00">
                  <c:v>1251</c:v>
                </c:pt>
                <c:pt idx="15" formatCode="0.00">
                  <c:v>1337.2</c:v>
                </c:pt>
                <c:pt idx="16" formatCode="0.00">
                  <c:v>1402</c:v>
                </c:pt>
                <c:pt idx="17" formatCode="0.00">
                  <c:v>1437.4</c:v>
                </c:pt>
                <c:pt idx="18" formatCode="0.00">
                  <c:v>1692.5</c:v>
                </c:pt>
                <c:pt idx="19" formatCode="0.00">
                  <c:v>1629.1</c:v>
                </c:pt>
                <c:pt idx="20" formatCode="0.00">
                  <c:v>1876.5</c:v>
                </c:pt>
                <c:pt idx="21" formatCode="0.00">
                  <c:v>2161.3000000000002</c:v>
                </c:pt>
                <c:pt idx="22" formatCode="0.00">
                  <c:v>1745.8</c:v>
                </c:pt>
                <c:pt idx="23" formatCode="0.00">
                  <c:v>2255.9</c:v>
                </c:pt>
                <c:pt idx="24" formatCode="0.00">
                  <c:v>2155.1</c:v>
                </c:pt>
                <c:pt idx="25" formatCode="0.00">
                  <c:v>1852</c:v>
                </c:pt>
                <c:pt idx="26" formatCode="0.00">
                  <c:v>2406.5</c:v>
                </c:pt>
                <c:pt idx="27" formatCode="0.00">
                  <c:v>2339.4</c:v>
                </c:pt>
                <c:pt idx="28" formatCode="0.00">
                  <c:v>2148.9</c:v>
                </c:pt>
                <c:pt idx="29" formatCode="0.00">
                  <c:v>1596.5</c:v>
                </c:pt>
                <c:pt idx="30" formatCode="0.00">
                  <c:v>2308.3000000000002</c:v>
                </c:pt>
                <c:pt idx="31" formatCode="0.00">
                  <c:v>2168.4</c:v>
                </c:pt>
                <c:pt idx="32" formatCode="0.00">
                  <c:v>1887.9</c:v>
                </c:pt>
                <c:pt idx="33" formatCode="0.00">
                  <c:v>2348</c:v>
                </c:pt>
                <c:pt idx="34" formatCode="0.00">
                  <c:v>2365.4</c:v>
                </c:pt>
                <c:pt idx="35" formatCode="0.00">
                  <c:v>1930.8</c:v>
                </c:pt>
                <c:pt idx="36" formatCode="0.00">
                  <c:v>2332.6</c:v>
                </c:pt>
                <c:pt idx="37" formatCode="0.00">
                  <c:v>2234.6</c:v>
                </c:pt>
                <c:pt idx="38" formatCode="0.00">
                  <c:v>2032.8</c:v>
                </c:pt>
                <c:pt idx="39" formatCode="0.00">
                  <c:v>2338</c:v>
                </c:pt>
                <c:pt idx="40" formatCode="0.00">
                  <c:v>2389.5</c:v>
                </c:pt>
                <c:pt idx="41" formatCode="0.00">
                  <c:v>2059.4</c:v>
                </c:pt>
                <c:pt idx="42" formatCode="0.00">
                  <c:v>2309.8000000000002</c:v>
                </c:pt>
                <c:pt idx="43" formatCode="0.00">
                  <c:v>2400.5</c:v>
                </c:pt>
                <c:pt idx="44" formatCode="0.00">
                  <c:v>1940.6</c:v>
                </c:pt>
                <c:pt idx="45" formatCode="0.00">
                  <c:v>2333</c:v>
                </c:pt>
                <c:pt idx="46" formatCode="0.00">
                  <c:v>2235.1999999999998</c:v>
                </c:pt>
                <c:pt idx="47" formatCode="0.00">
                  <c:v>1923.1</c:v>
                </c:pt>
                <c:pt idx="48" formatCode="0.00">
                  <c:v>2191.9</c:v>
                </c:pt>
                <c:pt idx="49" formatCode="0.00">
                  <c:v>2382.9</c:v>
                </c:pt>
                <c:pt idx="50" formatCode="0.00">
                  <c:v>2188</c:v>
                </c:pt>
                <c:pt idx="51" formatCode="0.00">
                  <c:v>2387</c:v>
                </c:pt>
                <c:pt idx="52" formatCode="0.00">
                  <c:v>2149.8000000000002</c:v>
                </c:pt>
                <c:pt idx="53" formatCode="0.00">
                  <c:v>2225.4</c:v>
                </c:pt>
                <c:pt idx="54" formatCode="General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CC7-434F-88D3-574EFA2BC112}"/>
            </c:ext>
          </c:extLst>
        </c:ser>
        <c:ser>
          <c:idx val="11"/>
          <c:order val="5"/>
          <c:tx>
            <c:v>Simulated Coal</c:v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'Analysis-Prediction'!$A$242:$A$316</c15:sqref>
                  </c15:fullRef>
                </c:ext>
              </c:extLst>
              <c:f>'Analysis-Prediction'!$A$262:$A$316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'Analysis-Prediction'!$O$242:$O$316</c15:sqref>
                  </c15:fullRef>
                </c:ext>
              </c:extLst>
              <c:f>'Analysis-Prediction'!$O$262:$O$316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796494398.66598439</c:v>
                </c:pt>
                <c:pt idx="5">
                  <c:v>774475458.01120245</c:v>
                </c:pt>
                <c:pt idx="6">
                  <c:v>779303769.95824635</c:v>
                </c:pt>
                <c:pt idx="7">
                  <c:v>862162893.84664214</c:v>
                </c:pt>
                <c:pt idx="8">
                  <c:v>893205067.41219187</c:v>
                </c:pt>
                <c:pt idx="9">
                  <c:v>881845402.04206264</c:v>
                </c:pt>
                <c:pt idx="10">
                  <c:v>986239305.94963074</c:v>
                </c:pt>
                <c:pt idx="11">
                  <c:v>1069938744.9253583</c:v>
                </c:pt>
                <c:pt idx="12">
                  <c:v>1106443384.0863149</c:v>
                </c:pt>
                <c:pt idx="13">
                  <c:v>1102098558.2809572</c:v>
                </c:pt>
                <c:pt idx="14">
                  <c:v>1159013845.7849786</c:v>
                </c:pt>
                <c:pt idx="15">
                  <c:v>1224899604.1998522</c:v>
                </c:pt>
                <c:pt idx="16">
                  <c:v>1229671534.4181831</c:v>
                </c:pt>
                <c:pt idx="17">
                  <c:v>1235561086.4717405</c:v>
                </c:pt>
                <c:pt idx="18">
                  <c:v>1260775203.1381295</c:v>
                </c:pt>
                <c:pt idx="19">
                  <c:v>1309477262.5043316</c:v>
                </c:pt>
                <c:pt idx="20">
                  <c:v>1344379865.1801393</c:v>
                </c:pt>
                <c:pt idx="21">
                  <c:v>1285228298.6029432</c:v>
                </c:pt>
                <c:pt idx="22">
                  <c:v>1255822138.7643137</c:v>
                </c:pt>
                <c:pt idx="23">
                  <c:v>1254087033.9525578</c:v>
                </c:pt>
                <c:pt idx="24">
                  <c:v>1336440254.9368851</c:v>
                </c:pt>
                <c:pt idx="25">
                  <c:v>1315241003.0075755</c:v>
                </c:pt>
                <c:pt idx="26">
                  <c:v>1285092718.3907716</c:v>
                </c:pt>
                <c:pt idx="27">
                  <c:v>1380792977.975877</c:v>
                </c:pt>
                <c:pt idx="28">
                  <c:v>1467901514.7351933</c:v>
                </c:pt>
                <c:pt idx="29">
                  <c:v>1504144079.5251381</c:v>
                </c:pt>
                <c:pt idx="30">
                  <c:v>1465908206.6698203</c:v>
                </c:pt>
                <c:pt idx="31">
                  <c:v>1532234827.214051</c:v>
                </c:pt>
                <c:pt idx="32">
                  <c:v>1478580226.9560349</c:v>
                </c:pt>
                <c:pt idx="33">
                  <c:v>1463449725.7599883</c:v>
                </c:pt>
                <c:pt idx="34">
                  <c:v>1539301504.6226237</c:v>
                </c:pt>
                <c:pt idx="35">
                  <c:v>1533947486.8849142</c:v>
                </c:pt>
                <c:pt idx="36">
                  <c:v>1580023911.3839498</c:v>
                </c:pt>
                <c:pt idx="37">
                  <c:v>1491809677.878233</c:v>
                </c:pt>
                <c:pt idx="38">
                  <c:v>1512611012.7902508</c:v>
                </c:pt>
                <c:pt idx="39">
                  <c:v>1466563487.5784407</c:v>
                </c:pt>
                <c:pt idx="40">
                  <c:v>1243672488.261209</c:v>
                </c:pt>
                <c:pt idx="41">
                  <c:v>1324311646.3786948</c:v>
                </c:pt>
                <c:pt idx="42">
                  <c:v>1222675015.9190216</c:v>
                </c:pt>
                <c:pt idx="43">
                  <c:v>1015273629.9481466</c:v>
                </c:pt>
                <c:pt idx="44">
                  <c:v>1068656307.7064061</c:v>
                </c:pt>
                <c:pt idx="45">
                  <c:v>1065178790.2092298</c:v>
                </c:pt>
                <c:pt idx="46">
                  <c:v>842581382.79196203</c:v>
                </c:pt>
                <c:pt idx="47">
                  <c:v>722329810.76513362</c:v>
                </c:pt>
                <c:pt idx="48">
                  <c:v>686467468.17373753</c:v>
                </c:pt>
                <c:pt idx="49">
                  <c:v>634012887.76503408</c:v>
                </c:pt>
                <c:pt idx="50">
                  <c:v>443112820.76669741</c:v>
                </c:pt>
                <c:pt idx="51">
                  <c:v>264305152.72699109</c:v>
                </c:pt>
                <c:pt idx="52">
                  <c:v>398666197.5650034</c:v>
                </c:pt>
                <c:pt idx="53">
                  <c:v>343749403.55881035</c:v>
                </c:pt>
                <c:pt idx="54">
                  <c:v>175385672.01295459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C7-434F-88D3-574EFA2BC112}"/>
            </c:ext>
          </c:extLst>
        </c:ser>
        <c:ser>
          <c:idx val="2"/>
          <c:order val="6"/>
          <c:tx>
            <c:v>Simulated Petroleum</c:v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'Analysis-Prediction'!$A$242:$A$316</c15:sqref>
                  </c15:fullRef>
                </c:ext>
              </c:extLst>
              <c:f>'Analysis-Prediction'!$A$262:$A$316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'Analysis-Prediction'!$P$242:$P$316</c15:sqref>
                  </c15:fullRef>
                </c:ext>
              </c:extLst>
              <c:f>'Analysis-Prediction'!$P$262:$P$316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240575315.93282935</c:v>
                </c:pt>
                <c:pt idx="5">
                  <c:v>220854768.71936283</c:v>
                </c:pt>
                <c:pt idx="6">
                  <c:v>190236628.81260329</c:v>
                </c:pt>
                <c:pt idx="7">
                  <c:v>208898435.32617411</c:v>
                </c:pt>
                <c:pt idx="8">
                  <c:v>224257551.75588244</c:v>
                </c:pt>
                <c:pt idx="9">
                  <c:v>223781026.42207402</c:v>
                </c:pt>
                <c:pt idx="10">
                  <c:v>177444907.15442353</c:v>
                </c:pt>
                <c:pt idx="11">
                  <c:v>130418782.88774264</c:v>
                </c:pt>
                <c:pt idx="12">
                  <c:v>92510089.285993621</c:v>
                </c:pt>
                <c:pt idx="13">
                  <c:v>42137377.743370593</c:v>
                </c:pt>
                <c:pt idx="14">
                  <c:v>37422094.963097669</c:v>
                </c:pt>
                <c:pt idx="15">
                  <c:v>8551385.4714254141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C7-434F-88D3-574EFA2BC112}"/>
            </c:ext>
          </c:extLst>
        </c:ser>
        <c:ser>
          <c:idx val="4"/>
          <c:order val="7"/>
          <c:tx>
            <c:v>Simulated Natural Gas</c:v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'Analysis-Prediction'!$A$242:$A$316</c15:sqref>
                  </c15:fullRef>
                </c:ext>
              </c:extLst>
              <c:f>'Analysis-Prediction'!$A$262:$A$316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'Analysis-Prediction'!$Q$242:$Q$316</c15:sqref>
                  </c15:fullRef>
                </c:ext>
              </c:extLst>
              <c:f>'Analysis-Prediction'!$Q$262:$Q$316</c:f>
              <c:numCache>
                <c:formatCode>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182497184.29862469</c:v>
                </c:pt>
                <c:pt idx="5">
                  <c:v>164439013.85936019</c:v>
                </c:pt>
                <c:pt idx="6">
                  <c:v>138824536.00435981</c:v>
                </c:pt>
                <c:pt idx="7">
                  <c:v>130974920.99027224</c:v>
                </c:pt>
                <c:pt idx="8">
                  <c:v>126445420.20260307</c:v>
                </c:pt>
                <c:pt idx="9">
                  <c:v>122060526.74439123</c:v>
                </c:pt>
                <c:pt idx="10">
                  <c:v>142100587.87109306</c:v>
                </c:pt>
                <c:pt idx="11">
                  <c:v>151888625.87616274</c:v>
                </c:pt>
                <c:pt idx="12">
                  <c:v>145797343.37428147</c:v>
                </c:pt>
                <c:pt idx="13">
                  <c:v>121377745.54570247</c:v>
                </c:pt>
                <c:pt idx="14">
                  <c:v>101310390.2959206</c:v>
                </c:pt>
                <c:pt idx="15">
                  <c:v>107310579.26292402</c:v>
                </c:pt>
                <c:pt idx="16">
                  <c:v>93385351.860218376</c:v>
                </c:pt>
                <c:pt idx="17">
                  <c:v>62951091.59755557</c:v>
                </c:pt>
                <c:pt idx="18">
                  <c:v>68541422.055080667</c:v>
                </c:pt>
                <c:pt idx="19">
                  <c:v>43564630.271750875</c:v>
                </c:pt>
                <c:pt idx="20">
                  <c:v>68373452.789490238</c:v>
                </c:pt>
                <c:pt idx="21">
                  <c:v>66429273.025920942</c:v>
                </c:pt>
                <c:pt idx="22">
                  <c:v>63961792.478393376</c:v>
                </c:pt>
                <c:pt idx="23">
                  <c:v>71251064.926141664</c:v>
                </c:pt>
                <c:pt idx="24">
                  <c:v>76065989.247901931</c:v>
                </c:pt>
                <c:pt idx="25">
                  <c:v>94155640.495769486</c:v>
                </c:pt>
                <c:pt idx="26">
                  <c:v>106022699.77084453</c:v>
                </c:pt>
                <c:pt idx="27">
                  <c:v>83240301.728371024</c:v>
                </c:pt>
                <c:pt idx="28">
                  <c:v>104102177.24896534</c:v>
                </c:pt>
                <c:pt idx="29">
                  <c:v>123889508.62063873</c:v>
                </c:pt>
                <c:pt idx="30">
                  <c:v>126519748.98387784</c:v>
                </c:pt>
                <c:pt idx="31">
                  <c:v>144594771.23943317</c:v>
                </c:pt>
                <c:pt idx="32">
                  <c:v>155746922.21360013</c:v>
                </c:pt>
                <c:pt idx="33">
                  <c:v>175047463.72402307</c:v>
                </c:pt>
                <c:pt idx="34">
                  <c:v>153333412.04584977</c:v>
                </c:pt>
                <c:pt idx="35">
                  <c:v>172441870.33610621</c:v>
                </c:pt>
                <c:pt idx="36">
                  <c:v>197336029.56355646</c:v>
                </c:pt>
                <c:pt idx="37">
                  <c:v>217239458.11987084</c:v>
                </c:pt>
                <c:pt idx="38">
                  <c:v>248877356.05703354</c:v>
                </c:pt>
                <c:pt idx="39">
                  <c:v>240802862.91174161</c:v>
                </c:pt>
                <c:pt idx="40">
                  <c:v>254614633.13492054</c:v>
                </c:pt>
                <c:pt idx="41">
                  <c:v>280400492.45397252</c:v>
                </c:pt>
                <c:pt idx="42">
                  <c:v>293030290.04171473</c:v>
                </c:pt>
                <c:pt idx="43">
                  <c:v>381181598.73655683</c:v>
                </c:pt>
                <c:pt idx="44">
                  <c:v>330592070.33939964</c:v>
                </c:pt>
                <c:pt idx="45">
                  <c:v>329089825.93005806</c:v>
                </c:pt>
                <c:pt idx="46">
                  <c:v>412554073.91988778</c:v>
                </c:pt>
                <c:pt idx="47">
                  <c:v>430714105.16786134</c:v>
                </c:pt>
                <c:pt idx="48">
                  <c:v>392335457.48972648</c:v>
                </c:pt>
                <c:pt idx="49">
                  <c:v>464261005.42810148</c:v>
                </c:pt>
                <c:pt idx="50">
                  <c:v>504384556.08611459</c:v>
                </c:pt>
                <c:pt idx="51">
                  <c:v>525095936.62420928</c:v>
                </c:pt>
                <c:pt idx="52">
                  <c:v>504976315.83792514</c:v>
                </c:pt>
                <c:pt idx="53">
                  <c:v>552094879.74037671</c:v>
                </c:pt>
                <c:pt idx="54">
                  <c:v>597408798.22948539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CC7-434F-88D3-574EFA2BC112}"/>
            </c:ext>
          </c:extLst>
        </c:ser>
        <c:ser>
          <c:idx val="6"/>
          <c:order val="8"/>
          <c:tx>
            <c:v>Simulated Nuclear</c:v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'Analysis-Prediction'!$A$242:$A$316</c15:sqref>
                  </c15:fullRef>
                </c:ext>
              </c:extLst>
              <c:f>'Analysis-Prediction'!$A$262:$A$316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'Analysis-Prediction'!$R$242:$R$316</c15:sqref>
                  </c15:fullRef>
                </c:ext>
              </c:extLst>
              <c:f>'Analysis-Prediction'!$R$262:$R$316</c:f>
              <c:numCache>
                <c:formatCode>0</c:formatCode>
                <c:ptCount val="55"/>
                <c:pt idx="0">
                  <c:v>19.2</c:v>
                </c:pt>
                <c:pt idx="1">
                  <c:v>89.2</c:v>
                </c:pt>
                <c:pt idx="2">
                  <c:v>207.8</c:v>
                </c:pt>
                <c:pt idx="3">
                  <c:v>457.8</c:v>
                </c:pt>
                <c:pt idx="4">
                  <c:v>315.39999999999998</c:v>
                </c:pt>
                <c:pt idx="5">
                  <c:v>891.8</c:v>
                </c:pt>
                <c:pt idx="6">
                  <c:v>1148.8</c:v>
                </c:pt>
                <c:pt idx="7">
                  <c:v>1327.4</c:v>
                </c:pt>
                <c:pt idx="8">
                  <c:v>1685.5999999999997</c:v>
                </c:pt>
                <c:pt idx="9">
                  <c:v>2164</c:v>
                </c:pt>
                <c:pt idx="10">
                  <c:v>2217.1999999999998</c:v>
                </c:pt>
                <c:pt idx="11">
                  <c:v>2475</c:v>
                </c:pt>
                <c:pt idx="12">
                  <c:v>2233.6</c:v>
                </c:pt>
                <c:pt idx="13">
                  <c:v>1994.2</c:v>
                </c:pt>
                <c:pt idx="14">
                  <c:v>2502</c:v>
                </c:pt>
                <c:pt idx="15">
                  <c:v>2674.4</c:v>
                </c:pt>
                <c:pt idx="16">
                  <c:v>2804</c:v>
                </c:pt>
                <c:pt idx="17">
                  <c:v>2874.8</c:v>
                </c:pt>
                <c:pt idx="18">
                  <c:v>3385</c:v>
                </c:pt>
                <c:pt idx="19">
                  <c:v>3258.2</c:v>
                </c:pt>
                <c:pt idx="20">
                  <c:v>3752.9999999999995</c:v>
                </c:pt>
                <c:pt idx="21">
                  <c:v>4322.6000000000004</c:v>
                </c:pt>
                <c:pt idx="22">
                  <c:v>3491.6</c:v>
                </c:pt>
                <c:pt idx="23">
                  <c:v>4511.8</c:v>
                </c:pt>
                <c:pt idx="24">
                  <c:v>4310.2</c:v>
                </c:pt>
                <c:pt idx="25">
                  <c:v>3704.0000000000005</c:v>
                </c:pt>
                <c:pt idx="26">
                  <c:v>4813</c:v>
                </c:pt>
                <c:pt idx="27">
                  <c:v>4678.8</c:v>
                </c:pt>
                <c:pt idx="28">
                  <c:v>4297.8</c:v>
                </c:pt>
                <c:pt idx="29">
                  <c:v>3193</c:v>
                </c:pt>
                <c:pt idx="30">
                  <c:v>4616.6000000000004</c:v>
                </c:pt>
                <c:pt idx="31">
                  <c:v>4336.8</c:v>
                </c:pt>
                <c:pt idx="32">
                  <c:v>3775.8</c:v>
                </c:pt>
                <c:pt idx="33">
                  <c:v>4696</c:v>
                </c:pt>
                <c:pt idx="34">
                  <c:v>4730.8</c:v>
                </c:pt>
                <c:pt idx="35">
                  <c:v>3861.6</c:v>
                </c:pt>
                <c:pt idx="36">
                  <c:v>4665.2</c:v>
                </c:pt>
                <c:pt idx="37">
                  <c:v>4469.2</c:v>
                </c:pt>
                <c:pt idx="38">
                  <c:v>4065.6</c:v>
                </c:pt>
                <c:pt idx="39">
                  <c:v>4676</c:v>
                </c:pt>
                <c:pt idx="40">
                  <c:v>4779</c:v>
                </c:pt>
                <c:pt idx="41">
                  <c:v>4118.8</c:v>
                </c:pt>
                <c:pt idx="42">
                  <c:v>4619.6000000000004</c:v>
                </c:pt>
                <c:pt idx="43">
                  <c:v>4801</c:v>
                </c:pt>
                <c:pt idx="44">
                  <c:v>3881.2</c:v>
                </c:pt>
                <c:pt idx="45">
                  <c:v>4666</c:v>
                </c:pt>
                <c:pt idx="46">
                  <c:v>4470.3999999999996</c:v>
                </c:pt>
                <c:pt idx="47">
                  <c:v>3846.2</c:v>
                </c:pt>
                <c:pt idx="48">
                  <c:v>4383.8</c:v>
                </c:pt>
                <c:pt idx="49">
                  <c:v>4765.8</c:v>
                </c:pt>
                <c:pt idx="50">
                  <c:v>4376</c:v>
                </c:pt>
                <c:pt idx="51">
                  <c:v>4774</c:v>
                </c:pt>
                <c:pt idx="52">
                  <c:v>4299.6000000000004</c:v>
                </c:pt>
                <c:pt idx="53">
                  <c:v>4450.8</c:v>
                </c:pt>
                <c:pt idx="5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CC7-434F-88D3-574EFA2BC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37408"/>
        <c:axId val="1183536928"/>
        <c:extLst>
          <c:ext xmlns:c15="http://schemas.microsoft.com/office/drawing/2012/chart" uri="{02D57815-91ED-43cb-92C2-25804820EDAC}">
            <c15:filteredLineSeries>
              <c15:ser>
                <c:idx val="7"/>
                <c:order val="4"/>
                <c:tx>
                  <c:v>Total CO2</c:v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'Combined Waste'!$A$2:$A$76</c15:sqref>
                        </c15:fullRef>
                        <c15:formulaRef>
                          <c15:sqref>'Combined Waste'!$A$22:$A$76</c15:sqref>
                        </c15:formulaRef>
                      </c:ext>
                    </c:extLst>
                    <c:numCache>
                      <c:formatCode>0</c:formatCode>
                      <c:ptCount val="55"/>
                      <c:pt idx="0" formatCode="General">
                        <c:v>1969</c:v>
                      </c:pt>
                      <c:pt idx="1" formatCode="General">
                        <c:v>1970</c:v>
                      </c:pt>
                      <c:pt idx="2" formatCode="General">
                        <c:v>1971</c:v>
                      </c:pt>
                      <c:pt idx="3" formatCode="General">
                        <c:v>1972</c:v>
                      </c:pt>
                      <c:pt idx="4">
                        <c:v>1973</c:v>
                      </c:pt>
                      <c:pt idx="5">
                        <c:v>1974</c:v>
                      </c:pt>
                      <c:pt idx="6">
                        <c:v>1975</c:v>
                      </c:pt>
                      <c:pt idx="7">
                        <c:v>1976</c:v>
                      </c:pt>
                      <c:pt idx="8">
                        <c:v>1977</c:v>
                      </c:pt>
                      <c:pt idx="9">
                        <c:v>1978</c:v>
                      </c:pt>
                      <c:pt idx="10">
                        <c:v>1979</c:v>
                      </c:pt>
                      <c:pt idx="11">
                        <c:v>1980</c:v>
                      </c:pt>
                      <c:pt idx="12">
                        <c:v>1981</c:v>
                      </c:pt>
                      <c:pt idx="13">
                        <c:v>1982</c:v>
                      </c:pt>
                      <c:pt idx="14">
                        <c:v>1983</c:v>
                      </c:pt>
                      <c:pt idx="15">
                        <c:v>1984</c:v>
                      </c:pt>
                      <c:pt idx="16">
                        <c:v>1985</c:v>
                      </c:pt>
                      <c:pt idx="17">
                        <c:v>1986</c:v>
                      </c:pt>
                      <c:pt idx="18">
                        <c:v>1987</c:v>
                      </c:pt>
                      <c:pt idx="19">
                        <c:v>1988</c:v>
                      </c:pt>
                      <c:pt idx="20">
                        <c:v>1989</c:v>
                      </c:pt>
                      <c:pt idx="21">
                        <c:v>1990</c:v>
                      </c:pt>
                      <c:pt idx="22">
                        <c:v>1991</c:v>
                      </c:pt>
                      <c:pt idx="23">
                        <c:v>1992</c:v>
                      </c:pt>
                      <c:pt idx="24">
                        <c:v>1993</c:v>
                      </c:pt>
                      <c:pt idx="25">
                        <c:v>1994</c:v>
                      </c:pt>
                      <c:pt idx="26">
                        <c:v>1995</c:v>
                      </c:pt>
                      <c:pt idx="27">
                        <c:v>1996</c:v>
                      </c:pt>
                      <c:pt idx="28">
                        <c:v>1997</c:v>
                      </c:pt>
                      <c:pt idx="29">
                        <c:v>1998</c:v>
                      </c:pt>
                      <c:pt idx="30">
                        <c:v>1999</c:v>
                      </c:pt>
                      <c:pt idx="31">
                        <c:v>2000</c:v>
                      </c:pt>
                      <c:pt idx="32">
                        <c:v>2001</c:v>
                      </c:pt>
                      <c:pt idx="33">
                        <c:v>2002</c:v>
                      </c:pt>
                      <c:pt idx="34">
                        <c:v>2003</c:v>
                      </c:pt>
                      <c:pt idx="35">
                        <c:v>2004</c:v>
                      </c:pt>
                      <c:pt idx="36">
                        <c:v>2005</c:v>
                      </c:pt>
                      <c:pt idx="37">
                        <c:v>2006</c:v>
                      </c:pt>
                      <c:pt idx="38">
                        <c:v>2007</c:v>
                      </c:pt>
                      <c:pt idx="39">
                        <c:v>2008</c:v>
                      </c:pt>
                      <c:pt idx="40">
                        <c:v>2009</c:v>
                      </c:pt>
                      <c:pt idx="41">
                        <c:v>2010</c:v>
                      </c:pt>
                      <c:pt idx="42">
                        <c:v>2011</c:v>
                      </c:pt>
                      <c:pt idx="43">
                        <c:v>2012</c:v>
                      </c:pt>
                      <c:pt idx="44">
                        <c:v>2013</c:v>
                      </c:pt>
                      <c:pt idx="45">
                        <c:v>2014</c:v>
                      </c:pt>
                      <c:pt idx="46">
                        <c:v>2015</c:v>
                      </c:pt>
                      <c:pt idx="47">
                        <c:v>2016</c:v>
                      </c:pt>
                      <c:pt idx="48">
                        <c:v>2017</c:v>
                      </c:pt>
                      <c:pt idx="49">
                        <c:v>2018</c:v>
                      </c:pt>
                      <c:pt idx="50">
                        <c:v>2019</c:v>
                      </c:pt>
                      <c:pt idx="51">
                        <c:v>2020</c:v>
                      </c:pt>
                      <c:pt idx="52">
                        <c:v>2021</c:v>
                      </c:pt>
                      <c:pt idx="53">
                        <c:v>2022</c:v>
                      </c:pt>
                      <c:pt idx="5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'Combined Waste'!$J$2:$J$76</c15:sqref>
                        </c15:fullRef>
                        <c15:formulaRef>
                          <c15:sqref>'Combined Waste'!$J$22:$J$76</c15:sqref>
                        </c15:formulaRef>
                      </c:ext>
                    </c:extLst>
                    <c:numCache>
                      <c:formatCode>0</c:formatCode>
                      <c:ptCount val="5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1286189000</c:v>
                      </c:pt>
                      <c:pt idx="5">
                        <c:v>1251054000</c:v>
                      </c:pt>
                      <c:pt idx="6">
                        <c:v>1244893000</c:v>
                      </c:pt>
                      <c:pt idx="7">
                        <c:v>1352449000</c:v>
                      </c:pt>
                      <c:pt idx="8">
                        <c:v>1442726000</c:v>
                      </c:pt>
                      <c:pt idx="9">
                        <c:v>1447916000</c:v>
                      </c:pt>
                      <c:pt idx="10">
                        <c:v>1509037000</c:v>
                      </c:pt>
                      <c:pt idx="11">
                        <c:v>1551030000</c:v>
                      </c:pt>
                      <c:pt idx="12">
                        <c:v>1559934000</c:v>
                      </c:pt>
                      <c:pt idx="13">
                        <c:v>1490063000</c:v>
                      </c:pt>
                      <c:pt idx="14">
                        <c:v>1530312000</c:v>
                      </c:pt>
                      <c:pt idx="15">
                        <c:v>1599711000</c:v>
                      </c:pt>
                      <c:pt idx="16">
                        <c:v>1631327000</c:v>
                      </c:pt>
                      <c:pt idx="17">
                        <c:v>1624552000</c:v>
                      </c:pt>
                      <c:pt idx="18">
                        <c:v>1692358000</c:v>
                      </c:pt>
                      <c:pt idx="19">
                        <c:v>1767917000</c:v>
                      </c:pt>
                      <c:pt idx="20">
                        <c:v>1835942000</c:v>
                      </c:pt>
                      <c:pt idx="21">
                        <c:v>1825770000</c:v>
                      </c:pt>
                      <c:pt idx="22">
                        <c:v>1824579000</c:v>
                      </c:pt>
                      <c:pt idx="23">
                        <c:v>1838968000</c:v>
                      </c:pt>
                      <c:pt idx="24">
                        <c:v>1914761000</c:v>
                      </c:pt>
                      <c:pt idx="25">
                        <c:v>1939772000</c:v>
                      </c:pt>
                      <c:pt idx="26">
                        <c:v>1957293000</c:v>
                      </c:pt>
                      <c:pt idx="27">
                        <c:v>2030106000</c:v>
                      </c:pt>
                      <c:pt idx="28">
                        <c:v>2097793000.0000002</c:v>
                      </c:pt>
                      <c:pt idx="29">
                        <c:v>2186458000</c:v>
                      </c:pt>
                      <c:pt idx="30">
                        <c:v>2199544000</c:v>
                      </c:pt>
                      <c:pt idx="31">
                        <c:v>2306054000</c:v>
                      </c:pt>
                      <c:pt idx="32">
                        <c:v>2268317000</c:v>
                      </c:pt>
                      <c:pt idx="33">
                        <c:v>2284806000</c:v>
                      </c:pt>
                      <c:pt idx="34">
                        <c:v>2315298000</c:v>
                      </c:pt>
                      <c:pt idx="35">
                        <c:v>2345944000</c:v>
                      </c:pt>
                      <c:pt idx="36">
                        <c:v>2411519000</c:v>
                      </c:pt>
                      <c:pt idx="37">
                        <c:v>2356141000</c:v>
                      </c:pt>
                      <c:pt idx="38">
                        <c:v>2422010000</c:v>
                      </c:pt>
                      <c:pt idx="39">
                        <c:v>2371029000</c:v>
                      </c:pt>
                      <c:pt idx="40">
                        <c:v>2156582000</c:v>
                      </c:pt>
                      <c:pt idx="41">
                        <c:v>2270063000</c:v>
                      </c:pt>
                      <c:pt idx="42">
                        <c:v>2169682000</c:v>
                      </c:pt>
                      <c:pt idx="43">
                        <c:v>2034670000</c:v>
                      </c:pt>
                      <c:pt idx="44">
                        <c:v>2049312000</c:v>
                      </c:pt>
                      <c:pt idx="45">
                        <c:v>2048371999.9999998</c:v>
                      </c:pt>
                      <c:pt idx="46">
                        <c:v>1911848000</c:v>
                      </c:pt>
                      <c:pt idx="47">
                        <c:v>1819995000</c:v>
                      </c:pt>
                      <c:pt idx="48">
                        <c:v>1742607000</c:v>
                      </c:pt>
                      <c:pt idx="49">
                        <c:v>1764535000</c:v>
                      </c:pt>
                      <c:pt idx="50">
                        <c:v>1617560000</c:v>
                      </c:pt>
                      <c:pt idx="51">
                        <c:v>1450196000</c:v>
                      </c:pt>
                      <c:pt idx="52">
                        <c:v>1552550000</c:v>
                      </c:pt>
                      <c:pt idx="53">
                        <c:v>1538519000</c:v>
                      </c:pt>
                      <c:pt idx="54">
                        <c:v>1420987000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FCC7-434F-88D3-574EFA2BC112}"/>
                  </c:ext>
                </c:extLst>
              </c15:ser>
            </c15:filteredLineSeries>
          </c:ext>
        </c:extLst>
      </c:lineChart>
      <c:catAx>
        <c:axId val="11835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6928"/>
        <c:crosses val="autoZero"/>
        <c:auto val="1"/>
        <c:lblAlgn val="ctr"/>
        <c:lblOffset val="100"/>
        <c:noMultiLvlLbl val="0"/>
      </c:catAx>
      <c:valAx>
        <c:axId val="1183536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Waste Produced</a:t>
                </a:r>
                <a:endParaRPr lang="en-US" sz="1200" baseline="0"/>
              </a:p>
              <a:p>
                <a:pPr>
                  <a:defRPr sz="1200"/>
                </a:pPr>
                <a:r>
                  <a:rPr lang="en-US" sz="1200" baseline="0"/>
                  <a:t>(Metric Tons)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37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/>
              <a:t>Metric Ton of Waste</a:t>
            </a:r>
            <a:r>
              <a:rPr lang="en-US" sz="2000" baseline="0"/>
              <a:t> Produced per </a:t>
            </a:r>
          </a:p>
          <a:p>
            <a:pPr>
              <a:defRPr sz="2000"/>
            </a:pPr>
            <a:r>
              <a:rPr lang="en-US" sz="2000" baseline="0"/>
              <a:t>Metric Ton of Fuel Consumed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'Analysis-Data'!$A$2:$A$76</c15:sqref>
                  </c15:fullRef>
                </c:ext>
              </c:extLst>
              <c:f>'Analysis-Data'!$A$26:$A$76</c:f>
              <c:numCache>
                <c:formatCode>0</c:formatCode>
                <c:ptCount val="5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  <c:pt idx="49">
                  <c:v>2022</c:v>
                </c:pt>
                <c:pt idx="50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'Analysis-Data'!$F$2:$F$76</c15:sqref>
                  </c15:fullRef>
                </c:ext>
              </c:extLst>
              <c:f>'Analysis-Data'!$F$26:$F$76</c:f>
              <c:numCache>
                <c:formatCode>0.00%</c:formatCode>
                <c:ptCount val="51"/>
                <c:pt idx="0">
                  <c:v>2.332369756203629</c:v>
                </c:pt>
                <c:pt idx="1">
                  <c:v>2.2836178342426421</c:v>
                </c:pt>
                <c:pt idx="2">
                  <c:v>2.2690436724686203</c:v>
                </c:pt>
                <c:pt idx="3">
                  <c:v>2.2729243560629415</c:v>
                </c:pt>
                <c:pt idx="4">
                  <c:v>2.2549946920916168</c:v>
                </c:pt>
                <c:pt idx="5">
                  <c:v>2.2305667263415403</c:v>
                </c:pt>
                <c:pt idx="6">
                  <c:v>2.2398984897239855</c:v>
                </c:pt>
                <c:pt idx="7">
                  <c:v>2.2326639829346937</c:v>
                </c:pt>
                <c:pt idx="8">
                  <c:v>2.2106465538296236</c:v>
                </c:pt>
                <c:pt idx="9">
                  <c:v>2.2220741365453556</c:v>
                </c:pt>
                <c:pt idx="10">
                  <c:v>2.2156797950749159</c:v>
                </c:pt>
                <c:pt idx="11">
                  <c:v>2.2123240269799815</c:v>
                </c:pt>
                <c:pt idx="12">
                  <c:v>2.1974361411650296</c:v>
                </c:pt>
                <c:pt idx="13">
                  <c:v>2.2105416265298667</c:v>
                </c:pt>
                <c:pt idx="14">
                  <c:v>2.2159940032087952</c:v>
                </c:pt>
                <c:pt idx="15">
                  <c:v>2.1912500013112548</c:v>
                </c:pt>
                <c:pt idx="16">
                  <c:v>2.1910406694110471</c:v>
                </c:pt>
                <c:pt idx="17">
                  <c:v>2.1785634946412364</c:v>
                </c:pt>
                <c:pt idx="18">
                  <c:v>2.175939613682385</c:v>
                </c:pt>
                <c:pt idx="19">
                  <c:v>2.1745736078049545</c:v>
                </c:pt>
                <c:pt idx="20">
                  <c:v>2.1628557042207253</c:v>
                </c:pt>
                <c:pt idx="21">
                  <c:v>2.1536506663443835</c:v>
                </c:pt>
                <c:pt idx="22">
                  <c:v>2.152160503975161</c:v>
                </c:pt>
                <c:pt idx="23">
                  <c:v>2.1525794500395334</c:v>
                </c:pt>
                <c:pt idx="24">
                  <c:v>2.1487115316272014</c:v>
                </c:pt>
                <c:pt idx="25">
                  <c:v>2.1501607648780166</c:v>
                </c:pt>
                <c:pt idx="26">
                  <c:v>2.1499201994091073</c:v>
                </c:pt>
                <c:pt idx="27">
                  <c:v>2.1537822892352412</c:v>
                </c:pt>
                <c:pt idx="28">
                  <c:v>2.136333101998694</c:v>
                </c:pt>
                <c:pt idx="29">
                  <c:v>2.1300230566171874</c:v>
                </c:pt>
                <c:pt idx="30">
                  <c:v>2.1168512386446907</c:v>
                </c:pt>
                <c:pt idx="31">
                  <c:v>2.1060992262438685</c:v>
                </c:pt>
                <c:pt idx="32">
                  <c:v>2.1069420060689334</c:v>
                </c:pt>
                <c:pt idx="33">
                  <c:v>2.0969057237288857</c:v>
                </c:pt>
                <c:pt idx="34">
                  <c:v>2.094591105773898</c:v>
                </c:pt>
                <c:pt idx="35">
                  <c:v>2.0747674286993494</c:v>
                </c:pt>
                <c:pt idx="36">
                  <c:v>2.054560037909023</c:v>
                </c:pt>
                <c:pt idx="37">
                  <c:v>2.066088316398667</c:v>
                </c:pt>
                <c:pt idx="38">
                  <c:v>2.0363968856417567</c:v>
                </c:pt>
                <c:pt idx="39">
                  <c:v>2.0234855611811668</c:v>
                </c:pt>
                <c:pt idx="40">
                  <c:v>2.018813892026893</c:v>
                </c:pt>
                <c:pt idx="41">
                  <c:v>2.030247023783625</c:v>
                </c:pt>
                <c:pt idx="42">
                  <c:v>2.0174123930492684</c:v>
                </c:pt>
                <c:pt idx="43">
                  <c:v>2.0173764649948067</c:v>
                </c:pt>
                <c:pt idx="44">
                  <c:v>2.0007939267903967</c:v>
                </c:pt>
                <c:pt idx="45">
                  <c:v>1.9946013947043346</c:v>
                </c:pt>
                <c:pt idx="46">
                  <c:v>1.9925718181104317</c:v>
                </c:pt>
                <c:pt idx="47">
                  <c:v>1.9934115825125645</c:v>
                </c:pt>
                <c:pt idx="48">
                  <c:v>2.0004056011984823</c:v>
                </c:pt>
                <c:pt idx="49">
                  <c:v>1.9846694395062567</c:v>
                </c:pt>
                <c:pt idx="50">
                  <c:v>1.9767485609992317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B-4127-8470-816832D3172B}"/>
            </c:ext>
          </c:extLst>
        </c:ser>
        <c:ser>
          <c:idx val="1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'Analysis-Data'!$A$2:$A$76</c15:sqref>
                  </c15:fullRef>
                </c:ext>
              </c:extLst>
              <c:f>'Analysis-Data'!$A$26:$A$76</c:f>
              <c:numCache>
                <c:formatCode>0</c:formatCode>
                <c:ptCount val="5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  <c:pt idx="49">
                  <c:v>2022</c:v>
                </c:pt>
                <c:pt idx="50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'Analysis-Data'!$G$2:$G$76</c15:sqref>
                  </c15:fullRef>
                </c:ext>
              </c:extLst>
              <c:f>'Analysis-Data'!$G$26:$G$76</c:f>
              <c:numCache>
                <c:formatCode>0.00%</c:formatCode>
                <c:ptCount val="51"/>
                <c:pt idx="0">
                  <c:v>2.9851187319578574</c:v>
                </c:pt>
                <c:pt idx="1">
                  <c:v>2.9820692778156404</c:v>
                </c:pt>
                <c:pt idx="2">
                  <c:v>2.9860745654544258</c:v>
                </c:pt>
                <c:pt idx="3">
                  <c:v>2.9862302263532863</c:v>
                </c:pt>
                <c:pt idx="4">
                  <c:v>2.9850568974391818</c:v>
                </c:pt>
                <c:pt idx="5">
                  <c:v>2.9876321203461567</c:v>
                </c:pt>
                <c:pt idx="6">
                  <c:v>2.9917723200453588</c:v>
                </c:pt>
                <c:pt idx="7">
                  <c:v>2.9890740164376637</c:v>
                </c:pt>
                <c:pt idx="8">
                  <c:v>2.991667749025495</c:v>
                </c:pt>
                <c:pt idx="9">
                  <c:v>2.9919829243843861</c:v>
                </c:pt>
                <c:pt idx="10">
                  <c:v>2.9918407044553339</c:v>
                </c:pt>
                <c:pt idx="11">
                  <c:v>2.9903807514814016</c:v>
                </c:pt>
                <c:pt idx="12">
                  <c:v>2.9879895776877281</c:v>
                </c:pt>
                <c:pt idx="13">
                  <c:v>2.9938244455131038</c:v>
                </c:pt>
                <c:pt idx="14">
                  <c:v>2.9908282092763296</c:v>
                </c:pt>
                <c:pt idx="15">
                  <c:v>2.9909671984020236</c:v>
                </c:pt>
                <c:pt idx="16">
                  <c:v>2.9860276628627336</c:v>
                </c:pt>
                <c:pt idx="17">
                  <c:v>2.9965778588360701</c:v>
                </c:pt>
                <c:pt idx="18">
                  <c:v>2.9980519437376274</c:v>
                </c:pt>
                <c:pt idx="19">
                  <c:v>3.0053940226921174</c:v>
                </c:pt>
                <c:pt idx="20">
                  <c:v>3.0147138997945477</c:v>
                </c:pt>
                <c:pt idx="21">
                  <c:v>2.9960731362287896</c:v>
                </c:pt>
                <c:pt idx="22">
                  <c:v>3.0070046649065185</c:v>
                </c:pt>
                <c:pt idx="23">
                  <c:v>3.0037395036272421</c:v>
                </c:pt>
                <c:pt idx="24">
                  <c:v>3.0210001358593996</c:v>
                </c:pt>
                <c:pt idx="25">
                  <c:v>3.0165425772520682</c:v>
                </c:pt>
                <c:pt idx="26">
                  <c:v>3.0109924302869366</c:v>
                </c:pt>
                <c:pt idx="27">
                  <c:v>3.0031005878031962</c:v>
                </c:pt>
                <c:pt idx="28">
                  <c:v>3.0061398181952939</c:v>
                </c:pt>
                <c:pt idx="29">
                  <c:v>3.0385808747239764</c:v>
                </c:pt>
                <c:pt idx="30">
                  <c:v>3.017865934739945</c:v>
                </c:pt>
                <c:pt idx="31">
                  <c:v>3.0023166368659329</c:v>
                </c:pt>
                <c:pt idx="32">
                  <c:v>3.0059775978132848</c:v>
                </c:pt>
                <c:pt idx="33">
                  <c:v>3.0225285647337925</c:v>
                </c:pt>
                <c:pt idx="34">
                  <c:v>2.9855368770322315</c:v>
                </c:pt>
                <c:pt idx="35">
                  <c:v>2.9760601521335857</c:v>
                </c:pt>
                <c:pt idx="36">
                  <c:v>2.9762003340879222</c:v>
                </c:pt>
                <c:pt idx="37">
                  <c:v>2.9811159203490623</c:v>
                </c:pt>
                <c:pt idx="38">
                  <c:v>2.9979321010550168</c:v>
                </c:pt>
                <c:pt idx="39">
                  <c:v>2.9663072991620258</c:v>
                </c:pt>
                <c:pt idx="40">
                  <c:v>2.9978647084745824</c:v>
                </c:pt>
                <c:pt idx="41">
                  <c:v>2.9453883163284327</c:v>
                </c:pt>
                <c:pt idx="42">
                  <c:v>2.9495903986243901</c:v>
                </c:pt>
                <c:pt idx="43">
                  <c:v>3.0007599532557512</c:v>
                </c:pt>
                <c:pt idx="44">
                  <c:v>2.9751424896137961</c:v>
                </c:pt>
                <c:pt idx="45">
                  <c:v>2.9380195163830312</c:v>
                </c:pt>
                <c:pt idx="46">
                  <c:v>2.9244860319224308</c:v>
                </c:pt>
                <c:pt idx="47">
                  <c:v>2.9628450726890705</c:v>
                </c:pt>
                <c:pt idx="48">
                  <c:v>2.9327738119004683</c:v>
                </c:pt>
                <c:pt idx="49">
                  <c:v>2.913228524450572</c:v>
                </c:pt>
                <c:pt idx="50">
                  <c:v>2.9017135329141652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B-4127-8470-816832D3172B}"/>
            </c:ext>
          </c:extLst>
        </c:ser>
        <c:ser>
          <c:idx val="2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'Analysis-Data'!$A$2:$A$76</c15:sqref>
                  </c15:fullRef>
                </c:ext>
              </c:extLst>
              <c:f>'Analysis-Data'!$A$26:$A$76</c:f>
              <c:numCache>
                <c:formatCode>0</c:formatCode>
                <c:ptCount val="5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  <c:pt idx="49">
                  <c:v>2022</c:v>
                </c:pt>
                <c:pt idx="50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'Analysis-Data'!$H$2:$H$76</c15:sqref>
                  </c15:fullRef>
                </c:ext>
              </c:extLst>
              <c:f>'Analysis-Data'!$H$26:$H$76</c:f>
              <c:numCache>
                <c:formatCode>0.00%</c:formatCode>
                <c:ptCount val="51"/>
                <c:pt idx="0">
                  <c:v>2.2621887714566418</c:v>
                </c:pt>
                <c:pt idx="1">
                  <c:v>2.2577670662297376</c:v>
                </c:pt>
                <c:pt idx="2">
                  <c:v>2.2666113304888302</c:v>
                </c:pt>
                <c:pt idx="3">
                  <c:v>2.2599826845334929</c:v>
                </c:pt>
                <c:pt idx="4">
                  <c:v>2.2732305506810402</c:v>
                </c:pt>
                <c:pt idx="5">
                  <c:v>2.284283502223555</c:v>
                </c:pt>
                <c:pt idx="6">
                  <c:v>2.2864887773742408</c:v>
                </c:pt>
                <c:pt idx="7">
                  <c:v>2.2670880420035338</c:v>
                </c:pt>
                <c:pt idx="8">
                  <c:v>2.2639609935916631</c:v>
                </c:pt>
                <c:pt idx="9">
                  <c:v>2.2683565864459601</c:v>
                </c:pt>
                <c:pt idx="10">
                  <c:v>2.2559059748398504</c:v>
                </c:pt>
                <c:pt idx="11">
                  <c:v>2.2710993091298439</c:v>
                </c:pt>
                <c:pt idx="12">
                  <c:v>2.2747819294020566</c:v>
                </c:pt>
                <c:pt idx="13">
                  <c:v>2.2668279299254142</c:v>
                </c:pt>
                <c:pt idx="14">
                  <c:v>2.2649910286418913</c:v>
                </c:pt>
                <c:pt idx="15">
                  <c:v>2.2569543910025232</c:v>
                </c:pt>
                <c:pt idx="16">
                  <c:v>2.2571133488750905</c:v>
                </c:pt>
                <c:pt idx="17">
                  <c:v>2.2526913021220674</c:v>
                </c:pt>
                <c:pt idx="18">
                  <c:v>2.2485430159005406</c:v>
                </c:pt>
                <c:pt idx="19">
                  <c:v>2.2483802323230768</c:v>
                </c:pt>
                <c:pt idx="20">
                  <c:v>2.2502036194448074</c:v>
                </c:pt>
                <c:pt idx="21">
                  <c:v>2.25147890633448</c:v>
                </c:pt>
                <c:pt idx="22">
                  <c:v>2.244842433006037</c:v>
                </c:pt>
                <c:pt idx="23">
                  <c:v>2.2429551841073181</c:v>
                </c:pt>
                <c:pt idx="24">
                  <c:v>2.2437126719302265</c:v>
                </c:pt>
                <c:pt idx="25">
                  <c:v>2.2493158662367021</c:v>
                </c:pt>
                <c:pt idx="26">
                  <c:v>2.2470374537826743</c:v>
                </c:pt>
                <c:pt idx="27">
                  <c:v>2.2476591289106609</c:v>
                </c:pt>
                <c:pt idx="28">
                  <c:v>2.2570564631232872</c:v>
                </c:pt>
                <c:pt idx="29">
                  <c:v>2.2476900879311925</c:v>
                </c:pt>
                <c:pt idx="30">
                  <c:v>2.2569324426208701</c:v>
                </c:pt>
                <c:pt idx="31">
                  <c:v>2.2637710188625189</c:v>
                </c:pt>
                <c:pt idx="32">
                  <c:v>2.2638944854829788</c:v>
                </c:pt>
                <c:pt idx="33">
                  <c:v>2.2635042831198464</c:v>
                </c:pt>
                <c:pt idx="34">
                  <c:v>2.2620709070413576</c:v>
                </c:pt>
                <c:pt idx="35">
                  <c:v>2.2623564137551271</c:v>
                </c:pt>
                <c:pt idx="36">
                  <c:v>2.2589014850856297</c:v>
                </c:pt>
                <c:pt idx="37">
                  <c:v>2.254287064371665</c:v>
                </c:pt>
                <c:pt idx="38">
                  <c:v>2.252631847182871</c:v>
                </c:pt>
                <c:pt idx="39">
                  <c:v>2.2533987985458563</c:v>
                </c:pt>
                <c:pt idx="40">
                  <c:v>2.2591982555293635</c:v>
                </c:pt>
                <c:pt idx="41">
                  <c:v>2.2660967497022866</c:v>
                </c:pt>
                <c:pt idx="42">
                  <c:v>2.2763826143520252</c:v>
                </c:pt>
                <c:pt idx="43">
                  <c:v>2.2743584633498473</c:v>
                </c:pt>
                <c:pt idx="44">
                  <c:v>2.273498701914022</c:v>
                </c:pt>
                <c:pt idx="45">
                  <c:v>2.2715981255762756</c:v>
                </c:pt>
                <c:pt idx="46">
                  <c:v>2.2746361377210418</c:v>
                </c:pt>
                <c:pt idx="47">
                  <c:v>2.2743406114468168</c:v>
                </c:pt>
                <c:pt idx="48">
                  <c:v>2.2740877072659869</c:v>
                </c:pt>
                <c:pt idx="49">
                  <c:v>2.2716079706935712</c:v>
                </c:pt>
                <c:pt idx="50">
                  <c:v>2.268282235876649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B-4127-8470-816832D3172B}"/>
            </c:ext>
          </c:extLst>
        </c:ser>
        <c:ser>
          <c:idx val="3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'Analysis-Data'!$A$2:$A$76</c15:sqref>
                  </c15:fullRef>
                </c:ext>
              </c:extLst>
              <c:f>'Analysis-Data'!$A$26:$A$76</c:f>
              <c:numCache>
                <c:formatCode>0</c:formatCode>
                <c:ptCount val="51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  <c:pt idx="49">
                  <c:v>2022</c:v>
                </c:pt>
                <c:pt idx="50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'Analysis-Data'!$I$2:$I$76</c15:sqref>
                  </c15:fullRef>
                </c:ext>
              </c:extLst>
              <c:f>'Analysis-Data'!$I$26:$I$76</c:f>
              <c:numCache>
                <c:formatCode>0.00%</c:formatCode>
                <c:ptCount val="5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0.13117650052865076</c:v>
                </c:pt>
                <c:pt idx="19">
                  <c:v>0.13639204438790481</c:v>
                </c:pt>
                <c:pt idx="20">
                  <c:v>0.12423058647195609</c:v>
                </c:pt>
                <c:pt idx="21">
                  <c:v>0.1191783223537837</c:v>
                </c:pt>
                <c:pt idx="22">
                  <c:v>0.12243416291767902</c:v>
                </c:pt>
                <c:pt idx="23">
                  <c:v>0.13164372434040467</c:v>
                </c:pt>
                <c:pt idx="24">
                  <c:v>0.1159062401419151</c:v>
                </c:pt>
                <c:pt idx="25">
                  <c:v>0.10865337235771366</c:v>
                </c:pt>
                <c:pt idx="26">
                  <c:v>0.10205929780055073</c:v>
                </c:pt>
                <c:pt idx="27">
                  <c:v>0.10946362344937575</c:v>
                </c:pt>
                <c:pt idx="28">
                  <c:v>9.3133520895170643E-2</c:v>
                </c:pt>
                <c:pt idx="29">
                  <c:v>0.10671850046653437</c:v>
                </c:pt>
                <c:pt idx="30">
                  <c:v>9.8708419073249121E-2</c:v>
                </c:pt>
                <c:pt idx="31">
                  <c:v>0.10019296174333513</c:v>
                </c:pt>
                <c:pt idx="32">
                  <c:v>0.10401820785082751</c:v>
                </c:pt>
                <c:pt idx="33">
                  <c:v>0.11236909981705498</c:v>
                </c:pt>
                <c:pt idx="34">
                  <c:v>0.11615045243281003</c:v>
                </c:pt>
                <c:pt idx="35">
                  <c:v>0.11848538720682461</c:v>
                </c:pt>
                <c:pt idx="36">
                  <c:v>0.1257528210128496</c:v>
                </c:pt>
                <c:pt idx="37">
                  <c:v>0.12085778558031875</c:v>
                </c:pt>
                <c:pt idx="38">
                  <c:v>0.1179761569767924</c:v>
                </c:pt>
                <c:pt idx="39">
                  <c:v>0.1260765051981414</c:v>
                </c:pt>
                <c:pt idx="40">
                  <c:v>0.11843064058819809</c:v>
                </c:pt>
                <c:pt idx="41">
                  <c:v>0.12010497885588656</c:v>
                </c:pt>
                <c:pt idx="42">
                  <c:v>0.12259582979578655</c:v>
                </c:pt>
                <c:pt idx="43">
                  <c:v>0.11989566016426448</c:v>
                </c:pt>
                <c:pt idx="44">
                  <c:v>0.1252411337502343</c:v>
                </c:pt>
                <c:pt idx="45">
                  <c:v>0.12291727715219905</c:v>
                </c:pt>
                <c:pt idx="46">
                  <c:v>0.13167436155266554</c:v>
                </c:pt>
                <c:pt idx="47">
                  <c:v>0.1276890924339682</c:v>
                </c:pt>
                <c:pt idx="48">
                  <c:v>0.12587884194838103</c:v>
                </c:pt>
                <c:pt idx="49">
                  <c:v>0.13030550510369668</c:v>
                </c:pt>
                <c:pt idx="5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1B-4127-8470-816832D3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58271"/>
        <c:axId val="1729356351"/>
      </c:lineChart>
      <c:catAx>
        <c:axId val="172935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356351"/>
        <c:crosses val="autoZero"/>
        <c:auto val="1"/>
        <c:lblAlgn val="ctr"/>
        <c:lblOffset val="100"/>
        <c:noMultiLvlLbl val="0"/>
      </c:catAx>
      <c:valAx>
        <c:axId val="17293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Metric Tons of Waste</a:t>
                </a:r>
                <a:r>
                  <a:rPr lang="en-US" sz="1200" baseline="0"/>
                  <a:t> produced per Metric Ton</a:t>
                </a:r>
              </a:p>
              <a:p>
                <a:pPr>
                  <a:defRPr sz="1200"/>
                </a:pPr>
                <a:r>
                  <a:rPr lang="en-US" sz="1200" baseline="0"/>
                  <a:t>of  Fuel Consumed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35827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/>
              <a:t>Net Electricity</a:t>
            </a:r>
            <a:r>
              <a:rPr lang="en-US" sz="2000" baseline="0"/>
              <a:t> Generated per Metric Ton </a:t>
            </a:r>
          </a:p>
          <a:p>
            <a:pPr>
              <a:defRPr sz="2000"/>
            </a:pPr>
            <a:r>
              <a:rPr lang="en-US" sz="2000" baseline="0"/>
              <a:t>of Waste Produced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'Analysis-Data'!$A$2:$A$76</c15:sqref>
                  </c15:fullRef>
                </c:ext>
              </c:extLst>
              <c:f>'Analysis-Data'!$A$22:$A$76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'Analysis-Data'!$J$2:$J$76</c15:sqref>
                  </c15:fullRef>
                </c:ext>
              </c:extLst>
              <c:f>'Analysis-Data'!$J$22:$J$76</c:f>
              <c:numCache>
                <c:formatCode>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1029.2915853600784</c:v>
                </c:pt>
                <c:pt idx="5">
                  <c:v>1020.6146618208697</c:v>
                </c:pt>
                <c:pt idx="6">
                  <c:v>1020.5064584455215</c:v>
                </c:pt>
                <c:pt idx="7">
                  <c:v>1021.4888883360519</c:v>
                </c:pt>
                <c:pt idx="8">
                  <c:v>1009.3884012683711</c:v>
                </c:pt>
                <c:pt idx="9">
                  <c:v>1001.9984503941278</c:v>
                </c:pt>
                <c:pt idx="10">
                  <c:v>1003.7985142427092</c:v>
                </c:pt>
                <c:pt idx="11">
                  <c:v>1007.4008268655862</c:v>
                </c:pt>
                <c:pt idx="12">
                  <c:v>1005.3040944809521</c:v>
                </c:pt>
                <c:pt idx="13">
                  <c:v>996.05107584835343</c:v>
                </c:pt>
                <c:pt idx="14">
                  <c:v>1002.1725885537768</c:v>
                </c:pt>
                <c:pt idx="15">
                  <c:v>1006.1800695944324</c:v>
                </c:pt>
                <c:pt idx="16">
                  <c:v>1013.7150817187913</c:v>
                </c:pt>
                <c:pt idx="17">
                  <c:v>1008.7651329533626</c:v>
                </c:pt>
                <c:pt idx="18">
                  <c:v>1014.2650877151651</c:v>
                </c:pt>
                <c:pt idx="19">
                  <c:v>1021.9627393712816</c:v>
                </c:pt>
                <c:pt idx="20">
                  <c:v>1017.9176650715209</c:v>
                </c:pt>
                <c:pt idx="21">
                  <c:v>1016.4718598400525</c:v>
                </c:pt>
                <c:pt idx="22">
                  <c:v>1013.8912470409106</c:v>
                </c:pt>
                <c:pt idx="23">
                  <c:v>1018.6168804466396</c:v>
                </c:pt>
                <c:pt idx="24">
                  <c:v>1020.6432084246702</c:v>
                </c:pt>
                <c:pt idx="25">
                  <c:v>1017.2985923799499</c:v>
                </c:pt>
                <c:pt idx="26">
                  <c:v>1015.699025178374</c:v>
                </c:pt>
                <c:pt idx="27">
                  <c:v>1011.6917210725694</c:v>
                </c:pt>
                <c:pt idx="28">
                  <c:v>1013.7905588771455</c:v>
                </c:pt>
                <c:pt idx="29">
                  <c:v>1012.7152569592268</c:v>
                </c:pt>
                <c:pt idx="30">
                  <c:v>1012.7879050758794</c:v>
                </c:pt>
                <c:pt idx="31">
                  <c:v>1008.7932294797874</c:v>
                </c:pt>
                <c:pt idx="32">
                  <c:v>1007.334012619856</c:v>
                </c:pt>
                <c:pt idx="33">
                  <c:v>1011.516370720964</c:v>
                </c:pt>
                <c:pt idx="34">
                  <c:v>1011.6639861154284</c:v>
                </c:pt>
                <c:pt idx="35">
                  <c:v>1007.974808711734</c:v>
                </c:pt>
                <c:pt idx="36">
                  <c:v>1004.5490307019601</c:v>
                </c:pt>
                <c:pt idx="37">
                  <c:v>1008.5957889346886</c:v>
                </c:pt>
                <c:pt idx="38">
                  <c:v>1006.2601006667815</c:v>
                </c:pt>
                <c:pt idx="39">
                  <c:v>1005.2387942878937</c:v>
                </c:pt>
                <c:pt idx="40">
                  <c:v>1000.5562866526258</c:v>
                </c:pt>
                <c:pt idx="41">
                  <c:v>1000.0949597387561</c:v>
                </c:pt>
                <c:pt idx="42">
                  <c:v>997.23145136010589</c:v>
                </c:pt>
                <c:pt idx="43">
                  <c:v>992.58080082128731</c:v>
                </c:pt>
                <c:pt idx="44">
                  <c:v>997.72131536692791</c:v>
                </c:pt>
                <c:pt idx="45">
                  <c:v>1000.1825700929812</c:v>
                </c:pt>
                <c:pt idx="46">
                  <c:v>992.2442509110416</c:v>
                </c:pt>
                <c:pt idx="47">
                  <c:v>990.1901606078053</c:v>
                </c:pt>
                <c:pt idx="48">
                  <c:v>992.39113371587257</c:v>
                </c:pt>
                <c:pt idx="49">
                  <c:v>990.58738571376534</c:v>
                </c:pt>
                <c:pt idx="50">
                  <c:v>984.72883627773217</c:v>
                </c:pt>
                <c:pt idx="51">
                  <c:v>974.06011830295404</c:v>
                </c:pt>
                <c:pt idx="52">
                  <c:v>980.73345333702571</c:v>
                </c:pt>
                <c:pt idx="53">
                  <c:v>970.37246672516414</c:v>
                </c:pt>
                <c:pt idx="54">
                  <c:v>965.72782365496005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A-4A63-8AA0-009149473C37}"/>
            </c:ext>
          </c:extLst>
        </c:ser>
        <c:ser>
          <c:idx val="1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'Analysis-Data'!$A$2:$A$76</c15:sqref>
                  </c15:fullRef>
                </c:ext>
              </c:extLst>
              <c:f>'Analysis-Data'!$A$22:$A$76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'Analysis-Data'!$K$2:$K$76</c15:sqref>
                  </c15:fullRef>
                </c:ext>
              </c:extLst>
              <c:f>'Analysis-Data'!$K$22:$K$76</c:f>
              <c:numCache>
                <c:formatCode>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1190.9635750549367</c:v>
                </c:pt>
                <c:pt idx="5">
                  <c:v>1190.5499038636526</c:v>
                </c:pt>
                <c:pt idx="6">
                  <c:v>1217.3954604792184</c:v>
                </c:pt>
                <c:pt idx="7">
                  <c:v>1226.8495864980196</c:v>
                </c:pt>
                <c:pt idx="8">
                  <c:v>1224.2667363945229</c:v>
                </c:pt>
                <c:pt idx="9">
                  <c:v>1219.6122642612545</c:v>
                </c:pt>
                <c:pt idx="10">
                  <c:v>1231.2197149161948</c:v>
                </c:pt>
                <c:pt idx="11">
                  <c:v>1244.3682860698279</c:v>
                </c:pt>
                <c:pt idx="12">
                  <c:v>1248.8325135669818</c:v>
                </c:pt>
                <c:pt idx="13">
                  <c:v>1246.8678280516083</c:v>
                </c:pt>
                <c:pt idx="14">
                  <c:v>1245.419852789078</c:v>
                </c:pt>
                <c:pt idx="15">
                  <c:v>1239.1828242814145</c:v>
                </c:pt>
                <c:pt idx="16">
                  <c:v>1222.3068750152479</c:v>
                </c:pt>
                <c:pt idx="17">
                  <c:v>1250.9719187052929</c:v>
                </c:pt>
                <c:pt idx="18">
                  <c:v>1253.0542706978417</c:v>
                </c:pt>
                <c:pt idx="19">
                  <c:v>1266.0343080154066</c:v>
                </c:pt>
                <c:pt idx="20">
                  <c:v>1240.8787410546358</c:v>
                </c:pt>
                <c:pt idx="21">
                  <c:v>1218.6297686053783</c:v>
                </c:pt>
                <c:pt idx="22">
                  <c:v>1243.9281862393718</c:v>
                </c:pt>
                <c:pt idx="23">
                  <c:v>1221.2412879991525</c:v>
                </c:pt>
                <c:pt idx="24">
                  <c:v>1219.9745996111831</c:v>
                </c:pt>
                <c:pt idx="25">
                  <c:v>1214.5262963555576</c:v>
                </c:pt>
                <c:pt idx="26">
                  <c:v>1160.6801165008856</c:v>
                </c:pt>
                <c:pt idx="27">
                  <c:v>1179.5962584980361</c:v>
                </c:pt>
                <c:pt idx="28">
                  <c:v>1197.6380733436738</c:v>
                </c:pt>
                <c:pt idx="29">
                  <c:v>1206.8562371622688</c:v>
                </c:pt>
                <c:pt idx="30">
                  <c:v>1188.6856256793913</c:v>
                </c:pt>
                <c:pt idx="31">
                  <c:v>1188.2758881671843</c:v>
                </c:pt>
                <c:pt idx="32">
                  <c:v>1208.8724863537673</c:v>
                </c:pt>
                <c:pt idx="33">
                  <c:v>1167.5505881128345</c:v>
                </c:pt>
                <c:pt idx="34">
                  <c:v>1195.189689789654</c:v>
                </c:pt>
                <c:pt idx="35">
                  <c:v>1196.472565651507</c:v>
                </c:pt>
                <c:pt idx="36">
                  <c:v>1188.9664485704661</c:v>
                </c:pt>
                <c:pt idx="37">
                  <c:v>1120.692161867938</c:v>
                </c:pt>
                <c:pt idx="38">
                  <c:v>1157.4654495336631</c:v>
                </c:pt>
                <c:pt idx="39">
                  <c:v>1117.0475148483902</c:v>
                </c:pt>
                <c:pt idx="40">
                  <c:v>1111.6948126532766</c:v>
                </c:pt>
                <c:pt idx="41">
                  <c:v>1103.3638243716196</c:v>
                </c:pt>
                <c:pt idx="42">
                  <c:v>1091.7106027174543</c:v>
                </c:pt>
                <c:pt idx="43">
                  <c:v>1094.783298789135</c:v>
                </c:pt>
                <c:pt idx="44">
                  <c:v>1093.156549663262</c:v>
                </c:pt>
                <c:pt idx="45">
                  <c:v>1108.1955739972339</c:v>
                </c:pt>
                <c:pt idx="46">
                  <c:v>1119.5417951425554</c:v>
                </c:pt>
                <c:pt idx="47">
                  <c:v>1058.3684406748066</c:v>
                </c:pt>
                <c:pt idx="48">
                  <c:v>1059.0523200507346</c:v>
                </c:pt>
                <c:pt idx="49">
                  <c:v>1077.0830032409074</c:v>
                </c:pt>
                <c:pt idx="50">
                  <c:v>1065.4716000494989</c:v>
                </c:pt>
                <c:pt idx="51">
                  <c:v>1010.2944887734272</c:v>
                </c:pt>
                <c:pt idx="52">
                  <c:v>1033.49466553768</c:v>
                </c:pt>
                <c:pt idx="53">
                  <c:v>1063.4650165659716</c:v>
                </c:pt>
                <c:pt idx="54">
                  <c:v>1046.1162474507139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A-4A63-8AA0-009149473C37}"/>
            </c:ext>
          </c:extLst>
        </c:ser>
        <c:ser>
          <c:idx val="2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'Analysis-Data'!$A$2:$A$76</c15:sqref>
                  </c15:fullRef>
                </c:ext>
              </c:extLst>
              <c:f>'Analysis-Data'!$A$22:$A$76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'Analysis-Data'!$L$2:$L$76</c15:sqref>
                  </c15:fullRef>
                </c:ext>
              </c:extLst>
              <c:f>'Analysis-Data'!$L$22:$L$76</c:f>
              <c:numCache>
                <c:formatCode>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1715.2686795491143</c:v>
                </c:pt>
                <c:pt idx="5">
                  <c:v>1715.3664939143671</c:v>
                </c:pt>
                <c:pt idx="6">
                  <c:v>1745.2009803636195</c:v>
                </c:pt>
                <c:pt idx="7">
                  <c:v>1763.1064959157416</c:v>
                </c:pt>
                <c:pt idx="8">
                  <c:v>1754.7262498276891</c:v>
                </c:pt>
                <c:pt idx="9">
                  <c:v>1747.1371377899825</c:v>
                </c:pt>
                <c:pt idx="10">
                  <c:v>1720.144650082226</c:v>
                </c:pt>
                <c:pt idx="11">
                  <c:v>1728.4685197388126</c:v>
                </c:pt>
                <c:pt idx="12">
                  <c:v>1748.2211913766255</c:v>
                </c:pt>
                <c:pt idx="13">
                  <c:v>1738.3911582639992</c:v>
                </c:pt>
                <c:pt idx="14">
                  <c:v>1739.2696295544245</c:v>
                </c:pt>
                <c:pt idx="15">
                  <c:v>1753.6240535886973</c:v>
                </c:pt>
                <c:pt idx="16">
                  <c:v>1756.6893814947862</c:v>
                </c:pt>
                <c:pt idx="17">
                  <c:v>1755.2633723927984</c:v>
                </c:pt>
                <c:pt idx="18">
                  <c:v>1763.3717739744634</c:v>
                </c:pt>
                <c:pt idx="19">
                  <c:v>1770.771866660129</c:v>
                </c:pt>
                <c:pt idx="20">
                  <c:v>1767.4045954461685</c:v>
                </c:pt>
                <c:pt idx="21">
                  <c:v>1764.2692695774117</c:v>
                </c:pt>
                <c:pt idx="22">
                  <c:v>1775.8257276019312</c:v>
                </c:pt>
                <c:pt idx="23">
                  <c:v>1796.6800608435321</c:v>
                </c:pt>
                <c:pt idx="24">
                  <c:v>1824.618672623935</c:v>
                </c:pt>
                <c:pt idx="25">
                  <c:v>1828.9863474269239</c:v>
                </c:pt>
                <c:pt idx="26">
                  <c:v>1836.5049945673127</c:v>
                </c:pt>
                <c:pt idx="27">
                  <c:v>1848.2366770930421</c:v>
                </c:pt>
                <c:pt idx="28">
                  <c:v>1825.5887631004266</c:v>
                </c:pt>
                <c:pt idx="29">
                  <c:v>1813.916388094892</c:v>
                </c:pt>
                <c:pt idx="30">
                  <c:v>1819.8311582381732</c:v>
                </c:pt>
                <c:pt idx="31">
                  <c:v>1844.329155524855</c:v>
                </c:pt>
                <c:pt idx="32">
                  <c:v>1917.6253485792481</c:v>
                </c:pt>
                <c:pt idx="33">
                  <c:v>1986.1006510484756</c:v>
                </c:pt>
                <c:pt idx="34">
                  <c:v>2039.5151965084342</c:v>
                </c:pt>
                <c:pt idx="35">
                  <c:v>2112.7631219913155</c:v>
                </c:pt>
                <c:pt idx="36">
                  <c:v>2144.3970635734468</c:v>
                </c:pt>
                <c:pt idx="37">
                  <c:v>2172.7667021685747</c:v>
                </c:pt>
                <c:pt idx="38">
                  <c:v>2193.62525241103</c:v>
                </c:pt>
                <c:pt idx="39">
                  <c:v>2216.0673654265752</c:v>
                </c:pt>
                <c:pt idx="40">
                  <c:v>2257.2182213454648</c:v>
                </c:pt>
                <c:pt idx="41">
                  <c:v>2255.3454767456988</c:v>
                </c:pt>
                <c:pt idx="42">
                  <c:v>2262.1856608713279</c:v>
                </c:pt>
                <c:pt idx="43">
                  <c:v>2299.0284295937295</c:v>
                </c:pt>
                <c:pt idx="44">
                  <c:v>2316.8834092531338</c:v>
                </c:pt>
                <c:pt idx="45">
                  <c:v>2332.1185540482584</c:v>
                </c:pt>
                <c:pt idx="46">
                  <c:v>2358.7602268811083</c:v>
                </c:pt>
                <c:pt idx="47">
                  <c:v>2349.0736860645602</c:v>
                </c:pt>
                <c:pt idx="48">
                  <c:v>2369.6481448515128</c:v>
                </c:pt>
                <c:pt idx="49">
                  <c:v>2368.2891286252479</c:v>
                </c:pt>
                <c:pt idx="50">
                  <c:v>2399.0718769352479</c:v>
                </c:pt>
                <c:pt idx="51">
                  <c:v>2397.6687646084156</c:v>
                </c:pt>
                <c:pt idx="52">
                  <c:v>2409.4632127734217</c:v>
                </c:pt>
                <c:pt idx="53">
                  <c:v>2400.8697797680265</c:v>
                </c:pt>
                <c:pt idx="54">
                  <c:v>2413.0284889324848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A-4A63-8AA0-009149473C37}"/>
            </c:ext>
          </c:extLst>
        </c:ser>
        <c:ser>
          <c:idx val="3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'Analysis-Data'!$A$2:$A$76</c15:sqref>
                  </c15:fullRef>
                </c:ext>
              </c:extLst>
              <c:f>'Analysis-Data'!$A$22:$A$76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'Analysis-Data'!$M$2:$M$76</c15:sqref>
                  </c15:fullRef>
                </c:ext>
              </c:extLst>
              <c:f>'Analysis-Data'!$M$22:$M$76</c:f>
              <c:numCache>
                <c:formatCode>0.00</c:formatCode>
                <c:ptCount val="55"/>
                <c:pt idx="0">
                  <c:v>1450816562.5</c:v>
                </c:pt>
                <c:pt idx="1">
                  <c:v>488888968.60986543</c:v>
                </c:pt>
                <c:pt idx="2">
                  <c:v>366742492.78152066</c:v>
                </c:pt>
                <c:pt idx="3">
                  <c:v>236309021.40672782</c:v>
                </c:pt>
                <c:pt idx="4">
                  <c:v>529356138.23715919</c:v>
                </c:pt>
                <c:pt idx="5">
                  <c:v>255608297.82462436</c:v>
                </c:pt>
                <c:pt idx="6">
                  <c:v>300322205.7799443</c:v>
                </c:pt>
                <c:pt idx="7">
                  <c:v>287936614.43423229</c:v>
                </c:pt>
                <c:pt idx="8">
                  <c:v>297678313.95348841</c:v>
                </c:pt>
                <c:pt idx="9">
                  <c:v>255455702.4029575</c:v>
                </c:pt>
                <c:pt idx="10">
                  <c:v>230159320.76492876</c:v>
                </c:pt>
                <c:pt idx="11">
                  <c:v>202921676.76767677</c:v>
                </c:pt>
                <c:pt idx="12">
                  <c:v>244156073.60315189</c:v>
                </c:pt>
                <c:pt idx="13">
                  <c:v>283595675.4588306</c:v>
                </c:pt>
                <c:pt idx="14">
                  <c:v>234753892.08633092</c:v>
                </c:pt>
                <c:pt idx="15">
                  <c:v>245014619.35387376</c:v>
                </c:pt>
                <c:pt idx="16">
                  <c:v>273673842.36804563</c:v>
                </c:pt>
                <c:pt idx="17">
                  <c:v>288046516.62724364</c:v>
                </c:pt>
                <c:pt idx="18">
                  <c:v>268992840.17725259</c:v>
                </c:pt>
                <c:pt idx="19">
                  <c:v>323474953.65539259</c:v>
                </c:pt>
                <c:pt idx="20">
                  <c:v>282096838.26272315</c:v>
                </c:pt>
                <c:pt idx="21">
                  <c:v>266904954.42557716</c:v>
                </c:pt>
                <c:pt idx="22">
                  <c:v>350879302.89838469</c:v>
                </c:pt>
                <c:pt idx="23">
                  <c:v>274292416.77379316</c:v>
                </c:pt>
                <c:pt idx="24">
                  <c:v>283184638.29984689</c:v>
                </c:pt>
                <c:pt idx="25">
                  <c:v>345809844.49244058</c:v>
                </c:pt>
                <c:pt idx="26">
                  <c:v>279826354.87222105</c:v>
                </c:pt>
                <c:pt idx="27">
                  <c:v>288419486.19304097</c:v>
                </c:pt>
                <c:pt idx="28">
                  <c:v>292542310.48443389</c:v>
                </c:pt>
                <c:pt idx="29">
                  <c:v>421986911.36861885</c:v>
                </c:pt>
                <c:pt idx="30">
                  <c:v>315493707.0571416</c:v>
                </c:pt>
                <c:pt idx="31">
                  <c:v>347672449.73252165</c:v>
                </c:pt>
                <c:pt idx="32">
                  <c:v>407238894.00921655</c:v>
                </c:pt>
                <c:pt idx="33">
                  <c:v>332224909.28449744</c:v>
                </c:pt>
                <c:pt idx="34">
                  <c:v>322876762.91536313</c:v>
                </c:pt>
                <c:pt idx="35">
                  <c:v>408394648.3322975</c:v>
                </c:pt>
                <c:pt idx="36">
                  <c:v>335242375.46085912</c:v>
                </c:pt>
                <c:pt idx="37">
                  <c:v>352286152.33151346</c:v>
                </c:pt>
                <c:pt idx="38">
                  <c:v>396706391.67650533</c:v>
                </c:pt>
                <c:pt idx="39">
                  <c:v>344828244.22583407</c:v>
                </c:pt>
                <c:pt idx="40">
                  <c:v>334318721.48985142</c:v>
                </c:pt>
                <c:pt idx="41">
                  <c:v>391846314.94610077</c:v>
                </c:pt>
                <c:pt idx="42">
                  <c:v>342109432.41839117</c:v>
                </c:pt>
                <c:pt idx="43">
                  <c:v>320487918.76692355</c:v>
                </c:pt>
                <c:pt idx="44">
                  <c:v>406583774.60579205</c:v>
                </c:pt>
                <c:pt idx="45">
                  <c:v>341691376.76810974</c:v>
                </c:pt>
                <c:pt idx="46">
                  <c:v>356647224.85683608</c:v>
                </c:pt>
                <c:pt idx="47">
                  <c:v>418955825.49009413</c:v>
                </c:pt>
                <c:pt idx="48">
                  <c:v>367238302.38605773</c:v>
                </c:pt>
                <c:pt idx="49">
                  <c:v>338698425.02832681</c:v>
                </c:pt>
                <c:pt idx="50">
                  <c:v>369931106.94698358</c:v>
                </c:pt>
                <c:pt idx="51">
                  <c:v>330908614.57896942</c:v>
                </c:pt>
                <c:pt idx="52">
                  <c:v>362659128.75616336</c:v>
                </c:pt>
                <c:pt idx="53">
                  <c:v>346695953.98580027</c:v>
                </c:pt>
                <c:pt idx="5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8-4373-BCD1-EAC947ECF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784799"/>
        <c:axId val="1692787679"/>
      </c:lineChart>
      <c:catAx>
        <c:axId val="169278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87679"/>
        <c:crosses val="autoZero"/>
        <c:auto val="1"/>
        <c:lblAlgn val="ctr"/>
        <c:lblOffset val="100"/>
        <c:noMultiLvlLbl val="0"/>
      </c:catAx>
      <c:valAx>
        <c:axId val="169278767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Electricity Generated</a:t>
                </a:r>
                <a:r>
                  <a:rPr lang="en-US" sz="1200" baseline="0"/>
                  <a:t> per Metric Ton of Waste Produced</a:t>
                </a:r>
              </a:p>
              <a:p>
                <a:pPr>
                  <a:defRPr sz="1200"/>
                </a:pPr>
                <a:r>
                  <a:rPr lang="en-US" sz="1200" baseline="0"/>
                  <a:t>(kWh per Metric Ton)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847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/>
              <a:t>Percent of Total</a:t>
            </a:r>
            <a:r>
              <a:rPr lang="en-US" sz="2000" baseline="0"/>
              <a:t> Net Electricity Production by Source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'Analysis-Data'!$A$2:$A$76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'Analysis-Data'!$N$2:$N$76</c:f>
              <c:numCache>
                <c:formatCode>0.00%</c:formatCode>
                <c:ptCount val="75"/>
                <c:pt idx="0">
                  <c:v>0.46530928425401202</c:v>
                </c:pt>
                <c:pt idx="1">
                  <c:v>0.46946394698280125</c:v>
                </c:pt>
                <c:pt idx="2">
                  <c:v>0.49964186745025224</c:v>
                </c:pt>
                <c:pt idx="3">
                  <c:v>0.48954184123674849</c:v>
                </c:pt>
                <c:pt idx="4">
                  <c:v>0.49438416133265167</c:v>
                </c:pt>
                <c:pt idx="5">
                  <c:v>0.5070020872386739</c:v>
                </c:pt>
                <c:pt idx="6">
                  <c:v>0.55089903491802306</c:v>
                </c:pt>
                <c:pt idx="7">
                  <c:v>0.5635452943827931</c:v>
                </c:pt>
                <c:pt idx="8">
                  <c:v>0.54849871838899689</c:v>
                </c:pt>
                <c:pt idx="9">
                  <c:v>0.53381899391584919</c:v>
                </c:pt>
                <c:pt idx="10">
                  <c:v>0.53298754889050382</c:v>
                </c:pt>
                <c:pt idx="11">
                  <c:v>0.5334760621122151</c:v>
                </c:pt>
                <c:pt idx="12">
                  <c:v>0.5314842401862605</c:v>
                </c:pt>
                <c:pt idx="13">
                  <c:v>0.52689393483448577</c:v>
                </c:pt>
                <c:pt idx="14">
                  <c:v>0.5387550035568559</c:v>
                </c:pt>
                <c:pt idx="15">
                  <c:v>0.53479189661452986</c:v>
                </c:pt>
                <c:pt idx="16">
                  <c:v>0.54103284278383912</c:v>
                </c:pt>
                <c:pt idx="17">
                  <c:v>0.53609011755106717</c:v>
                </c:pt>
                <c:pt idx="18">
                  <c:v>0.51918761363437171</c:v>
                </c:pt>
                <c:pt idx="19">
                  <c:v>0.51518159566833399</c:v>
                </c:pt>
                <c:pt idx="20">
                  <c:v>0.48953669367639258</c:v>
                </c:pt>
                <c:pt idx="21">
                  <c:v>0.45982722585087143</c:v>
                </c:pt>
                <c:pt idx="22">
                  <c:v>0.4421976174128347</c:v>
                </c:pt>
                <c:pt idx="23">
                  <c:v>0.44073153585441927</c:v>
                </c:pt>
                <c:pt idx="24">
                  <c:v>0.45555282296590188</c:v>
                </c:pt>
                <c:pt idx="25">
                  <c:v>0.44369089953337359</c:v>
                </c:pt>
                <c:pt idx="26">
                  <c:v>0.44470412903650036</c:v>
                </c:pt>
                <c:pt idx="27">
                  <c:v>0.46346008563609953</c:v>
                </c:pt>
                <c:pt idx="28">
                  <c:v>0.46377996634482166</c:v>
                </c:pt>
                <c:pt idx="29">
                  <c:v>0.44224655111914291</c:v>
                </c:pt>
                <c:pt idx="30">
                  <c:v>0.47835300853221818</c:v>
                </c:pt>
                <c:pt idx="31">
                  <c:v>0.50802240691421585</c:v>
                </c:pt>
                <c:pt idx="32">
                  <c:v>0.52431446135868531</c:v>
                </c:pt>
                <c:pt idx="33">
                  <c:v>0.53185711153855664</c:v>
                </c:pt>
                <c:pt idx="34">
                  <c:v>0.54513816069877163</c:v>
                </c:pt>
                <c:pt idx="35">
                  <c:v>0.55526151297618442</c:v>
                </c:pt>
                <c:pt idx="36">
                  <c:v>0.56769975273711948</c:v>
                </c:pt>
                <c:pt idx="37">
                  <c:v>0.55716076629089606</c:v>
                </c:pt>
                <c:pt idx="38">
                  <c:v>0.56909380710963908</c:v>
                </c:pt>
                <c:pt idx="39">
                  <c:v>0.56971535211482283</c:v>
                </c:pt>
                <c:pt idx="40">
                  <c:v>0.5485398317908835</c:v>
                </c:pt>
                <c:pt idx="41">
                  <c:v>0.54185958278622681</c:v>
                </c:pt>
                <c:pt idx="42">
                  <c:v>0.53442793756518481</c:v>
                </c:pt>
                <c:pt idx="43">
                  <c:v>0.54448207168373919</c:v>
                </c:pt>
                <c:pt idx="44">
                  <c:v>0.54714869134758704</c:v>
                </c:pt>
                <c:pt idx="45">
                  <c:v>0.53947046583724922</c:v>
                </c:pt>
                <c:pt idx="46">
                  <c:v>0.52784433948584264</c:v>
                </c:pt>
                <c:pt idx="47">
                  <c:v>0.5395544226258383</c:v>
                </c:pt>
                <c:pt idx="48">
                  <c:v>0.54687792401433788</c:v>
                </c:pt>
                <c:pt idx="49">
                  <c:v>0.5351376559759855</c:v>
                </c:pt>
                <c:pt idx="50">
                  <c:v>0.52652321746109476</c:v>
                </c:pt>
                <c:pt idx="51">
                  <c:v>0.53418441493763713</c:v>
                </c:pt>
                <c:pt idx="52">
                  <c:v>0.52592129759597439</c:v>
                </c:pt>
                <c:pt idx="53">
                  <c:v>0.51659714327248274</c:v>
                </c:pt>
                <c:pt idx="54">
                  <c:v>0.52475953922309859</c:v>
                </c:pt>
                <c:pt idx="55">
                  <c:v>0.51391872248796522</c:v>
                </c:pt>
                <c:pt idx="56">
                  <c:v>0.51049613463998855</c:v>
                </c:pt>
                <c:pt idx="57">
                  <c:v>0.50401696865625201</c:v>
                </c:pt>
                <c:pt idx="58">
                  <c:v>0.49893109610465025</c:v>
                </c:pt>
                <c:pt idx="59">
                  <c:v>0.49538619122395045</c:v>
                </c:pt>
                <c:pt idx="60">
                  <c:v>0.45700718672973817</c:v>
                </c:pt>
                <c:pt idx="61">
                  <c:v>0.46011075648635136</c:v>
                </c:pt>
                <c:pt idx="62">
                  <c:v>0.43510884265894562</c:v>
                </c:pt>
                <c:pt idx="63">
                  <c:v>0.38571177573221854</c:v>
                </c:pt>
                <c:pt idx="64">
                  <c:v>0.40159754630673539</c:v>
                </c:pt>
                <c:pt idx="65">
                  <c:v>0.39847339001437493</c:v>
                </c:pt>
                <c:pt idx="66">
                  <c:v>0.34205465230182686</c:v>
                </c:pt>
                <c:pt idx="67">
                  <c:v>0.31377133162854004</c:v>
                </c:pt>
                <c:pt idx="68">
                  <c:v>0.30883055480155552</c:v>
                </c:pt>
                <c:pt idx="69">
                  <c:v>0.28406067362415788</c:v>
                </c:pt>
                <c:pt idx="70">
                  <c:v>0.24159476664665747</c:v>
                </c:pt>
                <c:pt idx="71">
                  <c:v>0.19918727654417631</c:v>
                </c:pt>
                <c:pt idx="72">
                  <c:v>0.22552415906034279</c:v>
                </c:pt>
                <c:pt idx="73">
                  <c:v>0.20277842986581651</c:v>
                </c:pt>
                <c:pt idx="74">
                  <c:v>0.16645443562830461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1-410B-8C1F-3EFABAE0B21A}"/>
            </c:ext>
          </c:extLst>
        </c:ser>
        <c:ser>
          <c:idx val="1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'Analysis-Data'!$A$2:$A$76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'Analysis-Data'!$O$2:$O$76</c:f>
              <c:numCache>
                <c:formatCode>0.00%</c:formatCode>
                <c:ptCount val="75"/>
                <c:pt idx="0">
                  <c:v>9.8066907648838186E-2</c:v>
                </c:pt>
                <c:pt idx="1">
                  <c:v>0.10249179787784971</c:v>
                </c:pt>
                <c:pt idx="2">
                  <c:v>7.7459459975394898E-2</c:v>
                </c:pt>
                <c:pt idx="3">
                  <c:v>7.4519040231136618E-2</c:v>
                </c:pt>
                <c:pt idx="4">
                  <c:v>8.6757460104973622E-2</c:v>
                </c:pt>
                <c:pt idx="5">
                  <c:v>6.6824436901136222E-2</c:v>
                </c:pt>
                <c:pt idx="6">
                  <c:v>6.7889815731900227E-2</c:v>
                </c:pt>
                <c:pt idx="7">
                  <c:v>5.9844684519853114E-2</c:v>
                </c:pt>
                <c:pt idx="8">
                  <c:v>6.4130282791769619E-2</c:v>
                </c:pt>
                <c:pt idx="9">
                  <c:v>6.2581987104094586E-2</c:v>
                </c:pt>
                <c:pt idx="10">
                  <c:v>6.5970903448619098E-2</c:v>
                </c:pt>
                <c:pt idx="11">
                  <c:v>6.3512607176076083E-2</c:v>
                </c:pt>
                <c:pt idx="12">
                  <c:v>6.1126040710053453E-2</c:v>
                </c:pt>
                <c:pt idx="13">
                  <c:v>5.7200165780011601E-2</c:v>
                </c:pt>
                <c:pt idx="14">
                  <c:v>5.6721223013068534E-2</c:v>
                </c:pt>
                <c:pt idx="15">
                  <c:v>5.7880361362884748E-2</c:v>
                </c:pt>
                <c:pt idx="16">
                  <c:v>6.1408297127121383E-2</c:v>
                </c:pt>
                <c:pt idx="17">
                  <c:v>6.8970299717829892E-2</c:v>
                </c:pt>
                <c:pt idx="18">
                  <c:v>7.3512255645312941E-2</c:v>
                </c:pt>
                <c:pt idx="19">
                  <c:v>7.8435729009995403E-2</c:v>
                </c:pt>
                <c:pt idx="20">
                  <c:v>9.5582323655390641E-2</c:v>
                </c:pt>
                <c:pt idx="21">
                  <c:v>0.12023453521337985</c:v>
                </c:pt>
                <c:pt idx="22">
                  <c:v>0.13656264509830685</c:v>
                </c:pt>
                <c:pt idx="23">
                  <c:v>0.15677081925888958</c:v>
                </c:pt>
                <c:pt idx="24">
                  <c:v>0.16893713086896622</c:v>
                </c:pt>
                <c:pt idx="25">
                  <c:v>0.16117193954269615</c:v>
                </c:pt>
                <c:pt idx="26">
                  <c:v>0.1507548930749425</c:v>
                </c:pt>
                <c:pt idx="27">
                  <c:v>0.15703424748047745</c:v>
                </c:pt>
                <c:pt idx="28">
                  <c:v>0.16860843135424119</c:v>
                </c:pt>
                <c:pt idx="29">
                  <c:v>0.16546044676673372</c:v>
                </c:pt>
                <c:pt idx="30">
                  <c:v>0.13505784879986091</c:v>
                </c:pt>
                <c:pt idx="31">
                  <c:v>0.10758833397630399</c:v>
                </c:pt>
                <c:pt idx="32">
                  <c:v>8.995105280548929E-2</c:v>
                </c:pt>
                <c:pt idx="33">
                  <c:v>6.549917252851413E-2</c:v>
                </c:pt>
                <c:pt idx="34">
                  <c:v>6.2545798524803894E-2</c:v>
                </c:pt>
                <c:pt idx="35">
                  <c:v>4.9583123958313352E-2</c:v>
                </c:pt>
                <c:pt idx="36">
                  <c:v>4.0570333474907898E-2</c:v>
                </c:pt>
                <c:pt idx="37">
                  <c:v>5.4912687290820793E-2</c:v>
                </c:pt>
                <c:pt idx="38">
                  <c:v>4.6067939829089598E-2</c:v>
                </c:pt>
                <c:pt idx="39">
                  <c:v>5.5061313786241579E-2</c:v>
                </c:pt>
                <c:pt idx="40">
                  <c:v>5.5825935512643456E-2</c:v>
                </c:pt>
                <c:pt idx="41">
                  <c:v>4.0968890943213973E-2</c:v>
                </c:pt>
                <c:pt idx="42">
                  <c:v>3.8424742882788132E-2</c:v>
                </c:pt>
                <c:pt idx="43">
                  <c:v>3.1433595188515059E-2</c:v>
                </c:pt>
                <c:pt idx="44">
                  <c:v>3.4634986571223464E-2</c:v>
                </c:pt>
                <c:pt idx="45">
                  <c:v>3.1947359364531802E-2</c:v>
                </c:pt>
                <c:pt idx="46">
                  <c:v>2.1334045194367938E-2</c:v>
                </c:pt>
                <c:pt idx="47">
                  <c:v>2.2770902949855735E-2</c:v>
                </c:pt>
                <c:pt idx="48">
                  <c:v>2.5974558752133264E-2</c:v>
                </c:pt>
                <c:pt idx="49">
                  <c:v>3.5347526172254597E-2</c:v>
                </c:pt>
                <c:pt idx="50">
                  <c:v>3.1597643379000548E-2</c:v>
                </c:pt>
                <c:pt idx="51">
                  <c:v>2.8918566306515035E-2</c:v>
                </c:pt>
                <c:pt idx="52">
                  <c:v>3.3281319857991043E-2</c:v>
                </c:pt>
                <c:pt idx="53">
                  <c:v>2.426234641270902E-2</c:v>
                </c:pt>
                <c:pt idx="54">
                  <c:v>3.0554241737087227E-2</c:v>
                </c:pt>
                <c:pt idx="55">
                  <c:v>3.0112251479754059E-2</c:v>
                </c:pt>
                <c:pt idx="56">
                  <c:v>2.9850365434091686E-2</c:v>
                </c:pt>
                <c:pt idx="57">
                  <c:v>1.5278162712045979E-2</c:v>
                </c:pt>
                <c:pt idx="58">
                  <c:v>1.530613263435344E-2</c:v>
                </c:pt>
                <c:pt idx="59">
                  <c:v>1.0789495509963446E-2</c:v>
                </c:pt>
                <c:pt idx="60">
                  <c:v>9.3996205633765147E-3</c:v>
                </c:pt>
                <c:pt idx="61">
                  <c:v>8.7299483656074622E-3</c:v>
                </c:pt>
                <c:pt idx="62">
                  <c:v>7.1430673496889266E-3</c:v>
                </c:pt>
                <c:pt idx="63">
                  <c:v>5.1593600127437939E-3</c:v>
                </c:pt>
                <c:pt idx="64">
                  <c:v>6.2785477319609621E-3</c:v>
                </c:pt>
                <c:pt idx="65">
                  <c:v>7.1229778721968668E-3</c:v>
                </c:pt>
                <c:pt idx="66">
                  <c:v>6.7608171929926034E-3</c:v>
                </c:pt>
                <c:pt idx="67">
                  <c:v>5.7949992415074559E-3</c:v>
                </c:pt>
                <c:pt idx="68">
                  <c:v>5.1666215885791938E-3</c:v>
                </c:pt>
                <c:pt idx="69">
                  <c:v>5.9510590303726721E-3</c:v>
                </c:pt>
                <c:pt idx="70">
                  <c:v>4.3393759942891774E-3</c:v>
                </c:pt>
                <c:pt idx="71">
                  <c:v>4.2378597320134005E-3</c:v>
                </c:pt>
                <c:pt idx="72">
                  <c:v>4.6266159349701783E-3</c:v>
                </c:pt>
                <c:pt idx="73">
                  <c:v>5.3576726915320521E-3</c:v>
                </c:pt>
                <c:pt idx="74">
                  <c:v>3.8198367377535762E-3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1-410B-8C1F-3EFABAE0B21A}"/>
            </c:ext>
          </c:extLst>
        </c:ser>
        <c:ser>
          <c:idx val="2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'Analysis-Data'!$A$2:$A$76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'Analysis-Data'!$P$2:$P$76</c:f>
              <c:numCache>
                <c:formatCode>0.00%</c:formatCode>
                <c:ptCount val="75"/>
                <c:pt idx="0">
                  <c:v>0.1269899245427534</c:v>
                </c:pt>
                <c:pt idx="1">
                  <c:v>0.13538001210622758</c:v>
                </c:pt>
                <c:pt idx="2">
                  <c:v>0.15273760540744702</c:v>
                </c:pt>
                <c:pt idx="3">
                  <c:v>0.17146552601271436</c:v>
                </c:pt>
                <c:pt idx="4">
                  <c:v>0.1802515726836609</c:v>
                </c:pt>
                <c:pt idx="5">
                  <c:v>0.19862408612312749</c:v>
                </c:pt>
                <c:pt idx="6">
                  <c:v>0.17418432286745134</c:v>
                </c:pt>
                <c:pt idx="7">
                  <c:v>0.17320258662130603</c:v>
                </c:pt>
                <c:pt idx="8">
                  <c:v>0.18085426705940189</c:v>
                </c:pt>
                <c:pt idx="9">
                  <c:v>0.18564501362492908</c:v>
                </c:pt>
                <c:pt idx="10">
                  <c:v>0.20650451996427077</c:v>
                </c:pt>
                <c:pt idx="11">
                  <c:v>0.20907944649426269</c:v>
                </c:pt>
                <c:pt idx="12">
                  <c:v>0.2132711435816905</c:v>
                </c:pt>
                <c:pt idx="13">
                  <c:v>0.21567439824041071</c:v>
                </c:pt>
                <c:pt idx="14">
                  <c:v>0.21989927124429268</c:v>
                </c:pt>
                <c:pt idx="15">
                  <c:v>0.22361855322546012</c:v>
                </c:pt>
                <c:pt idx="16">
                  <c:v>0.20995880501252323</c:v>
                </c:pt>
                <c:pt idx="17">
                  <c:v>0.21947090637743252</c:v>
                </c:pt>
                <c:pt idx="18">
                  <c:v>0.21806108084524747</c:v>
                </c:pt>
                <c:pt idx="19">
                  <c:v>0.22899268100790904</c:v>
                </c:pt>
                <c:pt idx="20">
                  <c:v>0.23109346494526878</c:v>
                </c:pt>
                <c:pt idx="21">
                  <c:v>0.24342184433368716</c:v>
                </c:pt>
                <c:pt idx="22">
                  <c:v>0.23193795028484732</c:v>
                </c:pt>
                <c:pt idx="23">
                  <c:v>0.21475449218751752</c:v>
                </c:pt>
                <c:pt idx="24">
                  <c:v>0.18318721442983327</c:v>
                </c:pt>
                <c:pt idx="25">
                  <c:v>0.17141999455131307</c:v>
                </c:pt>
                <c:pt idx="26">
                  <c:v>0.15632604326197552</c:v>
                </c:pt>
                <c:pt idx="27">
                  <c:v>0.14458674853382741</c:v>
                </c:pt>
                <c:pt idx="28">
                  <c:v>0.14381278814716922</c:v>
                </c:pt>
                <c:pt idx="29">
                  <c:v>0.13841572103679758</c:v>
                </c:pt>
                <c:pt idx="30">
                  <c:v>0.14660907378870131</c:v>
                </c:pt>
                <c:pt idx="31">
                  <c:v>0.15143192669938271</c:v>
                </c:pt>
                <c:pt idx="32">
                  <c:v>0.15067776364784893</c:v>
                </c:pt>
                <c:pt idx="33">
                  <c:v>0.13620301658946565</c:v>
                </c:pt>
                <c:pt idx="34">
                  <c:v>0.11864272567711036</c:v>
                </c:pt>
                <c:pt idx="35">
                  <c:v>0.12307787662469809</c:v>
                </c:pt>
                <c:pt idx="36">
                  <c:v>0.11820435606988466</c:v>
                </c:pt>
                <c:pt idx="37">
                  <c:v>9.9910525742657061E-2</c:v>
                </c:pt>
                <c:pt idx="38">
                  <c:v>0.10599043165973747</c:v>
                </c:pt>
                <c:pt idx="39">
                  <c:v>9.3482739605436294E-2</c:v>
                </c:pt>
                <c:pt idx="40">
                  <c:v>0.10437899851517932</c:v>
                </c:pt>
                <c:pt idx="41">
                  <c:v>0.1066708182137597</c:v>
                </c:pt>
                <c:pt idx="42">
                  <c:v>0.10824963085901759</c:v>
                </c:pt>
                <c:pt idx="43">
                  <c:v>0.11391668789016274</c:v>
                </c:pt>
                <c:pt idx="44">
                  <c:v>0.11242885380523639</c:v>
                </c:pt>
                <c:pt idx="45">
                  <c:v>0.12487006262049535</c:v>
                </c:pt>
                <c:pt idx="46">
                  <c:v>0.13122992662076405</c:v>
                </c:pt>
                <c:pt idx="47">
                  <c:v>0.11532916930306354</c:v>
                </c:pt>
                <c:pt idx="48">
                  <c:v>0.12002126706579207</c:v>
                </c:pt>
                <c:pt idx="49">
                  <c:v>0.12995040924563178</c:v>
                </c:pt>
                <c:pt idx="50">
                  <c:v>0.1339938543485053</c:v>
                </c:pt>
                <c:pt idx="51">
                  <c:v>0.14239831540806033</c:v>
                </c:pt>
                <c:pt idx="52">
                  <c:v>0.15500878823574299</c:v>
                </c:pt>
                <c:pt idx="53">
                  <c:v>0.16430719290338094</c:v>
                </c:pt>
                <c:pt idx="54">
                  <c:v>0.15245340154176912</c:v>
                </c:pt>
                <c:pt idx="55">
                  <c:v>0.1646828436967385</c:v>
                </c:pt>
                <c:pt idx="56">
                  <c:v>0.17524225941494467</c:v>
                </c:pt>
                <c:pt idx="57">
                  <c:v>0.1879228235153888</c:v>
                </c:pt>
                <c:pt idx="58">
                  <c:v>0.20341625013207856</c:v>
                </c:pt>
                <c:pt idx="59">
                  <c:v>0.20188753527201619</c:v>
                </c:pt>
                <c:pt idx="60">
                  <c:v>0.22074581811203262</c:v>
                </c:pt>
                <c:pt idx="61">
                  <c:v>0.22691385161896996</c:v>
                </c:pt>
                <c:pt idx="62">
                  <c:v>0.23461162340532354</c:v>
                </c:pt>
                <c:pt idx="63">
                  <c:v>0.29117914347326823</c:v>
                </c:pt>
                <c:pt idx="64">
                  <c:v>0.26358191833570754</c:v>
                </c:pt>
                <c:pt idx="65">
                  <c:v>0.26243551197582998</c:v>
                </c:pt>
                <c:pt idx="66">
                  <c:v>0.31599837530013269</c:v>
                </c:pt>
                <c:pt idx="67">
                  <c:v>0.32670356297200182</c:v>
                </c:pt>
                <c:pt idx="68">
                  <c:v>0.30887582935040003</c:v>
                </c:pt>
                <c:pt idx="69">
                  <c:v>0.34035671142957857</c:v>
                </c:pt>
                <c:pt idx="70">
                  <c:v>0.37291539628481851</c:v>
                </c:pt>
                <c:pt idx="71">
                  <c:v>0.39497457522629786</c:v>
                </c:pt>
                <c:pt idx="72">
                  <c:v>0.37314524680759209</c:v>
                </c:pt>
                <c:pt idx="73">
                  <c:v>0.38849549895871255</c:v>
                </c:pt>
                <c:pt idx="74">
                  <c:v>0.42195310553954024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91-410B-8C1F-3EFABAE0B21A}"/>
            </c:ext>
          </c:extLst>
        </c:ser>
        <c:ser>
          <c:idx val="3"/>
          <c:order val="3"/>
          <c:tx>
            <c:v>Nuclear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'Analysis-Data'!$A$2:$A$76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'Analysis-Data'!$Q$2:$Q$76</c:f>
              <c:numCache>
                <c:formatCode>0.00%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1.5312337788385437E-5</c:v>
                </c:pt>
                <c:pt idx="9">
                  <c:v>2.5529593466487631E-4</c:v>
                </c:pt>
                <c:pt idx="10">
                  <c:v>2.649288504397027E-4</c:v>
                </c:pt>
                <c:pt idx="11">
                  <c:v>6.8583498022498459E-4</c:v>
                </c:pt>
                <c:pt idx="12">
                  <c:v>2.1318157237116206E-3</c:v>
                </c:pt>
                <c:pt idx="13">
                  <c:v>2.6560472723882985E-3</c:v>
                </c:pt>
                <c:pt idx="14">
                  <c:v>3.5033389550323921E-3</c:v>
                </c:pt>
                <c:pt idx="15">
                  <c:v>3.3971301604231422E-3</c:v>
                </c:pt>
                <c:pt idx="16">
                  <c:v>3.4652379204511267E-3</c:v>
                </c:pt>
                <c:pt idx="17">
                  <c:v>4.8236189403072366E-3</c:v>
                </c:pt>
                <c:pt idx="18">
                  <c:v>6.3038813103787382E-3</c:v>
                </c:pt>
                <c:pt idx="19">
                  <c:v>9.4238103819096562E-3</c:v>
                </c:pt>
                <c:pt idx="20">
                  <c:v>9.6574734827903613E-3</c:v>
                </c:pt>
                <c:pt idx="21">
                  <c:v>1.4233897530377409E-2</c:v>
                </c:pt>
                <c:pt idx="22">
                  <c:v>2.3628777207377473E-2</c:v>
                </c:pt>
                <c:pt idx="23">
                  <c:v>3.0915189263735442E-2</c:v>
                </c:pt>
                <c:pt idx="24">
                  <c:v>4.4864317912794459E-2</c:v>
                </c:pt>
                <c:pt idx="25">
                  <c:v>6.1042961142272027E-2</c:v>
                </c:pt>
                <c:pt idx="26">
                  <c:v>8.9956564908304976E-2</c:v>
                </c:pt>
                <c:pt idx="27">
                  <c:v>9.378409948751068E-2</c:v>
                </c:pt>
                <c:pt idx="28">
                  <c:v>0.1181003292250265</c:v>
                </c:pt>
                <c:pt idx="29">
                  <c:v>0.12527727004498077</c:v>
                </c:pt>
                <c:pt idx="30">
                  <c:v>0.1135346701753511</c:v>
                </c:pt>
                <c:pt idx="31">
                  <c:v>0.1098282299251858</c:v>
                </c:pt>
                <c:pt idx="32">
                  <c:v>0.11882170613403978</c:v>
                </c:pt>
                <c:pt idx="33">
                  <c:v>0.12616982590915085</c:v>
                </c:pt>
                <c:pt idx="34">
                  <c:v>0.12711729252836987</c:v>
                </c:pt>
                <c:pt idx="35">
                  <c:v>0.13559283745280773</c:v>
                </c:pt>
                <c:pt idx="36">
                  <c:v>0.15535037559097933</c:v>
                </c:pt>
                <c:pt idx="37">
                  <c:v>0.16646018830194534</c:v>
                </c:pt>
                <c:pt idx="38">
                  <c:v>0.17700154859449069</c:v>
                </c:pt>
                <c:pt idx="39">
                  <c:v>0.1948684610141922</c:v>
                </c:pt>
                <c:pt idx="40">
                  <c:v>0.18585408976362455</c:v>
                </c:pt>
                <c:pt idx="41">
                  <c:v>0.19882720833922135</c:v>
                </c:pt>
                <c:pt idx="42">
                  <c:v>0.20867055927388803</c:v>
                </c:pt>
                <c:pt idx="43">
                  <c:v>0.21087167024557246</c:v>
                </c:pt>
                <c:pt idx="44">
                  <c:v>0.20049668332941509</c:v>
                </c:pt>
                <c:pt idx="45">
                  <c:v>0.20734761566579404</c:v>
                </c:pt>
                <c:pt idx="46">
                  <c:v>0.21081828336203945</c:v>
                </c:pt>
                <c:pt idx="47">
                  <c:v>0.20545051923209667</c:v>
                </c:pt>
                <c:pt idx="48">
                  <c:v>0.18881746450528319</c:v>
                </c:pt>
                <c:pt idx="49">
                  <c:v>0.19485713410659367</c:v>
                </c:pt>
                <c:pt idx="50">
                  <c:v>0.20630530934170252</c:v>
                </c:pt>
                <c:pt idx="51">
                  <c:v>0.20725413986942312</c:v>
                </c:pt>
                <c:pt idx="52">
                  <c:v>0.21475277085490546</c:v>
                </c:pt>
                <c:pt idx="53">
                  <c:v>0.21091603509756923</c:v>
                </c:pt>
                <c:pt idx="54">
                  <c:v>0.20524052822362476</c:v>
                </c:pt>
                <c:pt idx="55">
                  <c:v>0.20705193437605218</c:v>
                </c:pt>
                <c:pt idx="56">
                  <c:v>0.20039669663677404</c:v>
                </c:pt>
                <c:pt idx="57">
                  <c:v>0.20143375545928272</c:v>
                </c:pt>
                <c:pt idx="58">
                  <c:v>0.20133723954936308</c:v>
                </c:pt>
                <c:pt idx="59">
                  <c:v>0.20285295729755723</c:v>
                </c:pt>
                <c:pt idx="60">
                  <c:v>0.209682073727675</c:v>
                </c:pt>
                <c:pt idx="61">
                  <c:v>0.20314448124641205</c:v>
                </c:pt>
                <c:pt idx="62">
                  <c:v>0.20014364195860551</c:v>
                </c:pt>
                <c:pt idx="63">
                  <c:v>0.19775333482987259</c:v>
                </c:pt>
                <c:pt idx="64">
                  <c:v>0.20211936765650299</c:v>
                </c:pt>
                <c:pt idx="65">
                  <c:v>0.20248254915012809</c:v>
                </c:pt>
                <c:pt idx="66">
                  <c:v>0.20334061456032937</c:v>
                </c:pt>
                <c:pt idx="67">
                  <c:v>0.20558781115261585</c:v>
                </c:pt>
                <c:pt idx="68">
                  <c:v>0.20753478908187925</c:v>
                </c:pt>
                <c:pt idx="69">
                  <c:v>0.20072349635323433</c:v>
                </c:pt>
                <c:pt idx="70">
                  <c:v>0.20396632509853105</c:v>
                </c:pt>
                <c:pt idx="71">
                  <c:v>0.20494137616745858</c:v>
                </c:pt>
                <c:pt idx="72">
                  <c:v>0.19702018645475314</c:v>
                </c:pt>
                <c:pt idx="73">
                  <c:v>0.18938597817983555</c:v>
                </c:pt>
                <c:pt idx="74">
                  <c:v>0.19234584287002038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91-410B-8C1F-3EFABAE0B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62080"/>
        <c:axId val="162754240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Percentage Sum</c:v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'Analysis-Data'!$A$2:$A$76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'Analysis-Data'!$R$2:$R$76</c15:sqref>
                        </c15:formulaRef>
                      </c:ext>
                    </c:extLst>
                    <c:numCache>
                      <c:formatCode>0.00%</c:formatCode>
                      <c:ptCount val="75"/>
                      <c:pt idx="0">
                        <c:v>0.69036611644560353</c:v>
                      </c:pt>
                      <c:pt idx="1">
                        <c:v>0.70733575696687856</c:v>
                      </c:pt>
                      <c:pt idx="2">
                        <c:v>0.72983893283309409</c:v>
                      </c:pt>
                      <c:pt idx="3">
                        <c:v>0.7355264074805995</c:v>
                      </c:pt>
                      <c:pt idx="4">
                        <c:v>0.76139319412128614</c:v>
                      </c:pt>
                      <c:pt idx="5">
                        <c:v>0.7724506102629376</c:v>
                      </c:pt>
                      <c:pt idx="6">
                        <c:v>0.79297317351737462</c:v>
                      </c:pt>
                      <c:pt idx="7">
                        <c:v>0.7965925655239523</c:v>
                      </c:pt>
                      <c:pt idx="8">
                        <c:v>0.79349858057795675</c:v>
                      </c:pt>
                      <c:pt idx="9">
                        <c:v>0.78230129057953768</c:v>
                      </c:pt>
                      <c:pt idx="10">
                        <c:v>0.80572790115383341</c:v>
                      </c:pt>
                      <c:pt idx="11">
                        <c:v>0.80675395076277889</c:v>
                      </c:pt>
                      <c:pt idx="12">
                        <c:v>0.80801324020171605</c:v>
                      </c:pt>
                      <c:pt idx="13">
                        <c:v>0.80242454612729641</c:v>
                      </c:pt>
                      <c:pt idx="14">
                        <c:v>0.81887883676924955</c:v>
                      </c:pt>
                      <c:pt idx="15">
                        <c:v>0.81968794136329781</c:v>
                      </c:pt>
                      <c:pt idx="16">
                        <c:v>0.81586518284393494</c:v>
                      </c:pt>
                      <c:pt idx="17">
                        <c:v>0.82935494258663678</c:v>
                      </c:pt>
                      <c:pt idx="18">
                        <c:v>0.81706483143531083</c:v>
                      </c:pt>
                      <c:pt idx="19">
                        <c:v>0.83203381606814808</c:v>
                      </c:pt>
                      <c:pt idx="20">
                        <c:v>0.82586995575984234</c:v>
                      </c:pt>
                      <c:pt idx="21">
                        <c:v>0.83771750292831593</c:v>
                      </c:pt>
                      <c:pt idx="22">
                        <c:v>0.8343269900033663</c:v>
                      </c:pt>
                      <c:pt idx="23">
                        <c:v>0.84317203656456186</c:v>
                      </c:pt>
                      <c:pt idx="24">
                        <c:v>0.8525414861774957</c:v>
                      </c:pt>
                      <c:pt idx="25">
                        <c:v>0.83732579476965485</c:v>
                      </c:pt>
                      <c:pt idx="26">
                        <c:v>0.84174163028172333</c:v>
                      </c:pt>
                      <c:pt idx="27">
                        <c:v>0.85886518113791499</c:v>
                      </c:pt>
                      <c:pt idx="28">
                        <c:v>0.89430151507125855</c:v>
                      </c:pt>
                      <c:pt idx="29">
                        <c:v>0.87139998896765503</c:v>
                      </c:pt>
                      <c:pt idx="30">
                        <c:v>0.87355460129613161</c:v>
                      </c:pt>
                      <c:pt idx="31">
                        <c:v>0.87687089751508829</c:v>
                      </c:pt>
                      <c:pt idx="32">
                        <c:v>0.88376498394606329</c:v>
                      </c:pt>
                      <c:pt idx="33">
                        <c:v>0.85972912656568723</c:v>
                      </c:pt>
                      <c:pt idx="34">
                        <c:v>0.85344397742905576</c:v>
                      </c:pt>
                      <c:pt idx="35">
                        <c:v>0.8635153510120035</c:v>
                      </c:pt>
                      <c:pt idx="36">
                        <c:v>0.88182481787289135</c:v>
                      </c:pt>
                      <c:pt idx="37">
                        <c:v>0.87844416762631916</c:v>
                      </c:pt>
                      <c:pt idx="38">
                        <c:v>0.89815372719295683</c:v>
                      </c:pt>
                      <c:pt idx="39">
                        <c:v>0.91312786652069289</c:v>
                      </c:pt>
                      <c:pt idx="40">
                        <c:v>0.89459885558233077</c:v>
                      </c:pt>
                      <c:pt idx="41">
                        <c:v>0.88832650028242188</c:v>
                      </c:pt>
                      <c:pt idx="42">
                        <c:v>0.88977287058087862</c:v>
                      </c:pt>
                      <c:pt idx="43">
                        <c:v>0.90070402500798941</c:v>
                      </c:pt>
                      <c:pt idx="44">
                        <c:v>0.8947092150534619</c:v>
                      </c:pt>
                      <c:pt idx="45">
                        <c:v>0.90363550348807042</c:v>
                      </c:pt>
                      <c:pt idx="46">
                        <c:v>0.89122659466301413</c:v>
                      </c:pt>
                      <c:pt idx="47">
                        <c:v>0.88310501411085429</c:v>
                      </c:pt>
                      <c:pt idx="48">
                        <c:v>0.88169121433754638</c:v>
                      </c:pt>
                      <c:pt idx="49">
                        <c:v>0.89529272550046546</c:v>
                      </c:pt>
                      <c:pt idx="50">
                        <c:v>0.89842002453030312</c:v>
                      </c:pt>
                      <c:pt idx="51">
                        <c:v>0.9127554365216356</c:v>
                      </c:pt>
                      <c:pt idx="52">
                        <c:v>0.92896417654461394</c:v>
                      </c:pt>
                      <c:pt idx="53">
                        <c:v>0.91608271768614191</c:v>
                      </c:pt>
                      <c:pt idx="54">
                        <c:v>0.91300771072557962</c:v>
                      </c:pt>
                      <c:pt idx="55">
                        <c:v>0.91576575204050992</c:v>
                      </c:pt>
                      <c:pt idx="56">
                        <c:v>0.91598545612579896</c:v>
                      </c:pt>
                      <c:pt idx="57">
                        <c:v>0.90865171034296943</c:v>
                      </c:pt>
                      <c:pt idx="58">
                        <c:v>0.91899071842044533</c:v>
                      </c:pt>
                      <c:pt idx="59">
                        <c:v>0.91091617930348734</c:v>
                      </c:pt>
                      <c:pt idx="60">
                        <c:v>0.89683469913282232</c:v>
                      </c:pt>
                      <c:pt idx="61">
                        <c:v>0.89889903771734081</c:v>
                      </c:pt>
                      <c:pt idx="62">
                        <c:v>0.87700717537256367</c:v>
                      </c:pt>
                      <c:pt idx="63">
                        <c:v>0.87980361404810314</c:v>
                      </c:pt>
                      <c:pt idx="64">
                        <c:v>0.87357738003090679</c:v>
                      </c:pt>
                      <c:pt idx="65">
                        <c:v>0.87051442901252984</c:v>
                      </c:pt>
                      <c:pt idx="66">
                        <c:v>0.86815445935528146</c:v>
                      </c:pt>
                      <c:pt idx="67">
                        <c:v>0.85185770499466507</c:v>
                      </c:pt>
                      <c:pt idx="68">
                        <c:v>0.830407794822414</c:v>
                      </c:pt>
                      <c:pt idx="69">
                        <c:v>0.83109194043734336</c:v>
                      </c:pt>
                      <c:pt idx="70">
                        <c:v>0.82281586402429618</c:v>
                      </c:pt>
                      <c:pt idx="71">
                        <c:v>0.80334108766994616</c:v>
                      </c:pt>
                      <c:pt idx="72">
                        <c:v>0.80031620825765826</c:v>
                      </c:pt>
                      <c:pt idx="73">
                        <c:v>0.78601757969589658</c:v>
                      </c:pt>
                      <c:pt idx="74">
                        <c:v>0.78457322077561886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291-410B-8C1F-3EFABAE0B21A}"/>
                  </c:ext>
                </c:extLst>
              </c15:ser>
            </c15:filteredLineSeries>
          </c:ext>
        </c:extLst>
      </c:lineChart>
      <c:catAx>
        <c:axId val="162756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542400"/>
        <c:crosses val="autoZero"/>
        <c:auto val="1"/>
        <c:lblAlgn val="ctr"/>
        <c:lblOffset val="100"/>
        <c:noMultiLvlLbl val="0"/>
      </c:catAx>
      <c:valAx>
        <c:axId val="16275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Percent</a:t>
                </a:r>
                <a:r>
                  <a:rPr lang="en-US" sz="1200" baseline="0"/>
                  <a:t> of Total Electricity Generated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5620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/>
              <a:t>Net Electricity Generated per Metric</a:t>
            </a:r>
            <a:r>
              <a:rPr lang="en-US" sz="2000" baseline="0"/>
              <a:t> Ton of Fuel Consumed by Source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'Analysis-Data'!$A$2:$A$76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'Analysis-Data'!$B$2:$B$76</c:f>
              <c:numCache>
                <c:formatCode>0.00</c:formatCode>
                <c:ptCount val="75"/>
                <c:pt idx="0">
                  <c:v>1778.2687829898077</c:v>
                </c:pt>
                <c:pt idx="1">
                  <c:v>1854.0080230131769</c:v>
                </c:pt>
                <c:pt idx="2">
                  <c:v>1930.1876120953557</c:v>
                </c:pt>
                <c:pt idx="3">
                  <c:v>2012.0440838084569</c:v>
                </c:pt>
                <c:pt idx="4">
                  <c:v>2081.4720434364954</c:v>
                </c:pt>
                <c:pt idx="5">
                  <c:v>2226.7521012673733</c:v>
                </c:pt>
                <c:pt idx="6">
                  <c:v>2310.7775843027352</c:v>
                </c:pt>
                <c:pt idx="7">
                  <c:v>2357.4589495943246</c:v>
                </c:pt>
                <c:pt idx="8">
                  <c:v>2374.9908238655821</c:v>
                </c:pt>
                <c:pt idx="9">
                  <c:v>2437.6325924808666</c:v>
                </c:pt>
                <c:pt idx="10">
                  <c:v>2476.7446135198247</c:v>
                </c:pt>
                <c:pt idx="11">
                  <c:v>2514.6720067282281</c:v>
                </c:pt>
                <c:pt idx="12">
                  <c:v>2552.5290444694065</c:v>
                </c:pt>
                <c:pt idx="13">
                  <c:v>2567.3776924450294</c:v>
                </c:pt>
                <c:pt idx="14">
                  <c:v>2576.3242690359484</c:v>
                </c:pt>
                <c:pt idx="15">
                  <c:v>2573.2201473072087</c:v>
                </c:pt>
                <c:pt idx="16">
                  <c:v>2570.9505992675481</c:v>
                </c:pt>
                <c:pt idx="17">
                  <c:v>2537.7075319761202</c:v>
                </c:pt>
                <c:pt idx="18">
                  <c:v>2534.7490079913264</c:v>
                </c:pt>
                <c:pt idx="19">
                  <c:v>2535.3632183152313</c:v>
                </c:pt>
                <c:pt idx="20">
                  <c:v>2505.2500945741585</c:v>
                </c:pt>
                <c:pt idx="21">
                  <c:v>2425.0668179660861</c:v>
                </c:pt>
                <c:pt idx="22">
                  <c:v>2401.6481788306437</c:v>
                </c:pt>
                <c:pt idx="23">
                  <c:v>2416.4429099492331</c:v>
                </c:pt>
                <c:pt idx="24">
                  <c:v>2400.6885640087326</c:v>
                </c:pt>
                <c:pt idx="25">
                  <c:v>2330.693843623661</c:v>
                </c:pt>
                <c:pt idx="26">
                  <c:v>2315.5737222491716</c:v>
                </c:pt>
                <c:pt idx="27">
                  <c:v>2321.7669737466708</c:v>
                </c:pt>
                <c:pt idx="28">
                  <c:v>2276.1654871190199</c:v>
                </c:pt>
                <c:pt idx="29">
                  <c:v>2235.0244032949258</c:v>
                </c:pt>
                <c:pt idx="30">
                  <c:v>2248.406776039425</c:v>
                </c:pt>
                <c:pt idx="31">
                  <c:v>2249.1875425214234</c:v>
                </c:pt>
                <c:pt idx="32">
                  <c:v>2222.3720320151274</c:v>
                </c:pt>
                <c:pt idx="33">
                  <c:v>2213.2993343208027</c:v>
                </c:pt>
                <c:pt idx="34">
                  <c:v>2220.4935556365303</c:v>
                </c:pt>
                <c:pt idx="35">
                  <c:v>2225.996343432153</c:v>
                </c:pt>
                <c:pt idx="36">
                  <c:v>2227.5741574129333</c:v>
                </c:pt>
                <c:pt idx="37">
                  <c:v>2229.9173177853436</c:v>
                </c:pt>
                <c:pt idx="38">
                  <c:v>2247.6053520408486</c:v>
                </c:pt>
                <c:pt idx="39">
                  <c:v>2239.3758539873747</c:v>
                </c:pt>
                <c:pt idx="40">
                  <c:v>2230.2990022836352</c:v>
                </c:pt>
                <c:pt idx="41">
                  <c:v>2214.4484871776217</c:v>
                </c:pt>
                <c:pt idx="42">
                  <c:v>2206.1661284021507</c:v>
                </c:pt>
                <c:pt idx="43">
                  <c:v>2215.0573846838774</c:v>
                </c:pt>
                <c:pt idx="44">
                  <c:v>2207.5039853154408</c:v>
                </c:pt>
                <c:pt idx="45">
                  <c:v>2190.9057913502829</c:v>
                </c:pt>
                <c:pt idx="46">
                  <c:v>2185.947325914969</c:v>
                </c:pt>
                <c:pt idx="47">
                  <c:v>2177.7468085559403</c:v>
                </c:pt>
                <c:pt idx="48">
                  <c:v>2178.3434645141078</c:v>
                </c:pt>
                <c:pt idx="49">
                  <c:v>2177.5006115070883</c:v>
                </c:pt>
                <c:pt idx="50">
                  <c:v>2177.4131748398668</c:v>
                </c:pt>
                <c:pt idx="51">
                  <c:v>2172.7209911539885</c:v>
                </c:pt>
                <c:pt idx="52">
                  <c:v>2152.0009959289682</c:v>
                </c:pt>
                <c:pt idx="53">
                  <c:v>2154.5531917813914</c:v>
                </c:pt>
                <c:pt idx="54">
                  <c:v>2141.5421621006699</c:v>
                </c:pt>
                <c:pt idx="55">
                  <c:v>2122.8949647010941</c:v>
                </c:pt>
                <c:pt idx="56">
                  <c:v>2116.5265499417906</c:v>
                </c:pt>
                <c:pt idx="57">
                  <c:v>2114.9302827459996</c:v>
                </c:pt>
                <c:pt idx="58">
                  <c:v>2107.7034569517878</c:v>
                </c:pt>
                <c:pt idx="59">
                  <c:v>2085.6367084535273</c:v>
                </c:pt>
                <c:pt idx="60">
                  <c:v>2055.7029622351301</c:v>
                </c:pt>
                <c:pt idx="61">
                  <c:v>2066.2845116054391</c:v>
                </c:pt>
                <c:pt idx="62">
                  <c:v>2030.7590218137284</c:v>
                </c:pt>
                <c:pt idx="63">
                  <c:v>2008.4729187675146</c:v>
                </c:pt>
                <c:pt idx="64">
                  <c:v>2014.2136518340988</c:v>
                </c:pt>
                <c:pt idx="65">
                  <c:v>2030.6176861715323</c:v>
                </c:pt>
                <c:pt idx="66">
                  <c:v>2001.7658487198235</c:v>
                </c:pt>
                <c:pt idx="67">
                  <c:v>1997.5863258796144</c:v>
                </c:pt>
                <c:pt idx="68">
                  <c:v>1985.5701533393546</c:v>
                </c:pt>
                <c:pt idx="69">
                  <c:v>1975.8269811211969</c:v>
                </c:pt>
                <c:pt idx="70">
                  <c:v>1962.1429276476904</c:v>
                </c:pt>
                <c:pt idx="71">
                  <c:v>1941.7027218886672</c:v>
                </c:pt>
                <c:pt idx="72">
                  <c:v>1961.8646933381167</c:v>
                </c:pt>
                <c:pt idx="73">
                  <c:v>1925.8685796477353</c:v>
                </c:pt>
                <c:pt idx="74">
                  <c:v>1909.0010857268621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0-4E7C-9A65-4B3C465232BD}"/>
            </c:ext>
          </c:extLst>
        </c:ser>
        <c:ser>
          <c:idx val="1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'Analysis-Data'!$A$2:$A$76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'Analysis-Data'!$C$2:$C$76</c:f>
              <c:numCache>
                <c:formatCode>0.00</c:formatCode>
                <c:ptCount val="75"/>
                <c:pt idx="0">
                  <c:v>2742.4850784258665</c:v>
                </c:pt>
                <c:pt idx="1">
                  <c:v>2848.9157719086329</c:v>
                </c:pt>
                <c:pt idx="2">
                  <c:v>2859.9533934666188</c:v>
                </c:pt>
                <c:pt idx="3">
                  <c:v>2819.0205535255286</c:v>
                </c:pt>
                <c:pt idx="4">
                  <c:v>2974.4683095498958</c:v>
                </c:pt>
                <c:pt idx="5">
                  <c:v>3007.9473497621188</c:v>
                </c:pt>
                <c:pt idx="6">
                  <c:v>3142.5157754879033</c:v>
                </c:pt>
                <c:pt idx="7">
                  <c:v>3148.9091225562993</c:v>
                </c:pt>
                <c:pt idx="8">
                  <c:v>3236.8926743639863</c:v>
                </c:pt>
                <c:pt idx="9">
                  <c:v>3310.8471664797262</c:v>
                </c:pt>
                <c:pt idx="10">
                  <c:v>3380.1497709761597</c:v>
                </c:pt>
                <c:pt idx="11">
                  <c:v>3465.6050976502202</c:v>
                </c:pt>
                <c:pt idx="12">
                  <c:v>3475.7962116839399</c:v>
                </c:pt>
                <c:pt idx="13">
                  <c:v>3486.6241933074725</c:v>
                </c:pt>
                <c:pt idx="14">
                  <c:v>3549.5415743529111</c:v>
                </c:pt>
                <c:pt idx="15">
                  <c:v>3586.7023797500365</c:v>
                </c:pt>
                <c:pt idx="16">
                  <c:v>3582.7898900628702</c:v>
                </c:pt>
                <c:pt idx="17">
                  <c:v>3566.6446166180226</c:v>
                </c:pt>
                <c:pt idx="18">
                  <c:v>3525.6057430975484</c:v>
                </c:pt>
                <c:pt idx="19">
                  <c:v>3520.8371737487255</c:v>
                </c:pt>
                <c:pt idx="20">
                  <c:v>3497.6618647700807</c:v>
                </c:pt>
                <c:pt idx="21">
                  <c:v>3458.7489608421142</c:v>
                </c:pt>
                <c:pt idx="22">
                  <c:v>3507.0602933593559</c:v>
                </c:pt>
                <c:pt idx="23">
                  <c:v>3512.5988641239483</c:v>
                </c:pt>
                <c:pt idx="24">
                  <c:v>3555.1676769759893</c:v>
                </c:pt>
                <c:pt idx="25">
                  <c:v>3550.3022920181625</c:v>
                </c:pt>
                <c:pt idx="26">
                  <c:v>3635.2336206366731</c:v>
                </c:pt>
                <c:pt idx="27">
                  <c:v>3663.6553183894171</c:v>
                </c:pt>
                <c:pt idx="28">
                  <c:v>3654.5058657798272</c:v>
                </c:pt>
                <c:pt idx="29">
                  <c:v>3643.7527750750287</c:v>
                </c:pt>
                <c:pt idx="30">
                  <c:v>3683.529062980409</c:v>
                </c:pt>
                <c:pt idx="31">
                  <c:v>3719.508910770392</c:v>
                </c:pt>
                <c:pt idx="32">
                  <c:v>3736.091954772784</c:v>
                </c:pt>
                <c:pt idx="33">
                  <c:v>3730.6072504946592</c:v>
                </c:pt>
                <c:pt idx="34">
                  <c:v>3726.0978097111338</c:v>
                </c:pt>
                <c:pt idx="35">
                  <c:v>3705.6284652975019</c:v>
                </c:pt>
                <c:pt idx="36">
                  <c:v>3652.2402032816176</c:v>
                </c:pt>
                <c:pt idx="37">
                  <c:v>3745.1903108703368</c:v>
                </c:pt>
                <c:pt idx="38">
                  <c:v>3747.6700605572828</c:v>
                </c:pt>
                <c:pt idx="39">
                  <c:v>3786.6670873256858</c:v>
                </c:pt>
                <c:pt idx="40">
                  <c:v>3705.2982470474258</c:v>
                </c:pt>
                <c:pt idx="41">
                  <c:v>3651.7189827214006</c:v>
                </c:pt>
                <c:pt idx="42">
                  <c:v>3729.3613166249702</c:v>
                </c:pt>
                <c:pt idx="43">
                  <c:v>3670.3112672174761</c:v>
                </c:pt>
                <c:pt idx="44">
                  <c:v>3677.874382844122</c:v>
                </c:pt>
                <c:pt idx="45">
                  <c:v>3638.8096097543321</c:v>
                </c:pt>
                <c:pt idx="46">
                  <c:v>3490.1705247824043</c:v>
                </c:pt>
                <c:pt idx="47">
                  <c:v>3543.1998799814432</c:v>
                </c:pt>
                <c:pt idx="48">
                  <c:v>3618.0647822816281</c:v>
                </c:pt>
                <c:pt idx="49">
                  <c:v>3640.5332240222042</c:v>
                </c:pt>
                <c:pt idx="50">
                  <c:v>3579.1234209115382</c:v>
                </c:pt>
                <c:pt idx="51">
                  <c:v>3568.5120182272362</c:v>
                </c:pt>
                <c:pt idx="52">
                  <c:v>3634.0397163488065</c:v>
                </c:pt>
                <c:pt idx="53">
                  <c:v>3547.6968873123897</c:v>
                </c:pt>
                <c:pt idx="54">
                  <c:v>3606.9222503685992</c:v>
                </c:pt>
                <c:pt idx="55">
                  <c:v>3592.1894894091865</c:v>
                </c:pt>
                <c:pt idx="56">
                  <c:v>3574.0065089544423</c:v>
                </c:pt>
                <c:pt idx="57">
                  <c:v>3387.3240715191096</c:v>
                </c:pt>
                <c:pt idx="58">
                  <c:v>3455.6557834734404</c:v>
                </c:pt>
                <c:pt idx="59">
                  <c:v>3324.4005969801433</c:v>
                </c:pt>
                <c:pt idx="60">
                  <c:v>3308.6264728224924</c:v>
                </c:pt>
                <c:pt idx="61">
                  <c:v>3289.2554627714617</c:v>
                </c:pt>
                <c:pt idx="62">
                  <c:v>3272.8742609487772</c:v>
                </c:pt>
                <c:pt idx="63">
                  <c:v>3247.463690198892</c:v>
                </c:pt>
                <c:pt idx="64">
                  <c:v>3277.1354410733356</c:v>
                </c:pt>
                <c:pt idx="65">
                  <c:v>3264.0662958583334</c:v>
                </c:pt>
                <c:pt idx="66">
                  <c:v>3302.1897298111953</c:v>
                </c:pt>
                <c:pt idx="67">
                  <c:v>3175.9096325666951</c:v>
                </c:pt>
                <c:pt idx="68">
                  <c:v>3150.8315561070094</c:v>
                </c:pt>
                <c:pt idx="69">
                  <c:v>3164.4908842862337</c:v>
                </c:pt>
                <c:pt idx="70">
                  <c:v>3115.9568117548024</c:v>
                </c:pt>
                <c:pt idx="71">
                  <c:v>2993.346048027272</c:v>
                </c:pt>
                <c:pt idx="72">
                  <c:v>3031.0060898277411</c:v>
                </c:pt>
                <c:pt idx="73">
                  <c:v>3098.1166210152883</c:v>
                </c:pt>
                <c:pt idx="74">
                  <c:v>3035.52967222912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0-4E7C-9A65-4B3C465232BD}"/>
            </c:ext>
          </c:extLst>
        </c:ser>
        <c:ser>
          <c:idx val="2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'Analysis-Data'!$A$2:$A$76</c:f>
              <c:numCache>
                <c:formatCode>0</c:formatCode>
                <c:ptCount val="75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</c:numCache>
            </c:numRef>
          </c:cat>
          <c:val>
            <c:numRef>
              <c:f>'Analysis-Data'!$D$2:$D$76</c:f>
              <c:numCache>
                <c:formatCode>0.00</c:formatCode>
                <c:ptCount val="75"/>
                <c:pt idx="0">
                  <c:v>2799.8922812738774</c:v>
                </c:pt>
                <c:pt idx="1">
                  <c:v>2952.0997537043722</c:v>
                </c:pt>
                <c:pt idx="2">
                  <c:v>3088.0910584048306</c:v>
                </c:pt>
                <c:pt idx="3">
                  <c:v>3133.8959716168365</c:v>
                </c:pt>
                <c:pt idx="4">
                  <c:v>3214.4580519760116</c:v>
                </c:pt>
                <c:pt idx="5">
                  <c:v>3349.3647851247565</c:v>
                </c:pt>
                <c:pt idx="6">
                  <c:v>3442.5522928805958</c:v>
                </c:pt>
                <c:pt idx="7">
                  <c:v>3497.8174700835116</c:v>
                </c:pt>
                <c:pt idx="8">
                  <c:v>3561.6414797041125</c:v>
                </c:pt>
                <c:pt idx="9">
                  <c:v>3634.7452470633534</c:v>
                </c:pt>
                <c:pt idx="10">
                  <c:v>3751.3709114697349</c:v>
                </c:pt>
                <c:pt idx="11">
                  <c:v>3816.2218661666561</c:v>
                </c:pt>
                <c:pt idx="12">
                  <c:v>3864.7293570768338</c:v>
                </c:pt>
                <c:pt idx="13">
                  <c:v>3906.0641400479694</c:v>
                </c:pt>
                <c:pt idx="14">
                  <c:v>3917.0865639250296</c:v>
                </c:pt>
                <c:pt idx="15">
                  <c:v>3946.91366222738</c:v>
                </c:pt>
                <c:pt idx="16">
                  <c:v>3977.2690129957</c:v>
                </c:pt>
                <c:pt idx="17">
                  <c:v>4009.5221847885405</c:v>
                </c:pt>
                <c:pt idx="18">
                  <c:v>4017.5383108210449</c:v>
                </c:pt>
                <c:pt idx="19">
                  <c:v>4029.5627324889847</c:v>
                </c:pt>
                <c:pt idx="20">
                  <c:v>3981.6651790330925</c:v>
                </c:pt>
                <c:pt idx="21">
                  <c:v>3951.5867702139271</c:v>
                </c:pt>
                <c:pt idx="22">
                  <c:v>3919.6542872793834</c:v>
                </c:pt>
                <c:pt idx="23">
                  <c:v>3936.7615451146821</c:v>
                </c:pt>
                <c:pt idx="24">
                  <c:v>3880.2615469072675</c:v>
                </c:pt>
                <c:pt idx="25">
                  <c:v>3872.8979764738315</c:v>
                </c:pt>
                <c:pt idx="26">
                  <c:v>3955.6923160723945</c:v>
                </c:pt>
                <c:pt idx="27">
                  <c:v>3984.5901517580978</c:v>
                </c:pt>
                <c:pt idx="28">
                  <c:v>3988.8973191902742</c:v>
                </c:pt>
                <c:pt idx="29">
                  <c:v>3990.9565399757389</c:v>
                </c:pt>
                <c:pt idx="30">
                  <c:v>3933.0914378733501</c:v>
                </c:pt>
                <c:pt idx="31">
                  <c:v>3918.5903120794114</c:v>
                </c:pt>
                <c:pt idx="32">
                  <c:v>3957.904585447026</c:v>
                </c:pt>
                <c:pt idx="33">
                  <c:v>3943.2910336675641</c:v>
                </c:pt>
                <c:pt idx="34">
                  <c:v>3923.6287491693192</c:v>
                </c:pt>
                <c:pt idx="35">
                  <c:v>3982.6543765787669</c:v>
                </c:pt>
                <c:pt idx="36">
                  <c:v>3996.0852605968148</c:v>
                </c:pt>
                <c:pt idx="37">
                  <c:v>3978.8800369150686</c:v>
                </c:pt>
                <c:pt idx="38">
                  <c:v>3994.0212482124971</c:v>
                </c:pt>
                <c:pt idx="39">
                  <c:v>3996.5513399223128</c:v>
                </c:pt>
                <c:pt idx="40">
                  <c:v>3989.2325052447259</c:v>
                </c:pt>
                <c:pt idx="41">
                  <c:v>3974.3540381782886</c:v>
                </c:pt>
                <c:pt idx="42">
                  <c:v>3993.0205372558185</c:v>
                </c:pt>
                <c:pt idx="43">
                  <c:v>4039.6199326096203</c:v>
                </c:pt>
                <c:pt idx="44">
                  <c:v>4105.763541244959</c:v>
                </c:pt>
                <c:pt idx="45">
                  <c:v>4117.9241812054661</c:v>
                </c:pt>
                <c:pt idx="46">
                  <c:v>4122.6643402322252</c:v>
                </c:pt>
                <c:pt idx="47">
                  <c:v>4145.5120363431215</c:v>
                </c:pt>
                <c:pt idx="48">
                  <c:v>4096.0966415018556</c:v>
                </c:pt>
                <c:pt idx="49">
                  <c:v>4080.0709117686119</c:v>
                </c:pt>
                <c:pt idx="50">
                  <c:v>4089.2287721218795</c:v>
                </c:pt>
                <c:pt idx="51">
                  <c:v>4145.4232631315299</c:v>
                </c:pt>
                <c:pt idx="52">
                  <c:v>4328.1886868598385</c:v>
                </c:pt>
                <c:pt idx="53">
                  <c:v>4464.138746995347</c:v>
                </c:pt>
                <c:pt idx="54">
                  <c:v>4603.0480142181641</c:v>
                </c:pt>
                <c:pt idx="55">
                  <c:v>4782.8119252854367</c:v>
                </c:pt>
                <c:pt idx="56">
                  <c:v>4854.6886869098189</c:v>
                </c:pt>
                <c:pt idx="57">
                  <c:v>4918.0667365787531</c:v>
                </c:pt>
                <c:pt idx="58">
                  <c:v>4962.1358644302463</c:v>
                </c:pt>
                <c:pt idx="59">
                  <c:v>5013.534217486239</c:v>
                </c:pt>
                <c:pt idx="60">
                  <c:v>5098.8335923596142</c:v>
                </c:pt>
                <c:pt idx="61">
                  <c:v>5084.1961339169748</c:v>
                </c:pt>
                <c:pt idx="62">
                  <c:v>5095.871463919183</c:v>
                </c:pt>
                <c:pt idx="63">
                  <c:v>5180.6279010692779</c:v>
                </c:pt>
                <c:pt idx="64">
                  <c:v>5234.2989564496038</c:v>
                </c:pt>
                <c:pt idx="65">
                  <c:v>5284.806275249156</c:v>
                </c:pt>
                <c:pt idx="66">
                  <c:v>5369.4407718971943</c:v>
                </c:pt>
                <c:pt idx="67">
                  <c:v>5342.6356189333546</c:v>
                </c:pt>
                <c:pt idx="68">
                  <c:v>5387.3919813128859</c:v>
                </c:pt>
                <c:pt idx="69">
                  <c:v>5379.801145407785</c:v>
                </c:pt>
                <c:pt idx="70">
                  <c:v>5457.0155882671634</c:v>
                </c:pt>
                <c:pt idx="71">
                  <c:v>5453.1154441464378</c:v>
                </c:pt>
                <c:pt idx="72">
                  <c:v>5479.33067327765</c:v>
                </c:pt>
                <c:pt idx="73">
                  <c:v>5453.8349283183688</c:v>
                </c:pt>
                <c:pt idx="74">
                  <c:v>5473.429656109829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0-4E7C-9A65-4B3C46523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807839"/>
        <c:axId val="169282799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Nuclear</c:v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'Analysis-Data'!$A$2:$A$76</c15:sqref>
                        </c15:formulaRef>
                      </c:ext>
                    </c:extLst>
                    <c:numCache>
                      <c:formatCode>0</c:formatCode>
                      <c:ptCount val="75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  <c:pt idx="71">
                        <c:v>2020</c:v>
                      </c:pt>
                      <c:pt idx="72">
                        <c:v>2021</c:v>
                      </c:pt>
                      <c:pt idx="73">
                        <c:v>2022</c:v>
                      </c:pt>
                      <c:pt idx="7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'Analysis-Data'!$E$2:$E$76</c15:sqref>
                        </c15:formulaRef>
                      </c:ext>
                    </c:extLst>
                    <c:numCache>
                      <c:formatCode>0.00</c:formatCode>
                      <c:ptCount val="7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46027119.062142573</c:v>
                      </c:pt>
                      <c:pt idx="43">
                        <c:v>37411303.483876884</c:v>
                      </c:pt>
                      <c:pt idx="44">
                        <c:v>35180193.695838735</c:v>
                      </c:pt>
                      <c:pt idx="45">
                        <c:v>41213037.120031901</c:v>
                      </c:pt>
                      <c:pt idx="46">
                        <c:v>34260305.521085776</c:v>
                      </c:pt>
                      <c:pt idx="47">
                        <c:v>37968615.334797829</c:v>
                      </c:pt>
                      <c:pt idx="48">
                        <c:v>33907479.290679485</c:v>
                      </c:pt>
                      <c:pt idx="49">
                        <c:v>45850301.011016056</c:v>
                      </c:pt>
                      <c:pt idx="50">
                        <c:v>32199066.202744525</c:v>
                      </c:pt>
                      <c:pt idx="51">
                        <c:v>38057486.121242769</c:v>
                      </c:pt>
                      <c:pt idx="52">
                        <c:v>37927592.044533551</c:v>
                      </c:pt>
                      <c:pt idx="53">
                        <c:v>35454544.136471979</c:v>
                      </c:pt>
                      <c:pt idx="54">
                        <c:v>31870654.822863765</c:v>
                      </c:pt>
                      <c:pt idx="55">
                        <c:v>40918269.376540683</c:v>
                      </c:pt>
                      <c:pt idx="56">
                        <c:v>34871311.091092803</c:v>
                      </c:pt>
                      <c:pt idx="57">
                        <c:v>39586077.815506078</c:v>
                      </c:pt>
                      <c:pt idx="58">
                        <c:v>46077626.876213633</c:v>
                      </c:pt>
                      <c:pt idx="59">
                        <c:v>40857108.036947429</c:v>
                      </c:pt>
                      <c:pt idx="60">
                        <c:v>42041522.344757996</c:v>
                      </c:pt>
                      <c:pt idx="61">
                        <c:v>47357677.912193894</c:v>
                      </c:pt>
                      <c:pt idx="62">
                        <c:v>40360756.102233469</c:v>
                      </c:pt>
                      <c:pt idx="63">
                        <c:v>40405996.756359555</c:v>
                      </c:pt>
                      <c:pt idx="64">
                        <c:v>48151976.879331499</c:v>
                      </c:pt>
                      <c:pt idx="65">
                        <c:v>41038835.581972584</c:v>
                      </c:pt>
                      <c:pt idx="66">
                        <c:v>43723462.475688294</c:v>
                      </c:pt>
                      <c:pt idx="67">
                        <c:v>50230985.276799217</c:v>
                      </c:pt>
                      <c:pt idx="68">
                        <c:v>45993341.347341247</c:v>
                      </c:pt>
                      <c:pt idx="69">
                        <c:v>41631888.180220157</c:v>
                      </c:pt>
                      <c:pt idx="70">
                        <c:v>48710442.325714901</c:v>
                      </c:pt>
                      <c:pt idx="71">
                        <c:v>42253420.674170375</c:v>
                      </c:pt>
                      <c:pt idx="72">
                        <c:v>45651111.149834648</c:v>
                      </c:pt>
                      <c:pt idx="73">
                        <c:v>45176391.401527688</c:v>
                      </c:pt>
                      <c:pt idx="74">
                        <c:v>45888488.544829316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820-4E7C-9A65-4B3C465232BD}"/>
                  </c:ext>
                </c:extLst>
              </c15:ser>
            </c15:filteredLineSeries>
          </c:ext>
        </c:extLst>
      </c:lineChart>
      <c:catAx>
        <c:axId val="169280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27999"/>
        <c:crosses val="autoZero"/>
        <c:auto val="1"/>
        <c:lblAlgn val="ctr"/>
        <c:lblOffset val="100"/>
        <c:noMultiLvlLbl val="0"/>
      </c:catAx>
      <c:valAx>
        <c:axId val="1692827999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Electricity</a:t>
                </a:r>
                <a:r>
                  <a:rPr lang="en-US" sz="1200" baseline="0"/>
                  <a:t> Generated per Metric Ton of Fuel Consumed</a:t>
                </a:r>
              </a:p>
              <a:p>
                <a:pPr>
                  <a:defRPr sz="1200"/>
                </a:pPr>
                <a:r>
                  <a:rPr lang="en-US" sz="1200" baseline="0"/>
                  <a:t>(kWh per Metric Ton)</a:t>
                </a:r>
              </a:p>
              <a:p>
                <a:pPr>
                  <a:defRPr sz="1200"/>
                </a:pP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078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/>
              <a:t>Net Electricity</a:t>
            </a:r>
            <a:r>
              <a:rPr lang="en-US" sz="2000" baseline="0"/>
              <a:t> Generated per Metric Ton </a:t>
            </a:r>
          </a:p>
          <a:p>
            <a:pPr>
              <a:defRPr sz="2000"/>
            </a:pPr>
            <a:r>
              <a:rPr lang="en-US" sz="2000" baseline="0"/>
              <a:t>of Waste Produced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'Analysis-Data'!$A$2:$A$76</c15:sqref>
                  </c15:fullRef>
                </c:ext>
              </c:extLst>
              <c:f>'Analysis-Data'!$A$22:$A$76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'Analysis-Data'!$J$2:$J$76</c15:sqref>
                  </c15:fullRef>
                </c:ext>
              </c:extLst>
              <c:f>'Analysis-Data'!$J$22:$J$76</c:f>
              <c:numCache>
                <c:formatCode>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1029.2915853600784</c:v>
                </c:pt>
                <c:pt idx="5">
                  <c:v>1020.6146618208697</c:v>
                </c:pt>
                <c:pt idx="6">
                  <c:v>1020.5064584455215</c:v>
                </c:pt>
                <c:pt idx="7">
                  <c:v>1021.4888883360519</c:v>
                </c:pt>
                <c:pt idx="8">
                  <c:v>1009.3884012683711</c:v>
                </c:pt>
                <c:pt idx="9">
                  <c:v>1001.9984503941278</c:v>
                </c:pt>
                <c:pt idx="10">
                  <c:v>1003.7985142427092</c:v>
                </c:pt>
                <c:pt idx="11">
                  <c:v>1007.4008268655862</c:v>
                </c:pt>
                <c:pt idx="12">
                  <c:v>1005.3040944809521</c:v>
                </c:pt>
                <c:pt idx="13">
                  <c:v>996.05107584835343</c:v>
                </c:pt>
                <c:pt idx="14">
                  <c:v>1002.1725885537768</c:v>
                </c:pt>
                <c:pt idx="15">
                  <c:v>1006.1800695944324</c:v>
                </c:pt>
                <c:pt idx="16">
                  <c:v>1013.7150817187913</c:v>
                </c:pt>
                <c:pt idx="17">
                  <c:v>1008.7651329533626</c:v>
                </c:pt>
                <c:pt idx="18">
                  <c:v>1014.2650877151651</c:v>
                </c:pt>
                <c:pt idx="19">
                  <c:v>1021.9627393712816</c:v>
                </c:pt>
                <c:pt idx="20">
                  <c:v>1017.9176650715209</c:v>
                </c:pt>
                <c:pt idx="21">
                  <c:v>1016.4718598400525</c:v>
                </c:pt>
                <c:pt idx="22">
                  <c:v>1013.8912470409106</c:v>
                </c:pt>
                <c:pt idx="23">
                  <c:v>1018.6168804466396</c:v>
                </c:pt>
                <c:pt idx="24">
                  <c:v>1020.6432084246702</c:v>
                </c:pt>
                <c:pt idx="25">
                  <c:v>1017.2985923799499</c:v>
                </c:pt>
                <c:pt idx="26">
                  <c:v>1015.699025178374</c:v>
                </c:pt>
                <c:pt idx="27">
                  <c:v>1011.6917210725694</c:v>
                </c:pt>
                <c:pt idx="28">
                  <c:v>1013.7905588771455</c:v>
                </c:pt>
                <c:pt idx="29">
                  <c:v>1012.7152569592268</c:v>
                </c:pt>
                <c:pt idx="30">
                  <c:v>1012.7879050758794</c:v>
                </c:pt>
                <c:pt idx="31">
                  <c:v>1008.7932294797874</c:v>
                </c:pt>
                <c:pt idx="32">
                  <c:v>1007.334012619856</c:v>
                </c:pt>
                <c:pt idx="33">
                  <c:v>1011.516370720964</c:v>
                </c:pt>
                <c:pt idx="34">
                  <c:v>1011.6639861154284</c:v>
                </c:pt>
                <c:pt idx="35">
                  <c:v>1007.974808711734</c:v>
                </c:pt>
                <c:pt idx="36">
                  <c:v>1004.5490307019601</c:v>
                </c:pt>
                <c:pt idx="37">
                  <c:v>1008.5957889346886</c:v>
                </c:pt>
                <c:pt idx="38">
                  <c:v>1006.2601006667815</c:v>
                </c:pt>
                <c:pt idx="39">
                  <c:v>1005.2387942878937</c:v>
                </c:pt>
                <c:pt idx="40">
                  <c:v>1000.5562866526258</c:v>
                </c:pt>
                <c:pt idx="41">
                  <c:v>1000.0949597387561</c:v>
                </c:pt>
                <c:pt idx="42">
                  <c:v>997.23145136010589</c:v>
                </c:pt>
                <c:pt idx="43">
                  <c:v>992.58080082128731</c:v>
                </c:pt>
                <c:pt idx="44">
                  <c:v>997.72131536692791</c:v>
                </c:pt>
                <c:pt idx="45">
                  <c:v>1000.1825700929812</c:v>
                </c:pt>
                <c:pt idx="46">
                  <c:v>992.2442509110416</c:v>
                </c:pt>
                <c:pt idx="47">
                  <c:v>990.1901606078053</c:v>
                </c:pt>
                <c:pt idx="48">
                  <c:v>992.39113371587257</c:v>
                </c:pt>
                <c:pt idx="49">
                  <c:v>990.58738571376534</c:v>
                </c:pt>
                <c:pt idx="50">
                  <c:v>984.72883627773217</c:v>
                </c:pt>
                <c:pt idx="51">
                  <c:v>974.06011830295404</c:v>
                </c:pt>
                <c:pt idx="52">
                  <c:v>980.73345333702571</c:v>
                </c:pt>
                <c:pt idx="53">
                  <c:v>970.37246672516414</c:v>
                </c:pt>
                <c:pt idx="54">
                  <c:v>965.72782365496005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1-41BC-BFBB-113E7C220C32}"/>
            </c:ext>
          </c:extLst>
        </c:ser>
        <c:ser>
          <c:idx val="1"/>
          <c:order val="1"/>
          <c:tx>
            <c:v>Petroleum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'Analysis-Data'!$A$2:$A$76</c15:sqref>
                  </c15:fullRef>
                </c:ext>
              </c:extLst>
              <c:f>'Analysis-Data'!$A$22:$A$76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'Analysis-Data'!$K$2:$K$76</c15:sqref>
                  </c15:fullRef>
                </c:ext>
              </c:extLst>
              <c:f>'Analysis-Data'!$K$22:$K$76</c:f>
              <c:numCache>
                <c:formatCode>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1190.9635750549367</c:v>
                </c:pt>
                <c:pt idx="5">
                  <c:v>1190.5499038636526</c:v>
                </c:pt>
                <c:pt idx="6">
                  <c:v>1217.3954604792184</c:v>
                </c:pt>
                <c:pt idx="7">
                  <c:v>1226.8495864980196</c:v>
                </c:pt>
                <c:pt idx="8">
                  <c:v>1224.2667363945229</c:v>
                </c:pt>
                <c:pt idx="9">
                  <c:v>1219.6122642612545</c:v>
                </c:pt>
                <c:pt idx="10">
                  <c:v>1231.2197149161948</c:v>
                </c:pt>
                <c:pt idx="11">
                  <c:v>1244.3682860698279</c:v>
                </c:pt>
                <c:pt idx="12">
                  <c:v>1248.8325135669818</c:v>
                </c:pt>
                <c:pt idx="13">
                  <c:v>1246.8678280516083</c:v>
                </c:pt>
                <c:pt idx="14">
                  <c:v>1245.419852789078</c:v>
                </c:pt>
                <c:pt idx="15">
                  <c:v>1239.1828242814145</c:v>
                </c:pt>
                <c:pt idx="16">
                  <c:v>1222.3068750152479</c:v>
                </c:pt>
                <c:pt idx="17">
                  <c:v>1250.9719187052929</c:v>
                </c:pt>
                <c:pt idx="18">
                  <c:v>1253.0542706978417</c:v>
                </c:pt>
                <c:pt idx="19">
                  <c:v>1266.0343080154066</c:v>
                </c:pt>
                <c:pt idx="20">
                  <c:v>1240.8787410546358</c:v>
                </c:pt>
                <c:pt idx="21">
                  <c:v>1218.6297686053783</c:v>
                </c:pt>
                <c:pt idx="22">
                  <c:v>1243.9281862393718</c:v>
                </c:pt>
                <c:pt idx="23">
                  <c:v>1221.2412879991525</c:v>
                </c:pt>
                <c:pt idx="24">
                  <c:v>1219.9745996111831</c:v>
                </c:pt>
                <c:pt idx="25">
                  <c:v>1214.5262963555576</c:v>
                </c:pt>
                <c:pt idx="26">
                  <c:v>1160.6801165008856</c:v>
                </c:pt>
                <c:pt idx="27">
                  <c:v>1179.5962584980361</c:v>
                </c:pt>
                <c:pt idx="28">
                  <c:v>1197.6380733436738</c:v>
                </c:pt>
                <c:pt idx="29">
                  <c:v>1206.8562371622688</c:v>
                </c:pt>
                <c:pt idx="30">
                  <c:v>1188.6856256793913</c:v>
                </c:pt>
                <c:pt idx="31">
                  <c:v>1188.2758881671843</c:v>
                </c:pt>
                <c:pt idx="32">
                  <c:v>1208.8724863537673</c:v>
                </c:pt>
                <c:pt idx="33">
                  <c:v>1167.5505881128345</c:v>
                </c:pt>
                <c:pt idx="34">
                  <c:v>1195.189689789654</c:v>
                </c:pt>
                <c:pt idx="35">
                  <c:v>1196.472565651507</c:v>
                </c:pt>
                <c:pt idx="36">
                  <c:v>1188.9664485704661</c:v>
                </c:pt>
                <c:pt idx="37">
                  <c:v>1120.692161867938</c:v>
                </c:pt>
                <c:pt idx="38">
                  <c:v>1157.4654495336631</c:v>
                </c:pt>
                <c:pt idx="39">
                  <c:v>1117.0475148483902</c:v>
                </c:pt>
                <c:pt idx="40">
                  <c:v>1111.6948126532766</c:v>
                </c:pt>
                <c:pt idx="41">
                  <c:v>1103.3638243716196</c:v>
                </c:pt>
                <c:pt idx="42">
                  <c:v>1091.7106027174543</c:v>
                </c:pt>
                <c:pt idx="43">
                  <c:v>1094.783298789135</c:v>
                </c:pt>
                <c:pt idx="44">
                  <c:v>1093.156549663262</c:v>
                </c:pt>
                <c:pt idx="45">
                  <c:v>1108.1955739972339</c:v>
                </c:pt>
                <c:pt idx="46">
                  <c:v>1119.5417951425554</c:v>
                </c:pt>
                <c:pt idx="47">
                  <c:v>1058.3684406748066</c:v>
                </c:pt>
                <c:pt idx="48">
                  <c:v>1059.0523200507346</c:v>
                </c:pt>
                <c:pt idx="49">
                  <c:v>1077.0830032409074</c:v>
                </c:pt>
                <c:pt idx="50">
                  <c:v>1065.4716000494989</c:v>
                </c:pt>
                <c:pt idx="51">
                  <c:v>1010.2944887734272</c:v>
                </c:pt>
                <c:pt idx="52">
                  <c:v>1033.49466553768</c:v>
                </c:pt>
                <c:pt idx="53">
                  <c:v>1063.4650165659716</c:v>
                </c:pt>
                <c:pt idx="54">
                  <c:v>1046.1162474507139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1-41BC-BFBB-113E7C220C32}"/>
            </c:ext>
          </c:extLst>
        </c:ser>
        <c:ser>
          <c:idx val="2"/>
          <c:order val="2"/>
          <c:tx>
            <c:v>Natural Gas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'Analysis-Data'!$A$2:$A$76</c15:sqref>
                  </c15:fullRef>
                </c:ext>
              </c:extLst>
              <c:f>'Analysis-Data'!$A$22:$A$76</c:f>
              <c:numCache>
                <c:formatCode>0</c:formatCode>
                <c:ptCount val="5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  <c:pt idx="51">
                  <c:v>2020</c:v>
                </c:pt>
                <c:pt idx="52">
                  <c:v>2021</c:v>
                </c:pt>
                <c:pt idx="53">
                  <c:v>2022</c:v>
                </c:pt>
                <c:pt idx="54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'Analysis-Data'!$L$2:$L$76</c15:sqref>
                  </c15:fullRef>
                </c:ext>
              </c:extLst>
              <c:f>'Analysis-Data'!$L$22:$L$76</c:f>
              <c:numCache>
                <c:formatCode>0.00</c:formatCode>
                <c:ptCount val="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1715.2686795491143</c:v>
                </c:pt>
                <c:pt idx="5">
                  <c:v>1715.3664939143671</c:v>
                </c:pt>
                <c:pt idx="6">
                  <c:v>1745.2009803636195</c:v>
                </c:pt>
                <c:pt idx="7">
                  <c:v>1763.1064959157416</c:v>
                </c:pt>
                <c:pt idx="8">
                  <c:v>1754.7262498276891</c:v>
                </c:pt>
                <c:pt idx="9">
                  <c:v>1747.1371377899825</c:v>
                </c:pt>
                <c:pt idx="10">
                  <c:v>1720.144650082226</c:v>
                </c:pt>
                <c:pt idx="11">
                  <c:v>1728.4685197388126</c:v>
                </c:pt>
                <c:pt idx="12">
                  <c:v>1748.2211913766255</c:v>
                </c:pt>
                <c:pt idx="13">
                  <c:v>1738.3911582639992</c:v>
                </c:pt>
                <c:pt idx="14">
                  <c:v>1739.2696295544245</c:v>
                </c:pt>
                <c:pt idx="15">
                  <c:v>1753.6240535886973</c:v>
                </c:pt>
                <c:pt idx="16">
                  <c:v>1756.6893814947862</c:v>
                </c:pt>
                <c:pt idx="17">
                  <c:v>1755.2633723927984</c:v>
                </c:pt>
                <c:pt idx="18">
                  <c:v>1763.3717739744634</c:v>
                </c:pt>
                <c:pt idx="19">
                  <c:v>1770.771866660129</c:v>
                </c:pt>
                <c:pt idx="20">
                  <c:v>1767.4045954461685</c:v>
                </c:pt>
                <c:pt idx="21">
                  <c:v>1764.2692695774117</c:v>
                </c:pt>
                <c:pt idx="22">
                  <c:v>1775.8257276019312</c:v>
                </c:pt>
                <c:pt idx="23">
                  <c:v>1796.6800608435321</c:v>
                </c:pt>
                <c:pt idx="24">
                  <c:v>1824.618672623935</c:v>
                </c:pt>
                <c:pt idx="25">
                  <c:v>1828.9863474269239</c:v>
                </c:pt>
                <c:pt idx="26">
                  <c:v>1836.5049945673127</c:v>
                </c:pt>
                <c:pt idx="27">
                  <c:v>1848.2366770930421</c:v>
                </c:pt>
                <c:pt idx="28">
                  <c:v>1825.5887631004266</c:v>
                </c:pt>
                <c:pt idx="29">
                  <c:v>1813.916388094892</c:v>
                </c:pt>
                <c:pt idx="30">
                  <c:v>1819.8311582381732</c:v>
                </c:pt>
                <c:pt idx="31">
                  <c:v>1844.329155524855</c:v>
                </c:pt>
                <c:pt idx="32">
                  <c:v>1917.6253485792481</c:v>
                </c:pt>
                <c:pt idx="33">
                  <c:v>1986.1006510484756</c:v>
                </c:pt>
                <c:pt idx="34">
                  <c:v>2039.5151965084342</c:v>
                </c:pt>
                <c:pt idx="35">
                  <c:v>2112.7631219913155</c:v>
                </c:pt>
                <c:pt idx="36">
                  <c:v>2144.3970635734468</c:v>
                </c:pt>
                <c:pt idx="37">
                  <c:v>2172.7667021685747</c:v>
                </c:pt>
                <c:pt idx="38">
                  <c:v>2193.62525241103</c:v>
                </c:pt>
                <c:pt idx="39">
                  <c:v>2216.0673654265752</c:v>
                </c:pt>
                <c:pt idx="40">
                  <c:v>2257.2182213454648</c:v>
                </c:pt>
                <c:pt idx="41">
                  <c:v>2255.3454767456988</c:v>
                </c:pt>
                <c:pt idx="42">
                  <c:v>2262.1856608713279</c:v>
                </c:pt>
                <c:pt idx="43">
                  <c:v>2299.0284295937295</c:v>
                </c:pt>
                <c:pt idx="44">
                  <c:v>2316.8834092531338</c:v>
                </c:pt>
                <c:pt idx="45">
                  <c:v>2332.1185540482584</c:v>
                </c:pt>
                <c:pt idx="46">
                  <c:v>2358.7602268811083</c:v>
                </c:pt>
                <c:pt idx="47">
                  <c:v>2349.0736860645602</c:v>
                </c:pt>
                <c:pt idx="48">
                  <c:v>2369.6481448515128</c:v>
                </c:pt>
                <c:pt idx="49">
                  <c:v>2368.2891286252479</c:v>
                </c:pt>
                <c:pt idx="50">
                  <c:v>2399.0718769352479</c:v>
                </c:pt>
                <c:pt idx="51">
                  <c:v>2397.6687646084156</c:v>
                </c:pt>
                <c:pt idx="52">
                  <c:v>2409.4632127734217</c:v>
                </c:pt>
                <c:pt idx="53">
                  <c:v>2400.8697797680265</c:v>
                </c:pt>
                <c:pt idx="54">
                  <c:v>2413.0284889324848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1-41BC-BFBB-113E7C22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784799"/>
        <c:axId val="169278767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Nuclear</c:v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'Analysis-Data'!$A$2:$A$76</c15:sqref>
                        </c15:fullRef>
                        <c15:formulaRef>
                          <c15:sqref>'Analysis-Data'!$A$22:$A$76</c15:sqref>
                        </c15:formulaRef>
                      </c:ext>
                    </c:extLst>
                    <c:numCache>
                      <c:formatCode>0</c:formatCode>
                      <c:ptCount val="55"/>
                      <c:pt idx="0">
                        <c:v>1969</c:v>
                      </c:pt>
                      <c:pt idx="1">
                        <c:v>1970</c:v>
                      </c:pt>
                      <c:pt idx="2">
                        <c:v>1971</c:v>
                      </c:pt>
                      <c:pt idx="3">
                        <c:v>1972</c:v>
                      </c:pt>
                      <c:pt idx="4">
                        <c:v>1973</c:v>
                      </c:pt>
                      <c:pt idx="5">
                        <c:v>1974</c:v>
                      </c:pt>
                      <c:pt idx="6">
                        <c:v>1975</c:v>
                      </c:pt>
                      <c:pt idx="7">
                        <c:v>1976</c:v>
                      </c:pt>
                      <c:pt idx="8">
                        <c:v>1977</c:v>
                      </c:pt>
                      <c:pt idx="9">
                        <c:v>1978</c:v>
                      </c:pt>
                      <c:pt idx="10">
                        <c:v>1979</c:v>
                      </c:pt>
                      <c:pt idx="11">
                        <c:v>1980</c:v>
                      </c:pt>
                      <c:pt idx="12">
                        <c:v>1981</c:v>
                      </c:pt>
                      <c:pt idx="13">
                        <c:v>1982</c:v>
                      </c:pt>
                      <c:pt idx="14">
                        <c:v>1983</c:v>
                      </c:pt>
                      <c:pt idx="15">
                        <c:v>1984</c:v>
                      </c:pt>
                      <c:pt idx="16">
                        <c:v>1985</c:v>
                      </c:pt>
                      <c:pt idx="17">
                        <c:v>1986</c:v>
                      </c:pt>
                      <c:pt idx="18">
                        <c:v>1987</c:v>
                      </c:pt>
                      <c:pt idx="19">
                        <c:v>1988</c:v>
                      </c:pt>
                      <c:pt idx="20">
                        <c:v>1989</c:v>
                      </c:pt>
                      <c:pt idx="21">
                        <c:v>1990</c:v>
                      </c:pt>
                      <c:pt idx="22">
                        <c:v>1991</c:v>
                      </c:pt>
                      <c:pt idx="23">
                        <c:v>1992</c:v>
                      </c:pt>
                      <c:pt idx="24">
                        <c:v>1993</c:v>
                      </c:pt>
                      <c:pt idx="25">
                        <c:v>1994</c:v>
                      </c:pt>
                      <c:pt idx="26">
                        <c:v>1995</c:v>
                      </c:pt>
                      <c:pt idx="27">
                        <c:v>1996</c:v>
                      </c:pt>
                      <c:pt idx="28">
                        <c:v>1997</c:v>
                      </c:pt>
                      <c:pt idx="29">
                        <c:v>1998</c:v>
                      </c:pt>
                      <c:pt idx="30">
                        <c:v>1999</c:v>
                      </c:pt>
                      <c:pt idx="31">
                        <c:v>2000</c:v>
                      </c:pt>
                      <c:pt idx="32">
                        <c:v>2001</c:v>
                      </c:pt>
                      <c:pt idx="33">
                        <c:v>2002</c:v>
                      </c:pt>
                      <c:pt idx="34">
                        <c:v>2003</c:v>
                      </c:pt>
                      <c:pt idx="35">
                        <c:v>2004</c:v>
                      </c:pt>
                      <c:pt idx="36">
                        <c:v>2005</c:v>
                      </c:pt>
                      <c:pt idx="37">
                        <c:v>2006</c:v>
                      </c:pt>
                      <c:pt idx="38">
                        <c:v>2007</c:v>
                      </c:pt>
                      <c:pt idx="39">
                        <c:v>2008</c:v>
                      </c:pt>
                      <c:pt idx="40">
                        <c:v>2009</c:v>
                      </c:pt>
                      <c:pt idx="41">
                        <c:v>2010</c:v>
                      </c:pt>
                      <c:pt idx="42">
                        <c:v>2011</c:v>
                      </c:pt>
                      <c:pt idx="43">
                        <c:v>2012</c:v>
                      </c:pt>
                      <c:pt idx="44">
                        <c:v>2013</c:v>
                      </c:pt>
                      <c:pt idx="45">
                        <c:v>2014</c:v>
                      </c:pt>
                      <c:pt idx="46">
                        <c:v>2015</c:v>
                      </c:pt>
                      <c:pt idx="47">
                        <c:v>2016</c:v>
                      </c:pt>
                      <c:pt idx="48">
                        <c:v>2017</c:v>
                      </c:pt>
                      <c:pt idx="49">
                        <c:v>2018</c:v>
                      </c:pt>
                      <c:pt idx="50">
                        <c:v>2019</c:v>
                      </c:pt>
                      <c:pt idx="51">
                        <c:v>2020</c:v>
                      </c:pt>
                      <c:pt idx="52">
                        <c:v>2021</c:v>
                      </c:pt>
                      <c:pt idx="53">
                        <c:v>2022</c:v>
                      </c:pt>
                      <c:pt idx="5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'Analysis-Data'!$M$2:$M$76</c15:sqref>
                        </c15:fullRef>
                        <c15:formulaRef>
                          <c15:sqref>'Analysis-Data'!$M$22:$M$76</c15:sqref>
                        </c15:formulaRef>
                      </c:ext>
                    </c:extLst>
                    <c:numCache>
                      <c:formatCode>0.00</c:formatCode>
                      <c:ptCount val="55"/>
                      <c:pt idx="0">
                        <c:v>1450816562.5</c:v>
                      </c:pt>
                      <c:pt idx="1">
                        <c:v>488888968.60986543</c:v>
                      </c:pt>
                      <c:pt idx="2">
                        <c:v>366742492.78152066</c:v>
                      </c:pt>
                      <c:pt idx="3">
                        <c:v>236309021.40672782</c:v>
                      </c:pt>
                      <c:pt idx="4">
                        <c:v>529356138.23715919</c:v>
                      </c:pt>
                      <c:pt idx="5">
                        <c:v>255608297.82462436</c:v>
                      </c:pt>
                      <c:pt idx="6">
                        <c:v>300322205.7799443</c:v>
                      </c:pt>
                      <c:pt idx="7">
                        <c:v>287936614.43423229</c:v>
                      </c:pt>
                      <c:pt idx="8">
                        <c:v>297678313.95348841</c:v>
                      </c:pt>
                      <c:pt idx="9">
                        <c:v>255455702.4029575</c:v>
                      </c:pt>
                      <c:pt idx="10">
                        <c:v>230159320.76492876</c:v>
                      </c:pt>
                      <c:pt idx="11">
                        <c:v>202921676.76767677</c:v>
                      </c:pt>
                      <c:pt idx="12">
                        <c:v>244156073.60315189</c:v>
                      </c:pt>
                      <c:pt idx="13">
                        <c:v>283595675.4588306</c:v>
                      </c:pt>
                      <c:pt idx="14">
                        <c:v>234753892.08633092</c:v>
                      </c:pt>
                      <c:pt idx="15">
                        <c:v>245014619.35387376</c:v>
                      </c:pt>
                      <c:pt idx="16">
                        <c:v>273673842.36804563</c:v>
                      </c:pt>
                      <c:pt idx="17">
                        <c:v>288046516.62724364</c:v>
                      </c:pt>
                      <c:pt idx="18">
                        <c:v>268992840.17725259</c:v>
                      </c:pt>
                      <c:pt idx="19">
                        <c:v>323474953.65539259</c:v>
                      </c:pt>
                      <c:pt idx="20">
                        <c:v>282096838.26272315</c:v>
                      </c:pt>
                      <c:pt idx="21">
                        <c:v>266904954.42557716</c:v>
                      </c:pt>
                      <c:pt idx="22">
                        <c:v>350879302.89838469</c:v>
                      </c:pt>
                      <c:pt idx="23">
                        <c:v>274292416.77379316</c:v>
                      </c:pt>
                      <c:pt idx="24">
                        <c:v>283184638.29984689</c:v>
                      </c:pt>
                      <c:pt idx="25">
                        <c:v>345809844.49244058</c:v>
                      </c:pt>
                      <c:pt idx="26">
                        <c:v>279826354.87222105</c:v>
                      </c:pt>
                      <c:pt idx="27">
                        <c:v>288419486.19304097</c:v>
                      </c:pt>
                      <c:pt idx="28">
                        <c:v>292542310.48443389</c:v>
                      </c:pt>
                      <c:pt idx="29">
                        <c:v>421986911.36861885</c:v>
                      </c:pt>
                      <c:pt idx="30">
                        <c:v>315493707.0571416</c:v>
                      </c:pt>
                      <c:pt idx="31">
                        <c:v>347672449.73252165</c:v>
                      </c:pt>
                      <c:pt idx="32">
                        <c:v>407238894.00921655</c:v>
                      </c:pt>
                      <c:pt idx="33">
                        <c:v>332224909.28449744</c:v>
                      </c:pt>
                      <c:pt idx="34">
                        <c:v>322876762.91536313</c:v>
                      </c:pt>
                      <c:pt idx="35">
                        <c:v>408394648.3322975</c:v>
                      </c:pt>
                      <c:pt idx="36">
                        <c:v>335242375.46085912</c:v>
                      </c:pt>
                      <c:pt idx="37">
                        <c:v>352286152.33151346</c:v>
                      </c:pt>
                      <c:pt idx="38">
                        <c:v>396706391.67650533</c:v>
                      </c:pt>
                      <c:pt idx="39">
                        <c:v>344828244.22583407</c:v>
                      </c:pt>
                      <c:pt idx="40">
                        <c:v>334318721.48985142</c:v>
                      </c:pt>
                      <c:pt idx="41">
                        <c:v>391846314.94610077</c:v>
                      </c:pt>
                      <c:pt idx="42">
                        <c:v>342109432.41839117</c:v>
                      </c:pt>
                      <c:pt idx="43">
                        <c:v>320487918.76692355</c:v>
                      </c:pt>
                      <c:pt idx="44">
                        <c:v>406583774.60579205</c:v>
                      </c:pt>
                      <c:pt idx="45">
                        <c:v>341691376.76810974</c:v>
                      </c:pt>
                      <c:pt idx="46">
                        <c:v>356647224.85683608</c:v>
                      </c:pt>
                      <c:pt idx="47">
                        <c:v>418955825.49009413</c:v>
                      </c:pt>
                      <c:pt idx="48">
                        <c:v>367238302.38605773</c:v>
                      </c:pt>
                      <c:pt idx="49">
                        <c:v>338698425.02832681</c:v>
                      </c:pt>
                      <c:pt idx="50">
                        <c:v>369931106.94698358</c:v>
                      </c:pt>
                      <c:pt idx="51">
                        <c:v>330908614.57896942</c:v>
                      </c:pt>
                      <c:pt idx="52">
                        <c:v>362659128.75616336</c:v>
                      </c:pt>
                      <c:pt idx="53">
                        <c:v>346695953.98580027</c:v>
                      </c:pt>
                      <c:pt idx="54">
                        <c:v>#N/A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D41-41BC-BFBB-113E7C220C32}"/>
                  </c:ext>
                </c:extLst>
              </c15:ser>
            </c15:filteredLineSeries>
          </c:ext>
        </c:extLst>
      </c:lineChart>
      <c:catAx>
        <c:axId val="169278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87679"/>
        <c:crosses val="autoZero"/>
        <c:auto val="1"/>
        <c:lblAlgn val="ctr"/>
        <c:lblOffset val="100"/>
        <c:noMultiLvlLbl val="0"/>
      </c:catAx>
      <c:valAx>
        <c:axId val="1692787679"/>
        <c:scaling>
          <c:orientation val="minMax"/>
          <c:max val="2500"/>
          <c:min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Electricity Generated</a:t>
                </a:r>
                <a:r>
                  <a:rPr lang="en-US" sz="1200" baseline="0"/>
                  <a:t> per Metric Ton of Waste Produced</a:t>
                </a:r>
              </a:p>
              <a:p>
                <a:pPr>
                  <a:defRPr sz="1200"/>
                </a:pPr>
                <a:r>
                  <a:rPr lang="en-US" sz="1200" baseline="0"/>
                  <a:t>(kWh per Metric Ton)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847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18" Type="http://schemas.openxmlformats.org/officeDocument/2006/relationships/chart" Target="../charts/chart2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17" Type="http://schemas.openxmlformats.org/officeDocument/2006/relationships/chart" Target="../charts/chart26.xml"/><Relationship Id="rId2" Type="http://schemas.openxmlformats.org/officeDocument/2006/relationships/chart" Target="../charts/chart11.xml"/><Relationship Id="rId16" Type="http://schemas.openxmlformats.org/officeDocument/2006/relationships/chart" Target="../charts/chart25.xml"/><Relationship Id="rId20" Type="http://schemas.openxmlformats.org/officeDocument/2006/relationships/chart" Target="../charts/chart29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19" Type="http://schemas.openxmlformats.org/officeDocument/2006/relationships/chart" Target="../charts/chart28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0</xdr:row>
      <xdr:rowOff>176212</xdr:rowOff>
    </xdr:from>
    <xdr:to>
      <xdr:col>18</xdr:col>
      <xdr:colOff>552450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E236F-03E0-7EDF-4477-82212865E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33</xdr:row>
      <xdr:rowOff>123824</xdr:rowOff>
    </xdr:from>
    <xdr:to>
      <xdr:col>18</xdr:col>
      <xdr:colOff>542926</xdr:colOff>
      <xdr:row>69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DB14F4-AFAC-FCD8-0E92-9ED8509C1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171450</xdr:colOff>
      <xdr:row>33</xdr:row>
      <xdr:rowOff>142875</xdr:rowOff>
    </xdr:from>
    <xdr:to>
      <xdr:col>37</xdr:col>
      <xdr:colOff>400050</xdr:colOff>
      <xdr:row>69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F1BCF3-5177-31E9-841F-B4B18B39A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409574</xdr:colOff>
      <xdr:row>75</xdr:row>
      <xdr:rowOff>14286</xdr:rowOff>
    </xdr:from>
    <xdr:to>
      <xdr:col>18</xdr:col>
      <xdr:colOff>581025</xdr:colOff>
      <xdr:row>106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D1DE09-D2B9-6888-DCC1-07B3EAF77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481011</xdr:colOff>
      <xdr:row>107</xdr:row>
      <xdr:rowOff>42861</xdr:rowOff>
    </xdr:from>
    <xdr:to>
      <xdr:col>18</xdr:col>
      <xdr:colOff>581024</xdr:colOff>
      <xdr:row>138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0F4F5F-CBFF-F626-B989-9B5982AAA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557212</xdr:colOff>
      <xdr:row>139</xdr:row>
      <xdr:rowOff>119061</xdr:rowOff>
    </xdr:from>
    <xdr:to>
      <xdr:col>19</xdr:col>
      <xdr:colOff>19050</xdr:colOff>
      <xdr:row>176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D9988E-EDD4-14AD-80DF-DB31A8C58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152400</xdr:colOff>
      <xdr:row>0</xdr:row>
      <xdr:rowOff>161925</xdr:rowOff>
    </xdr:from>
    <xdr:to>
      <xdr:col>37</xdr:col>
      <xdr:colOff>428625</xdr:colOff>
      <xdr:row>33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63C79D-ABFA-4892-BEC5-F09CABEE0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75</xdr:row>
      <xdr:rowOff>0</xdr:rowOff>
    </xdr:from>
    <xdr:to>
      <xdr:col>38</xdr:col>
      <xdr:colOff>123825</xdr:colOff>
      <xdr:row>106</xdr:row>
      <xdr:rowOff>33339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2FD65A-7812-438D-A564-8F7B9F3C9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140</xdr:row>
      <xdr:rowOff>0</xdr:rowOff>
    </xdr:from>
    <xdr:to>
      <xdr:col>38</xdr:col>
      <xdr:colOff>71438</xdr:colOff>
      <xdr:row>176</xdr:row>
      <xdr:rowOff>176213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BB3FB0-7C56-482A-9A2F-5B74984A9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61912</xdr:rowOff>
    </xdr:from>
    <xdr:to>
      <xdr:col>15</xdr:col>
      <xdr:colOff>114300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89FFB-1968-7BD7-2C73-8072F8CC9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238125</xdr:colOff>
      <xdr:row>1</xdr:row>
      <xdr:rowOff>57150</xdr:rowOff>
    </xdr:from>
    <xdr:to>
      <xdr:col>30</xdr:col>
      <xdr:colOff>238125</xdr:colOff>
      <xdr:row>30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548D7-44BB-4E75-95AC-6F7A934AD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390525</xdr:colOff>
      <xdr:row>1</xdr:row>
      <xdr:rowOff>57150</xdr:rowOff>
    </xdr:from>
    <xdr:to>
      <xdr:col>45</xdr:col>
      <xdr:colOff>390525</xdr:colOff>
      <xdr:row>30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25A147-9EE3-41AC-AD53-576BBDC74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34</xdr:row>
      <xdr:rowOff>9525</xdr:rowOff>
    </xdr:from>
    <xdr:to>
      <xdr:col>15</xdr:col>
      <xdr:colOff>161925</xdr:colOff>
      <xdr:row>63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1A38F-4AC9-400D-ABE7-D8CB12A84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333375</xdr:colOff>
      <xdr:row>34</xdr:row>
      <xdr:rowOff>9525</xdr:rowOff>
    </xdr:from>
    <xdr:to>
      <xdr:col>30</xdr:col>
      <xdr:colOff>333375</xdr:colOff>
      <xdr:row>63</xdr:row>
      <xdr:rowOff>42863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7C624F-613E-43D1-B7CB-9161CDBD2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523875</xdr:colOff>
      <xdr:row>34</xdr:row>
      <xdr:rowOff>0</xdr:rowOff>
    </xdr:from>
    <xdr:to>
      <xdr:col>45</xdr:col>
      <xdr:colOff>523875</xdr:colOff>
      <xdr:row>63</xdr:row>
      <xdr:rowOff>33338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A520B5-5F5A-4721-8270-06CEB6A5A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152400</xdr:colOff>
      <xdr:row>66</xdr:row>
      <xdr:rowOff>171450</xdr:rowOff>
    </xdr:from>
    <xdr:to>
      <xdr:col>15</xdr:col>
      <xdr:colOff>152400</xdr:colOff>
      <xdr:row>96</xdr:row>
      <xdr:rowOff>14288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27D841-59A5-4823-9691-3ED578A02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342900</xdr:colOff>
      <xdr:row>66</xdr:row>
      <xdr:rowOff>180975</xdr:rowOff>
    </xdr:from>
    <xdr:to>
      <xdr:col>30</xdr:col>
      <xdr:colOff>342900</xdr:colOff>
      <xdr:row>96</xdr:row>
      <xdr:rowOff>23813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072E-7745-48B2-B785-3B97B1B64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600075</xdr:colOff>
      <xdr:row>66</xdr:row>
      <xdr:rowOff>171450</xdr:rowOff>
    </xdr:from>
    <xdr:to>
      <xdr:col>45</xdr:col>
      <xdr:colOff>600075</xdr:colOff>
      <xdr:row>96</xdr:row>
      <xdr:rowOff>14288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F30978-FA1C-419E-B663-97FB32AE8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266700</xdr:colOff>
      <xdr:row>99</xdr:row>
      <xdr:rowOff>66675</xdr:rowOff>
    </xdr:from>
    <xdr:to>
      <xdr:col>15</xdr:col>
      <xdr:colOff>266700</xdr:colOff>
      <xdr:row>128</xdr:row>
      <xdr:rowOff>100013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7494951-C465-4C2E-878D-B6EF56470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99</xdr:row>
      <xdr:rowOff>85725</xdr:rowOff>
    </xdr:from>
    <xdr:to>
      <xdr:col>31</xdr:col>
      <xdr:colOff>0</xdr:colOff>
      <xdr:row>128</xdr:row>
      <xdr:rowOff>119063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042B253-6C46-4FC1-BCC5-1850D6600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219075</xdr:colOff>
      <xdr:row>99</xdr:row>
      <xdr:rowOff>85725</xdr:rowOff>
    </xdr:from>
    <xdr:to>
      <xdr:col>46</xdr:col>
      <xdr:colOff>219075</xdr:colOff>
      <xdr:row>128</xdr:row>
      <xdr:rowOff>119063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28D0D7-34ED-4A6D-8D36-824BD6AB4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104775</xdr:colOff>
      <xdr:row>1</xdr:row>
      <xdr:rowOff>28575</xdr:rowOff>
    </xdr:from>
    <xdr:to>
      <xdr:col>61</xdr:col>
      <xdr:colOff>104775</xdr:colOff>
      <xdr:row>30</xdr:row>
      <xdr:rowOff>61913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46AFEBA-2094-4693-A40B-7C57FC002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46</xdr:col>
      <xdr:colOff>171450</xdr:colOff>
      <xdr:row>34</xdr:row>
      <xdr:rowOff>9525</xdr:rowOff>
    </xdr:from>
    <xdr:to>
      <xdr:col>61</xdr:col>
      <xdr:colOff>171450</xdr:colOff>
      <xdr:row>63</xdr:row>
      <xdr:rowOff>42863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B0BE051-6C98-43FD-BE8E-E5040B909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171450</xdr:colOff>
      <xdr:row>66</xdr:row>
      <xdr:rowOff>171450</xdr:rowOff>
    </xdr:from>
    <xdr:to>
      <xdr:col>61</xdr:col>
      <xdr:colOff>171450</xdr:colOff>
      <xdr:row>96</xdr:row>
      <xdr:rowOff>14288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3AE72B2-C48B-49B0-931A-C81576862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46</xdr:col>
      <xdr:colOff>400050</xdr:colOff>
      <xdr:row>99</xdr:row>
      <xdr:rowOff>66675</xdr:rowOff>
    </xdr:from>
    <xdr:to>
      <xdr:col>61</xdr:col>
      <xdr:colOff>400050</xdr:colOff>
      <xdr:row>128</xdr:row>
      <xdr:rowOff>100013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04BEB8B-BCDB-4816-880A-DD779EF94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61</xdr:col>
      <xdr:colOff>371475</xdr:colOff>
      <xdr:row>1</xdr:row>
      <xdr:rowOff>9525</xdr:rowOff>
    </xdr:from>
    <xdr:to>
      <xdr:col>76</xdr:col>
      <xdr:colOff>371475</xdr:colOff>
      <xdr:row>30</xdr:row>
      <xdr:rowOff>42863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220D6B3-932E-4B45-8AF4-241D37A9C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61</xdr:col>
      <xdr:colOff>438150</xdr:colOff>
      <xdr:row>34</xdr:row>
      <xdr:rowOff>19050</xdr:rowOff>
    </xdr:from>
    <xdr:to>
      <xdr:col>76</xdr:col>
      <xdr:colOff>438150</xdr:colOff>
      <xdr:row>63</xdr:row>
      <xdr:rowOff>52388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B3A9AC0-33E2-47A9-BC7D-B4AF76155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61</xdr:col>
      <xdr:colOff>381000</xdr:colOff>
      <xdr:row>66</xdr:row>
      <xdr:rowOff>171450</xdr:rowOff>
    </xdr:from>
    <xdr:to>
      <xdr:col>76</xdr:col>
      <xdr:colOff>381000</xdr:colOff>
      <xdr:row>96</xdr:row>
      <xdr:rowOff>14288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ED17147-7F0A-4DB4-A2E4-4EA6FD398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62</xdr:col>
      <xdr:colOff>85725</xdr:colOff>
      <xdr:row>99</xdr:row>
      <xdr:rowOff>85725</xdr:rowOff>
    </xdr:from>
    <xdr:to>
      <xdr:col>77</xdr:col>
      <xdr:colOff>85725</xdr:colOff>
      <xdr:row>128</xdr:row>
      <xdr:rowOff>119063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911BD7A-2032-497A-81AE-96CA08516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</xdr:row>
      <xdr:rowOff>9525</xdr:rowOff>
    </xdr:from>
    <xdr:to>
      <xdr:col>15</xdr:col>
      <xdr:colOff>590550</xdr:colOff>
      <xdr:row>30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5F248A-9E23-4D92-AB01-54A45BAAC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0</xdr:row>
      <xdr:rowOff>180975</xdr:rowOff>
    </xdr:from>
    <xdr:to>
      <xdr:col>30</xdr:col>
      <xdr:colOff>314325</xdr:colOff>
      <xdr:row>30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5A8AF-8D51-4665-848C-51BA9F1AD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5F8CCA-7653-486B-9918-A020C702F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171450</xdr:colOff>
      <xdr:row>30</xdr:row>
      <xdr:rowOff>171450</xdr:rowOff>
    </xdr:from>
    <xdr:to>
      <xdr:col>30</xdr:col>
      <xdr:colOff>314325</xdr:colOff>
      <xdr:row>60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DD73AA-00DF-458B-8B5C-782BFADEC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16</xdr:col>
      <xdr:colOff>28575</xdr:colOff>
      <xdr:row>94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938C8A-D97D-4B90-B445-AF1C4FCD8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</xdr:colOff>
      <xdr:row>65</xdr:row>
      <xdr:rowOff>0</xdr:rowOff>
    </xdr:from>
    <xdr:to>
      <xdr:col>30</xdr:col>
      <xdr:colOff>381001</xdr:colOff>
      <xdr:row>93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3829388-CFD7-4117-A61D-8B67626B6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95</xdr:row>
      <xdr:rowOff>0</xdr:rowOff>
    </xdr:from>
    <xdr:to>
      <xdr:col>16</xdr:col>
      <xdr:colOff>57150</xdr:colOff>
      <xdr:row>125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CCCFA55-6A61-4EC9-9907-09ABC2231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95</xdr:row>
      <xdr:rowOff>0</xdr:rowOff>
    </xdr:from>
    <xdr:to>
      <xdr:col>30</xdr:col>
      <xdr:colOff>400050</xdr:colOff>
      <xdr:row>125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DCB43B1-5712-4EB4-B7BA-935274309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</xdr:colOff>
      <xdr:row>129</xdr:row>
      <xdr:rowOff>0</xdr:rowOff>
    </xdr:from>
    <xdr:to>
      <xdr:col>16</xdr:col>
      <xdr:colOff>76201</xdr:colOff>
      <xdr:row>156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32483-0E11-4873-B7A1-A14D00974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129</xdr:row>
      <xdr:rowOff>0</xdr:rowOff>
    </xdr:from>
    <xdr:to>
      <xdr:col>30</xdr:col>
      <xdr:colOff>428625</xdr:colOff>
      <xdr:row>155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26B380-BD68-4BCC-9D5D-6526CD45F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157</xdr:row>
      <xdr:rowOff>0</xdr:rowOff>
    </xdr:from>
    <xdr:to>
      <xdr:col>16</xdr:col>
      <xdr:colOff>95250</xdr:colOff>
      <xdr:row>185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27496A-B9C5-42E4-A4AE-385511AE4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157</xdr:row>
      <xdr:rowOff>0</xdr:rowOff>
    </xdr:from>
    <xdr:to>
      <xdr:col>30</xdr:col>
      <xdr:colOff>428625</xdr:colOff>
      <xdr:row>185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17F5BA-9CB5-4F65-A9BF-B4DC17FA4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</xdr:colOff>
      <xdr:row>189</xdr:row>
      <xdr:rowOff>0</xdr:rowOff>
    </xdr:from>
    <xdr:to>
      <xdr:col>16</xdr:col>
      <xdr:colOff>114301</xdr:colOff>
      <xdr:row>214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223128F-C196-42BC-B6CA-107302EA7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189</xdr:row>
      <xdr:rowOff>0</xdr:rowOff>
    </xdr:from>
    <xdr:to>
      <xdr:col>30</xdr:col>
      <xdr:colOff>466725</xdr:colOff>
      <xdr:row>215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143A4CA-8FCF-4CA6-B6F7-89E756A0F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216</xdr:row>
      <xdr:rowOff>1</xdr:rowOff>
    </xdr:from>
    <xdr:to>
      <xdr:col>16</xdr:col>
      <xdr:colOff>152400</xdr:colOff>
      <xdr:row>243</xdr:row>
      <xdr:rowOff>114301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1EEA6EA-7A61-4E73-B27E-A462533A9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216</xdr:row>
      <xdr:rowOff>0</xdr:rowOff>
    </xdr:from>
    <xdr:to>
      <xdr:col>30</xdr:col>
      <xdr:colOff>485775</xdr:colOff>
      <xdr:row>243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F7278E3-669D-4396-AEF3-36A629395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3788D-CAEF-4D5B-94D3-9D78CF201968}">
  <dimension ref="A1:R81"/>
  <sheetViews>
    <sheetView tabSelected="1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I49" sqref="I49"/>
    </sheetView>
  </sheetViews>
  <sheetFormatPr defaultRowHeight="15" x14ac:dyDescent="0.25"/>
  <cols>
    <col min="1" max="1" width="10.7109375" customWidth="1"/>
    <col min="2" max="18" width="30.7109375" customWidth="1"/>
  </cols>
  <sheetData>
    <row r="1" spans="1:18" ht="120" x14ac:dyDescent="0.25">
      <c r="A1" s="8" t="s">
        <v>0</v>
      </c>
      <c r="B1" s="7" t="s">
        <v>96</v>
      </c>
      <c r="C1" s="7" t="s">
        <v>97</v>
      </c>
      <c r="D1" s="7" t="s">
        <v>98</v>
      </c>
      <c r="E1" s="7" t="s">
        <v>99</v>
      </c>
      <c r="F1" s="7" t="s">
        <v>103</v>
      </c>
      <c r="G1" s="7" t="s">
        <v>105</v>
      </c>
      <c r="H1" s="7" t="s">
        <v>106</v>
      </c>
      <c r="I1" s="7" t="s">
        <v>104</v>
      </c>
      <c r="J1" s="7" t="s">
        <v>100</v>
      </c>
      <c r="K1" s="7" t="s">
        <v>101</v>
      </c>
      <c r="L1" s="7" t="s">
        <v>102</v>
      </c>
      <c r="M1" s="7" t="s">
        <v>107</v>
      </c>
      <c r="N1" s="7" t="s">
        <v>108</v>
      </c>
      <c r="O1" s="7" t="s">
        <v>109</v>
      </c>
      <c r="P1" s="7" t="s">
        <v>110</v>
      </c>
      <c r="Q1" s="7" t="s">
        <v>111</v>
      </c>
      <c r="R1" s="7" t="s">
        <v>112</v>
      </c>
    </row>
    <row r="2" spans="1:18" x14ac:dyDescent="0.25">
      <c r="A2" s="6">
        <v>1949</v>
      </c>
      <c r="B2" s="5">
        <f>'Electricity Generation'!B2/'Combined Consumption'!B2</f>
        <v>1778.2687829898077</v>
      </c>
      <c r="C2" s="5">
        <f>'Electricity Generation'!C2/'Combined Consumption'!G2</f>
        <v>2742.4850784258665</v>
      </c>
      <c r="D2" s="5">
        <f>'Electricity Generation'!D2/'Combined Consumption'!H2</f>
        <v>2799.8922812738774</v>
      </c>
      <c r="E2" s="5" t="e">
        <f>'Electricity Generation'!F2/'Combined Consumption'!M2</f>
        <v>#N/A</v>
      </c>
      <c r="F2" s="10" t="e">
        <f>'Combined Waste'!B2/'Combined Consumption'!B2</f>
        <v>#N/A</v>
      </c>
      <c r="G2" s="10" t="e">
        <f>'Combined Waste'!G2/'Combined Consumption'!G2</f>
        <v>#N/A</v>
      </c>
      <c r="H2" s="10" t="e">
        <f>'Combined Waste'!C2/'Combined Consumption'!H2</f>
        <v>#N/A</v>
      </c>
      <c r="I2" s="10" t="e">
        <f>'Combined Waste'!K2/'Combined Consumption'!M2</f>
        <v>#N/A</v>
      </c>
      <c r="J2" s="5" t="e">
        <f>'Electricity Generation'!B2/'Combined Waste'!B2</f>
        <v>#N/A</v>
      </c>
      <c r="K2" s="5" t="e">
        <f>'Electricity Generation'!C2/'Combined Waste'!G2</f>
        <v>#N/A</v>
      </c>
      <c r="L2" s="5" t="e">
        <f>'Electricity Generation'!D2/'Combined Waste'!C2</f>
        <v>#N/A</v>
      </c>
      <c r="M2" s="5" t="e">
        <f>'Electricity Generation'!F2/'Combined Waste'!K2</f>
        <v>#N/A</v>
      </c>
      <c r="N2" s="10">
        <f>'Electricity Generation'!$B2/'Electricity Generation'!$N2</f>
        <v>0.46530928425401202</v>
      </c>
      <c r="O2" s="10">
        <f>'Electricity Generation'!C2/'Electricity Generation'!N2</f>
        <v>9.8066907648838186E-2</v>
      </c>
      <c r="P2" s="10">
        <f>'Electricity Generation'!D2/'Electricity Generation'!N2</f>
        <v>0.1269899245427534</v>
      </c>
      <c r="Q2" s="10">
        <f>'Electricity Generation'!F2/'Electricity Generation'!N2</f>
        <v>0</v>
      </c>
      <c r="R2" s="11">
        <f>SUM(N2:Q2)</f>
        <v>0.69036611644560353</v>
      </c>
    </row>
    <row r="3" spans="1:18" x14ac:dyDescent="0.25">
      <c r="A3" s="6">
        <v>1950</v>
      </c>
      <c r="B3" s="5">
        <f>'Electricity Generation'!B3/'Combined Consumption'!B3</f>
        <v>1854.0080230131769</v>
      </c>
      <c r="C3" s="5">
        <f>'Electricity Generation'!C3/'Combined Consumption'!G3</f>
        <v>2848.9157719086329</v>
      </c>
      <c r="D3" s="5">
        <f>'Electricity Generation'!D3/'Combined Consumption'!H3</f>
        <v>2952.0997537043722</v>
      </c>
      <c r="E3" s="5" t="e">
        <f>'Electricity Generation'!F3/'Combined Consumption'!M3</f>
        <v>#N/A</v>
      </c>
      <c r="F3" s="10" t="e">
        <f>'Combined Waste'!B3/'Combined Consumption'!B3</f>
        <v>#N/A</v>
      </c>
      <c r="G3" s="10" t="e">
        <f>'Combined Waste'!G3/'Combined Consumption'!G3</f>
        <v>#N/A</v>
      </c>
      <c r="H3" s="10" t="e">
        <f>'Combined Waste'!C3/'Combined Consumption'!H3</f>
        <v>#N/A</v>
      </c>
      <c r="I3" s="10" t="e">
        <f>'Combined Waste'!K3/'Combined Consumption'!M3</f>
        <v>#N/A</v>
      </c>
      <c r="J3" s="5" t="e">
        <f>'Electricity Generation'!B3/'Combined Waste'!B3</f>
        <v>#N/A</v>
      </c>
      <c r="K3" s="5" t="e">
        <f>'Electricity Generation'!C3/'Combined Waste'!G3</f>
        <v>#N/A</v>
      </c>
      <c r="L3" s="5" t="e">
        <f>'Electricity Generation'!D3/'Combined Waste'!C3</f>
        <v>#N/A</v>
      </c>
      <c r="M3" s="5" t="e">
        <f>'Electricity Generation'!F3/'Combined Waste'!K3</f>
        <v>#N/A</v>
      </c>
      <c r="N3" s="10">
        <f>'Electricity Generation'!B3/'Electricity Generation'!N3</f>
        <v>0.46946394698280125</v>
      </c>
      <c r="O3" s="10">
        <f>'Electricity Generation'!C3/'Electricity Generation'!N3</f>
        <v>0.10249179787784971</v>
      </c>
      <c r="P3" s="10">
        <f>'Electricity Generation'!D3/'Electricity Generation'!N3</f>
        <v>0.13538001210622758</v>
      </c>
      <c r="Q3" s="10">
        <f>'Electricity Generation'!F3/'Electricity Generation'!N3</f>
        <v>0</v>
      </c>
      <c r="R3" s="11">
        <f t="shared" ref="R3:R66" si="0">SUM(N3:Q3)</f>
        <v>0.70733575696687856</v>
      </c>
    </row>
    <row r="4" spans="1:18" x14ac:dyDescent="0.25">
      <c r="A4" s="6">
        <v>1951</v>
      </c>
      <c r="B4" s="5">
        <f>'Electricity Generation'!B4/'Combined Consumption'!B4</f>
        <v>1930.1876120953557</v>
      </c>
      <c r="C4" s="5">
        <f>'Electricity Generation'!C4/'Combined Consumption'!G4</f>
        <v>2859.9533934666188</v>
      </c>
      <c r="D4" s="5">
        <f>'Electricity Generation'!D4/'Combined Consumption'!H4</f>
        <v>3088.0910584048306</v>
      </c>
      <c r="E4" s="5" t="e">
        <f>'Electricity Generation'!F4/'Combined Consumption'!M4</f>
        <v>#N/A</v>
      </c>
      <c r="F4" s="10" t="e">
        <f>'Combined Waste'!B4/'Combined Consumption'!B4</f>
        <v>#N/A</v>
      </c>
      <c r="G4" s="10" t="e">
        <f>'Combined Waste'!G4/'Combined Consumption'!G4</f>
        <v>#N/A</v>
      </c>
      <c r="H4" s="10" t="e">
        <f>'Combined Waste'!C4/'Combined Consumption'!H4</f>
        <v>#N/A</v>
      </c>
      <c r="I4" s="10" t="e">
        <f>'Combined Waste'!K4/'Combined Consumption'!M4</f>
        <v>#N/A</v>
      </c>
      <c r="J4" s="5" t="e">
        <f>'Electricity Generation'!B4/'Combined Waste'!B4</f>
        <v>#N/A</v>
      </c>
      <c r="K4" s="5" t="e">
        <f>'Electricity Generation'!C4/'Combined Waste'!G4</f>
        <v>#N/A</v>
      </c>
      <c r="L4" s="5" t="e">
        <f>'Electricity Generation'!D4/'Combined Waste'!C4</f>
        <v>#N/A</v>
      </c>
      <c r="M4" s="5" t="e">
        <f>'Electricity Generation'!F4/'Combined Waste'!K4</f>
        <v>#N/A</v>
      </c>
      <c r="N4" s="10">
        <f>'Electricity Generation'!B4/'Electricity Generation'!N4</f>
        <v>0.49964186745025224</v>
      </c>
      <c r="O4" s="10">
        <f>'Electricity Generation'!C4/'Electricity Generation'!N4</f>
        <v>7.7459459975394898E-2</v>
      </c>
      <c r="P4" s="10">
        <f>'Electricity Generation'!D4/'Electricity Generation'!N4</f>
        <v>0.15273760540744702</v>
      </c>
      <c r="Q4" s="10">
        <f>'Electricity Generation'!F4/'Electricity Generation'!N4</f>
        <v>0</v>
      </c>
      <c r="R4" s="11">
        <f t="shared" si="0"/>
        <v>0.72983893283309409</v>
      </c>
    </row>
    <row r="5" spans="1:18" x14ac:dyDescent="0.25">
      <c r="A5" s="6">
        <v>1952</v>
      </c>
      <c r="B5" s="5">
        <f>'Electricity Generation'!B5/'Combined Consumption'!B5</f>
        <v>2012.0440838084569</v>
      </c>
      <c r="C5" s="5">
        <f>'Electricity Generation'!C5/'Combined Consumption'!G5</f>
        <v>2819.0205535255286</v>
      </c>
      <c r="D5" s="5">
        <f>'Electricity Generation'!D5/'Combined Consumption'!H5</f>
        <v>3133.8959716168365</v>
      </c>
      <c r="E5" s="5" t="e">
        <f>'Electricity Generation'!F5/'Combined Consumption'!M5</f>
        <v>#N/A</v>
      </c>
      <c r="F5" s="10" t="e">
        <f>'Combined Waste'!B5/'Combined Consumption'!B5</f>
        <v>#N/A</v>
      </c>
      <c r="G5" s="10" t="e">
        <f>'Combined Waste'!G5/'Combined Consumption'!G5</f>
        <v>#N/A</v>
      </c>
      <c r="H5" s="10" t="e">
        <f>'Combined Waste'!C5/'Combined Consumption'!H5</f>
        <v>#N/A</v>
      </c>
      <c r="I5" s="10" t="e">
        <f>'Combined Waste'!K5/'Combined Consumption'!M5</f>
        <v>#N/A</v>
      </c>
      <c r="J5" s="5" t="e">
        <f>'Electricity Generation'!B5/'Combined Waste'!B5</f>
        <v>#N/A</v>
      </c>
      <c r="K5" s="5" t="e">
        <f>'Electricity Generation'!C5/'Combined Waste'!G5</f>
        <v>#N/A</v>
      </c>
      <c r="L5" s="5" t="e">
        <f>'Electricity Generation'!D5/'Combined Waste'!C5</f>
        <v>#N/A</v>
      </c>
      <c r="M5" s="5" t="e">
        <f>'Electricity Generation'!F5/'Combined Waste'!K5</f>
        <v>#N/A</v>
      </c>
      <c r="N5" s="10">
        <f>'Electricity Generation'!B5/'Electricity Generation'!N5</f>
        <v>0.48954184123674849</v>
      </c>
      <c r="O5" s="10">
        <f>'Electricity Generation'!C5/'Electricity Generation'!N5</f>
        <v>7.4519040231136618E-2</v>
      </c>
      <c r="P5" s="10">
        <f>'Electricity Generation'!D5/'Electricity Generation'!N5</f>
        <v>0.17146552601271436</v>
      </c>
      <c r="Q5" s="10">
        <f>'Electricity Generation'!F5/'Electricity Generation'!N5</f>
        <v>0</v>
      </c>
      <c r="R5" s="11">
        <f t="shared" si="0"/>
        <v>0.7355264074805995</v>
      </c>
    </row>
    <row r="6" spans="1:18" x14ac:dyDescent="0.25">
      <c r="A6" s="6">
        <v>1953</v>
      </c>
      <c r="B6" s="5">
        <f>'Electricity Generation'!B6/'Combined Consumption'!B6</f>
        <v>2081.4720434364954</v>
      </c>
      <c r="C6" s="5">
        <f>'Electricity Generation'!C6/'Combined Consumption'!G6</f>
        <v>2974.4683095498958</v>
      </c>
      <c r="D6" s="5">
        <f>'Electricity Generation'!D6/'Combined Consumption'!H6</f>
        <v>3214.4580519760116</v>
      </c>
      <c r="E6" s="5" t="e">
        <f>'Electricity Generation'!F6/'Combined Consumption'!M6</f>
        <v>#N/A</v>
      </c>
      <c r="F6" s="10" t="e">
        <f>'Combined Waste'!B6/'Combined Consumption'!B6</f>
        <v>#N/A</v>
      </c>
      <c r="G6" s="10" t="e">
        <f>'Combined Waste'!G6/'Combined Consumption'!G6</f>
        <v>#N/A</v>
      </c>
      <c r="H6" s="10" t="e">
        <f>'Combined Waste'!C6/'Combined Consumption'!H6</f>
        <v>#N/A</v>
      </c>
      <c r="I6" s="10" t="e">
        <f>'Combined Waste'!K6/'Combined Consumption'!M6</f>
        <v>#N/A</v>
      </c>
      <c r="J6" s="5" t="e">
        <f>'Electricity Generation'!B6/'Combined Waste'!B6</f>
        <v>#N/A</v>
      </c>
      <c r="K6" s="5" t="e">
        <f>'Electricity Generation'!C6/'Combined Waste'!G6</f>
        <v>#N/A</v>
      </c>
      <c r="L6" s="5" t="e">
        <f>'Electricity Generation'!D6/'Combined Waste'!C6</f>
        <v>#N/A</v>
      </c>
      <c r="M6" s="5" t="e">
        <f>'Electricity Generation'!F6/'Combined Waste'!K6</f>
        <v>#N/A</v>
      </c>
      <c r="N6" s="10">
        <f>'Electricity Generation'!B6/'Electricity Generation'!N6</f>
        <v>0.49438416133265167</v>
      </c>
      <c r="O6" s="10">
        <f>'Electricity Generation'!C6/'Electricity Generation'!N6</f>
        <v>8.6757460104973622E-2</v>
      </c>
      <c r="P6" s="10">
        <f>'Electricity Generation'!D6/'Electricity Generation'!N6</f>
        <v>0.1802515726836609</v>
      </c>
      <c r="Q6" s="10">
        <f>'Electricity Generation'!F6/'Electricity Generation'!N6</f>
        <v>0</v>
      </c>
      <c r="R6" s="11">
        <f t="shared" si="0"/>
        <v>0.76139319412128614</v>
      </c>
    </row>
    <row r="7" spans="1:18" x14ac:dyDescent="0.25">
      <c r="A7" s="6">
        <v>1954</v>
      </c>
      <c r="B7" s="5">
        <f>'Electricity Generation'!B7/'Combined Consumption'!B7</f>
        <v>2226.7521012673733</v>
      </c>
      <c r="C7" s="5">
        <f>'Electricity Generation'!C7/'Combined Consumption'!G7</f>
        <v>3007.9473497621188</v>
      </c>
      <c r="D7" s="5">
        <f>'Electricity Generation'!D7/'Combined Consumption'!H7</f>
        <v>3349.3647851247565</v>
      </c>
      <c r="E7" s="5" t="e">
        <f>'Electricity Generation'!F7/'Combined Consumption'!M7</f>
        <v>#N/A</v>
      </c>
      <c r="F7" s="10" t="e">
        <f>'Combined Waste'!B7/'Combined Consumption'!B7</f>
        <v>#N/A</v>
      </c>
      <c r="G7" s="10" t="e">
        <f>'Combined Waste'!G7/'Combined Consumption'!G7</f>
        <v>#N/A</v>
      </c>
      <c r="H7" s="10" t="e">
        <f>'Combined Waste'!C7/'Combined Consumption'!H7</f>
        <v>#N/A</v>
      </c>
      <c r="I7" s="10" t="e">
        <f>'Combined Waste'!K7/'Combined Consumption'!M7</f>
        <v>#N/A</v>
      </c>
      <c r="J7" s="5" t="e">
        <f>'Electricity Generation'!B7/'Combined Waste'!B7</f>
        <v>#N/A</v>
      </c>
      <c r="K7" s="5" t="e">
        <f>'Electricity Generation'!C7/'Combined Waste'!G7</f>
        <v>#N/A</v>
      </c>
      <c r="L7" s="5" t="e">
        <f>'Electricity Generation'!D7/'Combined Waste'!C7</f>
        <v>#N/A</v>
      </c>
      <c r="M7" s="5" t="e">
        <f>'Electricity Generation'!F7/'Combined Waste'!K7</f>
        <v>#N/A</v>
      </c>
      <c r="N7" s="10">
        <f>'Electricity Generation'!B7/'Electricity Generation'!N7</f>
        <v>0.5070020872386739</v>
      </c>
      <c r="O7" s="10">
        <f>'Electricity Generation'!C7/'Electricity Generation'!N7</f>
        <v>6.6824436901136222E-2</v>
      </c>
      <c r="P7" s="10">
        <f>'Electricity Generation'!D7/'Electricity Generation'!N7</f>
        <v>0.19862408612312749</v>
      </c>
      <c r="Q7" s="10">
        <f>'Electricity Generation'!F7/'Electricity Generation'!N7</f>
        <v>0</v>
      </c>
      <c r="R7" s="11">
        <f t="shared" si="0"/>
        <v>0.7724506102629376</v>
      </c>
    </row>
    <row r="8" spans="1:18" x14ac:dyDescent="0.25">
      <c r="A8" s="6">
        <v>1955</v>
      </c>
      <c r="B8" s="5">
        <f>'Electricity Generation'!B8/'Combined Consumption'!B8</f>
        <v>2310.7775843027352</v>
      </c>
      <c r="C8" s="5">
        <f>'Electricity Generation'!C8/'Combined Consumption'!G8</f>
        <v>3142.5157754879033</v>
      </c>
      <c r="D8" s="5">
        <f>'Electricity Generation'!D8/'Combined Consumption'!H8</f>
        <v>3442.5522928805958</v>
      </c>
      <c r="E8" s="5" t="e">
        <f>'Electricity Generation'!F8/'Combined Consumption'!M8</f>
        <v>#N/A</v>
      </c>
      <c r="F8" s="10" t="e">
        <f>'Combined Waste'!B8/'Combined Consumption'!B8</f>
        <v>#N/A</v>
      </c>
      <c r="G8" s="10" t="e">
        <f>'Combined Waste'!G8/'Combined Consumption'!G8</f>
        <v>#N/A</v>
      </c>
      <c r="H8" s="10" t="e">
        <f>'Combined Waste'!C8/'Combined Consumption'!H8</f>
        <v>#N/A</v>
      </c>
      <c r="I8" s="10" t="e">
        <f>'Combined Waste'!K8/'Combined Consumption'!M8</f>
        <v>#N/A</v>
      </c>
      <c r="J8" s="5" t="e">
        <f>'Electricity Generation'!B8/'Combined Waste'!B8</f>
        <v>#N/A</v>
      </c>
      <c r="K8" s="5" t="e">
        <f>'Electricity Generation'!C8/'Combined Waste'!G8</f>
        <v>#N/A</v>
      </c>
      <c r="L8" s="5" t="e">
        <f>'Electricity Generation'!D8/'Combined Waste'!C8</f>
        <v>#N/A</v>
      </c>
      <c r="M8" s="5" t="e">
        <f>'Electricity Generation'!F8/'Combined Waste'!K8</f>
        <v>#N/A</v>
      </c>
      <c r="N8" s="10">
        <f>'Electricity Generation'!B8/'Electricity Generation'!N8</f>
        <v>0.55089903491802306</v>
      </c>
      <c r="O8" s="10">
        <f>'Electricity Generation'!C8/'Electricity Generation'!N8</f>
        <v>6.7889815731900227E-2</v>
      </c>
      <c r="P8" s="10">
        <f>'Electricity Generation'!D8/'Electricity Generation'!N8</f>
        <v>0.17418432286745134</v>
      </c>
      <c r="Q8" s="10">
        <f>'Electricity Generation'!F8/'Electricity Generation'!N8</f>
        <v>0</v>
      </c>
      <c r="R8" s="11">
        <f t="shared" si="0"/>
        <v>0.79297317351737462</v>
      </c>
    </row>
    <row r="9" spans="1:18" x14ac:dyDescent="0.25">
      <c r="A9" s="6">
        <v>1956</v>
      </c>
      <c r="B9" s="5">
        <f>'Electricity Generation'!B9/'Combined Consumption'!B9</f>
        <v>2357.4589495943246</v>
      </c>
      <c r="C9" s="5">
        <f>'Electricity Generation'!C9/'Combined Consumption'!G9</f>
        <v>3148.9091225562993</v>
      </c>
      <c r="D9" s="5">
        <f>'Electricity Generation'!D9/'Combined Consumption'!H9</f>
        <v>3497.8174700835116</v>
      </c>
      <c r="E9" s="5" t="e">
        <f>'Electricity Generation'!F9/'Combined Consumption'!M9</f>
        <v>#N/A</v>
      </c>
      <c r="F9" s="10" t="e">
        <f>'Combined Waste'!B9/'Combined Consumption'!B9</f>
        <v>#N/A</v>
      </c>
      <c r="G9" s="10" t="e">
        <f>'Combined Waste'!G9/'Combined Consumption'!G9</f>
        <v>#N/A</v>
      </c>
      <c r="H9" s="10" t="e">
        <f>'Combined Waste'!C9/'Combined Consumption'!H9</f>
        <v>#N/A</v>
      </c>
      <c r="I9" s="10" t="e">
        <f>'Combined Waste'!K9/'Combined Consumption'!M9</f>
        <v>#N/A</v>
      </c>
      <c r="J9" s="5" t="e">
        <f>'Electricity Generation'!B9/'Combined Waste'!B9</f>
        <v>#N/A</v>
      </c>
      <c r="K9" s="5" t="e">
        <f>'Electricity Generation'!C9/'Combined Waste'!G9</f>
        <v>#N/A</v>
      </c>
      <c r="L9" s="5" t="e">
        <f>'Electricity Generation'!D9/'Combined Waste'!C9</f>
        <v>#N/A</v>
      </c>
      <c r="M9" s="5" t="e">
        <f>'Electricity Generation'!F9/'Combined Waste'!K9</f>
        <v>#N/A</v>
      </c>
      <c r="N9" s="10">
        <f>'Electricity Generation'!B9/'Electricity Generation'!N9</f>
        <v>0.5635452943827931</v>
      </c>
      <c r="O9" s="10">
        <f>'Electricity Generation'!C9/'Electricity Generation'!N9</f>
        <v>5.9844684519853114E-2</v>
      </c>
      <c r="P9" s="10">
        <f>'Electricity Generation'!D9/'Electricity Generation'!N9</f>
        <v>0.17320258662130603</v>
      </c>
      <c r="Q9" s="10">
        <f>'Electricity Generation'!F9/'Electricity Generation'!N9</f>
        <v>0</v>
      </c>
      <c r="R9" s="11">
        <f t="shared" si="0"/>
        <v>0.7965925655239523</v>
      </c>
    </row>
    <row r="10" spans="1:18" x14ac:dyDescent="0.25">
      <c r="A10" s="6">
        <v>1957</v>
      </c>
      <c r="B10" s="5">
        <f>'Electricity Generation'!B10/'Combined Consumption'!B10</f>
        <v>2374.9908238655821</v>
      </c>
      <c r="C10" s="5">
        <f>'Electricity Generation'!C10/'Combined Consumption'!G10</f>
        <v>3236.8926743639863</v>
      </c>
      <c r="D10" s="5">
        <f>'Electricity Generation'!D10/'Combined Consumption'!H10</f>
        <v>3561.6414797041125</v>
      </c>
      <c r="E10" s="5" t="e">
        <f>'Electricity Generation'!F10/'Combined Consumption'!M10</f>
        <v>#N/A</v>
      </c>
      <c r="F10" s="10" t="e">
        <f>'Combined Waste'!B10/'Combined Consumption'!B10</f>
        <v>#N/A</v>
      </c>
      <c r="G10" s="10" t="e">
        <f>'Combined Waste'!G10/'Combined Consumption'!G10</f>
        <v>#N/A</v>
      </c>
      <c r="H10" s="10" t="e">
        <f>'Combined Waste'!C10/'Combined Consumption'!H10</f>
        <v>#N/A</v>
      </c>
      <c r="I10" s="10" t="e">
        <f>'Combined Waste'!K10/'Combined Consumption'!M10</f>
        <v>#N/A</v>
      </c>
      <c r="J10" s="5" t="e">
        <f>'Electricity Generation'!B10/'Combined Waste'!B10</f>
        <v>#N/A</v>
      </c>
      <c r="K10" s="5" t="e">
        <f>'Electricity Generation'!C10/'Combined Waste'!G10</f>
        <v>#N/A</v>
      </c>
      <c r="L10" s="5" t="e">
        <f>'Electricity Generation'!D10/'Combined Waste'!C10</f>
        <v>#N/A</v>
      </c>
      <c r="M10" s="5" t="e">
        <f>'Electricity Generation'!F10/'Combined Waste'!K10</f>
        <v>#N/A</v>
      </c>
      <c r="N10" s="10">
        <f>'Electricity Generation'!B10/'Electricity Generation'!N10</f>
        <v>0.54849871838899689</v>
      </c>
      <c r="O10" s="10">
        <f>'Electricity Generation'!C10/'Electricity Generation'!N10</f>
        <v>6.4130282791769619E-2</v>
      </c>
      <c r="P10" s="10">
        <f>'Electricity Generation'!D10/'Electricity Generation'!N10</f>
        <v>0.18085426705940189</v>
      </c>
      <c r="Q10" s="10">
        <f>'Electricity Generation'!F10/'Electricity Generation'!N10</f>
        <v>1.5312337788385437E-5</v>
      </c>
      <c r="R10" s="11">
        <f t="shared" si="0"/>
        <v>0.79349858057795675</v>
      </c>
    </row>
    <row r="11" spans="1:18" x14ac:dyDescent="0.25">
      <c r="A11" s="6">
        <v>1958</v>
      </c>
      <c r="B11" s="5">
        <f>'Electricity Generation'!B11/'Combined Consumption'!B11</f>
        <v>2437.6325924808666</v>
      </c>
      <c r="C11" s="5">
        <f>'Electricity Generation'!C11/'Combined Consumption'!G11</f>
        <v>3310.8471664797262</v>
      </c>
      <c r="D11" s="5">
        <f>'Electricity Generation'!D11/'Combined Consumption'!H11</f>
        <v>3634.7452470633534</v>
      </c>
      <c r="E11" s="5" t="e">
        <f>'Electricity Generation'!F11/'Combined Consumption'!M11</f>
        <v>#N/A</v>
      </c>
      <c r="F11" s="10" t="e">
        <f>'Combined Waste'!B11/'Combined Consumption'!B11</f>
        <v>#N/A</v>
      </c>
      <c r="G11" s="10" t="e">
        <f>'Combined Waste'!G11/'Combined Consumption'!G11</f>
        <v>#N/A</v>
      </c>
      <c r="H11" s="10" t="e">
        <f>'Combined Waste'!C11/'Combined Consumption'!H11</f>
        <v>#N/A</v>
      </c>
      <c r="I11" s="10" t="e">
        <f>'Combined Waste'!K11/'Combined Consumption'!M11</f>
        <v>#N/A</v>
      </c>
      <c r="J11" s="5" t="e">
        <f>'Electricity Generation'!B11/'Combined Waste'!B11</f>
        <v>#N/A</v>
      </c>
      <c r="K11" s="5" t="e">
        <f>'Electricity Generation'!C11/'Combined Waste'!G11</f>
        <v>#N/A</v>
      </c>
      <c r="L11" s="5" t="e">
        <f>'Electricity Generation'!D11/'Combined Waste'!C11</f>
        <v>#N/A</v>
      </c>
      <c r="M11" s="5" t="e">
        <f>'Electricity Generation'!F11/'Combined Waste'!K11</f>
        <v>#N/A</v>
      </c>
      <c r="N11" s="10">
        <f>'Electricity Generation'!B11/'Electricity Generation'!N11</f>
        <v>0.53381899391584919</v>
      </c>
      <c r="O11" s="10">
        <f>'Electricity Generation'!C11/'Electricity Generation'!N11</f>
        <v>6.2581987104094586E-2</v>
      </c>
      <c r="P11" s="10">
        <f>'Electricity Generation'!D11/'Electricity Generation'!N11</f>
        <v>0.18564501362492908</v>
      </c>
      <c r="Q11" s="10">
        <f>'Electricity Generation'!F11/'Electricity Generation'!N11</f>
        <v>2.5529593466487631E-4</v>
      </c>
      <c r="R11" s="11">
        <f t="shared" si="0"/>
        <v>0.78230129057953768</v>
      </c>
    </row>
    <row r="12" spans="1:18" x14ac:dyDescent="0.25">
      <c r="A12" s="6">
        <v>1959</v>
      </c>
      <c r="B12" s="5">
        <f>'Electricity Generation'!B12/'Combined Consumption'!B12</f>
        <v>2476.7446135198247</v>
      </c>
      <c r="C12" s="5">
        <f>'Electricity Generation'!C12/'Combined Consumption'!G12</f>
        <v>3380.1497709761597</v>
      </c>
      <c r="D12" s="5">
        <f>'Electricity Generation'!D12/'Combined Consumption'!H12</f>
        <v>3751.3709114697349</v>
      </c>
      <c r="E12" s="5" t="e">
        <f>'Electricity Generation'!F12/'Combined Consumption'!M12</f>
        <v>#N/A</v>
      </c>
      <c r="F12" s="10" t="e">
        <f>'Combined Waste'!B12/'Combined Consumption'!B12</f>
        <v>#N/A</v>
      </c>
      <c r="G12" s="10" t="e">
        <f>'Combined Waste'!G12/'Combined Consumption'!G12</f>
        <v>#N/A</v>
      </c>
      <c r="H12" s="10" t="e">
        <f>'Combined Waste'!C12/'Combined Consumption'!H12</f>
        <v>#N/A</v>
      </c>
      <c r="I12" s="10" t="e">
        <f>'Combined Waste'!K12/'Combined Consumption'!M12</f>
        <v>#N/A</v>
      </c>
      <c r="J12" s="5" t="e">
        <f>'Electricity Generation'!B12/'Combined Waste'!B12</f>
        <v>#N/A</v>
      </c>
      <c r="K12" s="5" t="e">
        <f>'Electricity Generation'!C12/'Combined Waste'!G12</f>
        <v>#N/A</v>
      </c>
      <c r="L12" s="5" t="e">
        <f>'Electricity Generation'!D12/'Combined Waste'!C12</f>
        <v>#N/A</v>
      </c>
      <c r="M12" s="5" t="e">
        <f>'Electricity Generation'!F12/'Combined Waste'!K12</f>
        <v>#N/A</v>
      </c>
      <c r="N12" s="10">
        <f>'Electricity Generation'!B12/'Electricity Generation'!N12</f>
        <v>0.53298754889050382</v>
      </c>
      <c r="O12" s="10">
        <f>'Electricity Generation'!C12/'Electricity Generation'!N12</f>
        <v>6.5970903448619098E-2</v>
      </c>
      <c r="P12" s="10">
        <f>'Electricity Generation'!D12/'Electricity Generation'!N12</f>
        <v>0.20650451996427077</v>
      </c>
      <c r="Q12" s="10">
        <f>'Electricity Generation'!F12/'Electricity Generation'!N12</f>
        <v>2.649288504397027E-4</v>
      </c>
      <c r="R12" s="11">
        <f t="shared" si="0"/>
        <v>0.80572790115383341</v>
      </c>
    </row>
    <row r="13" spans="1:18" x14ac:dyDescent="0.25">
      <c r="A13" s="6">
        <v>1960</v>
      </c>
      <c r="B13" s="5">
        <f>'Electricity Generation'!B13/'Combined Consumption'!B13</f>
        <v>2514.6720067282281</v>
      </c>
      <c r="C13" s="5">
        <f>'Electricity Generation'!C13/'Combined Consumption'!G13</f>
        <v>3465.6050976502202</v>
      </c>
      <c r="D13" s="5">
        <f>'Electricity Generation'!D13/'Combined Consumption'!H13</f>
        <v>3816.2218661666561</v>
      </c>
      <c r="E13" s="5" t="e">
        <f>'Electricity Generation'!F13/'Combined Consumption'!M13</f>
        <v>#N/A</v>
      </c>
      <c r="F13" s="10" t="e">
        <f>'Combined Waste'!B13/'Combined Consumption'!B13</f>
        <v>#N/A</v>
      </c>
      <c r="G13" s="10" t="e">
        <f>'Combined Waste'!G13/'Combined Consumption'!G13</f>
        <v>#N/A</v>
      </c>
      <c r="H13" s="10" t="e">
        <f>'Combined Waste'!C13/'Combined Consumption'!H13</f>
        <v>#N/A</v>
      </c>
      <c r="I13" s="10" t="e">
        <f>'Combined Waste'!K13/'Combined Consumption'!M13</f>
        <v>#N/A</v>
      </c>
      <c r="J13" s="5" t="e">
        <f>'Electricity Generation'!B13/'Combined Waste'!B13</f>
        <v>#N/A</v>
      </c>
      <c r="K13" s="5" t="e">
        <f>'Electricity Generation'!C13/'Combined Waste'!G13</f>
        <v>#N/A</v>
      </c>
      <c r="L13" s="5" t="e">
        <f>'Electricity Generation'!D13/'Combined Waste'!C13</f>
        <v>#N/A</v>
      </c>
      <c r="M13" s="5" t="e">
        <f>'Electricity Generation'!F13/'Combined Waste'!K13</f>
        <v>#N/A</v>
      </c>
      <c r="N13" s="10">
        <f>'Electricity Generation'!B13/'Electricity Generation'!N13</f>
        <v>0.5334760621122151</v>
      </c>
      <c r="O13" s="10">
        <f>'Electricity Generation'!C13/'Electricity Generation'!N13</f>
        <v>6.3512607176076083E-2</v>
      </c>
      <c r="P13" s="10">
        <f>'Electricity Generation'!D13/'Electricity Generation'!N13</f>
        <v>0.20907944649426269</v>
      </c>
      <c r="Q13" s="10">
        <f>'Electricity Generation'!F13/'Electricity Generation'!N13</f>
        <v>6.8583498022498459E-4</v>
      </c>
      <c r="R13" s="11">
        <f t="shared" si="0"/>
        <v>0.80675395076277889</v>
      </c>
    </row>
    <row r="14" spans="1:18" x14ac:dyDescent="0.25">
      <c r="A14" s="6">
        <v>1961</v>
      </c>
      <c r="B14" s="5">
        <f>'Electricity Generation'!B14/'Combined Consumption'!B14</f>
        <v>2552.5290444694065</v>
      </c>
      <c r="C14" s="5">
        <f>'Electricity Generation'!C14/'Combined Consumption'!G14</f>
        <v>3475.7962116839399</v>
      </c>
      <c r="D14" s="5">
        <f>'Electricity Generation'!D14/'Combined Consumption'!H14</f>
        <v>3864.7293570768338</v>
      </c>
      <c r="E14" s="5" t="e">
        <f>'Electricity Generation'!F14/'Combined Consumption'!M14</f>
        <v>#N/A</v>
      </c>
      <c r="F14" s="10" t="e">
        <f>'Combined Waste'!B14/'Combined Consumption'!B14</f>
        <v>#N/A</v>
      </c>
      <c r="G14" s="10" t="e">
        <f>'Combined Waste'!G14/'Combined Consumption'!G14</f>
        <v>#N/A</v>
      </c>
      <c r="H14" s="10" t="e">
        <f>'Combined Waste'!C14/'Combined Consumption'!H14</f>
        <v>#N/A</v>
      </c>
      <c r="I14" s="10" t="e">
        <f>'Combined Waste'!K14/'Combined Consumption'!M14</f>
        <v>#N/A</v>
      </c>
      <c r="J14" s="5" t="e">
        <f>'Electricity Generation'!B14/'Combined Waste'!B14</f>
        <v>#N/A</v>
      </c>
      <c r="K14" s="5" t="e">
        <f>'Electricity Generation'!C14/'Combined Waste'!G14</f>
        <v>#N/A</v>
      </c>
      <c r="L14" s="5" t="e">
        <f>'Electricity Generation'!D14/'Combined Waste'!C14</f>
        <v>#N/A</v>
      </c>
      <c r="M14" s="5" t="e">
        <f>'Electricity Generation'!F14/'Combined Waste'!K14</f>
        <v>#N/A</v>
      </c>
      <c r="N14" s="10">
        <f>'Electricity Generation'!B14/'Electricity Generation'!N14</f>
        <v>0.5314842401862605</v>
      </c>
      <c r="O14" s="10">
        <f>'Electricity Generation'!C14/'Electricity Generation'!N14</f>
        <v>6.1126040710053453E-2</v>
      </c>
      <c r="P14" s="10">
        <f>'Electricity Generation'!D14/'Electricity Generation'!N14</f>
        <v>0.2132711435816905</v>
      </c>
      <c r="Q14" s="10">
        <f>'Electricity Generation'!F14/'Electricity Generation'!N14</f>
        <v>2.1318157237116206E-3</v>
      </c>
      <c r="R14" s="11">
        <f t="shared" si="0"/>
        <v>0.80801324020171605</v>
      </c>
    </row>
    <row r="15" spans="1:18" x14ac:dyDescent="0.25">
      <c r="A15" s="6">
        <v>1962</v>
      </c>
      <c r="B15" s="5">
        <f>'Electricity Generation'!B15/'Combined Consumption'!B15</f>
        <v>2567.3776924450294</v>
      </c>
      <c r="C15" s="5">
        <f>'Electricity Generation'!C15/'Combined Consumption'!G15</f>
        <v>3486.6241933074725</v>
      </c>
      <c r="D15" s="5">
        <f>'Electricity Generation'!D15/'Combined Consumption'!H15</f>
        <v>3906.0641400479694</v>
      </c>
      <c r="E15" s="5" t="e">
        <f>'Electricity Generation'!F15/'Combined Consumption'!M15</f>
        <v>#N/A</v>
      </c>
      <c r="F15" s="10" t="e">
        <f>'Combined Waste'!B15/'Combined Consumption'!B15</f>
        <v>#N/A</v>
      </c>
      <c r="G15" s="10" t="e">
        <f>'Combined Waste'!G15/'Combined Consumption'!G15</f>
        <v>#N/A</v>
      </c>
      <c r="H15" s="10" t="e">
        <f>'Combined Waste'!C15/'Combined Consumption'!H15</f>
        <v>#N/A</v>
      </c>
      <c r="I15" s="10" t="e">
        <f>'Combined Waste'!K15/'Combined Consumption'!M15</f>
        <v>#N/A</v>
      </c>
      <c r="J15" s="5" t="e">
        <f>'Electricity Generation'!B15/'Combined Waste'!B15</f>
        <v>#N/A</v>
      </c>
      <c r="K15" s="5" t="e">
        <f>'Electricity Generation'!C15/'Combined Waste'!G15</f>
        <v>#N/A</v>
      </c>
      <c r="L15" s="5" t="e">
        <f>'Electricity Generation'!D15/'Combined Waste'!C15</f>
        <v>#N/A</v>
      </c>
      <c r="M15" s="5" t="e">
        <f>'Electricity Generation'!F15/'Combined Waste'!K15</f>
        <v>#N/A</v>
      </c>
      <c r="N15" s="10">
        <f>'Electricity Generation'!B15/'Electricity Generation'!N15</f>
        <v>0.52689393483448577</v>
      </c>
      <c r="O15" s="10">
        <f>'Electricity Generation'!C15/'Electricity Generation'!N15</f>
        <v>5.7200165780011601E-2</v>
      </c>
      <c r="P15" s="10">
        <f>'Electricity Generation'!D15/'Electricity Generation'!N15</f>
        <v>0.21567439824041071</v>
      </c>
      <c r="Q15" s="10">
        <f>'Electricity Generation'!F15/'Electricity Generation'!N15</f>
        <v>2.6560472723882985E-3</v>
      </c>
      <c r="R15" s="11">
        <f t="shared" si="0"/>
        <v>0.80242454612729641</v>
      </c>
    </row>
    <row r="16" spans="1:18" x14ac:dyDescent="0.25">
      <c r="A16" s="6">
        <v>1963</v>
      </c>
      <c r="B16" s="5">
        <f>'Electricity Generation'!B16/'Combined Consumption'!B16</f>
        <v>2576.3242690359484</v>
      </c>
      <c r="C16" s="5">
        <f>'Electricity Generation'!C16/'Combined Consumption'!G16</f>
        <v>3549.5415743529111</v>
      </c>
      <c r="D16" s="5">
        <f>'Electricity Generation'!D16/'Combined Consumption'!H16</f>
        <v>3917.0865639250296</v>
      </c>
      <c r="E16" s="5" t="e">
        <f>'Electricity Generation'!F16/'Combined Consumption'!M16</f>
        <v>#N/A</v>
      </c>
      <c r="F16" s="10" t="e">
        <f>'Combined Waste'!B16/'Combined Consumption'!B16</f>
        <v>#N/A</v>
      </c>
      <c r="G16" s="10" t="e">
        <f>'Combined Waste'!G16/'Combined Consumption'!G16</f>
        <v>#N/A</v>
      </c>
      <c r="H16" s="10" t="e">
        <f>'Combined Waste'!C16/'Combined Consumption'!H16</f>
        <v>#N/A</v>
      </c>
      <c r="I16" s="10" t="e">
        <f>'Combined Waste'!K16/'Combined Consumption'!M16</f>
        <v>#N/A</v>
      </c>
      <c r="J16" s="5" t="e">
        <f>'Electricity Generation'!B16/'Combined Waste'!B16</f>
        <v>#N/A</v>
      </c>
      <c r="K16" s="5" t="e">
        <f>'Electricity Generation'!C16/'Combined Waste'!G16</f>
        <v>#N/A</v>
      </c>
      <c r="L16" s="5" t="e">
        <f>'Electricity Generation'!D16/'Combined Waste'!C16</f>
        <v>#N/A</v>
      </c>
      <c r="M16" s="5" t="e">
        <f>'Electricity Generation'!F16/'Combined Waste'!K16</f>
        <v>#N/A</v>
      </c>
      <c r="N16" s="10">
        <f>'Electricity Generation'!B16/'Electricity Generation'!N16</f>
        <v>0.5387550035568559</v>
      </c>
      <c r="O16" s="10">
        <f>'Electricity Generation'!C16/'Electricity Generation'!N16</f>
        <v>5.6721223013068534E-2</v>
      </c>
      <c r="P16" s="10">
        <f>'Electricity Generation'!D16/'Electricity Generation'!N16</f>
        <v>0.21989927124429268</v>
      </c>
      <c r="Q16" s="10">
        <f>'Electricity Generation'!F16/'Electricity Generation'!N16</f>
        <v>3.5033389550323921E-3</v>
      </c>
      <c r="R16" s="11">
        <f t="shared" si="0"/>
        <v>0.81887883676924955</v>
      </c>
    </row>
    <row r="17" spans="1:18" x14ac:dyDescent="0.25">
      <c r="A17" s="6">
        <v>1964</v>
      </c>
      <c r="B17" s="5">
        <f>'Electricity Generation'!B17/'Combined Consumption'!B17</f>
        <v>2573.2201473072087</v>
      </c>
      <c r="C17" s="5">
        <f>'Electricity Generation'!C17/'Combined Consumption'!G17</f>
        <v>3586.7023797500365</v>
      </c>
      <c r="D17" s="5">
        <f>'Electricity Generation'!D17/'Combined Consumption'!H17</f>
        <v>3946.91366222738</v>
      </c>
      <c r="E17" s="5" t="e">
        <f>'Electricity Generation'!F17/'Combined Consumption'!M17</f>
        <v>#N/A</v>
      </c>
      <c r="F17" s="10" t="e">
        <f>'Combined Waste'!B17/'Combined Consumption'!B17</f>
        <v>#N/A</v>
      </c>
      <c r="G17" s="10" t="e">
        <f>'Combined Waste'!G17/'Combined Consumption'!G17</f>
        <v>#N/A</v>
      </c>
      <c r="H17" s="10" t="e">
        <f>'Combined Waste'!C17/'Combined Consumption'!H17</f>
        <v>#N/A</v>
      </c>
      <c r="I17" s="10" t="e">
        <f>'Combined Waste'!K17/'Combined Consumption'!M17</f>
        <v>#N/A</v>
      </c>
      <c r="J17" s="5" t="e">
        <f>'Electricity Generation'!B17/'Combined Waste'!B17</f>
        <v>#N/A</v>
      </c>
      <c r="K17" s="5" t="e">
        <f>'Electricity Generation'!C17/'Combined Waste'!G17</f>
        <v>#N/A</v>
      </c>
      <c r="L17" s="5" t="e">
        <f>'Electricity Generation'!D17/'Combined Waste'!C17</f>
        <v>#N/A</v>
      </c>
      <c r="M17" s="5" t="e">
        <f>'Electricity Generation'!F17/'Combined Waste'!K17</f>
        <v>#N/A</v>
      </c>
      <c r="N17" s="10">
        <f>'Electricity Generation'!B17/'Electricity Generation'!N17</f>
        <v>0.53479189661452986</v>
      </c>
      <c r="O17" s="10">
        <f>'Electricity Generation'!C17/'Electricity Generation'!N17</f>
        <v>5.7880361362884748E-2</v>
      </c>
      <c r="P17" s="10">
        <f>'Electricity Generation'!D17/'Electricity Generation'!N17</f>
        <v>0.22361855322546012</v>
      </c>
      <c r="Q17" s="10">
        <f>'Electricity Generation'!F17/'Electricity Generation'!N17</f>
        <v>3.3971301604231422E-3</v>
      </c>
      <c r="R17" s="11">
        <f t="shared" si="0"/>
        <v>0.81968794136329781</v>
      </c>
    </row>
    <row r="18" spans="1:18" x14ac:dyDescent="0.25">
      <c r="A18" s="6">
        <v>1965</v>
      </c>
      <c r="B18" s="5">
        <f>'Electricity Generation'!B18/'Combined Consumption'!B18</f>
        <v>2570.9505992675481</v>
      </c>
      <c r="C18" s="5">
        <f>'Electricity Generation'!C18/'Combined Consumption'!G18</f>
        <v>3582.7898900628702</v>
      </c>
      <c r="D18" s="5">
        <f>'Electricity Generation'!D18/'Combined Consumption'!H18</f>
        <v>3977.2690129957</v>
      </c>
      <c r="E18" s="5" t="e">
        <f>'Electricity Generation'!F18/'Combined Consumption'!M18</f>
        <v>#N/A</v>
      </c>
      <c r="F18" s="10" t="e">
        <f>'Combined Waste'!B18/'Combined Consumption'!B18</f>
        <v>#N/A</v>
      </c>
      <c r="G18" s="10" t="e">
        <f>'Combined Waste'!G18/'Combined Consumption'!G18</f>
        <v>#N/A</v>
      </c>
      <c r="H18" s="10" t="e">
        <f>'Combined Waste'!C18/'Combined Consumption'!H18</f>
        <v>#N/A</v>
      </c>
      <c r="I18" s="10" t="e">
        <f>'Combined Waste'!K18/'Combined Consumption'!M18</f>
        <v>#N/A</v>
      </c>
      <c r="J18" s="5" t="e">
        <f>'Electricity Generation'!B18/'Combined Waste'!B18</f>
        <v>#N/A</v>
      </c>
      <c r="K18" s="5" t="e">
        <f>'Electricity Generation'!C18/'Combined Waste'!G18</f>
        <v>#N/A</v>
      </c>
      <c r="L18" s="5" t="e">
        <f>'Electricity Generation'!D18/'Combined Waste'!C18</f>
        <v>#N/A</v>
      </c>
      <c r="M18" s="5" t="e">
        <f>'Electricity Generation'!F18/'Combined Waste'!K18</f>
        <v>#N/A</v>
      </c>
      <c r="N18" s="10">
        <f>'Electricity Generation'!B18/'Electricity Generation'!N18</f>
        <v>0.54103284278383912</v>
      </c>
      <c r="O18" s="10">
        <f>'Electricity Generation'!C18/'Electricity Generation'!N18</f>
        <v>6.1408297127121383E-2</v>
      </c>
      <c r="P18" s="10">
        <f>'Electricity Generation'!D18/'Electricity Generation'!N18</f>
        <v>0.20995880501252323</v>
      </c>
      <c r="Q18" s="10">
        <f>'Electricity Generation'!F18/'Electricity Generation'!N18</f>
        <v>3.4652379204511267E-3</v>
      </c>
      <c r="R18" s="11">
        <f t="shared" si="0"/>
        <v>0.81586518284393494</v>
      </c>
    </row>
    <row r="19" spans="1:18" x14ac:dyDescent="0.25">
      <c r="A19" s="6">
        <v>1966</v>
      </c>
      <c r="B19" s="5">
        <f>'Electricity Generation'!B19/'Combined Consumption'!B19</f>
        <v>2537.7075319761202</v>
      </c>
      <c r="C19" s="5">
        <f>'Electricity Generation'!C19/'Combined Consumption'!G19</f>
        <v>3566.6446166180226</v>
      </c>
      <c r="D19" s="5">
        <f>'Electricity Generation'!D19/'Combined Consumption'!H19</f>
        <v>4009.5221847885405</v>
      </c>
      <c r="E19" s="5" t="e">
        <f>'Electricity Generation'!F19/'Combined Consumption'!M19</f>
        <v>#N/A</v>
      </c>
      <c r="F19" s="10" t="e">
        <f>'Combined Waste'!B19/'Combined Consumption'!B19</f>
        <v>#N/A</v>
      </c>
      <c r="G19" s="10" t="e">
        <f>'Combined Waste'!G19/'Combined Consumption'!G19</f>
        <v>#N/A</v>
      </c>
      <c r="H19" s="10" t="e">
        <f>'Combined Waste'!C19/'Combined Consumption'!H19</f>
        <v>#N/A</v>
      </c>
      <c r="I19" s="10" t="e">
        <f>'Combined Waste'!K19/'Combined Consumption'!M19</f>
        <v>#N/A</v>
      </c>
      <c r="J19" s="5" t="e">
        <f>'Electricity Generation'!B19/'Combined Waste'!B19</f>
        <v>#N/A</v>
      </c>
      <c r="K19" s="5" t="e">
        <f>'Electricity Generation'!C19/'Combined Waste'!G19</f>
        <v>#N/A</v>
      </c>
      <c r="L19" s="5" t="e">
        <f>'Electricity Generation'!D19/'Combined Waste'!C19</f>
        <v>#N/A</v>
      </c>
      <c r="M19" s="5" t="e">
        <f>'Electricity Generation'!F19/'Combined Waste'!K19</f>
        <v>#N/A</v>
      </c>
      <c r="N19" s="10">
        <f>'Electricity Generation'!B19/'Electricity Generation'!N19</f>
        <v>0.53609011755106717</v>
      </c>
      <c r="O19" s="10">
        <f>'Electricity Generation'!C19/'Electricity Generation'!N19</f>
        <v>6.8970299717829892E-2</v>
      </c>
      <c r="P19" s="10">
        <f>'Electricity Generation'!D19/'Electricity Generation'!N19</f>
        <v>0.21947090637743252</v>
      </c>
      <c r="Q19" s="10">
        <f>'Electricity Generation'!F19/'Electricity Generation'!N19</f>
        <v>4.8236189403072366E-3</v>
      </c>
      <c r="R19" s="11">
        <f t="shared" si="0"/>
        <v>0.82935494258663678</v>
      </c>
    </row>
    <row r="20" spans="1:18" x14ac:dyDescent="0.25">
      <c r="A20" s="6">
        <v>1967</v>
      </c>
      <c r="B20" s="5">
        <f>'Electricity Generation'!B20/'Combined Consumption'!B20</f>
        <v>2534.7490079913264</v>
      </c>
      <c r="C20" s="5">
        <f>'Electricity Generation'!C20/'Combined Consumption'!G20</f>
        <v>3525.6057430975484</v>
      </c>
      <c r="D20" s="5">
        <f>'Electricity Generation'!D20/'Combined Consumption'!H20</f>
        <v>4017.5383108210449</v>
      </c>
      <c r="E20" s="5" t="e">
        <f>'Electricity Generation'!F20/'Combined Consumption'!M20</f>
        <v>#N/A</v>
      </c>
      <c r="F20" s="10" t="e">
        <f>'Combined Waste'!B20/'Combined Consumption'!B20</f>
        <v>#N/A</v>
      </c>
      <c r="G20" s="10" t="e">
        <f>'Combined Waste'!G20/'Combined Consumption'!G20</f>
        <v>#N/A</v>
      </c>
      <c r="H20" s="10" t="e">
        <f>'Combined Waste'!C20/'Combined Consumption'!H20</f>
        <v>#N/A</v>
      </c>
      <c r="I20" s="10" t="e">
        <f>'Combined Waste'!K20/'Combined Consumption'!M20</f>
        <v>#N/A</v>
      </c>
      <c r="J20" s="5" t="e">
        <f>'Electricity Generation'!B20/'Combined Waste'!B20</f>
        <v>#N/A</v>
      </c>
      <c r="K20" s="5" t="e">
        <f>'Electricity Generation'!C20/'Combined Waste'!G20</f>
        <v>#N/A</v>
      </c>
      <c r="L20" s="5" t="e">
        <f>'Electricity Generation'!D20/'Combined Waste'!C20</f>
        <v>#N/A</v>
      </c>
      <c r="M20" s="5" t="e">
        <f>'Electricity Generation'!F20/'Combined Waste'!K20</f>
        <v>#N/A</v>
      </c>
      <c r="N20" s="10">
        <f>'Electricity Generation'!B20/'Electricity Generation'!N20</f>
        <v>0.51918761363437171</v>
      </c>
      <c r="O20" s="10">
        <f>'Electricity Generation'!C20/'Electricity Generation'!N20</f>
        <v>7.3512255645312941E-2</v>
      </c>
      <c r="P20" s="10">
        <f>'Electricity Generation'!D20/'Electricity Generation'!N20</f>
        <v>0.21806108084524747</v>
      </c>
      <c r="Q20" s="10">
        <f>'Electricity Generation'!F20/'Electricity Generation'!N20</f>
        <v>6.3038813103787382E-3</v>
      </c>
      <c r="R20" s="11">
        <f t="shared" si="0"/>
        <v>0.81706483143531083</v>
      </c>
    </row>
    <row r="21" spans="1:18" x14ac:dyDescent="0.25">
      <c r="A21" s="6">
        <v>1968</v>
      </c>
      <c r="B21" s="5">
        <f>'Electricity Generation'!B21/'Combined Consumption'!B21</f>
        <v>2535.3632183152313</v>
      </c>
      <c r="C21" s="5">
        <f>'Electricity Generation'!C21/'Combined Consumption'!G21</f>
        <v>3520.8371737487255</v>
      </c>
      <c r="D21" s="5">
        <f>'Electricity Generation'!D21/'Combined Consumption'!H21</f>
        <v>4029.5627324889847</v>
      </c>
      <c r="E21" s="5" t="e">
        <f>'Electricity Generation'!F21/'Combined Consumption'!M21</f>
        <v>#N/A</v>
      </c>
      <c r="F21" s="10" t="e">
        <f>'Combined Waste'!B21/'Combined Consumption'!B21</f>
        <v>#N/A</v>
      </c>
      <c r="G21" s="10" t="e">
        <f>'Combined Waste'!G21/'Combined Consumption'!G21</f>
        <v>#N/A</v>
      </c>
      <c r="H21" s="10" t="e">
        <f>'Combined Waste'!C21/'Combined Consumption'!H21</f>
        <v>#N/A</v>
      </c>
      <c r="I21" s="10" t="e">
        <f>'Combined Waste'!K21/'Combined Consumption'!M21</f>
        <v>#N/A</v>
      </c>
      <c r="J21" s="5" t="e">
        <f>'Electricity Generation'!B21/'Combined Waste'!B21</f>
        <v>#N/A</v>
      </c>
      <c r="K21" s="5" t="e">
        <f>'Electricity Generation'!C21/'Combined Waste'!G21</f>
        <v>#N/A</v>
      </c>
      <c r="L21" s="5" t="e">
        <f>'Electricity Generation'!D21/'Combined Waste'!C21</f>
        <v>#N/A</v>
      </c>
      <c r="M21" s="5" t="e">
        <v>#N/A</v>
      </c>
      <c r="N21" s="10">
        <f>'Electricity Generation'!B21/'Electricity Generation'!N21</f>
        <v>0.51518159566833399</v>
      </c>
      <c r="O21" s="10">
        <f>'Electricity Generation'!C21/'Electricity Generation'!N21</f>
        <v>7.8435729009995403E-2</v>
      </c>
      <c r="P21" s="10">
        <f>'Electricity Generation'!D21/'Electricity Generation'!N21</f>
        <v>0.22899268100790904</v>
      </c>
      <c r="Q21" s="10">
        <f>'Electricity Generation'!F21/'Electricity Generation'!N21</f>
        <v>9.4238103819096562E-3</v>
      </c>
      <c r="R21" s="11">
        <f t="shared" si="0"/>
        <v>0.83203381606814808</v>
      </c>
    </row>
    <row r="22" spans="1:18" x14ac:dyDescent="0.25">
      <c r="A22" s="6">
        <v>1969</v>
      </c>
      <c r="B22" s="5">
        <f>'Electricity Generation'!B22/'Combined Consumption'!B22</f>
        <v>2505.2500945741585</v>
      </c>
      <c r="C22" s="5">
        <f>'Electricity Generation'!C22/'Combined Consumption'!G22</f>
        <v>3497.6618647700807</v>
      </c>
      <c r="D22" s="5">
        <f>'Electricity Generation'!D22/'Combined Consumption'!H22</f>
        <v>3981.6651790330925</v>
      </c>
      <c r="E22" s="5" t="e">
        <f>'Electricity Generation'!F22/'Combined Consumption'!M22</f>
        <v>#N/A</v>
      </c>
      <c r="F22" s="10" t="e">
        <f>'Combined Waste'!B22/'Combined Consumption'!B22</f>
        <v>#N/A</v>
      </c>
      <c r="G22" s="10" t="e">
        <f>'Combined Waste'!G22/'Combined Consumption'!G22</f>
        <v>#N/A</v>
      </c>
      <c r="H22" s="10" t="e">
        <f>'Combined Waste'!C22/'Combined Consumption'!H22</f>
        <v>#N/A</v>
      </c>
      <c r="I22" s="10" t="e">
        <f>'Combined Waste'!K22/'Combined Consumption'!M22</f>
        <v>#N/A</v>
      </c>
      <c r="J22" s="5" t="e">
        <f>'Electricity Generation'!B22/'Combined Waste'!B22</f>
        <v>#N/A</v>
      </c>
      <c r="K22" s="5" t="e">
        <f>'Electricity Generation'!C22/'Combined Waste'!G22</f>
        <v>#N/A</v>
      </c>
      <c r="L22" s="5" t="e">
        <f>'Electricity Generation'!D22/'Combined Waste'!C22</f>
        <v>#N/A</v>
      </c>
      <c r="M22" s="5">
        <f>'Electricity Generation'!F22/'Combined Waste'!K22</f>
        <v>1450816562.5</v>
      </c>
      <c r="N22" s="10">
        <f>'Electricity Generation'!B22/'Electricity Generation'!N22</f>
        <v>0.48953669367639258</v>
      </c>
      <c r="O22" s="10">
        <f>'Electricity Generation'!C22/'Electricity Generation'!N22</f>
        <v>9.5582323655390641E-2</v>
      </c>
      <c r="P22" s="10">
        <f>'Electricity Generation'!D22/'Electricity Generation'!N22</f>
        <v>0.23109346494526878</v>
      </c>
      <c r="Q22" s="10">
        <f>'Electricity Generation'!F22/'Electricity Generation'!N22</f>
        <v>9.6574734827903613E-3</v>
      </c>
      <c r="R22" s="11">
        <f t="shared" si="0"/>
        <v>0.82586995575984234</v>
      </c>
    </row>
    <row r="23" spans="1:18" x14ac:dyDescent="0.25">
      <c r="A23" s="6">
        <v>1970</v>
      </c>
      <c r="B23" s="5">
        <f>'Electricity Generation'!B23/'Combined Consumption'!B23</f>
        <v>2425.0668179660861</v>
      </c>
      <c r="C23" s="5">
        <f>'Electricity Generation'!C23/'Combined Consumption'!G23</f>
        <v>3458.7489608421142</v>
      </c>
      <c r="D23" s="5">
        <f>'Electricity Generation'!D23/'Combined Consumption'!H23</f>
        <v>3951.5867702139271</v>
      </c>
      <c r="E23" s="5" t="e">
        <f>'Electricity Generation'!F23/'Combined Consumption'!M23</f>
        <v>#N/A</v>
      </c>
      <c r="F23" s="10" t="e">
        <f>'Combined Waste'!B23/'Combined Consumption'!B23</f>
        <v>#N/A</v>
      </c>
      <c r="G23" s="10" t="e">
        <f>'Combined Waste'!G23/'Combined Consumption'!G23</f>
        <v>#N/A</v>
      </c>
      <c r="H23" s="10" t="e">
        <f>'Combined Waste'!C23/'Combined Consumption'!H23</f>
        <v>#N/A</v>
      </c>
      <c r="I23" s="10" t="e">
        <f>'Combined Waste'!K23/'Combined Consumption'!M23</f>
        <v>#N/A</v>
      </c>
      <c r="J23" s="5" t="e">
        <f>'Electricity Generation'!B23/'Combined Waste'!B23</f>
        <v>#N/A</v>
      </c>
      <c r="K23" s="5" t="e">
        <f>'Electricity Generation'!C23/'Combined Waste'!G23</f>
        <v>#N/A</v>
      </c>
      <c r="L23" s="5" t="e">
        <f>'Electricity Generation'!D23/'Combined Waste'!C23</f>
        <v>#N/A</v>
      </c>
      <c r="M23" s="5">
        <f>'Electricity Generation'!F23/'Combined Waste'!K23</f>
        <v>488888968.60986543</v>
      </c>
      <c r="N23" s="10">
        <f>'Electricity Generation'!B23/'Electricity Generation'!N23</f>
        <v>0.45982722585087143</v>
      </c>
      <c r="O23" s="10">
        <f>'Electricity Generation'!C23/'Electricity Generation'!N23</f>
        <v>0.12023453521337985</v>
      </c>
      <c r="P23" s="10">
        <f>'Electricity Generation'!D23/'Electricity Generation'!N23</f>
        <v>0.24342184433368716</v>
      </c>
      <c r="Q23" s="10">
        <f>'Electricity Generation'!F23/'Electricity Generation'!N23</f>
        <v>1.4233897530377409E-2</v>
      </c>
      <c r="R23" s="11">
        <f t="shared" si="0"/>
        <v>0.83771750292831593</v>
      </c>
    </row>
    <row r="24" spans="1:18" x14ac:dyDescent="0.25">
      <c r="A24" s="6">
        <v>1971</v>
      </c>
      <c r="B24" s="5">
        <f>'Electricity Generation'!B24/'Combined Consumption'!B24</f>
        <v>2401.6481788306437</v>
      </c>
      <c r="C24" s="5">
        <f>'Electricity Generation'!C24/'Combined Consumption'!G24</f>
        <v>3507.0602933593559</v>
      </c>
      <c r="D24" s="5">
        <f>'Electricity Generation'!D24/'Combined Consumption'!H24</f>
        <v>3919.6542872793834</v>
      </c>
      <c r="E24" s="5" t="e">
        <f>'Electricity Generation'!F24/'Combined Consumption'!M24</f>
        <v>#N/A</v>
      </c>
      <c r="F24" s="10" t="e">
        <f>'Combined Waste'!B24/'Combined Consumption'!B24</f>
        <v>#N/A</v>
      </c>
      <c r="G24" s="10" t="e">
        <f>'Combined Waste'!G24/'Combined Consumption'!G24</f>
        <v>#N/A</v>
      </c>
      <c r="H24" s="10" t="e">
        <f>'Combined Waste'!C24/'Combined Consumption'!H24</f>
        <v>#N/A</v>
      </c>
      <c r="I24" s="10" t="e">
        <f>'Combined Waste'!K24/'Combined Consumption'!M24</f>
        <v>#N/A</v>
      </c>
      <c r="J24" s="5" t="e">
        <f>'Electricity Generation'!B24/'Combined Waste'!B24</f>
        <v>#N/A</v>
      </c>
      <c r="K24" s="5" t="e">
        <f>'Electricity Generation'!C24/'Combined Waste'!G24</f>
        <v>#N/A</v>
      </c>
      <c r="L24" s="5" t="e">
        <f>'Electricity Generation'!D24/'Combined Waste'!C24</f>
        <v>#N/A</v>
      </c>
      <c r="M24" s="5">
        <f>'Electricity Generation'!F24/'Combined Waste'!K24</f>
        <v>366742492.78152066</v>
      </c>
      <c r="N24" s="10">
        <f>'Electricity Generation'!B24/'Electricity Generation'!N24</f>
        <v>0.4421976174128347</v>
      </c>
      <c r="O24" s="10">
        <f>'Electricity Generation'!C24/'Electricity Generation'!N24</f>
        <v>0.13656264509830685</v>
      </c>
      <c r="P24" s="10">
        <f>'Electricity Generation'!D24/'Electricity Generation'!N24</f>
        <v>0.23193795028484732</v>
      </c>
      <c r="Q24" s="10">
        <f>'Electricity Generation'!F24/'Electricity Generation'!N24</f>
        <v>2.3628777207377473E-2</v>
      </c>
      <c r="R24" s="11">
        <f t="shared" si="0"/>
        <v>0.8343269900033663</v>
      </c>
    </row>
    <row r="25" spans="1:18" x14ac:dyDescent="0.25">
      <c r="A25" s="6">
        <v>1972</v>
      </c>
      <c r="B25" s="5">
        <f>'Electricity Generation'!B25/'Combined Consumption'!B25</f>
        <v>2416.4429099492331</v>
      </c>
      <c r="C25" s="5">
        <f>'Electricity Generation'!C25/'Combined Consumption'!G25</f>
        <v>3512.5988641239483</v>
      </c>
      <c r="D25" s="5">
        <f>'Electricity Generation'!D25/'Combined Consumption'!H25</f>
        <v>3936.7615451146821</v>
      </c>
      <c r="E25" s="5" t="e">
        <f>'Electricity Generation'!F25/'Combined Consumption'!M25</f>
        <v>#N/A</v>
      </c>
      <c r="F25" s="10" t="e">
        <f>'Combined Waste'!B25/'Combined Consumption'!B25</f>
        <v>#N/A</v>
      </c>
      <c r="G25" s="10" t="e">
        <f>'Combined Waste'!G25/'Combined Consumption'!G25</f>
        <v>#N/A</v>
      </c>
      <c r="H25" s="10" t="e">
        <f>'Combined Waste'!C25/'Combined Consumption'!H25</f>
        <v>#N/A</v>
      </c>
      <c r="I25" s="10" t="e">
        <f>'Combined Waste'!K25/'Combined Consumption'!M25</f>
        <v>#N/A</v>
      </c>
      <c r="J25" s="5" t="e">
        <f>'Electricity Generation'!B25/'Combined Waste'!B25</f>
        <v>#N/A</v>
      </c>
      <c r="K25" s="5" t="e">
        <f>'Electricity Generation'!C25/'Combined Waste'!G25</f>
        <v>#N/A</v>
      </c>
      <c r="L25" s="5" t="e">
        <f>'Electricity Generation'!D25/'Combined Waste'!C25</f>
        <v>#N/A</v>
      </c>
      <c r="M25" s="5">
        <f>'Electricity Generation'!F25/'Combined Waste'!K25</f>
        <v>236309021.40672782</v>
      </c>
      <c r="N25" s="10">
        <f>'Electricity Generation'!B25/'Electricity Generation'!N25</f>
        <v>0.44073153585441927</v>
      </c>
      <c r="O25" s="10">
        <f>'Electricity Generation'!C25/'Electricity Generation'!N25</f>
        <v>0.15677081925888958</v>
      </c>
      <c r="P25" s="10">
        <f>'Electricity Generation'!D25/'Electricity Generation'!N25</f>
        <v>0.21475449218751752</v>
      </c>
      <c r="Q25" s="10">
        <f>'Electricity Generation'!F25/'Electricity Generation'!N25</f>
        <v>3.0915189263735442E-2</v>
      </c>
      <c r="R25" s="11">
        <f t="shared" si="0"/>
        <v>0.84317203656456186</v>
      </c>
    </row>
    <row r="26" spans="1:18" x14ac:dyDescent="0.25">
      <c r="A26" s="6">
        <v>1973</v>
      </c>
      <c r="B26" s="5">
        <f>'Electricity Generation'!B26/'Combined Consumption'!B26</f>
        <v>2400.6885640087326</v>
      </c>
      <c r="C26" s="5">
        <f>'Electricity Generation'!C26/'Combined Consumption'!G26</f>
        <v>3555.1676769759893</v>
      </c>
      <c r="D26" s="5">
        <f>'Electricity Generation'!D26/'Combined Consumption'!H26</f>
        <v>3880.2615469072675</v>
      </c>
      <c r="E26" s="5" t="e">
        <f>'Electricity Generation'!F26/'Combined Consumption'!M26</f>
        <v>#N/A</v>
      </c>
      <c r="F26" s="10">
        <f>'Combined Waste'!B26/'Combined Consumption'!B26</f>
        <v>2.332369756203629</v>
      </c>
      <c r="G26" s="10">
        <f>'Combined Waste'!G26/'Combined Consumption'!G26</f>
        <v>2.9851187319578574</v>
      </c>
      <c r="H26" s="10">
        <f>'Combined Waste'!C26/'Combined Consumption'!H26</f>
        <v>2.2621887714566418</v>
      </c>
      <c r="I26" s="10" t="e">
        <f>'Combined Waste'!K26/'Combined Consumption'!M26</f>
        <v>#N/A</v>
      </c>
      <c r="J26" s="5">
        <f>'Electricity Generation'!B26/'Combined Waste'!B26</f>
        <v>1029.2915853600784</v>
      </c>
      <c r="K26" s="5">
        <f>'Electricity Generation'!C26/'Combined Waste'!G26</f>
        <v>1190.9635750549367</v>
      </c>
      <c r="L26" s="5">
        <f>'Electricity Generation'!D26/'Combined Waste'!C26</f>
        <v>1715.2686795491143</v>
      </c>
      <c r="M26" s="5">
        <f>'Electricity Generation'!F26/'Combined Waste'!K26</f>
        <v>529356138.23715919</v>
      </c>
      <c r="N26" s="10">
        <f>'Electricity Generation'!B26/'Electricity Generation'!N26</f>
        <v>0.45555282296590188</v>
      </c>
      <c r="O26" s="10">
        <f>'Electricity Generation'!C26/'Electricity Generation'!N26</f>
        <v>0.16893713086896622</v>
      </c>
      <c r="P26" s="10">
        <f>'Electricity Generation'!D26/'Electricity Generation'!N26</f>
        <v>0.18318721442983327</v>
      </c>
      <c r="Q26" s="10">
        <f>'Electricity Generation'!F26/'Electricity Generation'!N26</f>
        <v>4.4864317912794459E-2</v>
      </c>
      <c r="R26" s="11">
        <f t="shared" si="0"/>
        <v>0.8525414861774957</v>
      </c>
    </row>
    <row r="27" spans="1:18" x14ac:dyDescent="0.25">
      <c r="A27" s="6">
        <v>1974</v>
      </c>
      <c r="B27" s="5">
        <f>'Electricity Generation'!B27/'Combined Consumption'!B27</f>
        <v>2330.693843623661</v>
      </c>
      <c r="C27" s="5">
        <f>'Electricity Generation'!C27/'Combined Consumption'!G27</f>
        <v>3550.3022920181625</v>
      </c>
      <c r="D27" s="5">
        <f>'Electricity Generation'!D27/'Combined Consumption'!H27</f>
        <v>3872.8979764738315</v>
      </c>
      <c r="E27" s="5" t="e">
        <f>'Electricity Generation'!F27/'Combined Consumption'!M27</f>
        <v>#N/A</v>
      </c>
      <c r="F27" s="10">
        <f>'Combined Waste'!B27/'Combined Consumption'!B27</f>
        <v>2.2836178342426421</v>
      </c>
      <c r="G27" s="10">
        <f>'Combined Waste'!G27/'Combined Consumption'!G27</f>
        <v>2.9820692778156404</v>
      </c>
      <c r="H27" s="10">
        <f>'Combined Waste'!C27/'Combined Consumption'!H27</f>
        <v>2.2577670662297376</v>
      </c>
      <c r="I27" s="10" t="e">
        <f>'Combined Waste'!K27/'Combined Consumption'!M27</f>
        <v>#N/A</v>
      </c>
      <c r="J27" s="5">
        <f>'Electricity Generation'!B27/'Combined Waste'!B27</f>
        <v>1020.6146618208697</v>
      </c>
      <c r="K27" s="5">
        <f>'Electricity Generation'!C27/'Combined Waste'!G27</f>
        <v>1190.5499038636526</v>
      </c>
      <c r="L27" s="5">
        <f>'Electricity Generation'!D27/'Combined Waste'!C27</f>
        <v>1715.3664939143671</v>
      </c>
      <c r="M27" s="5">
        <f>'Electricity Generation'!F27/'Combined Waste'!K27</f>
        <v>255608297.82462436</v>
      </c>
      <c r="N27" s="10">
        <f>'Electricity Generation'!B27/'Electricity Generation'!N27</f>
        <v>0.44369089953337359</v>
      </c>
      <c r="O27" s="10">
        <f>'Electricity Generation'!C27/'Electricity Generation'!N27</f>
        <v>0.16117193954269615</v>
      </c>
      <c r="P27" s="10">
        <f>'Electricity Generation'!D27/'Electricity Generation'!N27</f>
        <v>0.17141999455131307</v>
      </c>
      <c r="Q27" s="10">
        <f>'Electricity Generation'!F27/'Electricity Generation'!N27</f>
        <v>6.1042961142272027E-2</v>
      </c>
      <c r="R27" s="11">
        <f t="shared" si="0"/>
        <v>0.83732579476965485</v>
      </c>
    </row>
    <row r="28" spans="1:18" x14ac:dyDescent="0.25">
      <c r="A28" s="6">
        <v>1975</v>
      </c>
      <c r="B28" s="5">
        <f>'Electricity Generation'!B28/'Combined Consumption'!B28</f>
        <v>2315.5737222491716</v>
      </c>
      <c r="C28" s="5">
        <f>'Electricity Generation'!C28/'Combined Consumption'!G28</f>
        <v>3635.2336206366731</v>
      </c>
      <c r="D28" s="5">
        <f>'Electricity Generation'!D28/'Combined Consumption'!H28</f>
        <v>3955.6923160723945</v>
      </c>
      <c r="E28" s="5" t="e">
        <f>'Electricity Generation'!F28/'Combined Consumption'!M28</f>
        <v>#N/A</v>
      </c>
      <c r="F28" s="10">
        <f>'Combined Waste'!B28/'Combined Consumption'!B28</f>
        <v>2.2690436724686203</v>
      </c>
      <c r="G28" s="10">
        <f>'Combined Waste'!G28/'Combined Consumption'!G28</f>
        <v>2.9860745654544258</v>
      </c>
      <c r="H28" s="10">
        <f>'Combined Waste'!C28/'Combined Consumption'!H28</f>
        <v>2.2666113304888302</v>
      </c>
      <c r="I28" s="10" t="e">
        <f>'Combined Waste'!K28/'Combined Consumption'!M28</f>
        <v>#N/A</v>
      </c>
      <c r="J28" s="5">
        <f>'Electricity Generation'!B28/'Combined Waste'!B28</f>
        <v>1020.5064584455215</v>
      </c>
      <c r="K28" s="5">
        <f>'Electricity Generation'!C28/'Combined Waste'!G28</f>
        <v>1217.3954604792184</v>
      </c>
      <c r="L28" s="5">
        <f>'Electricity Generation'!D28/'Combined Waste'!C28</f>
        <v>1745.2009803636195</v>
      </c>
      <c r="M28" s="5">
        <f>'Electricity Generation'!F28/'Combined Waste'!K28</f>
        <v>300322205.7799443</v>
      </c>
      <c r="N28" s="10">
        <f>'Electricity Generation'!B28/'Electricity Generation'!N28</f>
        <v>0.44470412903650036</v>
      </c>
      <c r="O28" s="10">
        <f>'Electricity Generation'!C28/'Electricity Generation'!N28</f>
        <v>0.1507548930749425</v>
      </c>
      <c r="P28" s="10">
        <f>'Electricity Generation'!D28/'Electricity Generation'!N28</f>
        <v>0.15632604326197552</v>
      </c>
      <c r="Q28" s="10">
        <f>'Electricity Generation'!F28/'Electricity Generation'!N28</f>
        <v>8.9956564908304976E-2</v>
      </c>
      <c r="R28" s="11">
        <f t="shared" si="0"/>
        <v>0.84174163028172333</v>
      </c>
    </row>
    <row r="29" spans="1:18" x14ac:dyDescent="0.25">
      <c r="A29" s="6">
        <v>1976</v>
      </c>
      <c r="B29" s="5">
        <f>'Electricity Generation'!B29/'Combined Consumption'!B29</f>
        <v>2321.7669737466708</v>
      </c>
      <c r="C29" s="5">
        <f>'Electricity Generation'!C29/'Combined Consumption'!G29</f>
        <v>3663.6553183894171</v>
      </c>
      <c r="D29" s="5">
        <f>'Electricity Generation'!D29/'Combined Consumption'!H29</f>
        <v>3984.5901517580978</v>
      </c>
      <c r="E29" s="5" t="e">
        <f>'Electricity Generation'!F29/'Combined Consumption'!M29</f>
        <v>#N/A</v>
      </c>
      <c r="F29" s="10">
        <f>'Combined Waste'!B29/'Combined Consumption'!B29</f>
        <v>2.2729243560629415</v>
      </c>
      <c r="G29" s="10">
        <f>'Combined Waste'!G29/'Combined Consumption'!G29</f>
        <v>2.9862302263532863</v>
      </c>
      <c r="H29" s="10">
        <f>'Combined Waste'!C29/'Combined Consumption'!H29</f>
        <v>2.2599826845334929</v>
      </c>
      <c r="I29" s="10" t="e">
        <f>'Combined Waste'!K29/'Combined Consumption'!M29</f>
        <v>#N/A</v>
      </c>
      <c r="J29" s="5">
        <f>'Electricity Generation'!B29/'Combined Waste'!B29</f>
        <v>1021.4888883360519</v>
      </c>
      <c r="K29" s="5">
        <f>'Electricity Generation'!C29/'Combined Waste'!G29</f>
        <v>1226.8495864980196</v>
      </c>
      <c r="L29" s="5">
        <f>'Electricity Generation'!D29/'Combined Waste'!C29</f>
        <v>1763.1064959157416</v>
      </c>
      <c r="M29" s="5">
        <f>'Electricity Generation'!F29/'Combined Waste'!K29</f>
        <v>287936614.43423229</v>
      </c>
      <c r="N29" s="10">
        <f>'Electricity Generation'!B29/'Electricity Generation'!N29</f>
        <v>0.46346008563609953</v>
      </c>
      <c r="O29" s="10">
        <f>'Electricity Generation'!C29/'Electricity Generation'!N29</f>
        <v>0.15703424748047745</v>
      </c>
      <c r="P29" s="10">
        <f>'Electricity Generation'!D29/'Electricity Generation'!N29</f>
        <v>0.14458674853382741</v>
      </c>
      <c r="Q29" s="10">
        <f>'Electricity Generation'!F29/'Electricity Generation'!N29</f>
        <v>9.378409948751068E-2</v>
      </c>
      <c r="R29" s="11">
        <f t="shared" si="0"/>
        <v>0.85886518113791499</v>
      </c>
    </row>
    <row r="30" spans="1:18" x14ac:dyDescent="0.25">
      <c r="A30" s="6">
        <v>1977</v>
      </c>
      <c r="B30" s="5">
        <f>'Electricity Generation'!B30/'Combined Consumption'!B30</f>
        <v>2276.1654871190199</v>
      </c>
      <c r="C30" s="5">
        <f>'Electricity Generation'!C30/'Combined Consumption'!G30</f>
        <v>3654.5058657798272</v>
      </c>
      <c r="D30" s="5">
        <f>'Electricity Generation'!D30/'Combined Consumption'!H30</f>
        <v>3988.8973191902742</v>
      </c>
      <c r="E30" s="5" t="e">
        <f>'Electricity Generation'!F30/'Combined Consumption'!M30</f>
        <v>#N/A</v>
      </c>
      <c r="F30" s="10">
        <f>'Combined Waste'!B30/'Combined Consumption'!B30</f>
        <v>2.2549946920916168</v>
      </c>
      <c r="G30" s="10">
        <f>'Combined Waste'!G30/'Combined Consumption'!G30</f>
        <v>2.9850568974391818</v>
      </c>
      <c r="H30" s="10">
        <f>'Combined Waste'!C30/'Combined Consumption'!H30</f>
        <v>2.2732305506810402</v>
      </c>
      <c r="I30" s="10" t="e">
        <f>'Combined Waste'!K30/'Combined Consumption'!M30</f>
        <v>#N/A</v>
      </c>
      <c r="J30" s="5">
        <f>'Electricity Generation'!B30/'Combined Waste'!B30</f>
        <v>1009.3884012683711</v>
      </c>
      <c r="K30" s="5">
        <f>'Electricity Generation'!C30/'Combined Waste'!G30</f>
        <v>1224.2667363945229</v>
      </c>
      <c r="L30" s="5">
        <f>'Electricity Generation'!D30/'Combined Waste'!C30</f>
        <v>1754.7262498276891</v>
      </c>
      <c r="M30" s="5">
        <f>'Electricity Generation'!F30/'Combined Waste'!K30</f>
        <v>297678313.95348841</v>
      </c>
      <c r="N30" s="10">
        <f>'Electricity Generation'!B30/'Electricity Generation'!N30</f>
        <v>0.46377996634482166</v>
      </c>
      <c r="O30" s="10">
        <f>'Electricity Generation'!C30/'Electricity Generation'!N30</f>
        <v>0.16860843135424119</v>
      </c>
      <c r="P30" s="10">
        <f>'Electricity Generation'!D30/'Electricity Generation'!N30</f>
        <v>0.14381278814716922</v>
      </c>
      <c r="Q30" s="10">
        <f>'Electricity Generation'!F30/'Electricity Generation'!N30</f>
        <v>0.1181003292250265</v>
      </c>
      <c r="R30" s="11">
        <f t="shared" si="0"/>
        <v>0.89430151507125855</v>
      </c>
    </row>
    <row r="31" spans="1:18" x14ac:dyDescent="0.25">
      <c r="A31" s="6">
        <v>1978</v>
      </c>
      <c r="B31" s="5">
        <f>'Electricity Generation'!B31/'Combined Consumption'!B31</f>
        <v>2235.0244032949258</v>
      </c>
      <c r="C31" s="5">
        <f>'Electricity Generation'!C31/'Combined Consumption'!G31</f>
        <v>3643.7527750750287</v>
      </c>
      <c r="D31" s="5">
        <f>'Electricity Generation'!D31/'Combined Consumption'!H31</f>
        <v>3990.9565399757389</v>
      </c>
      <c r="E31" s="5" t="e">
        <f>'Electricity Generation'!F31/'Combined Consumption'!M31</f>
        <v>#N/A</v>
      </c>
      <c r="F31" s="10">
        <f>'Combined Waste'!B31/'Combined Consumption'!B31</f>
        <v>2.2305667263415403</v>
      </c>
      <c r="G31" s="10">
        <f>'Combined Waste'!G31/'Combined Consumption'!G31</f>
        <v>2.9876321203461567</v>
      </c>
      <c r="H31" s="10">
        <f>'Combined Waste'!C31/'Combined Consumption'!H31</f>
        <v>2.284283502223555</v>
      </c>
      <c r="I31" s="10" t="e">
        <f>'Combined Waste'!K31/'Combined Consumption'!M31</f>
        <v>#N/A</v>
      </c>
      <c r="J31" s="5">
        <f>'Electricity Generation'!B31/'Combined Waste'!B31</f>
        <v>1001.9984503941278</v>
      </c>
      <c r="K31" s="5">
        <f>'Electricity Generation'!C31/'Combined Waste'!G31</f>
        <v>1219.6122642612545</v>
      </c>
      <c r="L31" s="5">
        <f>'Electricity Generation'!D31/'Combined Waste'!C31</f>
        <v>1747.1371377899825</v>
      </c>
      <c r="M31" s="5">
        <f>'Electricity Generation'!F31/'Combined Waste'!K31</f>
        <v>255455702.4029575</v>
      </c>
      <c r="N31" s="10">
        <f>'Electricity Generation'!B31/'Electricity Generation'!N31</f>
        <v>0.44224655111914291</v>
      </c>
      <c r="O31" s="10">
        <f>'Electricity Generation'!C31/'Electricity Generation'!N31</f>
        <v>0.16546044676673372</v>
      </c>
      <c r="P31" s="10">
        <f>'Electricity Generation'!D31/'Electricity Generation'!N31</f>
        <v>0.13841572103679758</v>
      </c>
      <c r="Q31" s="10">
        <f>'Electricity Generation'!F31/'Electricity Generation'!N31</f>
        <v>0.12527727004498077</v>
      </c>
      <c r="R31" s="11">
        <f t="shared" si="0"/>
        <v>0.87139998896765503</v>
      </c>
    </row>
    <row r="32" spans="1:18" x14ac:dyDescent="0.25">
      <c r="A32" s="6">
        <v>1979</v>
      </c>
      <c r="B32" s="5">
        <f>'Electricity Generation'!B32/'Combined Consumption'!B32</f>
        <v>2248.406776039425</v>
      </c>
      <c r="C32" s="5">
        <f>'Electricity Generation'!C32/'Combined Consumption'!G32</f>
        <v>3683.529062980409</v>
      </c>
      <c r="D32" s="5">
        <f>'Electricity Generation'!D32/'Combined Consumption'!H32</f>
        <v>3933.0914378733501</v>
      </c>
      <c r="E32" s="5" t="e">
        <f>'Electricity Generation'!F32/'Combined Consumption'!M32</f>
        <v>#N/A</v>
      </c>
      <c r="F32" s="10">
        <f>'Combined Waste'!B32/'Combined Consumption'!B32</f>
        <v>2.2398984897239855</v>
      </c>
      <c r="G32" s="10">
        <f>'Combined Waste'!G32/'Combined Consumption'!G32</f>
        <v>2.9917723200453588</v>
      </c>
      <c r="H32" s="10">
        <f>'Combined Waste'!C32/'Combined Consumption'!H32</f>
        <v>2.2864887773742408</v>
      </c>
      <c r="I32" s="10" t="e">
        <f>'Combined Waste'!K32/'Combined Consumption'!M32</f>
        <v>#N/A</v>
      </c>
      <c r="J32" s="5">
        <f>'Electricity Generation'!B32/'Combined Waste'!B32</f>
        <v>1003.7985142427092</v>
      </c>
      <c r="K32" s="5">
        <f>'Electricity Generation'!C32/'Combined Waste'!G32</f>
        <v>1231.2197149161948</v>
      </c>
      <c r="L32" s="5">
        <f>'Electricity Generation'!D32/'Combined Waste'!C32</f>
        <v>1720.144650082226</v>
      </c>
      <c r="M32" s="5">
        <f>'Electricity Generation'!F32/'Combined Waste'!K32</f>
        <v>230159320.76492876</v>
      </c>
      <c r="N32" s="10">
        <f>'Electricity Generation'!B32/'Electricity Generation'!N32</f>
        <v>0.47835300853221818</v>
      </c>
      <c r="O32" s="10">
        <f>'Electricity Generation'!C32/'Electricity Generation'!N32</f>
        <v>0.13505784879986091</v>
      </c>
      <c r="P32" s="10">
        <f>'Electricity Generation'!D32/'Electricity Generation'!N32</f>
        <v>0.14660907378870131</v>
      </c>
      <c r="Q32" s="10">
        <f>'Electricity Generation'!F32/'Electricity Generation'!N32</f>
        <v>0.1135346701753511</v>
      </c>
      <c r="R32" s="11">
        <f t="shared" si="0"/>
        <v>0.87355460129613161</v>
      </c>
    </row>
    <row r="33" spans="1:18" x14ac:dyDescent="0.25">
      <c r="A33" s="6">
        <v>1980</v>
      </c>
      <c r="B33" s="5">
        <f>'Electricity Generation'!B33/'Combined Consumption'!B33</f>
        <v>2249.1875425214234</v>
      </c>
      <c r="C33" s="5">
        <f>'Electricity Generation'!C33/'Combined Consumption'!G33</f>
        <v>3719.508910770392</v>
      </c>
      <c r="D33" s="5">
        <f>'Electricity Generation'!D33/'Combined Consumption'!H33</f>
        <v>3918.5903120794114</v>
      </c>
      <c r="E33" s="5" t="e">
        <f>'Electricity Generation'!F33/'Combined Consumption'!M33</f>
        <v>#N/A</v>
      </c>
      <c r="F33" s="10">
        <f>'Combined Waste'!B33/'Combined Consumption'!B33</f>
        <v>2.2326639829346937</v>
      </c>
      <c r="G33" s="10">
        <f>'Combined Waste'!G33/'Combined Consumption'!G33</f>
        <v>2.9890740164376637</v>
      </c>
      <c r="H33" s="10">
        <f>'Combined Waste'!C33/'Combined Consumption'!H33</f>
        <v>2.2670880420035338</v>
      </c>
      <c r="I33" s="10" t="e">
        <f>'Combined Waste'!K33/'Combined Consumption'!M33</f>
        <v>#N/A</v>
      </c>
      <c r="J33" s="5">
        <f>'Electricity Generation'!B33/'Combined Waste'!B33</f>
        <v>1007.4008268655862</v>
      </c>
      <c r="K33" s="5">
        <f>'Electricity Generation'!C33/'Combined Waste'!G33</f>
        <v>1244.3682860698279</v>
      </c>
      <c r="L33" s="5">
        <f>'Electricity Generation'!D33/'Combined Waste'!C33</f>
        <v>1728.4685197388126</v>
      </c>
      <c r="M33" s="5">
        <f>'Electricity Generation'!F33/'Combined Waste'!K33</f>
        <v>202921676.76767677</v>
      </c>
      <c r="N33" s="10">
        <f>'Electricity Generation'!B33/'Electricity Generation'!N33</f>
        <v>0.50802240691421585</v>
      </c>
      <c r="O33" s="10">
        <f>'Electricity Generation'!C33/'Electricity Generation'!N33</f>
        <v>0.10758833397630399</v>
      </c>
      <c r="P33" s="10">
        <f>'Electricity Generation'!D33/'Electricity Generation'!N33</f>
        <v>0.15143192669938271</v>
      </c>
      <c r="Q33" s="10">
        <f>'Electricity Generation'!F33/'Electricity Generation'!N33</f>
        <v>0.1098282299251858</v>
      </c>
      <c r="R33" s="11">
        <f t="shared" si="0"/>
        <v>0.87687089751508829</v>
      </c>
    </row>
    <row r="34" spans="1:18" x14ac:dyDescent="0.25">
      <c r="A34" s="6">
        <v>1981</v>
      </c>
      <c r="B34" s="5">
        <f>'Electricity Generation'!B34/'Combined Consumption'!B34</f>
        <v>2222.3720320151274</v>
      </c>
      <c r="C34" s="5">
        <f>'Electricity Generation'!C34/'Combined Consumption'!G34</f>
        <v>3736.091954772784</v>
      </c>
      <c r="D34" s="5">
        <f>'Electricity Generation'!D34/'Combined Consumption'!H34</f>
        <v>3957.904585447026</v>
      </c>
      <c r="E34" s="5" t="e">
        <f>'Electricity Generation'!F34/'Combined Consumption'!M34</f>
        <v>#N/A</v>
      </c>
      <c r="F34" s="10">
        <f>'Combined Waste'!B34/'Combined Consumption'!B34</f>
        <v>2.2106465538296236</v>
      </c>
      <c r="G34" s="10">
        <f>'Combined Waste'!G34/'Combined Consumption'!G34</f>
        <v>2.991667749025495</v>
      </c>
      <c r="H34" s="10">
        <f>'Combined Waste'!C34/'Combined Consumption'!H34</f>
        <v>2.2639609935916631</v>
      </c>
      <c r="I34" s="10" t="e">
        <f>'Combined Waste'!K34/'Combined Consumption'!M34</f>
        <v>#N/A</v>
      </c>
      <c r="J34" s="5">
        <f>'Electricity Generation'!B34/'Combined Waste'!B34</f>
        <v>1005.3040944809521</v>
      </c>
      <c r="K34" s="5">
        <f>'Electricity Generation'!C34/'Combined Waste'!G34</f>
        <v>1248.8325135669818</v>
      </c>
      <c r="L34" s="5">
        <f>'Electricity Generation'!D34/'Combined Waste'!C34</f>
        <v>1748.2211913766255</v>
      </c>
      <c r="M34" s="5">
        <f>'Electricity Generation'!F34/'Combined Waste'!K34</f>
        <v>244156073.60315189</v>
      </c>
      <c r="N34" s="10">
        <f>'Electricity Generation'!B34/'Electricity Generation'!N34</f>
        <v>0.52431446135868531</v>
      </c>
      <c r="O34" s="10">
        <f>'Electricity Generation'!C34/'Electricity Generation'!N34</f>
        <v>8.995105280548929E-2</v>
      </c>
      <c r="P34" s="10">
        <f>'Electricity Generation'!D34/'Electricity Generation'!N34</f>
        <v>0.15067776364784893</v>
      </c>
      <c r="Q34" s="10">
        <f>'Electricity Generation'!F34/'Electricity Generation'!N34</f>
        <v>0.11882170613403978</v>
      </c>
      <c r="R34" s="11">
        <f t="shared" si="0"/>
        <v>0.88376498394606329</v>
      </c>
    </row>
    <row r="35" spans="1:18" x14ac:dyDescent="0.25">
      <c r="A35" s="6">
        <v>1982</v>
      </c>
      <c r="B35" s="5">
        <f>'Electricity Generation'!B35/'Combined Consumption'!B35</f>
        <v>2213.2993343208027</v>
      </c>
      <c r="C35" s="5">
        <f>'Electricity Generation'!C35/'Combined Consumption'!G35</f>
        <v>3730.6072504946592</v>
      </c>
      <c r="D35" s="5">
        <f>'Electricity Generation'!D35/'Combined Consumption'!H35</f>
        <v>3943.2910336675641</v>
      </c>
      <c r="E35" s="5" t="e">
        <f>'Electricity Generation'!F35/'Combined Consumption'!M35</f>
        <v>#N/A</v>
      </c>
      <c r="F35" s="10">
        <f>'Combined Waste'!B35/'Combined Consumption'!B35</f>
        <v>2.2220741365453556</v>
      </c>
      <c r="G35" s="10">
        <f>'Combined Waste'!G35/'Combined Consumption'!G35</f>
        <v>2.9919829243843861</v>
      </c>
      <c r="H35" s="10">
        <f>'Combined Waste'!C35/'Combined Consumption'!H35</f>
        <v>2.2683565864459601</v>
      </c>
      <c r="I35" s="10" t="e">
        <f>'Combined Waste'!K35/'Combined Consumption'!M35</f>
        <v>#N/A</v>
      </c>
      <c r="J35" s="5">
        <f>'Electricity Generation'!B35/'Combined Waste'!B35</f>
        <v>996.05107584835343</v>
      </c>
      <c r="K35" s="5">
        <f>'Electricity Generation'!C35/'Combined Waste'!G35</f>
        <v>1246.8678280516083</v>
      </c>
      <c r="L35" s="5">
        <f>'Electricity Generation'!D35/'Combined Waste'!C35</f>
        <v>1738.3911582639992</v>
      </c>
      <c r="M35" s="5">
        <f>'Electricity Generation'!F35/'Combined Waste'!K35</f>
        <v>283595675.4588306</v>
      </c>
      <c r="N35" s="10">
        <f>'Electricity Generation'!B35/'Electricity Generation'!N35</f>
        <v>0.53185711153855664</v>
      </c>
      <c r="O35" s="10">
        <f>'Electricity Generation'!C35/'Electricity Generation'!N35</f>
        <v>6.549917252851413E-2</v>
      </c>
      <c r="P35" s="10">
        <f>'Electricity Generation'!D35/'Electricity Generation'!N35</f>
        <v>0.13620301658946565</v>
      </c>
      <c r="Q35" s="10">
        <f>'Electricity Generation'!F35/'Electricity Generation'!N35</f>
        <v>0.12616982590915085</v>
      </c>
      <c r="R35" s="11">
        <f t="shared" si="0"/>
        <v>0.85972912656568723</v>
      </c>
    </row>
    <row r="36" spans="1:18" x14ac:dyDescent="0.25">
      <c r="A36" s="6">
        <v>1983</v>
      </c>
      <c r="B36" s="5">
        <f>'Electricity Generation'!B36/'Combined Consumption'!B36</f>
        <v>2220.4935556365303</v>
      </c>
      <c r="C36" s="5">
        <f>'Electricity Generation'!C36/'Combined Consumption'!G36</f>
        <v>3726.0978097111338</v>
      </c>
      <c r="D36" s="5">
        <f>'Electricity Generation'!D36/'Combined Consumption'!H36</f>
        <v>3923.6287491693192</v>
      </c>
      <c r="E36" s="5" t="e">
        <f>'Electricity Generation'!F36/'Combined Consumption'!M36</f>
        <v>#N/A</v>
      </c>
      <c r="F36" s="10">
        <f>'Combined Waste'!B36/'Combined Consumption'!B36</f>
        <v>2.2156797950749159</v>
      </c>
      <c r="G36" s="10">
        <f>'Combined Waste'!G36/'Combined Consumption'!G36</f>
        <v>2.9918407044553339</v>
      </c>
      <c r="H36" s="10">
        <f>'Combined Waste'!C36/'Combined Consumption'!H36</f>
        <v>2.2559059748398504</v>
      </c>
      <c r="I36" s="10" t="e">
        <f>'Combined Waste'!K36/'Combined Consumption'!M36</f>
        <v>#N/A</v>
      </c>
      <c r="J36" s="5">
        <f>'Electricity Generation'!B36/'Combined Waste'!B36</f>
        <v>1002.1725885537768</v>
      </c>
      <c r="K36" s="5">
        <f>'Electricity Generation'!C36/'Combined Waste'!G36</f>
        <v>1245.419852789078</v>
      </c>
      <c r="L36" s="5">
        <f>'Electricity Generation'!D36/'Combined Waste'!C36</f>
        <v>1739.2696295544245</v>
      </c>
      <c r="M36" s="5">
        <f>'Electricity Generation'!F36/'Combined Waste'!K36</f>
        <v>234753892.08633092</v>
      </c>
      <c r="N36" s="10">
        <f>'Electricity Generation'!B36/'Electricity Generation'!N36</f>
        <v>0.54513816069877163</v>
      </c>
      <c r="O36" s="10">
        <f>'Electricity Generation'!C36/'Electricity Generation'!N36</f>
        <v>6.2545798524803894E-2</v>
      </c>
      <c r="P36" s="10">
        <f>'Electricity Generation'!D36/'Electricity Generation'!N36</f>
        <v>0.11864272567711036</v>
      </c>
      <c r="Q36" s="10">
        <f>'Electricity Generation'!F36/'Electricity Generation'!N36</f>
        <v>0.12711729252836987</v>
      </c>
      <c r="R36" s="11">
        <f t="shared" si="0"/>
        <v>0.85344397742905576</v>
      </c>
    </row>
    <row r="37" spans="1:18" x14ac:dyDescent="0.25">
      <c r="A37" s="6">
        <v>1984</v>
      </c>
      <c r="B37" s="5">
        <f>'Electricity Generation'!B37/'Combined Consumption'!B37</f>
        <v>2225.996343432153</v>
      </c>
      <c r="C37" s="5">
        <f>'Electricity Generation'!C37/'Combined Consumption'!G37</f>
        <v>3705.6284652975019</v>
      </c>
      <c r="D37" s="5">
        <f>'Electricity Generation'!D37/'Combined Consumption'!H37</f>
        <v>3982.6543765787669</v>
      </c>
      <c r="E37" s="5" t="e">
        <f>'Electricity Generation'!F37/'Combined Consumption'!M37</f>
        <v>#N/A</v>
      </c>
      <c r="F37" s="10">
        <f>'Combined Waste'!B37/'Combined Consumption'!B37</f>
        <v>2.2123240269799815</v>
      </c>
      <c r="G37" s="10">
        <f>'Combined Waste'!G37/'Combined Consumption'!G37</f>
        <v>2.9903807514814016</v>
      </c>
      <c r="H37" s="10">
        <f>'Combined Waste'!C37/'Combined Consumption'!H37</f>
        <v>2.2710993091298439</v>
      </c>
      <c r="I37" s="10" t="e">
        <f>'Combined Waste'!K37/'Combined Consumption'!M37</f>
        <v>#N/A</v>
      </c>
      <c r="J37" s="5">
        <f>'Electricity Generation'!B37/'Combined Waste'!B37</f>
        <v>1006.1800695944324</v>
      </c>
      <c r="K37" s="5">
        <f>'Electricity Generation'!C37/'Combined Waste'!G37</f>
        <v>1239.1828242814145</v>
      </c>
      <c r="L37" s="5">
        <f>'Electricity Generation'!D37/'Combined Waste'!C37</f>
        <v>1753.6240535886973</v>
      </c>
      <c r="M37" s="5">
        <f>'Electricity Generation'!F37/'Combined Waste'!K37</f>
        <v>245014619.35387376</v>
      </c>
      <c r="N37" s="10">
        <f>'Electricity Generation'!B37/'Electricity Generation'!N37</f>
        <v>0.55526151297618442</v>
      </c>
      <c r="O37" s="10">
        <f>'Electricity Generation'!C37/'Electricity Generation'!N37</f>
        <v>4.9583123958313352E-2</v>
      </c>
      <c r="P37" s="10">
        <f>'Electricity Generation'!D37/'Electricity Generation'!N37</f>
        <v>0.12307787662469809</v>
      </c>
      <c r="Q37" s="10">
        <f>'Electricity Generation'!F37/'Electricity Generation'!N37</f>
        <v>0.13559283745280773</v>
      </c>
      <c r="R37" s="11">
        <f t="shared" si="0"/>
        <v>0.8635153510120035</v>
      </c>
    </row>
    <row r="38" spans="1:18" x14ac:dyDescent="0.25">
      <c r="A38" s="6">
        <v>1985</v>
      </c>
      <c r="B38" s="5">
        <f>'Electricity Generation'!B38/'Combined Consumption'!B38</f>
        <v>2227.5741574129333</v>
      </c>
      <c r="C38" s="5">
        <f>'Electricity Generation'!C38/'Combined Consumption'!G38</f>
        <v>3652.2402032816176</v>
      </c>
      <c r="D38" s="5">
        <f>'Electricity Generation'!D38/'Combined Consumption'!H38</f>
        <v>3996.0852605968148</v>
      </c>
      <c r="E38" s="5" t="e">
        <f>'Electricity Generation'!F38/'Combined Consumption'!M38</f>
        <v>#N/A</v>
      </c>
      <c r="F38" s="10">
        <f>'Combined Waste'!B38/'Combined Consumption'!B38</f>
        <v>2.1974361411650296</v>
      </c>
      <c r="G38" s="10">
        <f>'Combined Waste'!G38/'Combined Consumption'!G38</f>
        <v>2.9879895776877281</v>
      </c>
      <c r="H38" s="10">
        <f>'Combined Waste'!C38/'Combined Consumption'!H38</f>
        <v>2.2747819294020566</v>
      </c>
      <c r="I38" s="10" t="e">
        <f>'Combined Waste'!K38/'Combined Consumption'!M38</f>
        <v>#N/A</v>
      </c>
      <c r="J38" s="5">
        <f>'Electricity Generation'!B38/'Combined Waste'!B38</f>
        <v>1013.7150817187913</v>
      </c>
      <c r="K38" s="5">
        <f>'Electricity Generation'!C38/'Combined Waste'!G38</f>
        <v>1222.3068750152479</v>
      </c>
      <c r="L38" s="5">
        <f>'Electricity Generation'!D38/'Combined Waste'!C38</f>
        <v>1756.6893814947862</v>
      </c>
      <c r="M38" s="5">
        <f>'Electricity Generation'!F38/'Combined Waste'!K38</f>
        <v>273673842.36804563</v>
      </c>
      <c r="N38" s="10">
        <f>'Electricity Generation'!B38/'Electricity Generation'!N38</f>
        <v>0.56769975273711948</v>
      </c>
      <c r="O38" s="10">
        <f>'Electricity Generation'!C38/'Electricity Generation'!N38</f>
        <v>4.0570333474907898E-2</v>
      </c>
      <c r="P38" s="10">
        <f>'Electricity Generation'!D38/'Electricity Generation'!N38</f>
        <v>0.11820435606988466</v>
      </c>
      <c r="Q38" s="10">
        <f>'Electricity Generation'!F38/'Electricity Generation'!N38</f>
        <v>0.15535037559097933</v>
      </c>
      <c r="R38" s="11">
        <f t="shared" si="0"/>
        <v>0.88182481787289135</v>
      </c>
    </row>
    <row r="39" spans="1:18" x14ac:dyDescent="0.25">
      <c r="A39" s="6">
        <v>1986</v>
      </c>
      <c r="B39" s="5">
        <f>'Electricity Generation'!B39/'Combined Consumption'!B39</f>
        <v>2229.9173177853436</v>
      </c>
      <c r="C39" s="5">
        <f>'Electricity Generation'!C39/'Combined Consumption'!G39</f>
        <v>3745.1903108703368</v>
      </c>
      <c r="D39" s="5">
        <f>'Electricity Generation'!D39/'Combined Consumption'!H39</f>
        <v>3978.8800369150686</v>
      </c>
      <c r="E39" s="5" t="e">
        <f>'Electricity Generation'!F39/'Combined Consumption'!M39</f>
        <v>#N/A</v>
      </c>
      <c r="F39" s="10">
        <f>'Combined Waste'!B39/'Combined Consumption'!B39</f>
        <v>2.2105416265298667</v>
      </c>
      <c r="G39" s="10">
        <f>'Combined Waste'!G39/'Combined Consumption'!G39</f>
        <v>2.9938244455131038</v>
      </c>
      <c r="H39" s="10">
        <f>'Combined Waste'!C39/'Combined Consumption'!H39</f>
        <v>2.2668279299254142</v>
      </c>
      <c r="I39" s="10" t="e">
        <f>'Combined Waste'!K39/'Combined Consumption'!M39</f>
        <v>#N/A</v>
      </c>
      <c r="J39" s="5">
        <f>'Electricity Generation'!B39/'Combined Waste'!B39</f>
        <v>1008.7651329533626</v>
      </c>
      <c r="K39" s="5">
        <f>'Electricity Generation'!C39/'Combined Waste'!G39</f>
        <v>1250.9719187052929</v>
      </c>
      <c r="L39" s="5">
        <f>'Electricity Generation'!D39/'Combined Waste'!C39</f>
        <v>1755.2633723927984</v>
      </c>
      <c r="M39" s="5">
        <f>'Electricity Generation'!F39/'Combined Waste'!K39</f>
        <v>288046516.62724364</v>
      </c>
      <c r="N39" s="10">
        <f>'Electricity Generation'!B39/'Electricity Generation'!N39</f>
        <v>0.55716076629089606</v>
      </c>
      <c r="O39" s="10">
        <f>'Electricity Generation'!C39/'Electricity Generation'!N39</f>
        <v>5.4912687290820793E-2</v>
      </c>
      <c r="P39" s="10">
        <f>'Electricity Generation'!D39/'Electricity Generation'!N39</f>
        <v>9.9910525742657061E-2</v>
      </c>
      <c r="Q39" s="10">
        <f>'Electricity Generation'!F39/'Electricity Generation'!N39</f>
        <v>0.16646018830194534</v>
      </c>
      <c r="R39" s="11">
        <f t="shared" si="0"/>
        <v>0.87844416762631916</v>
      </c>
    </row>
    <row r="40" spans="1:18" x14ac:dyDescent="0.25">
      <c r="A40" s="6">
        <v>1987</v>
      </c>
      <c r="B40" s="5">
        <f>'Electricity Generation'!B40/'Combined Consumption'!B40</f>
        <v>2247.6053520408486</v>
      </c>
      <c r="C40" s="5">
        <f>'Electricity Generation'!C40/'Combined Consumption'!G40</f>
        <v>3747.6700605572828</v>
      </c>
      <c r="D40" s="5">
        <f>'Electricity Generation'!D40/'Combined Consumption'!H40</f>
        <v>3994.0212482124971</v>
      </c>
      <c r="E40" s="5" t="e">
        <f>'Electricity Generation'!F40/'Combined Consumption'!M40</f>
        <v>#N/A</v>
      </c>
      <c r="F40" s="10">
        <f>'Combined Waste'!B40/'Combined Consumption'!B40</f>
        <v>2.2159940032087952</v>
      </c>
      <c r="G40" s="10">
        <f>'Combined Waste'!G40/'Combined Consumption'!G40</f>
        <v>2.9908282092763296</v>
      </c>
      <c r="H40" s="10">
        <f>'Combined Waste'!C40/'Combined Consumption'!H40</f>
        <v>2.2649910286418913</v>
      </c>
      <c r="I40" s="10" t="e">
        <f>'Combined Waste'!K40/'Combined Consumption'!M40</f>
        <v>#N/A</v>
      </c>
      <c r="J40" s="5">
        <f>'Electricity Generation'!B40/'Combined Waste'!B40</f>
        <v>1014.2650877151651</v>
      </c>
      <c r="K40" s="5">
        <f>'Electricity Generation'!C40/'Combined Waste'!G40</f>
        <v>1253.0542706978417</v>
      </c>
      <c r="L40" s="5">
        <f>'Electricity Generation'!D40/'Combined Waste'!C40</f>
        <v>1763.3717739744634</v>
      </c>
      <c r="M40" s="5">
        <f>'Electricity Generation'!F40/'Combined Waste'!K40</f>
        <v>268992840.17725259</v>
      </c>
      <c r="N40" s="10">
        <f>'Electricity Generation'!B40/'Electricity Generation'!N40</f>
        <v>0.56909380710963908</v>
      </c>
      <c r="O40" s="10">
        <f>'Electricity Generation'!C40/'Electricity Generation'!N40</f>
        <v>4.6067939829089598E-2</v>
      </c>
      <c r="P40" s="10">
        <f>'Electricity Generation'!D40/'Electricity Generation'!N40</f>
        <v>0.10599043165973747</v>
      </c>
      <c r="Q40" s="10">
        <f>'Electricity Generation'!F40/'Electricity Generation'!N40</f>
        <v>0.17700154859449069</v>
      </c>
      <c r="R40" s="11">
        <f t="shared" si="0"/>
        <v>0.89815372719295683</v>
      </c>
    </row>
    <row r="41" spans="1:18" x14ac:dyDescent="0.25">
      <c r="A41" s="6">
        <v>1988</v>
      </c>
      <c r="B41" s="5">
        <f>'Electricity Generation'!B41/'Combined Consumption'!B41</f>
        <v>2239.3758539873747</v>
      </c>
      <c r="C41" s="5">
        <f>'Electricity Generation'!C41/'Combined Consumption'!G41</f>
        <v>3786.6670873256858</v>
      </c>
      <c r="D41" s="5">
        <f>'Electricity Generation'!D41/'Combined Consumption'!H41</f>
        <v>3996.5513399223128</v>
      </c>
      <c r="E41" s="5" t="e">
        <f>'Electricity Generation'!F41/'Combined Consumption'!M41</f>
        <v>#N/A</v>
      </c>
      <c r="F41" s="10">
        <f>'Combined Waste'!B41/'Combined Consumption'!B41</f>
        <v>2.1912500013112548</v>
      </c>
      <c r="G41" s="10">
        <f>'Combined Waste'!G41/'Combined Consumption'!G41</f>
        <v>2.9909671984020236</v>
      </c>
      <c r="H41" s="10">
        <f>'Combined Waste'!C41/'Combined Consumption'!H41</f>
        <v>2.2569543910025232</v>
      </c>
      <c r="I41" s="10" t="e">
        <f>'Combined Waste'!K41/'Combined Consumption'!M41</f>
        <v>#N/A</v>
      </c>
      <c r="J41" s="5">
        <f>'Electricity Generation'!B41/'Combined Waste'!B41</f>
        <v>1021.9627393712816</v>
      </c>
      <c r="K41" s="5">
        <f>'Electricity Generation'!C41/'Combined Waste'!G41</f>
        <v>1266.0343080154066</v>
      </c>
      <c r="L41" s="5">
        <f>'Electricity Generation'!D41/'Combined Waste'!C41</f>
        <v>1770.771866660129</v>
      </c>
      <c r="M41" s="5">
        <f>'Electricity Generation'!F41/'Combined Waste'!K41</f>
        <v>323474953.65539259</v>
      </c>
      <c r="N41" s="10">
        <f>'Electricity Generation'!B41/'Electricity Generation'!N41</f>
        <v>0.56971535211482283</v>
      </c>
      <c r="O41" s="10">
        <f>'Electricity Generation'!C41/'Electricity Generation'!N41</f>
        <v>5.5061313786241579E-2</v>
      </c>
      <c r="P41" s="10">
        <f>'Electricity Generation'!D41/'Electricity Generation'!N41</f>
        <v>9.3482739605436294E-2</v>
      </c>
      <c r="Q41" s="10">
        <f>'Electricity Generation'!F41/'Electricity Generation'!N41</f>
        <v>0.1948684610141922</v>
      </c>
      <c r="R41" s="11">
        <f t="shared" si="0"/>
        <v>0.91312786652069289</v>
      </c>
    </row>
    <row r="42" spans="1:18" x14ac:dyDescent="0.25">
      <c r="A42" s="6">
        <v>1989</v>
      </c>
      <c r="B42" s="5">
        <f>'Electricity Generation'!B42/'Combined Consumption'!B42</f>
        <v>2230.2990022836352</v>
      </c>
      <c r="C42" s="5">
        <f>'Electricity Generation'!C42/'Combined Consumption'!G42</f>
        <v>3705.2982470474258</v>
      </c>
      <c r="D42" s="5">
        <f>'Electricity Generation'!D42/'Combined Consumption'!H42</f>
        <v>3989.2325052447259</v>
      </c>
      <c r="E42" s="5" t="e">
        <f>'Electricity Generation'!F42/'Combined Consumption'!M42</f>
        <v>#N/A</v>
      </c>
      <c r="F42" s="10">
        <f>'Combined Waste'!B42/'Combined Consumption'!B42</f>
        <v>2.1910406694110471</v>
      </c>
      <c r="G42" s="10">
        <f>'Combined Waste'!G42/'Combined Consumption'!G42</f>
        <v>2.9860276628627336</v>
      </c>
      <c r="H42" s="10">
        <f>'Combined Waste'!C42/'Combined Consumption'!H42</f>
        <v>2.2571133488750905</v>
      </c>
      <c r="I42" s="10" t="e">
        <f>'Combined Waste'!K42/'Combined Consumption'!M42</f>
        <v>#N/A</v>
      </c>
      <c r="J42" s="5">
        <f>'Electricity Generation'!B42/'Combined Waste'!B42</f>
        <v>1017.9176650715209</v>
      </c>
      <c r="K42" s="5">
        <f>'Electricity Generation'!C42/'Combined Waste'!G42</f>
        <v>1240.8787410546358</v>
      </c>
      <c r="L42" s="5">
        <f>'Electricity Generation'!D42/'Combined Waste'!C42</f>
        <v>1767.4045954461685</v>
      </c>
      <c r="M42" s="5">
        <f>'Electricity Generation'!F42/'Combined Waste'!K42</f>
        <v>282096838.26272315</v>
      </c>
      <c r="N42" s="10">
        <f>'Electricity Generation'!B42/'Electricity Generation'!N42</f>
        <v>0.5485398317908835</v>
      </c>
      <c r="O42" s="10">
        <f>'Electricity Generation'!C42/'Electricity Generation'!N42</f>
        <v>5.5825935512643456E-2</v>
      </c>
      <c r="P42" s="10">
        <f>'Electricity Generation'!D42/'Electricity Generation'!N42</f>
        <v>0.10437899851517932</v>
      </c>
      <c r="Q42" s="10">
        <f>'Electricity Generation'!F42/'Electricity Generation'!N42</f>
        <v>0.18585408976362455</v>
      </c>
      <c r="R42" s="11">
        <f t="shared" si="0"/>
        <v>0.89459885558233077</v>
      </c>
    </row>
    <row r="43" spans="1:18" x14ac:dyDescent="0.25">
      <c r="A43" s="6">
        <v>1990</v>
      </c>
      <c r="B43" s="5">
        <f>'Electricity Generation'!B43/'Combined Consumption'!B43</f>
        <v>2214.4484871776217</v>
      </c>
      <c r="C43" s="5">
        <f>'Electricity Generation'!C43/'Combined Consumption'!G43</f>
        <v>3651.7189827214006</v>
      </c>
      <c r="D43" s="5">
        <f>'Electricity Generation'!D43/'Combined Consumption'!H43</f>
        <v>3974.3540381782886</v>
      </c>
      <c r="E43" s="5" t="e">
        <f>'Electricity Generation'!F43/'Combined Consumption'!M43</f>
        <v>#N/A</v>
      </c>
      <c r="F43" s="10">
        <f>'Combined Waste'!B43/'Combined Consumption'!B43</f>
        <v>2.1785634946412364</v>
      </c>
      <c r="G43" s="10">
        <f>'Combined Waste'!G43/'Combined Consumption'!G43</f>
        <v>2.9965778588360701</v>
      </c>
      <c r="H43" s="10">
        <f>'Combined Waste'!C43/'Combined Consumption'!H43</f>
        <v>2.2526913021220674</v>
      </c>
      <c r="I43" s="10" t="e">
        <f>'Combined Waste'!K43/'Combined Consumption'!M43</f>
        <v>#N/A</v>
      </c>
      <c r="J43" s="5">
        <f>'Electricity Generation'!B43/'Combined Waste'!B43</f>
        <v>1016.4718598400525</v>
      </c>
      <c r="K43" s="5">
        <f>'Electricity Generation'!C43/'Combined Waste'!G43</f>
        <v>1218.6297686053783</v>
      </c>
      <c r="L43" s="5">
        <f>'Electricity Generation'!D43/'Combined Waste'!C43</f>
        <v>1764.2692695774117</v>
      </c>
      <c r="M43" s="5">
        <f>'Electricity Generation'!F43/'Combined Waste'!K43</f>
        <v>266904954.42557716</v>
      </c>
      <c r="N43" s="10">
        <f>'Electricity Generation'!B43/'Electricity Generation'!N43</f>
        <v>0.54185958278622681</v>
      </c>
      <c r="O43" s="10">
        <f>'Electricity Generation'!C43/'Electricity Generation'!N43</f>
        <v>4.0968890943213973E-2</v>
      </c>
      <c r="P43" s="10">
        <f>'Electricity Generation'!D43/'Electricity Generation'!N43</f>
        <v>0.1066708182137597</v>
      </c>
      <c r="Q43" s="10">
        <f>'Electricity Generation'!F43/'Electricity Generation'!N43</f>
        <v>0.19882720833922135</v>
      </c>
      <c r="R43" s="11">
        <f t="shared" si="0"/>
        <v>0.88832650028242188</v>
      </c>
    </row>
    <row r="44" spans="1:18" x14ac:dyDescent="0.25">
      <c r="A44" s="21">
        <v>1991</v>
      </c>
      <c r="B44" s="22">
        <f>'Electricity Generation'!B44/'Combined Consumption'!B44</f>
        <v>2206.1661284021507</v>
      </c>
      <c r="C44" s="22">
        <f>'Electricity Generation'!C44/'Combined Consumption'!G44</f>
        <v>3729.3613166249702</v>
      </c>
      <c r="D44" s="22">
        <f>'Electricity Generation'!D44/'Combined Consumption'!H44</f>
        <v>3993.0205372558185</v>
      </c>
      <c r="E44" s="22">
        <f>'Electricity Generation'!F44/'Combined Consumption'!M44</f>
        <v>46027119.062142573</v>
      </c>
      <c r="F44" s="23">
        <f>'Combined Waste'!B44/'Combined Consumption'!B44</f>
        <v>2.175939613682385</v>
      </c>
      <c r="G44" s="23">
        <f>'Combined Waste'!G44/'Combined Consumption'!G44</f>
        <v>2.9980519437376274</v>
      </c>
      <c r="H44" s="23">
        <f>'Combined Waste'!C44/'Combined Consumption'!H44</f>
        <v>2.2485430159005406</v>
      </c>
      <c r="I44" s="23">
        <f>'Combined Waste'!K44/'Combined Consumption'!M44</f>
        <v>0.13117650052865076</v>
      </c>
      <c r="J44" s="22">
        <f>'Electricity Generation'!B44/'Combined Waste'!B44</f>
        <v>1013.8912470409106</v>
      </c>
      <c r="K44" s="22">
        <f>'Electricity Generation'!C44/'Combined Waste'!G44</f>
        <v>1243.9281862393718</v>
      </c>
      <c r="L44" s="22">
        <f>'Electricity Generation'!D44/'Combined Waste'!C44</f>
        <v>1775.8257276019312</v>
      </c>
      <c r="M44" s="22">
        <f>'Electricity Generation'!F44/'Combined Waste'!K44</f>
        <v>350879302.89838469</v>
      </c>
      <c r="N44" s="23">
        <f>'Electricity Generation'!B44/'Electricity Generation'!N44</f>
        <v>0.53442793756518481</v>
      </c>
      <c r="O44" s="23">
        <f>'Electricity Generation'!C44/'Electricity Generation'!N44</f>
        <v>3.8424742882788132E-2</v>
      </c>
      <c r="P44" s="23">
        <f>'Electricity Generation'!D44/'Electricity Generation'!N44</f>
        <v>0.10824963085901759</v>
      </c>
      <c r="Q44" s="23">
        <f>'Electricity Generation'!F44/'Electricity Generation'!N44</f>
        <v>0.20867055927388803</v>
      </c>
      <c r="R44" s="11">
        <f t="shared" si="0"/>
        <v>0.88977287058087862</v>
      </c>
    </row>
    <row r="45" spans="1:18" x14ac:dyDescent="0.25">
      <c r="A45" s="21">
        <v>1992</v>
      </c>
      <c r="B45" s="22">
        <f>'Electricity Generation'!B45/'Combined Consumption'!B45</f>
        <v>2215.0573846838774</v>
      </c>
      <c r="C45" s="22">
        <f>'Electricity Generation'!C45/'Combined Consumption'!G45</f>
        <v>3670.3112672174761</v>
      </c>
      <c r="D45" s="22">
        <f>'Electricity Generation'!D45/'Combined Consumption'!H45</f>
        <v>4039.6199326096203</v>
      </c>
      <c r="E45" s="22">
        <f>'Electricity Generation'!F45/'Combined Consumption'!M45</f>
        <v>37411303.483876884</v>
      </c>
      <c r="F45" s="23">
        <f>'Combined Waste'!B45/'Combined Consumption'!B45</f>
        <v>2.1745736078049545</v>
      </c>
      <c r="G45" s="23">
        <f>'Combined Waste'!G45/'Combined Consumption'!G45</f>
        <v>3.0053940226921174</v>
      </c>
      <c r="H45" s="23">
        <f>'Combined Waste'!C45/'Combined Consumption'!H45</f>
        <v>2.2483802323230768</v>
      </c>
      <c r="I45" s="23">
        <f>'Combined Waste'!K45/'Combined Consumption'!M45</f>
        <v>0.13639204438790481</v>
      </c>
      <c r="J45" s="22">
        <f>'Electricity Generation'!B45/'Combined Waste'!B45</f>
        <v>1018.6168804466396</v>
      </c>
      <c r="K45" s="22">
        <f>'Electricity Generation'!C45/'Combined Waste'!G45</f>
        <v>1221.2412879991525</v>
      </c>
      <c r="L45" s="22">
        <f>'Electricity Generation'!D45/'Combined Waste'!C45</f>
        <v>1796.6800608435321</v>
      </c>
      <c r="M45" s="22">
        <f>'Electricity Generation'!F45/'Combined Waste'!K45</f>
        <v>274292416.77379316</v>
      </c>
      <c r="N45" s="23">
        <f>'Electricity Generation'!B45/'Electricity Generation'!N45</f>
        <v>0.54448207168373919</v>
      </c>
      <c r="O45" s="23">
        <f>'Electricity Generation'!C45/'Electricity Generation'!N45</f>
        <v>3.1433595188515059E-2</v>
      </c>
      <c r="P45" s="23">
        <f>'Electricity Generation'!D45/'Electricity Generation'!N45</f>
        <v>0.11391668789016274</v>
      </c>
      <c r="Q45" s="23">
        <f>'Electricity Generation'!F45/'Electricity Generation'!N45</f>
        <v>0.21087167024557246</v>
      </c>
      <c r="R45" s="11">
        <f t="shared" si="0"/>
        <v>0.90070402500798941</v>
      </c>
    </row>
    <row r="46" spans="1:18" x14ac:dyDescent="0.25">
      <c r="A46" s="21">
        <v>1993</v>
      </c>
      <c r="B46" s="22">
        <f>'Electricity Generation'!B46/'Combined Consumption'!B46</f>
        <v>2207.5039853154408</v>
      </c>
      <c r="C46" s="22">
        <f>'Electricity Generation'!C46/'Combined Consumption'!G46</f>
        <v>3677.874382844122</v>
      </c>
      <c r="D46" s="22">
        <f>'Electricity Generation'!D46/'Combined Consumption'!H46</f>
        <v>4105.763541244959</v>
      </c>
      <c r="E46" s="22">
        <f>'Electricity Generation'!F46/'Combined Consumption'!M46</f>
        <v>35180193.695838735</v>
      </c>
      <c r="F46" s="23">
        <f>'Combined Waste'!B46/'Combined Consumption'!B46</f>
        <v>2.1628557042207253</v>
      </c>
      <c r="G46" s="23">
        <f>'Combined Waste'!G46/'Combined Consumption'!G46</f>
        <v>3.0147138997945477</v>
      </c>
      <c r="H46" s="23">
        <f>'Combined Waste'!C46/'Combined Consumption'!H46</f>
        <v>2.2502036194448074</v>
      </c>
      <c r="I46" s="23">
        <f>'Combined Waste'!K46/'Combined Consumption'!M46</f>
        <v>0.12423058647195609</v>
      </c>
      <c r="J46" s="22">
        <f>'Electricity Generation'!B46/'Combined Waste'!B46</f>
        <v>1020.6432084246702</v>
      </c>
      <c r="K46" s="22">
        <f>'Electricity Generation'!C46/'Combined Waste'!G46</f>
        <v>1219.9745996111831</v>
      </c>
      <c r="L46" s="22">
        <f>'Electricity Generation'!D46/'Combined Waste'!C46</f>
        <v>1824.618672623935</v>
      </c>
      <c r="M46" s="22">
        <f>'Electricity Generation'!F46/'Combined Waste'!K46</f>
        <v>283184638.29984689</v>
      </c>
      <c r="N46" s="23">
        <f>'Electricity Generation'!B46/'Electricity Generation'!N46</f>
        <v>0.54714869134758704</v>
      </c>
      <c r="O46" s="23">
        <f>'Electricity Generation'!C46/'Electricity Generation'!N46</f>
        <v>3.4634986571223464E-2</v>
      </c>
      <c r="P46" s="23">
        <f>'Electricity Generation'!D46/'Electricity Generation'!N46</f>
        <v>0.11242885380523639</v>
      </c>
      <c r="Q46" s="23">
        <f>'Electricity Generation'!F46/'Electricity Generation'!N46</f>
        <v>0.20049668332941509</v>
      </c>
      <c r="R46" s="11">
        <f t="shared" si="0"/>
        <v>0.8947092150534619</v>
      </c>
    </row>
    <row r="47" spans="1:18" x14ac:dyDescent="0.25">
      <c r="A47" s="21">
        <v>1994</v>
      </c>
      <c r="B47" s="22">
        <f>'Electricity Generation'!B47/'Combined Consumption'!B47</f>
        <v>2190.9057913502829</v>
      </c>
      <c r="C47" s="22">
        <f>'Electricity Generation'!C47/'Combined Consumption'!G47</f>
        <v>3638.8096097543321</v>
      </c>
      <c r="D47" s="22">
        <f>'Electricity Generation'!D47/'Combined Consumption'!H47</f>
        <v>4117.9241812054661</v>
      </c>
      <c r="E47" s="22">
        <f>'Electricity Generation'!F47/'Combined Consumption'!M47</f>
        <v>41213037.120031901</v>
      </c>
      <c r="F47" s="23">
        <f>'Combined Waste'!B47/'Combined Consumption'!B47</f>
        <v>2.1536506663443835</v>
      </c>
      <c r="G47" s="23">
        <f>'Combined Waste'!G47/'Combined Consumption'!G47</f>
        <v>2.9960731362287896</v>
      </c>
      <c r="H47" s="23">
        <f>'Combined Waste'!C47/'Combined Consumption'!H47</f>
        <v>2.25147890633448</v>
      </c>
      <c r="I47" s="23">
        <f>'Combined Waste'!K47/'Combined Consumption'!M47</f>
        <v>0.1191783223537837</v>
      </c>
      <c r="J47" s="22">
        <f>'Electricity Generation'!B47/'Combined Waste'!B47</f>
        <v>1017.2985923799499</v>
      </c>
      <c r="K47" s="22">
        <f>'Electricity Generation'!C47/'Combined Waste'!G47</f>
        <v>1214.5262963555576</v>
      </c>
      <c r="L47" s="22">
        <f>'Electricity Generation'!D47/'Combined Waste'!C47</f>
        <v>1828.9863474269239</v>
      </c>
      <c r="M47" s="22">
        <f>'Electricity Generation'!F47/'Combined Waste'!K47</f>
        <v>345809844.49244058</v>
      </c>
      <c r="N47" s="23">
        <f>'Electricity Generation'!B47/'Electricity Generation'!N47</f>
        <v>0.53947046583724922</v>
      </c>
      <c r="O47" s="23">
        <f>'Electricity Generation'!C47/'Electricity Generation'!N47</f>
        <v>3.1947359364531802E-2</v>
      </c>
      <c r="P47" s="23">
        <f>'Electricity Generation'!D47/'Electricity Generation'!N47</f>
        <v>0.12487006262049535</v>
      </c>
      <c r="Q47" s="23">
        <f>'Electricity Generation'!F47/'Electricity Generation'!N47</f>
        <v>0.20734761566579404</v>
      </c>
      <c r="R47" s="11">
        <f t="shared" si="0"/>
        <v>0.90363550348807042</v>
      </c>
    </row>
    <row r="48" spans="1:18" x14ac:dyDescent="0.25">
      <c r="A48" s="21">
        <v>1995</v>
      </c>
      <c r="B48" s="22">
        <f>'Electricity Generation'!B48/'Combined Consumption'!B48</f>
        <v>2185.947325914969</v>
      </c>
      <c r="C48" s="22">
        <f>'Electricity Generation'!C48/'Combined Consumption'!G48</f>
        <v>3490.1705247824043</v>
      </c>
      <c r="D48" s="22">
        <f>'Electricity Generation'!D48/'Combined Consumption'!H48</f>
        <v>4122.6643402322252</v>
      </c>
      <c r="E48" s="22">
        <f>'Electricity Generation'!F48/'Combined Consumption'!M48</f>
        <v>34260305.521085776</v>
      </c>
      <c r="F48" s="23">
        <f>'Combined Waste'!B48/'Combined Consumption'!B48</f>
        <v>2.152160503975161</v>
      </c>
      <c r="G48" s="23">
        <f>'Combined Waste'!G48/'Combined Consumption'!G48</f>
        <v>3.0070046649065185</v>
      </c>
      <c r="H48" s="23">
        <f>'Combined Waste'!C48/'Combined Consumption'!H48</f>
        <v>2.244842433006037</v>
      </c>
      <c r="I48" s="23">
        <f>'Combined Waste'!K48/'Combined Consumption'!M48</f>
        <v>0.12243416291767902</v>
      </c>
      <c r="J48" s="22">
        <f>'Electricity Generation'!B48/'Combined Waste'!B48</f>
        <v>1015.699025178374</v>
      </c>
      <c r="K48" s="22">
        <f>'Electricity Generation'!C48/'Combined Waste'!G48</f>
        <v>1160.6801165008856</v>
      </c>
      <c r="L48" s="22">
        <f>'Electricity Generation'!D48/'Combined Waste'!C48</f>
        <v>1836.5049945673127</v>
      </c>
      <c r="M48" s="22">
        <f>'Electricity Generation'!F48/'Combined Waste'!K48</f>
        <v>279826354.87222105</v>
      </c>
      <c r="N48" s="23">
        <f>'Electricity Generation'!B48/'Electricity Generation'!N48</f>
        <v>0.52784433948584264</v>
      </c>
      <c r="O48" s="23">
        <f>'Electricity Generation'!C48/'Electricity Generation'!N48</f>
        <v>2.1334045194367938E-2</v>
      </c>
      <c r="P48" s="23">
        <f>'Electricity Generation'!D48/'Electricity Generation'!N48</f>
        <v>0.13122992662076405</v>
      </c>
      <c r="Q48" s="23">
        <f>'Electricity Generation'!F48/'Electricity Generation'!N48</f>
        <v>0.21081828336203945</v>
      </c>
      <c r="R48" s="11">
        <f t="shared" si="0"/>
        <v>0.89122659466301413</v>
      </c>
    </row>
    <row r="49" spans="1:18" x14ac:dyDescent="0.25">
      <c r="A49" s="21">
        <v>1996</v>
      </c>
      <c r="B49" s="22">
        <f>'Electricity Generation'!B49/'Combined Consumption'!B49</f>
        <v>2177.7468085559403</v>
      </c>
      <c r="C49" s="22">
        <f>'Electricity Generation'!C49/'Combined Consumption'!G49</f>
        <v>3543.1998799814432</v>
      </c>
      <c r="D49" s="22">
        <f>'Electricity Generation'!D49/'Combined Consumption'!H49</f>
        <v>4145.5120363431215</v>
      </c>
      <c r="E49" s="22">
        <f>'Electricity Generation'!F49/'Combined Consumption'!M49</f>
        <v>37968615.334797829</v>
      </c>
      <c r="F49" s="23">
        <f>'Combined Waste'!B49/'Combined Consumption'!B49</f>
        <v>2.1525794500395334</v>
      </c>
      <c r="G49" s="23">
        <f>'Combined Waste'!G49/'Combined Consumption'!G49</f>
        <v>3.0037395036272421</v>
      </c>
      <c r="H49" s="23">
        <f>'Combined Waste'!C49/'Combined Consumption'!H49</f>
        <v>2.2429551841073181</v>
      </c>
      <c r="I49" s="23">
        <f>'Combined Waste'!K49/'Combined Consumption'!M49</f>
        <v>0.13164372434040467</v>
      </c>
      <c r="J49" s="22">
        <f>'Electricity Generation'!B49/'Combined Waste'!B49</f>
        <v>1011.6917210725694</v>
      </c>
      <c r="K49" s="22">
        <f>'Electricity Generation'!C49/'Combined Waste'!G49</f>
        <v>1179.5962584980361</v>
      </c>
      <c r="L49" s="22">
        <f>'Electricity Generation'!D49/'Combined Waste'!C49</f>
        <v>1848.2366770930421</v>
      </c>
      <c r="M49" s="22">
        <f>'Electricity Generation'!F49/'Combined Waste'!K49</f>
        <v>288419486.19304097</v>
      </c>
      <c r="N49" s="23">
        <f>'Electricity Generation'!B49/'Electricity Generation'!N49</f>
        <v>0.5395544226258383</v>
      </c>
      <c r="O49" s="23">
        <f>'Electricity Generation'!C49/'Electricity Generation'!N49</f>
        <v>2.2770902949855735E-2</v>
      </c>
      <c r="P49" s="23">
        <f>'Electricity Generation'!D49/'Electricity Generation'!N49</f>
        <v>0.11532916930306354</v>
      </c>
      <c r="Q49" s="23">
        <f>'Electricity Generation'!F49/'Electricity Generation'!N49</f>
        <v>0.20545051923209667</v>
      </c>
      <c r="R49" s="11">
        <f t="shared" si="0"/>
        <v>0.88310501411085429</v>
      </c>
    </row>
    <row r="50" spans="1:18" x14ac:dyDescent="0.25">
      <c r="A50" s="21">
        <v>1997</v>
      </c>
      <c r="B50" s="22">
        <f>'Electricity Generation'!B50/'Combined Consumption'!B50</f>
        <v>2178.3434645141078</v>
      </c>
      <c r="C50" s="22">
        <f>'Electricity Generation'!C50/'Combined Consumption'!G50</f>
        <v>3618.0647822816281</v>
      </c>
      <c r="D50" s="22">
        <f>'Electricity Generation'!D50/'Combined Consumption'!H50</f>
        <v>4096.0966415018556</v>
      </c>
      <c r="E50" s="22">
        <f>'Electricity Generation'!F50/'Combined Consumption'!M50</f>
        <v>33907479.290679485</v>
      </c>
      <c r="F50" s="23">
        <f>'Combined Waste'!B50/'Combined Consumption'!B50</f>
        <v>2.1487115316272014</v>
      </c>
      <c r="G50" s="23">
        <f>'Combined Waste'!G50/'Combined Consumption'!G50</f>
        <v>3.0210001358593996</v>
      </c>
      <c r="H50" s="23">
        <f>'Combined Waste'!C50/'Combined Consumption'!H50</f>
        <v>2.2437126719302265</v>
      </c>
      <c r="I50" s="23">
        <f>'Combined Waste'!K50/'Combined Consumption'!M50</f>
        <v>0.1159062401419151</v>
      </c>
      <c r="J50" s="22">
        <f>'Electricity Generation'!B50/'Combined Waste'!B50</f>
        <v>1013.7905588771455</v>
      </c>
      <c r="K50" s="22">
        <f>'Electricity Generation'!C50/'Combined Waste'!G50</f>
        <v>1197.6380733436738</v>
      </c>
      <c r="L50" s="22">
        <f>'Electricity Generation'!D50/'Combined Waste'!C50</f>
        <v>1825.5887631004266</v>
      </c>
      <c r="M50" s="22">
        <f>'Electricity Generation'!F50/'Combined Waste'!K50</f>
        <v>292542310.48443389</v>
      </c>
      <c r="N50" s="23">
        <f>'Electricity Generation'!B50/'Electricity Generation'!N50</f>
        <v>0.54687792401433788</v>
      </c>
      <c r="O50" s="23">
        <f>'Electricity Generation'!C50/'Electricity Generation'!N50</f>
        <v>2.5974558752133264E-2</v>
      </c>
      <c r="P50" s="23">
        <f>'Electricity Generation'!D50/'Electricity Generation'!N50</f>
        <v>0.12002126706579207</v>
      </c>
      <c r="Q50" s="23">
        <f>'Electricity Generation'!F50/'Electricity Generation'!N50</f>
        <v>0.18881746450528319</v>
      </c>
      <c r="R50" s="11">
        <f t="shared" si="0"/>
        <v>0.88169121433754638</v>
      </c>
    </row>
    <row r="51" spans="1:18" x14ac:dyDescent="0.25">
      <c r="A51" s="21">
        <v>1998</v>
      </c>
      <c r="B51" s="22">
        <f>'Electricity Generation'!B51/'Combined Consumption'!B51</f>
        <v>2177.5006115070883</v>
      </c>
      <c r="C51" s="22">
        <f>'Electricity Generation'!C51/'Combined Consumption'!G51</f>
        <v>3640.5332240222042</v>
      </c>
      <c r="D51" s="22">
        <f>'Electricity Generation'!D51/'Combined Consumption'!H51</f>
        <v>4080.0709117686119</v>
      </c>
      <c r="E51" s="22">
        <f>'Electricity Generation'!F51/'Combined Consumption'!M51</f>
        <v>45850301.011016056</v>
      </c>
      <c r="F51" s="23">
        <f>'Combined Waste'!B51/'Combined Consumption'!B51</f>
        <v>2.1501607648780166</v>
      </c>
      <c r="G51" s="23">
        <f>'Combined Waste'!G51/'Combined Consumption'!G51</f>
        <v>3.0165425772520682</v>
      </c>
      <c r="H51" s="23">
        <f>'Combined Waste'!C51/'Combined Consumption'!H51</f>
        <v>2.2493158662367021</v>
      </c>
      <c r="I51" s="23">
        <f>'Combined Waste'!K51/'Combined Consumption'!M51</f>
        <v>0.10865337235771366</v>
      </c>
      <c r="J51" s="22">
        <f>'Electricity Generation'!B51/'Combined Waste'!B51</f>
        <v>1012.7152569592268</v>
      </c>
      <c r="K51" s="22">
        <f>'Electricity Generation'!C51/'Combined Waste'!G51</f>
        <v>1206.8562371622688</v>
      </c>
      <c r="L51" s="22">
        <f>'Electricity Generation'!D51/'Combined Waste'!C51</f>
        <v>1813.916388094892</v>
      </c>
      <c r="M51" s="22">
        <f>'Electricity Generation'!F51/'Combined Waste'!K51</f>
        <v>421986911.36861885</v>
      </c>
      <c r="N51" s="23">
        <f>'Electricity Generation'!B51/'Electricity Generation'!N51</f>
        <v>0.5351376559759855</v>
      </c>
      <c r="O51" s="23">
        <f>'Electricity Generation'!C51/'Electricity Generation'!N51</f>
        <v>3.5347526172254597E-2</v>
      </c>
      <c r="P51" s="23">
        <f>'Electricity Generation'!D51/'Electricity Generation'!N51</f>
        <v>0.12995040924563178</v>
      </c>
      <c r="Q51" s="23">
        <f>'Electricity Generation'!F51/'Electricity Generation'!N51</f>
        <v>0.19485713410659367</v>
      </c>
      <c r="R51" s="11">
        <f t="shared" si="0"/>
        <v>0.89529272550046546</v>
      </c>
    </row>
    <row r="52" spans="1:18" x14ac:dyDescent="0.25">
      <c r="A52" s="21">
        <v>1999</v>
      </c>
      <c r="B52" s="22">
        <f>'Electricity Generation'!B52/'Combined Consumption'!B52</f>
        <v>2177.4131748398668</v>
      </c>
      <c r="C52" s="22">
        <f>'Electricity Generation'!C52/'Combined Consumption'!G52</f>
        <v>3579.1234209115382</v>
      </c>
      <c r="D52" s="22">
        <f>'Electricity Generation'!D52/'Combined Consumption'!H52</f>
        <v>4089.2287721218795</v>
      </c>
      <c r="E52" s="22">
        <f>'Electricity Generation'!F52/'Combined Consumption'!M52</f>
        <v>32199066.202744525</v>
      </c>
      <c r="F52" s="23">
        <f>'Combined Waste'!B52/'Combined Consumption'!B52</f>
        <v>2.1499201994091073</v>
      </c>
      <c r="G52" s="23">
        <f>'Combined Waste'!G52/'Combined Consumption'!G52</f>
        <v>3.0109924302869366</v>
      </c>
      <c r="H52" s="23">
        <f>'Combined Waste'!C52/'Combined Consumption'!H52</f>
        <v>2.2470374537826743</v>
      </c>
      <c r="I52" s="23">
        <f>'Combined Waste'!K52/'Combined Consumption'!M52</f>
        <v>0.10205929780055073</v>
      </c>
      <c r="J52" s="22">
        <f>'Electricity Generation'!B52/'Combined Waste'!B52</f>
        <v>1012.7879050758794</v>
      </c>
      <c r="K52" s="22">
        <f>'Electricity Generation'!C52/'Combined Waste'!G52</f>
        <v>1188.6856256793913</v>
      </c>
      <c r="L52" s="22">
        <f>'Electricity Generation'!D52/'Combined Waste'!C52</f>
        <v>1819.8311582381732</v>
      </c>
      <c r="M52" s="22">
        <f>'Electricity Generation'!F52/'Combined Waste'!K52</f>
        <v>315493707.0571416</v>
      </c>
      <c r="N52" s="23">
        <f>'Electricity Generation'!B52/'Electricity Generation'!N52</f>
        <v>0.52652321746109476</v>
      </c>
      <c r="O52" s="23">
        <f>'Electricity Generation'!C52/'Electricity Generation'!N52</f>
        <v>3.1597643379000548E-2</v>
      </c>
      <c r="P52" s="23">
        <f>'Electricity Generation'!D52/'Electricity Generation'!N52</f>
        <v>0.1339938543485053</v>
      </c>
      <c r="Q52" s="23">
        <f>'Electricity Generation'!F52/'Electricity Generation'!N52</f>
        <v>0.20630530934170252</v>
      </c>
      <c r="R52" s="11">
        <f t="shared" si="0"/>
        <v>0.89842002453030312</v>
      </c>
    </row>
    <row r="53" spans="1:18" x14ac:dyDescent="0.25">
      <c r="A53" s="21">
        <v>2000</v>
      </c>
      <c r="B53" s="22">
        <f>'Electricity Generation'!B53/'Combined Consumption'!B53</f>
        <v>2172.7209911539885</v>
      </c>
      <c r="C53" s="22">
        <f>'Electricity Generation'!C53/'Combined Consumption'!G53</f>
        <v>3568.5120182272362</v>
      </c>
      <c r="D53" s="22">
        <f>'Electricity Generation'!D53/'Combined Consumption'!H53</f>
        <v>4145.4232631315299</v>
      </c>
      <c r="E53" s="22">
        <f>'Electricity Generation'!F53/'Combined Consumption'!M53</f>
        <v>38057486.121242769</v>
      </c>
      <c r="F53" s="23">
        <f>'Combined Waste'!B53/'Combined Consumption'!B53</f>
        <v>2.1537822892352412</v>
      </c>
      <c r="G53" s="23">
        <f>'Combined Waste'!G53/'Combined Consumption'!G53</f>
        <v>3.0031005878031962</v>
      </c>
      <c r="H53" s="23">
        <f>'Combined Waste'!C53/'Combined Consumption'!H53</f>
        <v>2.2476591289106609</v>
      </c>
      <c r="I53" s="23">
        <f>'Combined Waste'!K53/'Combined Consumption'!M53</f>
        <v>0.10946362344937575</v>
      </c>
      <c r="J53" s="22">
        <f>'Electricity Generation'!B53/'Combined Waste'!B53</f>
        <v>1008.7932294797874</v>
      </c>
      <c r="K53" s="22">
        <f>'Electricity Generation'!C53/'Combined Waste'!G53</f>
        <v>1188.2758881671843</v>
      </c>
      <c r="L53" s="22">
        <f>'Electricity Generation'!D53/'Combined Waste'!C53</f>
        <v>1844.329155524855</v>
      </c>
      <c r="M53" s="22">
        <f>'Electricity Generation'!F53/'Combined Waste'!K53</f>
        <v>347672449.73252165</v>
      </c>
      <c r="N53" s="23">
        <f>'Electricity Generation'!B53/'Electricity Generation'!N53</f>
        <v>0.53418441493763713</v>
      </c>
      <c r="O53" s="23">
        <f>'Electricity Generation'!C53/'Electricity Generation'!N53</f>
        <v>2.8918566306515035E-2</v>
      </c>
      <c r="P53" s="23">
        <f>'Electricity Generation'!D53/'Electricity Generation'!N53</f>
        <v>0.14239831540806033</v>
      </c>
      <c r="Q53" s="23">
        <f>'Electricity Generation'!F53/'Electricity Generation'!N53</f>
        <v>0.20725413986942312</v>
      </c>
      <c r="R53" s="11">
        <f t="shared" si="0"/>
        <v>0.9127554365216356</v>
      </c>
    </row>
    <row r="54" spans="1:18" x14ac:dyDescent="0.25">
      <c r="A54" s="21">
        <v>2001</v>
      </c>
      <c r="B54" s="22">
        <f>'Electricity Generation'!B54/'Combined Consumption'!B54</f>
        <v>2152.0009959289682</v>
      </c>
      <c r="C54" s="22">
        <f>'Electricity Generation'!C54/'Combined Consumption'!G54</f>
        <v>3634.0397163488065</v>
      </c>
      <c r="D54" s="22">
        <f>'Electricity Generation'!D54/'Combined Consumption'!H54</f>
        <v>4328.1886868598385</v>
      </c>
      <c r="E54" s="22">
        <f>'Electricity Generation'!F54/'Combined Consumption'!M54</f>
        <v>37927592.044533551</v>
      </c>
      <c r="F54" s="23">
        <f>'Combined Waste'!B54/'Combined Consumption'!B54</f>
        <v>2.136333101998694</v>
      </c>
      <c r="G54" s="23">
        <f>'Combined Waste'!G54/'Combined Consumption'!G54</f>
        <v>3.0061398181952939</v>
      </c>
      <c r="H54" s="23">
        <f>'Combined Waste'!C54/'Combined Consumption'!H54</f>
        <v>2.2570564631232872</v>
      </c>
      <c r="I54" s="23">
        <f>'Combined Waste'!K54/'Combined Consumption'!M54</f>
        <v>9.3133520895170643E-2</v>
      </c>
      <c r="J54" s="22">
        <f>'Electricity Generation'!B54/'Combined Waste'!B54</f>
        <v>1007.334012619856</v>
      </c>
      <c r="K54" s="22">
        <f>'Electricity Generation'!C54/'Combined Waste'!G54</f>
        <v>1208.8724863537673</v>
      </c>
      <c r="L54" s="22">
        <f>'Electricity Generation'!D54/'Combined Waste'!C54</f>
        <v>1917.6253485792481</v>
      </c>
      <c r="M54" s="22">
        <f>'Electricity Generation'!F54/'Combined Waste'!K54</f>
        <v>407238894.00921655</v>
      </c>
      <c r="N54" s="23">
        <f>'Electricity Generation'!B54/'Electricity Generation'!N54</f>
        <v>0.52592129759597439</v>
      </c>
      <c r="O54" s="23">
        <f>'Electricity Generation'!C54/'Electricity Generation'!N54</f>
        <v>3.3281319857991043E-2</v>
      </c>
      <c r="P54" s="23">
        <f>'Electricity Generation'!D54/'Electricity Generation'!N54</f>
        <v>0.15500878823574299</v>
      </c>
      <c r="Q54" s="23">
        <f>'Electricity Generation'!F54/'Electricity Generation'!N54</f>
        <v>0.21475277085490546</v>
      </c>
      <c r="R54" s="11">
        <f t="shared" si="0"/>
        <v>0.92896417654461394</v>
      </c>
    </row>
    <row r="55" spans="1:18" x14ac:dyDescent="0.25">
      <c r="A55" s="21">
        <v>2002</v>
      </c>
      <c r="B55" s="22">
        <f>'Electricity Generation'!B55/'Combined Consumption'!B55</f>
        <v>2154.5531917813914</v>
      </c>
      <c r="C55" s="22">
        <f>'Electricity Generation'!C55/'Combined Consumption'!G55</f>
        <v>3547.6968873123897</v>
      </c>
      <c r="D55" s="22">
        <f>'Electricity Generation'!D55/'Combined Consumption'!H55</f>
        <v>4464.138746995347</v>
      </c>
      <c r="E55" s="22">
        <f>'Electricity Generation'!F55/'Combined Consumption'!M55</f>
        <v>35454544.136471979</v>
      </c>
      <c r="F55" s="23">
        <f>'Combined Waste'!B55/'Combined Consumption'!B55</f>
        <v>2.1300230566171874</v>
      </c>
      <c r="G55" s="23">
        <f>'Combined Waste'!G55/'Combined Consumption'!G55</f>
        <v>3.0385808747239764</v>
      </c>
      <c r="H55" s="23">
        <f>'Combined Waste'!C55/'Combined Consumption'!H55</f>
        <v>2.2476900879311925</v>
      </c>
      <c r="I55" s="23">
        <f>'Combined Waste'!K55/'Combined Consumption'!M55</f>
        <v>0.10671850046653437</v>
      </c>
      <c r="J55" s="22">
        <f>'Electricity Generation'!B55/'Combined Waste'!B55</f>
        <v>1011.516370720964</v>
      </c>
      <c r="K55" s="22">
        <f>'Electricity Generation'!C55/'Combined Waste'!G55</f>
        <v>1167.5505881128345</v>
      </c>
      <c r="L55" s="22">
        <f>'Electricity Generation'!D55/'Combined Waste'!C55</f>
        <v>1986.1006510484756</v>
      </c>
      <c r="M55" s="22">
        <f>'Electricity Generation'!F55/'Combined Waste'!K55</f>
        <v>332224909.28449744</v>
      </c>
      <c r="N55" s="23">
        <f>'Electricity Generation'!B55/'Electricity Generation'!N55</f>
        <v>0.51659714327248274</v>
      </c>
      <c r="O55" s="23">
        <f>'Electricity Generation'!C55/'Electricity Generation'!N55</f>
        <v>2.426234641270902E-2</v>
      </c>
      <c r="P55" s="23">
        <f>'Electricity Generation'!D55/'Electricity Generation'!N55</f>
        <v>0.16430719290338094</v>
      </c>
      <c r="Q55" s="23">
        <f>'Electricity Generation'!F55/'Electricity Generation'!N55</f>
        <v>0.21091603509756923</v>
      </c>
      <c r="R55" s="11">
        <f t="shared" si="0"/>
        <v>0.91608271768614191</v>
      </c>
    </row>
    <row r="56" spans="1:18" x14ac:dyDescent="0.25">
      <c r="A56" s="21">
        <v>2003</v>
      </c>
      <c r="B56" s="22">
        <f>'Electricity Generation'!B56/'Combined Consumption'!B56</f>
        <v>2141.5421621006699</v>
      </c>
      <c r="C56" s="22">
        <f>'Electricity Generation'!C56/'Combined Consumption'!G56</f>
        <v>3606.9222503685992</v>
      </c>
      <c r="D56" s="22">
        <f>'Electricity Generation'!D56/'Combined Consumption'!H56</f>
        <v>4603.0480142181641</v>
      </c>
      <c r="E56" s="22">
        <f>'Electricity Generation'!F56/'Combined Consumption'!M56</f>
        <v>31870654.822863765</v>
      </c>
      <c r="F56" s="23">
        <f>'Combined Waste'!B56/'Combined Consumption'!B56</f>
        <v>2.1168512386446907</v>
      </c>
      <c r="G56" s="23">
        <f>'Combined Waste'!G56/'Combined Consumption'!G56</f>
        <v>3.017865934739945</v>
      </c>
      <c r="H56" s="23">
        <f>'Combined Waste'!C56/'Combined Consumption'!H56</f>
        <v>2.2569324426208701</v>
      </c>
      <c r="I56" s="23">
        <f>'Combined Waste'!K56/'Combined Consumption'!M56</f>
        <v>9.8708419073249121E-2</v>
      </c>
      <c r="J56" s="22">
        <f>'Electricity Generation'!B56/'Combined Waste'!B56</f>
        <v>1011.6639861154284</v>
      </c>
      <c r="K56" s="22">
        <f>'Electricity Generation'!C56/'Combined Waste'!G56</f>
        <v>1195.189689789654</v>
      </c>
      <c r="L56" s="22">
        <f>'Electricity Generation'!D56/'Combined Waste'!C56</f>
        <v>2039.5151965084342</v>
      </c>
      <c r="M56" s="22">
        <f>'Electricity Generation'!F56/'Combined Waste'!K56</f>
        <v>322876762.91536313</v>
      </c>
      <c r="N56" s="23">
        <f>'Electricity Generation'!B56/'Electricity Generation'!N56</f>
        <v>0.52475953922309859</v>
      </c>
      <c r="O56" s="23">
        <f>'Electricity Generation'!C56/'Electricity Generation'!N56</f>
        <v>3.0554241737087227E-2</v>
      </c>
      <c r="P56" s="23">
        <f>'Electricity Generation'!D56/'Electricity Generation'!N56</f>
        <v>0.15245340154176912</v>
      </c>
      <c r="Q56" s="23">
        <f>'Electricity Generation'!F56/'Electricity Generation'!N56</f>
        <v>0.20524052822362476</v>
      </c>
      <c r="R56" s="11">
        <f t="shared" si="0"/>
        <v>0.91300771072557962</v>
      </c>
    </row>
    <row r="57" spans="1:18" x14ac:dyDescent="0.25">
      <c r="A57" s="21">
        <v>2004</v>
      </c>
      <c r="B57" s="22">
        <f>'Electricity Generation'!B57/'Combined Consumption'!B57</f>
        <v>2122.8949647010941</v>
      </c>
      <c r="C57" s="22">
        <f>'Electricity Generation'!C57/'Combined Consumption'!G57</f>
        <v>3592.1894894091865</v>
      </c>
      <c r="D57" s="22">
        <f>'Electricity Generation'!D57/'Combined Consumption'!H57</f>
        <v>4782.8119252854367</v>
      </c>
      <c r="E57" s="22">
        <f>'Electricity Generation'!F57/'Combined Consumption'!M57</f>
        <v>40918269.376540683</v>
      </c>
      <c r="F57" s="23">
        <f>'Combined Waste'!B57/'Combined Consumption'!B57</f>
        <v>2.1060992262438685</v>
      </c>
      <c r="G57" s="23">
        <f>'Combined Waste'!G57/'Combined Consumption'!G57</f>
        <v>3.0023166368659329</v>
      </c>
      <c r="H57" s="23">
        <f>'Combined Waste'!C57/'Combined Consumption'!H57</f>
        <v>2.2637710188625189</v>
      </c>
      <c r="I57" s="23">
        <f>'Combined Waste'!K57/'Combined Consumption'!M57</f>
        <v>0.10019296174333513</v>
      </c>
      <c r="J57" s="22">
        <f>'Electricity Generation'!B57/'Combined Waste'!B57</f>
        <v>1007.974808711734</v>
      </c>
      <c r="K57" s="22">
        <f>'Electricity Generation'!C57/'Combined Waste'!G57</f>
        <v>1196.472565651507</v>
      </c>
      <c r="L57" s="22">
        <f>'Electricity Generation'!D57/'Combined Waste'!C57</f>
        <v>2112.7631219913155</v>
      </c>
      <c r="M57" s="22">
        <f>'Electricity Generation'!F57/'Combined Waste'!K57</f>
        <v>408394648.3322975</v>
      </c>
      <c r="N57" s="23">
        <f>'Electricity Generation'!B57/'Electricity Generation'!N57</f>
        <v>0.51391872248796522</v>
      </c>
      <c r="O57" s="23">
        <f>'Electricity Generation'!C57/'Electricity Generation'!N57</f>
        <v>3.0112251479754059E-2</v>
      </c>
      <c r="P57" s="23">
        <f>'Electricity Generation'!D57/'Electricity Generation'!N57</f>
        <v>0.1646828436967385</v>
      </c>
      <c r="Q57" s="23">
        <f>'Electricity Generation'!F57/'Electricity Generation'!N57</f>
        <v>0.20705193437605218</v>
      </c>
      <c r="R57" s="11">
        <f t="shared" si="0"/>
        <v>0.91576575204050992</v>
      </c>
    </row>
    <row r="58" spans="1:18" x14ac:dyDescent="0.25">
      <c r="A58" s="21">
        <v>2005</v>
      </c>
      <c r="B58" s="22">
        <f>'Electricity Generation'!B58/'Combined Consumption'!B58</f>
        <v>2116.5265499417906</v>
      </c>
      <c r="C58" s="22">
        <f>'Electricity Generation'!C58/'Combined Consumption'!G58</f>
        <v>3574.0065089544423</v>
      </c>
      <c r="D58" s="22">
        <f>'Electricity Generation'!D58/'Combined Consumption'!H58</f>
        <v>4854.6886869098189</v>
      </c>
      <c r="E58" s="22">
        <f>'Electricity Generation'!F58/'Combined Consumption'!M58</f>
        <v>34871311.091092803</v>
      </c>
      <c r="F58" s="23">
        <f>'Combined Waste'!B58/'Combined Consumption'!B58</f>
        <v>2.1069420060689334</v>
      </c>
      <c r="G58" s="23">
        <f>'Combined Waste'!G58/'Combined Consumption'!G58</f>
        <v>3.0059775978132848</v>
      </c>
      <c r="H58" s="23">
        <f>'Combined Waste'!C58/'Combined Consumption'!H58</f>
        <v>2.2638944854829788</v>
      </c>
      <c r="I58" s="23">
        <f>'Combined Waste'!K58/'Combined Consumption'!M58</f>
        <v>0.10401820785082751</v>
      </c>
      <c r="J58" s="22">
        <f>'Electricity Generation'!B58/'Combined Waste'!B58</f>
        <v>1004.5490307019601</v>
      </c>
      <c r="K58" s="22">
        <f>'Electricity Generation'!C58/'Combined Waste'!G58</f>
        <v>1188.9664485704661</v>
      </c>
      <c r="L58" s="22">
        <f>'Electricity Generation'!D58/'Combined Waste'!C58</f>
        <v>2144.3970635734468</v>
      </c>
      <c r="M58" s="22">
        <f>'Electricity Generation'!F58/'Combined Waste'!K58</f>
        <v>335242375.46085912</v>
      </c>
      <c r="N58" s="23">
        <f>'Electricity Generation'!B58/'Electricity Generation'!N58</f>
        <v>0.51049613463998855</v>
      </c>
      <c r="O58" s="23">
        <f>'Electricity Generation'!C58/'Electricity Generation'!N58</f>
        <v>2.9850365434091686E-2</v>
      </c>
      <c r="P58" s="23">
        <f>'Electricity Generation'!D58/'Electricity Generation'!N58</f>
        <v>0.17524225941494467</v>
      </c>
      <c r="Q58" s="23">
        <f>'Electricity Generation'!F58/'Electricity Generation'!N58</f>
        <v>0.20039669663677404</v>
      </c>
      <c r="R58" s="11">
        <f t="shared" si="0"/>
        <v>0.91598545612579896</v>
      </c>
    </row>
    <row r="59" spans="1:18" x14ac:dyDescent="0.25">
      <c r="A59" s="21">
        <v>2006</v>
      </c>
      <c r="B59" s="22">
        <f>'Electricity Generation'!B59/'Combined Consumption'!B59</f>
        <v>2114.9302827459996</v>
      </c>
      <c r="C59" s="22">
        <f>'Electricity Generation'!C59/'Combined Consumption'!G59</f>
        <v>3387.3240715191096</v>
      </c>
      <c r="D59" s="22">
        <f>'Electricity Generation'!D59/'Combined Consumption'!H59</f>
        <v>4918.0667365787531</v>
      </c>
      <c r="E59" s="22">
        <f>'Electricity Generation'!F59/'Combined Consumption'!M59</f>
        <v>39586077.815506078</v>
      </c>
      <c r="F59" s="23">
        <f>'Combined Waste'!B59/'Combined Consumption'!B59</f>
        <v>2.0969057237288857</v>
      </c>
      <c r="G59" s="23">
        <f>'Combined Waste'!G59/'Combined Consumption'!G59</f>
        <v>3.0225285647337925</v>
      </c>
      <c r="H59" s="23">
        <f>'Combined Waste'!C59/'Combined Consumption'!H59</f>
        <v>2.2635042831198464</v>
      </c>
      <c r="I59" s="23">
        <f>'Combined Waste'!K59/'Combined Consumption'!M59</f>
        <v>0.11236909981705498</v>
      </c>
      <c r="J59" s="22">
        <f>'Electricity Generation'!B59/'Combined Waste'!B59</f>
        <v>1008.5957889346886</v>
      </c>
      <c r="K59" s="22">
        <f>'Electricity Generation'!C59/'Combined Waste'!G59</f>
        <v>1120.692161867938</v>
      </c>
      <c r="L59" s="22">
        <f>'Electricity Generation'!D59/'Combined Waste'!C59</f>
        <v>2172.7667021685747</v>
      </c>
      <c r="M59" s="22">
        <f>'Electricity Generation'!F59/'Combined Waste'!K59</f>
        <v>352286152.33151346</v>
      </c>
      <c r="N59" s="23">
        <f>'Electricity Generation'!B59/'Electricity Generation'!N59</f>
        <v>0.50401696865625201</v>
      </c>
      <c r="O59" s="23">
        <f>'Electricity Generation'!C59/'Electricity Generation'!N59</f>
        <v>1.5278162712045979E-2</v>
      </c>
      <c r="P59" s="23">
        <f>'Electricity Generation'!D59/'Electricity Generation'!N59</f>
        <v>0.1879228235153888</v>
      </c>
      <c r="Q59" s="23">
        <f>'Electricity Generation'!F59/'Electricity Generation'!N59</f>
        <v>0.20143375545928272</v>
      </c>
      <c r="R59" s="11">
        <f t="shared" si="0"/>
        <v>0.90865171034296943</v>
      </c>
    </row>
    <row r="60" spans="1:18" x14ac:dyDescent="0.25">
      <c r="A60" s="21">
        <v>2007</v>
      </c>
      <c r="B60" s="22">
        <f>'Electricity Generation'!B60/'Combined Consumption'!B60</f>
        <v>2107.7034569517878</v>
      </c>
      <c r="C60" s="22">
        <f>'Electricity Generation'!C60/'Combined Consumption'!G60</f>
        <v>3455.6557834734404</v>
      </c>
      <c r="D60" s="22">
        <f>'Electricity Generation'!D60/'Combined Consumption'!H60</f>
        <v>4962.1358644302463</v>
      </c>
      <c r="E60" s="22">
        <f>'Electricity Generation'!F60/'Combined Consumption'!M60</f>
        <v>46077626.876213633</v>
      </c>
      <c r="F60" s="23">
        <f>'Combined Waste'!B60/'Combined Consumption'!B60</f>
        <v>2.094591105773898</v>
      </c>
      <c r="G60" s="23">
        <f>'Combined Waste'!G60/'Combined Consumption'!G60</f>
        <v>2.9855368770322315</v>
      </c>
      <c r="H60" s="23">
        <f>'Combined Waste'!C60/'Combined Consumption'!H60</f>
        <v>2.2620709070413576</v>
      </c>
      <c r="I60" s="23">
        <f>'Combined Waste'!K60/'Combined Consumption'!M60</f>
        <v>0.11615045243281003</v>
      </c>
      <c r="J60" s="22">
        <f>'Electricity Generation'!B60/'Combined Waste'!B60</f>
        <v>1006.2601006667815</v>
      </c>
      <c r="K60" s="22">
        <f>'Electricity Generation'!C60/'Combined Waste'!G60</f>
        <v>1157.4654495336631</v>
      </c>
      <c r="L60" s="22">
        <f>'Electricity Generation'!D60/'Combined Waste'!C60</f>
        <v>2193.62525241103</v>
      </c>
      <c r="M60" s="22">
        <f>'Electricity Generation'!F60/'Combined Waste'!K60</f>
        <v>396706391.67650533</v>
      </c>
      <c r="N60" s="23">
        <f>'Electricity Generation'!B60/'Electricity Generation'!N60</f>
        <v>0.49893109610465025</v>
      </c>
      <c r="O60" s="23">
        <f>'Electricity Generation'!C60/'Electricity Generation'!N60</f>
        <v>1.530613263435344E-2</v>
      </c>
      <c r="P60" s="23">
        <f>'Electricity Generation'!D60/'Electricity Generation'!N60</f>
        <v>0.20341625013207856</v>
      </c>
      <c r="Q60" s="23">
        <f>'Electricity Generation'!F60/'Electricity Generation'!N60</f>
        <v>0.20133723954936308</v>
      </c>
      <c r="R60" s="11">
        <f t="shared" si="0"/>
        <v>0.91899071842044533</v>
      </c>
    </row>
    <row r="61" spans="1:18" x14ac:dyDescent="0.25">
      <c r="A61" s="21">
        <v>2008</v>
      </c>
      <c r="B61" s="22">
        <f>'Electricity Generation'!B61/'Combined Consumption'!B61</f>
        <v>2085.6367084535273</v>
      </c>
      <c r="C61" s="22">
        <f>'Electricity Generation'!C61/'Combined Consumption'!G61</f>
        <v>3324.4005969801433</v>
      </c>
      <c r="D61" s="22">
        <f>'Electricity Generation'!D61/'Combined Consumption'!H61</f>
        <v>5013.534217486239</v>
      </c>
      <c r="E61" s="22">
        <f>'Electricity Generation'!F61/'Combined Consumption'!M61</f>
        <v>40857108.036947429</v>
      </c>
      <c r="F61" s="23">
        <f>'Combined Waste'!B61/'Combined Consumption'!B61</f>
        <v>2.0747674286993494</v>
      </c>
      <c r="G61" s="23">
        <f>'Combined Waste'!G61/'Combined Consumption'!G61</f>
        <v>2.9760601521335857</v>
      </c>
      <c r="H61" s="23">
        <f>'Combined Waste'!C61/'Combined Consumption'!H61</f>
        <v>2.2623564137551271</v>
      </c>
      <c r="I61" s="23">
        <f>'Combined Waste'!K61/'Combined Consumption'!M61</f>
        <v>0.11848538720682461</v>
      </c>
      <c r="J61" s="22">
        <f>'Electricity Generation'!B61/'Combined Waste'!B61</f>
        <v>1005.2387942878937</v>
      </c>
      <c r="K61" s="22">
        <f>'Electricity Generation'!C61/'Combined Waste'!G61</f>
        <v>1117.0475148483902</v>
      </c>
      <c r="L61" s="22">
        <f>'Electricity Generation'!D61/'Combined Waste'!C61</f>
        <v>2216.0673654265752</v>
      </c>
      <c r="M61" s="22">
        <f>'Electricity Generation'!F61/'Combined Waste'!K61</f>
        <v>344828244.22583407</v>
      </c>
      <c r="N61" s="23">
        <f>'Electricity Generation'!B61/'Electricity Generation'!N61</f>
        <v>0.49538619122395045</v>
      </c>
      <c r="O61" s="23">
        <f>'Electricity Generation'!C61/'Electricity Generation'!N61</f>
        <v>1.0789495509963446E-2</v>
      </c>
      <c r="P61" s="23">
        <f>'Electricity Generation'!D61/'Electricity Generation'!N61</f>
        <v>0.20188753527201619</v>
      </c>
      <c r="Q61" s="23">
        <f>'Electricity Generation'!F61/'Electricity Generation'!N61</f>
        <v>0.20285295729755723</v>
      </c>
      <c r="R61" s="11">
        <f t="shared" si="0"/>
        <v>0.91091617930348734</v>
      </c>
    </row>
    <row r="62" spans="1:18" x14ac:dyDescent="0.25">
      <c r="A62" s="21">
        <v>2009</v>
      </c>
      <c r="B62" s="22">
        <f>'Electricity Generation'!B62/'Combined Consumption'!B62</f>
        <v>2055.7029622351301</v>
      </c>
      <c r="C62" s="22">
        <f>'Electricity Generation'!C62/'Combined Consumption'!G62</f>
        <v>3308.6264728224924</v>
      </c>
      <c r="D62" s="22">
        <f>'Electricity Generation'!D62/'Combined Consumption'!H62</f>
        <v>5098.8335923596142</v>
      </c>
      <c r="E62" s="22">
        <f>'Electricity Generation'!F62/'Combined Consumption'!M62</f>
        <v>42041522.344757996</v>
      </c>
      <c r="F62" s="23">
        <f>'Combined Waste'!B62/'Combined Consumption'!B62</f>
        <v>2.054560037909023</v>
      </c>
      <c r="G62" s="23">
        <f>'Combined Waste'!G62/'Combined Consumption'!G62</f>
        <v>2.9762003340879222</v>
      </c>
      <c r="H62" s="23">
        <f>'Combined Waste'!C62/'Combined Consumption'!H62</f>
        <v>2.2589014850856297</v>
      </c>
      <c r="I62" s="23">
        <f>'Combined Waste'!K62/'Combined Consumption'!M62</f>
        <v>0.1257528210128496</v>
      </c>
      <c r="J62" s="22">
        <f>'Electricity Generation'!B62/'Combined Waste'!B62</f>
        <v>1000.5562866526258</v>
      </c>
      <c r="K62" s="22">
        <f>'Electricity Generation'!C62/'Combined Waste'!G62</f>
        <v>1111.6948126532766</v>
      </c>
      <c r="L62" s="22">
        <f>'Electricity Generation'!D62/'Combined Waste'!C62</f>
        <v>2257.2182213454648</v>
      </c>
      <c r="M62" s="22">
        <f>'Electricity Generation'!F62/'Combined Waste'!K62</f>
        <v>334318721.48985142</v>
      </c>
      <c r="N62" s="23">
        <f>'Electricity Generation'!B62/'Electricity Generation'!N62</f>
        <v>0.45700718672973817</v>
      </c>
      <c r="O62" s="23">
        <f>'Electricity Generation'!C62/'Electricity Generation'!N62</f>
        <v>9.3996205633765147E-3</v>
      </c>
      <c r="P62" s="23">
        <f>'Electricity Generation'!D62/'Electricity Generation'!N62</f>
        <v>0.22074581811203262</v>
      </c>
      <c r="Q62" s="23">
        <f>'Electricity Generation'!F62/'Electricity Generation'!N62</f>
        <v>0.209682073727675</v>
      </c>
      <c r="R62" s="11">
        <f t="shared" si="0"/>
        <v>0.89683469913282232</v>
      </c>
    </row>
    <row r="63" spans="1:18" x14ac:dyDescent="0.25">
      <c r="A63" s="21">
        <v>2010</v>
      </c>
      <c r="B63" s="22">
        <f>'Electricity Generation'!B63/'Combined Consumption'!B63</f>
        <v>2066.2845116054391</v>
      </c>
      <c r="C63" s="22">
        <f>'Electricity Generation'!C63/'Combined Consumption'!G63</f>
        <v>3289.2554627714617</v>
      </c>
      <c r="D63" s="22">
        <f>'Electricity Generation'!D63/'Combined Consumption'!H63</f>
        <v>5084.1961339169748</v>
      </c>
      <c r="E63" s="22">
        <f>'Electricity Generation'!F63/'Combined Consumption'!M63</f>
        <v>47357677.912193894</v>
      </c>
      <c r="F63" s="23">
        <f>'Combined Waste'!B63/'Combined Consumption'!B63</f>
        <v>2.066088316398667</v>
      </c>
      <c r="G63" s="23">
        <f>'Combined Waste'!G63/'Combined Consumption'!G63</f>
        <v>2.9811159203490623</v>
      </c>
      <c r="H63" s="23">
        <f>'Combined Waste'!C63/'Combined Consumption'!H63</f>
        <v>2.254287064371665</v>
      </c>
      <c r="I63" s="23">
        <f>'Combined Waste'!K63/'Combined Consumption'!M63</f>
        <v>0.12085778558031875</v>
      </c>
      <c r="J63" s="22">
        <f>'Electricity Generation'!B63/'Combined Waste'!B63</f>
        <v>1000.0949597387561</v>
      </c>
      <c r="K63" s="22">
        <f>'Electricity Generation'!C63/'Combined Waste'!G63</f>
        <v>1103.3638243716196</v>
      </c>
      <c r="L63" s="22">
        <f>'Electricity Generation'!D63/'Combined Waste'!C63</f>
        <v>2255.3454767456988</v>
      </c>
      <c r="M63" s="22">
        <f>'Electricity Generation'!F63/'Combined Waste'!K63</f>
        <v>391846314.94610077</v>
      </c>
      <c r="N63" s="23">
        <f>'Electricity Generation'!B63/'Electricity Generation'!N63</f>
        <v>0.46011075648635136</v>
      </c>
      <c r="O63" s="23">
        <f>'Electricity Generation'!C63/'Electricity Generation'!N63</f>
        <v>8.7299483656074622E-3</v>
      </c>
      <c r="P63" s="23">
        <f>'Electricity Generation'!D63/'Electricity Generation'!N63</f>
        <v>0.22691385161896996</v>
      </c>
      <c r="Q63" s="23">
        <f>'Electricity Generation'!F63/'Electricity Generation'!N63</f>
        <v>0.20314448124641205</v>
      </c>
      <c r="R63" s="11">
        <f t="shared" si="0"/>
        <v>0.89889903771734081</v>
      </c>
    </row>
    <row r="64" spans="1:18" x14ac:dyDescent="0.25">
      <c r="A64" s="21">
        <v>2011</v>
      </c>
      <c r="B64" s="22">
        <f>'Electricity Generation'!B64/'Combined Consumption'!B64</f>
        <v>2030.7590218137284</v>
      </c>
      <c r="C64" s="22">
        <f>'Electricity Generation'!C64/'Combined Consumption'!G64</f>
        <v>3272.8742609487772</v>
      </c>
      <c r="D64" s="22">
        <f>'Electricity Generation'!D64/'Combined Consumption'!H64</f>
        <v>5095.871463919183</v>
      </c>
      <c r="E64" s="22">
        <f>'Electricity Generation'!F64/'Combined Consumption'!M64</f>
        <v>40360756.102233469</v>
      </c>
      <c r="F64" s="23">
        <f>'Combined Waste'!B64/'Combined Consumption'!B64</f>
        <v>2.0363968856417567</v>
      </c>
      <c r="G64" s="23">
        <f>'Combined Waste'!G64/'Combined Consumption'!G64</f>
        <v>2.9979321010550168</v>
      </c>
      <c r="H64" s="23">
        <f>'Combined Waste'!C64/'Combined Consumption'!H64</f>
        <v>2.252631847182871</v>
      </c>
      <c r="I64" s="23">
        <f>'Combined Waste'!K64/'Combined Consumption'!M64</f>
        <v>0.1179761569767924</v>
      </c>
      <c r="J64" s="22">
        <f>'Electricity Generation'!B64/'Combined Waste'!B64</f>
        <v>997.23145136010589</v>
      </c>
      <c r="K64" s="22">
        <f>'Electricity Generation'!C64/'Combined Waste'!G64</f>
        <v>1091.7106027174543</v>
      </c>
      <c r="L64" s="22">
        <f>'Electricity Generation'!D64/'Combined Waste'!C64</f>
        <v>2262.1856608713279</v>
      </c>
      <c r="M64" s="22">
        <f>'Electricity Generation'!F64/'Combined Waste'!K64</f>
        <v>342109432.41839117</v>
      </c>
      <c r="N64" s="23">
        <f>'Electricity Generation'!B64/'Electricity Generation'!N64</f>
        <v>0.43510884265894562</v>
      </c>
      <c r="O64" s="23">
        <f>'Electricity Generation'!C64/'Electricity Generation'!N64</f>
        <v>7.1430673496889266E-3</v>
      </c>
      <c r="P64" s="23">
        <f>'Electricity Generation'!D64/'Electricity Generation'!N64</f>
        <v>0.23461162340532354</v>
      </c>
      <c r="Q64" s="23">
        <f>'Electricity Generation'!F64/'Electricity Generation'!N64</f>
        <v>0.20014364195860551</v>
      </c>
      <c r="R64" s="11">
        <f t="shared" si="0"/>
        <v>0.87700717537256367</v>
      </c>
    </row>
    <row r="65" spans="1:18" x14ac:dyDescent="0.25">
      <c r="A65" s="21">
        <v>2012</v>
      </c>
      <c r="B65" s="22">
        <f>'Electricity Generation'!B65/'Combined Consumption'!B65</f>
        <v>2008.4729187675146</v>
      </c>
      <c r="C65" s="22">
        <f>'Electricity Generation'!C65/'Combined Consumption'!G65</f>
        <v>3247.463690198892</v>
      </c>
      <c r="D65" s="22">
        <f>'Electricity Generation'!D65/'Combined Consumption'!H65</f>
        <v>5180.6279010692779</v>
      </c>
      <c r="E65" s="22">
        <f>'Electricity Generation'!F65/'Combined Consumption'!M65</f>
        <v>40405996.756359555</v>
      </c>
      <c r="F65" s="23">
        <f>'Combined Waste'!B65/'Combined Consumption'!B65</f>
        <v>2.0234855611811668</v>
      </c>
      <c r="G65" s="23">
        <f>'Combined Waste'!G65/'Combined Consumption'!G65</f>
        <v>2.9663072991620258</v>
      </c>
      <c r="H65" s="23">
        <f>'Combined Waste'!C65/'Combined Consumption'!H65</f>
        <v>2.2533987985458563</v>
      </c>
      <c r="I65" s="23">
        <f>'Combined Waste'!K65/'Combined Consumption'!M65</f>
        <v>0.1260765051981414</v>
      </c>
      <c r="J65" s="22">
        <f>'Electricity Generation'!B65/'Combined Waste'!B65</f>
        <v>992.58080082128731</v>
      </c>
      <c r="K65" s="22">
        <f>'Electricity Generation'!C65/'Combined Waste'!G65</f>
        <v>1094.783298789135</v>
      </c>
      <c r="L65" s="22">
        <f>'Electricity Generation'!D65/'Combined Waste'!C65</f>
        <v>2299.0284295937295</v>
      </c>
      <c r="M65" s="22">
        <f>'Electricity Generation'!F65/'Combined Waste'!K65</f>
        <v>320487918.76692355</v>
      </c>
      <c r="N65" s="23">
        <f>'Electricity Generation'!B65/'Electricity Generation'!N65</f>
        <v>0.38571177573221854</v>
      </c>
      <c r="O65" s="23">
        <f>'Electricity Generation'!C65/'Electricity Generation'!N65</f>
        <v>5.1593600127437939E-3</v>
      </c>
      <c r="P65" s="23">
        <f>'Electricity Generation'!D65/'Electricity Generation'!N65</f>
        <v>0.29117914347326823</v>
      </c>
      <c r="Q65" s="23">
        <f>'Electricity Generation'!F65/'Electricity Generation'!N65</f>
        <v>0.19775333482987259</v>
      </c>
      <c r="R65" s="11">
        <f t="shared" si="0"/>
        <v>0.87980361404810314</v>
      </c>
    </row>
    <row r="66" spans="1:18" x14ac:dyDescent="0.25">
      <c r="A66" s="21">
        <v>2013</v>
      </c>
      <c r="B66" s="22">
        <f>'Electricity Generation'!B66/'Combined Consumption'!B66</f>
        <v>2014.2136518340988</v>
      </c>
      <c r="C66" s="22">
        <f>'Electricity Generation'!C66/'Combined Consumption'!G66</f>
        <v>3277.1354410733356</v>
      </c>
      <c r="D66" s="22">
        <f>'Electricity Generation'!D66/'Combined Consumption'!H66</f>
        <v>5234.2989564496038</v>
      </c>
      <c r="E66" s="22">
        <f>'Electricity Generation'!F66/'Combined Consumption'!M66</f>
        <v>48151976.879331499</v>
      </c>
      <c r="F66" s="23">
        <f>'Combined Waste'!B66/'Combined Consumption'!B66</f>
        <v>2.018813892026893</v>
      </c>
      <c r="G66" s="23">
        <f>'Combined Waste'!G66/'Combined Consumption'!G66</f>
        <v>2.9978647084745824</v>
      </c>
      <c r="H66" s="23">
        <f>'Combined Waste'!C66/'Combined Consumption'!H66</f>
        <v>2.2591982555293635</v>
      </c>
      <c r="I66" s="23">
        <f>'Combined Waste'!K66/'Combined Consumption'!M66</f>
        <v>0.11843064058819809</v>
      </c>
      <c r="J66" s="22">
        <f>'Electricity Generation'!B66/'Combined Waste'!B66</f>
        <v>997.72131536692791</v>
      </c>
      <c r="K66" s="22">
        <f>'Electricity Generation'!C66/'Combined Waste'!G66</f>
        <v>1093.156549663262</v>
      </c>
      <c r="L66" s="22">
        <f>'Electricity Generation'!D66/'Combined Waste'!C66</f>
        <v>2316.8834092531338</v>
      </c>
      <c r="M66" s="22">
        <f>'Electricity Generation'!F66/'Combined Waste'!K66</f>
        <v>406583774.60579205</v>
      </c>
      <c r="N66" s="23">
        <f>'Electricity Generation'!B66/'Electricity Generation'!N66</f>
        <v>0.40159754630673539</v>
      </c>
      <c r="O66" s="23">
        <f>'Electricity Generation'!C66/'Electricity Generation'!N66</f>
        <v>6.2785477319609621E-3</v>
      </c>
      <c r="P66" s="23">
        <f>'Electricity Generation'!D66/'Electricity Generation'!N66</f>
        <v>0.26358191833570754</v>
      </c>
      <c r="Q66" s="23">
        <f>'Electricity Generation'!F66/'Electricity Generation'!N66</f>
        <v>0.20211936765650299</v>
      </c>
      <c r="R66" s="11">
        <f t="shared" si="0"/>
        <v>0.87357738003090679</v>
      </c>
    </row>
    <row r="67" spans="1:18" x14ac:dyDescent="0.25">
      <c r="A67" s="21">
        <v>2014</v>
      </c>
      <c r="B67" s="22">
        <f>'Electricity Generation'!B67/'Combined Consumption'!B67</f>
        <v>2030.6176861715323</v>
      </c>
      <c r="C67" s="22">
        <f>'Electricity Generation'!C67/'Combined Consumption'!G67</f>
        <v>3264.0662958583334</v>
      </c>
      <c r="D67" s="22">
        <f>'Electricity Generation'!D67/'Combined Consumption'!H67</f>
        <v>5284.806275249156</v>
      </c>
      <c r="E67" s="22">
        <f>'Electricity Generation'!F67/'Combined Consumption'!M67</f>
        <v>41038835.581972584</v>
      </c>
      <c r="F67" s="23">
        <f>'Combined Waste'!B67/'Combined Consumption'!B67</f>
        <v>2.030247023783625</v>
      </c>
      <c r="G67" s="23">
        <f>'Combined Waste'!G67/'Combined Consumption'!G67</f>
        <v>2.9453883163284327</v>
      </c>
      <c r="H67" s="23">
        <f>'Combined Waste'!C67/'Combined Consumption'!H67</f>
        <v>2.2660967497022866</v>
      </c>
      <c r="I67" s="23">
        <f>'Combined Waste'!K67/'Combined Consumption'!M67</f>
        <v>0.12010497885588656</v>
      </c>
      <c r="J67" s="22">
        <f>'Electricity Generation'!B67/'Combined Waste'!B67</f>
        <v>1000.1825700929812</v>
      </c>
      <c r="K67" s="22">
        <f>'Electricity Generation'!C67/'Combined Waste'!G67</f>
        <v>1108.1955739972339</v>
      </c>
      <c r="L67" s="22">
        <f>'Electricity Generation'!D67/'Combined Waste'!C67</f>
        <v>2332.1185540482584</v>
      </c>
      <c r="M67" s="22">
        <f>'Electricity Generation'!F67/'Combined Waste'!K67</f>
        <v>341691376.76810974</v>
      </c>
      <c r="N67" s="23">
        <f>'Electricity Generation'!B67/'Electricity Generation'!N67</f>
        <v>0.39847339001437493</v>
      </c>
      <c r="O67" s="23">
        <f>'Electricity Generation'!C67/'Electricity Generation'!N67</f>
        <v>7.1229778721968668E-3</v>
      </c>
      <c r="P67" s="23">
        <f>'Electricity Generation'!D67/'Electricity Generation'!N67</f>
        <v>0.26243551197582998</v>
      </c>
      <c r="Q67" s="23">
        <f>'Electricity Generation'!F67/'Electricity Generation'!N67</f>
        <v>0.20248254915012809</v>
      </c>
      <c r="R67" s="11">
        <f t="shared" ref="R67:R76" si="1">SUM(N67:Q67)</f>
        <v>0.87051442901252984</v>
      </c>
    </row>
    <row r="68" spans="1:18" x14ac:dyDescent="0.25">
      <c r="A68" s="21">
        <v>2015</v>
      </c>
      <c r="B68" s="22">
        <f>'Electricity Generation'!B68/'Combined Consumption'!B68</f>
        <v>2001.7658487198235</v>
      </c>
      <c r="C68" s="22">
        <f>'Electricity Generation'!C68/'Combined Consumption'!G68</f>
        <v>3302.1897298111953</v>
      </c>
      <c r="D68" s="22">
        <f>'Electricity Generation'!D68/'Combined Consumption'!H68</f>
        <v>5369.4407718971943</v>
      </c>
      <c r="E68" s="22">
        <f>'Electricity Generation'!F68/'Combined Consumption'!M68</f>
        <v>43723462.475688294</v>
      </c>
      <c r="F68" s="23">
        <f>'Combined Waste'!B68/'Combined Consumption'!B68</f>
        <v>2.0174123930492684</v>
      </c>
      <c r="G68" s="23">
        <f>'Combined Waste'!G68/'Combined Consumption'!G68</f>
        <v>2.9495903986243901</v>
      </c>
      <c r="H68" s="23">
        <f>'Combined Waste'!C68/'Combined Consumption'!H68</f>
        <v>2.2763826143520252</v>
      </c>
      <c r="I68" s="23">
        <f>'Combined Waste'!K68/'Combined Consumption'!M68</f>
        <v>0.12259582979578655</v>
      </c>
      <c r="J68" s="22">
        <f>'Electricity Generation'!B68/'Combined Waste'!B68</f>
        <v>992.2442509110416</v>
      </c>
      <c r="K68" s="22">
        <f>'Electricity Generation'!C68/'Combined Waste'!G68</f>
        <v>1119.5417951425554</v>
      </c>
      <c r="L68" s="22">
        <f>'Electricity Generation'!D68/'Combined Waste'!C68</f>
        <v>2358.7602268811083</v>
      </c>
      <c r="M68" s="22">
        <f>'Electricity Generation'!F68/'Combined Waste'!K68</f>
        <v>356647224.85683608</v>
      </c>
      <c r="N68" s="23">
        <f>'Electricity Generation'!B68/'Electricity Generation'!N68</f>
        <v>0.34205465230182686</v>
      </c>
      <c r="O68" s="23">
        <f>'Electricity Generation'!C68/'Electricity Generation'!N68</f>
        <v>6.7608171929926034E-3</v>
      </c>
      <c r="P68" s="23">
        <f>'Electricity Generation'!D68/'Electricity Generation'!N68</f>
        <v>0.31599837530013269</v>
      </c>
      <c r="Q68" s="23">
        <f>'Electricity Generation'!F68/'Electricity Generation'!N68</f>
        <v>0.20334061456032937</v>
      </c>
      <c r="R68" s="11">
        <f t="shared" si="1"/>
        <v>0.86815445935528146</v>
      </c>
    </row>
    <row r="69" spans="1:18" x14ac:dyDescent="0.25">
      <c r="A69" s="21">
        <v>2016</v>
      </c>
      <c r="B69" s="22">
        <f>'Electricity Generation'!B69/'Combined Consumption'!B69</f>
        <v>1997.5863258796144</v>
      </c>
      <c r="C69" s="22">
        <f>'Electricity Generation'!C69/'Combined Consumption'!G69</f>
        <v>3175.9096325666951</v>
      </c>
      <c r="D69" s="22">
        <f>'Electricity Generation'!D69/'Combined Consumption'!H69</f>
        <v>5342.6356189333546</v>
      </c>
      <c r="E69" s="22">
        <f>'Electricity Generation'!F69/'Combined Consumption'!M69</f>
        <v>50230985.276799217</v>
      </c>
      <c r="F69" s="23">
        <f>'Combined Waste'!B69/'Combined Consumption'!B69</f>
        <v>2.0173764649948067</v>
      </c>
      <c r="G69" s="23">
        <f>'Combined Waste'!G69/'Combined Consumption'!G69</f>
        <v>3.0007599532557512</v>
      </c>
      <c r="H69" s="23">
        <f>'Combined Waste'!C69/'Combined Consumption'!H69</f>
        <v>2.2743584633498473</v>
      </c>
      <c r="I69" s="23">
        <f>'Combined Waste'!K69/'Combined Consumption'!M69</f>
        <v>0.11989566016426448</v>
      </c>
      <c r="J69" s="22">
        <f>'Electricity Generation'!B69/'Combined Waste'!B69</f>
        <v>990.1901606078053</v>
      </c>
      <c r="K69" s="22">
        <f>'Electricity Generation'!C69/'Combined Waste'!G69</f>
        <v>1058.3684406748066</v>
      </c>
      <c r="L69" s="22">
        <f>'Electricity Generation'!D69/'Combined Waste'!C69</f>
        <v>2349.0736860645602</v>
      </c>
      <c r="M69" s="22">
        <f>'Electricity Generation'!F69/'Combined Waste'!K69</f>
        <v>418955825.49009413</v>
      </c>
      <c r="N69" s="23">
        <f>'Electricity Generation'!B69/'Electricity Generation'!N69</f>
        <v>0.31377133162854004</v>
      </c>
      <c r="O69" s="23">
        <f>'Electricity Generation'!C69/'Electricity Generation'!N69</f>
        <v>5.7949992415074559E-3</v>
      </c>
      <c r="P69" s="23">
        <f>'Electricity Generation'!D69/'Electricity Generation'!N69</f>
        <v>0.32670356297200182</v>
      </c>
      <c r="Q69" s="23">
        <f>'Electricity Generation'!F69/'Electricity Generation'!N69</f>
        <v>0.20558781115261585</v>
      </c>
      <c r="R69" s="11">
        <f t="shared" si="1"/>
        <v>0.85185770499466507</v>
      </c>
    </row>
    <row r="70" spans="1:18" x14ac:dyDescent="0.25">
      <c r="A70" s="21">
        <v>2017</v>
      </c>
      <c r="B70" s="22">
        <f>'Electricity Generation'!B70/'Combined Consumption'!B70</f>
        <v>1985.5701533393546</v>
      </c>
      <c r="C70" s="22">
        <f>'Electricity Generation'!C70/'Combined Consumption'!G70</f>
        <v>3150.8315561070094</v>
      </c>
      <c r="D70" s="22">
        <f>'Electricity Generation'!D70/'Combined Consumption'!H70</f>
        <v>5387.3919813128859</v>
      </c>
      <c r="E70" s="22">
        <f>'Electricity Generation'!F70/'Combined Consumption'!M70</f>
        <v>45993341.347341247</v>
      </c>
      <c r="F70" s="23">
        <f>'Combined Waste'!B70/'Combined Consumption'!B70</f>
        <v>2.0007939267903967</v>
      </c>
      <c r="G70" s="23">
        <f>'Combined Waste'!G70/'Combined Consumption'!G70</f>
        <v>2.9751424896137961</v>
      </c>
      <c r="H70" s="23">
        <f>'Combined Waste'!C70/'Combined Consumption'!H70</f>
        <v>2.273498701914022</v>
      </c>
      <c r="I70" s="23">
        <f>'Combined Waste'!K70/'Combined Consumption'!M70</f>
        <v>0.1252411337502343</v>
      </c>
      <c r="J70" s="22">
        <f>'Electricity Generation'!B70/'Combined Waste'!B70</f>
        <v>992.39113371587257</v>
      </c>
      <c r="K70" s="22">
        <f>'Electricity Generation'!C70/'Combined Waste'!G70</f>
        <v>1059.0523200507346</v>
      </c>
      <c r="L70" s="22">
        <f>'Electricity Generation'!D70/'Combined Waste'!C70</f>
        <v>2369.6481448515128</v>
      </c>
      <c r="M70" s="22">
        <f>'Electricity Generation'!F70/'Combined Waste'!K70</f>
        <v>367238302.38605773</v>
      </c>
      <c r="N70" s="23">
        <f>'Electricity Generation'!B70/'Electricity Generation'!N70</f>
        <v>0.30883055480155552</v>
      </c>
      <c r="O70" s="23">
        <f>'Electricity Generation'!C70/'Electricity Generation'!N70</f>
        <v>5.1666215885791938E-3</v>
      </c>
      <c r="P70" s="23">
        <f>'Electricity Generation'!D70/'Electricity Generation'!N70</f>
        <v>0.30887582935040003</v>
      </c>
      <c r="Q70" s="23">
        <f>'Electricity Generation'!F70/'Electricity Generation'!N70</f>
        <v>0.20753478908187925</v>
      </c>
      <c r="R70" s="11">
        <f t="shared" si="1"/>
        <v>0.830407794822414</v>
      </c>
    </row>
    <row r="71" spans="1:18" x14ac:dyDescent="0.25">
      <c r="A71" s="21">
        <v>2018</v>
      </c>
      <c r="B71" s="22">
        <f>'Electricity Generation'!B71/'Combined Consumption'!B71</f>
        <v>1975.8269811211969</v>
      </c>
      <c r="C71" s="22">
        <f>'Electricity Generation'!C71/'Combined Consumption'!G71</f>
        <v>3164.4908842862337</v>
      </c>
      <c r="D71" s="22">
        <f>'Electricity Generation'!D71/'Combined Consumption'!H71</f>
        <v>5379.801145407785</v>
      </c>
      <c r="E71" s="22">
        <f>'Electricity Generation'!F71/'Combined Consumption'!M71</f>
        <v>41631888.180220157</v>
      </c>
      <c r="F71" s="23">
        <f>'Combined Waste'!B71/'Combined Consumption'!B71</f>
        <v>1.9946013947043346</v>
      </c>
      <c r="G71" s="23">
        <f>'Combined Waste'!G71/'Combined Consumption'!G71</f>
        <v>2.9380195163830312</v>
      </c>
      <c r="H71" s="23">
        <f>'Combined Waste'!C71/'Combined Consumption'!H71</f>
        <v>2.2715981255762756</v>
      </c>
      <c r="I71" s="23">
        <f>'Combined Waste'!K71/'Combined Consumption'!M71</f>
        <v>0.12291727715219905</v>
      </c>
      <c r="J71" s="22">
        <f>'Electricity Generation'!B71/'Combined Waste'!B71</f>
        <v>990.58738571376534</v>
      </c>
      <c r="K71" s="22">
        <f>'Electricity Generation'!C71/'Combined Waste'!G71</f>
        <v>1077.0830032409074</v>
      </c>
      <c r="L71" s="22">
        <f>'Electricity Generation'!D71/'Combined Waste'!C71</f>
        <v>2368.2891286252479</v>
      </c>
      <c r="M71" s="22">
        <f>'Electricity Generation'!F71/'Combined Waste'!K71</f>
        <v>338698425.02832681</v>
      </c>
      <c r="N71" s="23">
        <f>'Electricity Generation'!B71/'Electricity Generation'!N71</f>
        <v>0.28406067362415788</v>
      </c>
      <c r="O71" s="23">
        <f>'Electricity Generation'!C71/'Electricity Generation'!N71</f>
        <v>5.9510590303726721E-3</v>
      </c>
      <c r="P71" s="23">
        <f>'Electricity Generation'!D71/'Electricity Generation'!N71</f>
        <v>0.34035671142957857</v>
      </c>
      <c r="Q71" s="23">
        <f>'Electricity Generation'!F71/'Electricity Generation'!N71</f>
        <v>0.20072349635323433</v>
      </c>
      <c r="R71" s="11">
        <f t="shared" si="1"/>
        <v>0.83109194043734336</v>
      </c>
    </row>
    <row r="72" spans="1:18" x14ac:dyDescent="0.25">
      <c r="A72" s="21">
        <v>2019</v>
      </c>
      <c r="B72" s="22">
        <f>'Electricity Generation'!B72/'Combined Consumption'!B72</f>
        <v>1962.1429276476904</v>
      </c>
      <c r="C72" s="22">
        <f>'Electricity Generation'!C72/'Combined Consumption'!G72</f>
        <v>3115.9568117548024</v>
      </c>
      <c r="D72" s="22">
        <f>'Electricity Generation'!D72/'Combined Consumption'!H72</f>
        <v>5457.0155882671634</v>
      </c>
      <c r="E72" s="22">
        <f>'Electricity Generation'!F72/'Combined Consumption'!M72</f>
        <v>48710442.325714901</v>
      </c>
      <c r="F72" s="23">
        <f>'Combined Waste'!B72/'Combined Consumption'!B72</f>
        <v>1.9925718181104317</v>
      </c>
      <c r="G72" s="23">
        <f>'Combined Waste'!G72/'Combined Consumption'!G72</f>
        <v>2.9244860319224308</v>
      </c>
      <c r="H72" s="23">
        <f>'Combined Waste'!C72/'Combined Consumption'!H72</f>
        <v>2.2746361377210418</v>
      </c>
      <c r="I72" s="23">
        <f>'Combined Waste'!K72/'Combined Consumption'!M72</f>
        <v>0.13167436155266554</v>
      </c>
      <c r="J72" s="22">
        <f>'Electricity Generation'!B72/'Combined Waste'!B72</f>
        <v>984.72883627773217</v>
      </c>
      <c r="K72" s="22">
        <f>'Electricity Generation'!C72/'Combined Waste'!G72</f>
        <v>1065.4716000494989</v>
      </c>
      <c r="L72" s="22">
        <f>'Electricity Generation'!D72/'Combined Waste'!C72</f>
        <v>2399.0718769352479</v>
      </c>
      <c r="M72" s="22">
        <f>'Electricity Generation'!F72/'Combined Waste'!K72</f>
        <v>369931106.94698358</v>
      </c>
      <c r="N72" s="23">
        <f>'Electricity Generation'!B72/'Electricity Generation'!N72</f>
        <v>0.24159476664665747</v>
      </c>
      <c r="O72" s="23">
        <f>'Electricity Generation'!C72/'Electricity Generation'!N72</f>
        <v>4.3393759942891774E-3</v>
      </c>
      <c r="P72" s="23">
        <f>'Electricity Generation'!D72/'Electricity Generation'!N72</f>
        <v>0.37291539628481851</v>
      </c>
      <c r="Q72" s="23">
        <f>'Electricity Generation'!F72/'Electricity Generation'!N72</f>
        <v>0.20396632509853105</v>
      </c>
      <c r="R72" s="11">
        <f t="shared" si="1"/>
        <v>0.82281586402429618</v>
      </c>
    </row>
    <row r="73" spans="1:18" x14ac:dyDescent="0.25">
      <c r="A73" s="21">
        <v>2020</v>
      </c>
      <c r="B73" s="22">
        <f>'Electricity Generation'!B73/'Combined Consumption'!B73</f>
        <v>1941.7027218886672</v>
      </c>
      <c r="C73" s="22">
        <f>'Electricity Generation'!C73/'Combined Consumption'!G73</f>
        <v>2993.346048027272</v>
      </c>
      <c r="D73" s="22">
        <f>'Electricity Generation'!D73/'Combined Consumption'!H73</f>
        <v>5453.1154441464378</v>
      </c>
      <c r="E73" s="22">
        <f>'Electricity Generation'!F73/'Combined Consumption'!M73</f>
        <v>42253420.674170375</v>
      </c>
      <c r="F73" s="23">
        <f>'Combined Waste'!B73/'Combined Consumption'!B73</f>
        <v>1.9934115825125645</v>
      </c>
      <c r="G73" s="23">
        <f>'Combined Waste'!G73/'Combined Consumption'!G73</f>
        <v>2.9628450726890705</v>
      </c>
      <c r="H73" s="23">
        <f>'Combined Waste'!C73/'Combined Consumption'!H73</f>
        <v>2.2743406114468168</v>
      </c>
      <c r="I73" s="23">
        <f>'Combined Waste'!K73/'Combined Consumption'!M73</f>
        <v>0.1276890924339682</v>
      </c>
      <c r="J73" s="22">
        <f>'Electricity Generation'!B73/'Combined Waste'!B73</f>
        <v>974.06011830295404</v>
      </c>
      <c r="K73" s="22">
        <f>'Electricity Generation'!C73/'Combined Waste'!G73</f>
        <v>1010.2944887734272</v>
      </c>
      <c r="L73" s="22">
        <f>'Electricity Generation'!D73/'Combined Waste'!C73</f>
        <v>2397.6687646084156</v>
      </c>
      <c r="M73" s="22">
        <f>'Electricity Generation'!F73/'Combined Waste'!K73</f>
        <v>330908614.57896942</v>
      </c>
      <c r="N73" s="23">
        <f>'Electricity Generation'!B73/'Electricity Generation'!N73</f>
        <v>0.19918727654417631</v>
      </c>
      <c r="O73" s="23">
        <f>'Electricity Generation'!C73/'Electricity Generation'!N73</f>
        <v>4.2378597320134005E-3</v>
      </c>
      <c r="P73" s="23">
        <f>'Electricity Generation'!D73/'Electricity Generation'!N73</f>
        <v>0.39497457522629786</v>
      </c>
      <c r="Q73" s="23">
        <f>'Electricity Generation'!F73/'Electricity Generation'!N73</f>
        <v>0.20494137616745858</v>
      </c>
      <c r="R73" s="11">
        <f t="shared" si="1"/>
        <v>0.80334108766994616</v>
      </c>
    </row>
    <row r="74" spans="1:18" x14ac:dyDescent="0.25">
      <c r="A74" s="21">
        <v>2021</v>
      </c>
      <c r="B74" s="22">
        <f>'Electricity Generation'!B74/'Combined Consumption'!B74</f>
        <v>1961.8646933381167</v>
      </c>
      <c r="C74" s="22">
        <f>'Electricity Generation'!C74/'Combined Consumption'!G74</f>
        <v>3031.0060898277411</v>
      </c>
      <c r="D74" s="22">
        <f>'Electricity Generation'!D74/'Combined Consumption'!H74</f>
        <v>5479.33067327765</v>
      </c>
      <c r="E74" s="22">
        <f>'Electricity Generation'!F74/'Combined Consumption'!M74</f>
        <v>45651111.149834648</v>
      </c>
      <c r="F74" s="23">
        <f>'Combined Waste'!B74/'Combined Consumption'!B74</f>
        <v>2.0004056011984823</v>
      </c>
      <c r="G74" s="23">
        <f>'Combined Waste'!G74/'Combined Consumption'!G74</f>
        <v>2.9327738119004683</v>
      </c>
      <c r="H74" s="23">
        <f>'Combined Waste'!C74/'Combined Consumption'!H74</f>
        <v>2.2740877072659869</v>
      </c>
      <c r="I74" s="23">
        <f>'Combined Waste'!K74/'Combined Consumption'!M74</f>
        <v>0.12587884194838103</v>
      </c>
      <c r="J74" s="22">
        <f>'Electricity Generation'!B74/'Combined Waste'!B74</f>
        <v>980.73345333702571</v>
      </c>
      <c r="K74" s="22">
        <f>'Electricity Generation'!C74/'Combined Waste'!G74</f>
        <v>1033.49466553768</v>
      </c>
      <c r="L74" s="22">
        <f>'Electricity Generation'!D74/'Combined Waste'!C74</f>
        <v>2409.4632127734217</v>
      </c>
      <c r="M74" s="22">
        <f>'Electricity Generation'!F74/'Combined Waste'!K74</f>
        <v>362659128.75616336</v>
      </c>
      <c r="N74" s="23">
        <f>'Electricity Generation'!B74/'Electricity Generation'!N74</f>
        <v>0.22552415906034279</v>
      </c>
      <c r="O74" s="23">
        <f>'Electricity Generation'!C74/'Electricity Generation'!N74</f>
        <v>4.6266159349701783E-3</v>
      </c>
      <c r="P74" s="23">
        <f>'Electricity Generation'!D74/'Electricity Generation'!N74</f>
        <v>0.37314524680759209</v>
      </c>
      <c r="Q74" s="23">
        <f>'Electricity Generation'!F74/'Electricity Generation'!N74</f>
        <v>0.19702018645475314</v>
      </c>
      <c r="R74" s="11">
        <f t="shared" si="1"/>
        <v>0.80031620825765826</v>
      </c>
    </row>
    <row r="75" spans="1:18" x14ac:dyDescent="0.25">
      <c r="A75" s="21">
        <v>2022</v>
      </c>
      <c r="B75" s="22">
        <f>'Electricity Generation'!B75/'Combined Consumption'!B75</f>
        <v>1925.8685796477353</v>
      </c>
      <c r="C75" s="22">
        <f>'Electricity Generation'!C75/'Combined Consumption'!G75</f>
        <v>3098.1166210152883</v>
      </c>
      <c r="D75" s="22">
        <f>'Electricity Generation'!D75/'Combined Consumption'!H75</f>
        <v>5453.8349283183688</v>
      </c>
      <c r="E75" s="22">
        <f>'Electricity Generation'!F75/'Combined Consumption'!M75</f>
        <v>45176391.401527688</v>
      </c>
      <c r="F75" s="23">
        <f>'Combined Waste'!B75/'Combined Consumption'!B75</f>
        <v>1.9846694395062567</v>
      </c>
      <c r="G75" s="23">
        <f>'Combined Waste'!G75/'Combined Consumption'!G75</f>
        <v>2.913228524450572</v>
      </c>
      <c r="H75" s="23">
        <f>'Combined Waste'!C75/'Combined Consumption'!H75</f>
        <v>2.2716079706935712</v>
      </c>
      <c r="I75" s="23">
        <f>'Combined Waste'!K75/'Combined Consumption'!M75</f>
        <v>0.13030550510369668</v>
      </c>
      <c r="J75" s="22">
        <f>'Electricity Generation'!B75/'Combined Waste'!B75</f>
        <v>970.37246672516414</v>
      </c>
      <c r="K75" s="22">
        <f>'Electricity Generation'!C75/'Combined Waste'!G75</f>
        <v>1063.4650165659716</v>
      </c>
      <c r="L75" s="22">
        <f>'Electricity Generation'!D75/'Combined Waste'!C75</f>
        <v>2400.8697797680265</v>
      </c>
      <c r="M75" s="22">
        <f>'Electricity Generation'!F75/'Combined Waste'!K75</f>
        <v>346695953.98580027</v>
      </c>
      <c r="N75" s="23">
        <f>'Electricity Generation'!B75/'Electricity Generation'!N75</f>
        <v>0.20277842986581651</v>
      </c>
      <c r="O75" s="23">
        <f>'Electricity Generation'!C75/'Electricity Generation'!N75</f>
        <v>5.3576726915320521E-3</v>
      </c>
      <c r="P75" s="23">
        <f>'Electricity Generation'!D75/'Electricity Generation'!N75</f>
        <v>0.38849549895871255</v>
      </c>
      <c r="Q75" s="23">
        <f>'Electricity Generation'!F75/'Electricity Generation'!N75</f>
        <v>0.18938597817983555</v>
      </c>
      <c r="R75" s="11">
        <f t="shared" si="1"/>
        <v>0.78601757969589658</v>
      </c>
    </row>
    <row r="76" spans="1:18" x14ac:dyDescent="0.25">
      <c r="A76" s="6">
        <v>2023</v>
      </c>
      <c r="B76" s="5">
        <f>'Electricity Generation'!B76/'Combined Consumption'!B76</f>
        <v>1909.0010857268621</v>
      </c>
      <c r="C76" s="5">
        <f>'Electricity Generation'!C76/'Combined Consumption'!G76</f>
        <v>3035.52967222912</v>
      </c>
      <c r="D76" s="5">
        <f>'Electricity Generation'!D76/'Combined Consumption'!H76</f>
        <v>5473.429656109829</v>
      </c>
      <c r="E76" s="5">
        <f>'Electricity Generation'!F76/'Combined Consumption'!M76</f>
        <v>45888488.544829316</v>
      </c>
      <c r="F76" s="10">
        <f>'Combined Waste'!B76/'Combined Consumption'!B76</f>
        <v>1.9767485609992317</v>
      </c>
      <c r="G76" s="10">
        <f>'Combined Waste'!G76/'Combined Consumption'!G76</f>
        <v>2.9017135329141652</v>
      </c>
      <c r="H76" s="10">
        <f>'Combined Waste'!C76/'Combined Consumption'!H76</f>
        <v>2.268282235876649</v>
      </c>
      <c r="I76" s="10" t="e">
        <f>'Combined Waste'!K76/'Combined Consumption'!M76</f>
        <v>#N/A</v>
      </c>
      <c r="J76" s="5">
        <f>'Electricity Generation'!B76/'Combined Waste'!B76</f>
        <v>965.72782365496005</v>
      </c>
      <c r="K76" s="5">
        <f>'Electricity Generation'!C76/'Combined Waste'!G76</f>
        <v>1046.1162474507139</v>
      </c>
      <c r="L76" s="5">
        <f>'Electricity Generation'!D76/'Combined Waste'!C76</f>
        <v>2413.0284889324848</v>
      </c>
      <c r="M76" s="5" t="e">
        <f>'Electricity Generation'!F76/'Combined Waste'!K76</f>
        <v>#N/A</v>
      </c>
      <c r="N76" s="10">
        <f>'Electricity Generation'!B76/'Electricity Generation'!N76</f>
        <v>0.16645443562830461</v>
      </c>
      <c r="O76" s="10">
        <f>'Electricity Generation'!C76/'Electricity Generation'!N76</f>
        <v>3.8198367377535762E-3</v>
      </c>
      <c r="P76" s="10">
        <f>'Electricity Generation'!D76/'Electricity Generation'!N76</f>
        <v>0.42195310553954024</v>
      </c>
      <c r="Q76" s="10">
        <f>'Electricity Generation'!F76/'Electricity Generation'!N76</f>
        <v>0.19234584287002038</v>
      </c>
      <c r="R76" s="11">
        <f t="shared" si="1"/>
        <v>0.78457322077561886</v>
      </c>
    </row>
    <row r="81" spans="9:9" x14ac:dyDescent="0.25">
      <c r="I81" s="5"/>
    </row>
  </sheetData>
  <pageMargins left="0.7" right="0.7" top="0.75" bottom="0.75" header="0.3" footer="0.3"/>
  <ignoredErrors>
    <ignoredError sqref="E3:E43 J2:J25 K2:K25 L2:L25 E2 F2:I43 I76 M2:M20 M76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9B03-6C8A-4884-9193-389BF51ED825}">
  <dimension ref="A1:I76"/>
  <sheetViews>
    <sheetView workbookViewId="0">
      <selection activeCell="B76" sqref="B76"/>
    </sheetView>
  </sheetViews>
  <sheetFormatPr defaultRowHeight="15" x14ac:dyDescent="0.25"/>
  <cols>
    <col min="1" max="1" width="10.7109375" customWidth="1"/>
    <col min="2" max="9" width="30.7109375" customWidth="1"/>
  </cols>
  <sheetData>
    <row r="1" spans="1:9" ht="45" x14ac:dyDescent="0.25">
      <c r="A1" s="8" t="s">
        <v>0</v>
      </c>
      <c r="B1" s="7" t="s">
        <v>88</v>
      </c>
      <c r="C1" s="7" t="s">
        <v>89</v>
      </c>
      <c r="D1" s="7" t="s">
        <v>90</v>
      </c>
      <c r="E1" s="7" t="s">
        <v>91</v>
      </c>
      <c r="F1" s="7" t="s">
        <v>92</v>
      </c>
      <c r="G1" s="7" t="s">
        <v>93</v>
      </c>
      <c r="H1" s="7" t="s">
        <v>94</v>
      </c>
      <c r="I1" s="7" t="s">
        <v>95</v>
      </c>
    </row>
    <row r="2" spans="1:9" x14ac:dyDescent="0.25">
      <c r="A2" s="6">
        <v>1949</v>
      </c>
      <c r="B2" s="5">
        <v>138.47292000000002</v>
      </c>
      <c r="C2" s="5">
        <v>1653.9821000000002</v>
      </c>
      <c r="D2" s="5">
        <v>0</v>
      </c>
      <c r="E2" s="5" t="e">
        <v>#N/A</v>
      </c>
      <c r="F2" s="5" t="e">
        <v>#N/A</v>
      </c>
      <c r="G2" s="5" t="e">
        <v>#N/A</v>
      </c>
      <c r="H2" s="5" t="e">
        <v>#N/A</v>
      </c>
      <c r="I2" s="5" t="e">
        <v>#N/A</v>
      </c>
    </row>
    <row r="3" spans="1:9" x14ac:dyDescent="0.25">
      <c r="A3" s="6">
        <v>1950</v>
      </c>
      <c r="B3" s="5">
        <v>353.87523999999996</v>
      </c>
      <c r="C3" s="5">
        <v>2115.5585000000001</v>
      </c>
      <c r="D3" s="5">
        <v>0</v>
      </c>
      <c r="E3" s="5" t="e">
        <v>#N/A</v>
      </c>
      <c r="F3" s="5" t="e">
        <v>#N/A</v>
      </c>
      <c r="G3" s="5" t="e">
        <v>#N/A</v>
      </c>
      <c r="H3" s="5" t="e">
        <v>#N/A</v>
      </c>
      <c r="I3" s="5" t="e">
        <v>#N/A</v>
      </c>
    </row>
    <row r="4" spans="1:9" x14ac:dyDescent="0.25">
      <c r="A4" s="6">
        <v>1951</v>
      </c>
      <c r="B4" s="5">
        <v>592.35638000000006</v>
      </c>
      <c r="C4" s="5">
        <v>2346.3467000000001</v>
      </c>
      <c r="D4" s="5">
        <v>0</v>
      </c>
      <c r="E4" s="5" t="e">
        <v>#N/A</v>
      </c>
      <c r="F4" s="5" t="e">
        <v>#N/A</v>
      </c>
      <c r="G4" s="5" t="e">
        <v>#N/A</v>
      </c>
      <c r="H4" s="5" t="e">
        <v>#N/A</v>
      </c>
      <c r="I4" s="5" t="e">
        <v>#N/A</v>
      </c>
    </row>
    <row r="5" spans="1:9" x14ac:dyDescent="0.25">
      <c r="A5" s="6">
        <v>1952</v>
      </c>
      <c r="B5" s="5">
        <v>669.28578000000005</v>
      </c>
      <c r="C5" s="5">
        <v>2192.4879000000001</v>
      </c>
      <c r="D5" s="5">
        <v>0</v>
      </c>
      <c r="E5" s="5" t="e">
        <v>#N/A</v>
      </c>
      <c r="F5" s="5" t="e">
        <v>#N/A</v>
      </c>
      <c r="G5" s="5" t="e">
        <v>#N/A</v>
      </c>
      <c r="H5" s="5" t="e">
        <v>#N/A</v>
      </c>
      <c r="I5" s="5" t="e">
        <v>#N/A</v>
      </c>
    </row>
    <row r="6" spans="1:9" x14ac:dyDescent="0.25">
      <c r="A6" s="6">
        <v>1953</v>
      </c>
      <c r="B6" s="5">
        <v>892.38103999999998</v>
      </c>
      <c r="C6" s="5">
        <v>1461.6586000000002</v>
      </c>
      <c r="D6" s="5">
        <v>0</v>
      </c>
      <c r="E6" s="5" t="e">
        <v>#N/A</v>
      </c>
      <c r="F6" s="5" t="e">
        <v>#N/A</v>
      </c>
      <c r="G6" s="5" t="e">
        <v>#N/A</v>
      </c>
      <c r="H6" s="5" t="e">
        <v>#N/A</v>
      </c>
      <c r="I6" s="5" t="e">
        <v>#N/A</v>
      </c>
    </row>
    <row r="7" spans="1:9" x14ac:dyDescent="0.25">
      <c r="A7" s="6">
        <v>1954</v>
      </c>
      <c r="B7" s="5">
        <v>1307.7998</v>
      </c>
      <c r="C7" s="5">
        <v>2500.2055</v>
      </c>
      <c r="D7" s="5">
        <v>0</v>
      </c>
      <c r="E7" s="5" t="e">
        <v>#N/A</v>
      </c>
      <c r="F7" s="5" t="e">
        <v>#N/A</v>
      </c>
      <c r="G7" s="5" t="e">
        <v>#N/A</v>
      </c>
      <c r="H7" s="5" t="e">
        <v>#N/A</v>
      </c>
      <c r="I7" s="5" t="e">
        <v>#N/A</v>
      </c>
    </row>
    <row r="8" spans="1:9" x14ac:dyDescent="0.25">
      <c r="A8" s="6">
        <v>1955</v>
      </c>
      <c r="B8" s="5">
        <v>2138.6373200000003</v>
      </c>
      <c r="C8" s="5">
        <v>2923.3172000000004</v>
      </c>
      <c r="D8" s="5">
        <v>0</v>
      </c>
      <c r="E8" s="5" t="e">
        <v>#N/A</v>
      </c>
      <c r="F8" s="5" t="e">
        <v>#N/A</v>
      </c>
      <c r="G8" s="5" t="e">
        <v>#N/A</v>
      </c>
      <c r="H8" s="5" t="e">
        <v>#N/A</v>
      </c>
      <c r="I8" s="5" t="e">
        <v>#N/A</v>
      </c>
    </row>
    <row r="9" spans="1:9" x14ac:dyDescent="0.25">
      <c r="A9" s="6">
        <v>1956</v>
      </c>
      <c r="B9" s="5">
        <v>4584.9922400000005</v>
      </c>
      <c r="C9" s="5">
        <v>4808.0874999999996</v>
      </c>
      <c r="D9" s="5">
        <v>0</v>
      </c>
      <c r="E9" s="5" t="e">
        <v>#N/A</v>
      </c>
      <c r="F9" s="5" t="e">
        <v>#N/A</v>
      </c>
      <c r="G9" s="5" t="e">
        <v>#N/A</v>
      </c>
      <c r="H9" s="5" t="e">
        <v>#N/A</v>
      </c>
      <c r="I9" s="5" t="e">
        <v>#N/A</v>
      </c>
    </row>
    <row r="10" spans="1:9" x14ac:dyDescent="0.25">
      <c r="A10" s="6">
        <v>1957</v>
      </c>
      <c r="B10" s="5">
        <v>6523.61312</v>
      </c>
      <c r="C10" s="5">
        <v>6577.4637000000002</v>
      </c>
      <c r="D10" s="5">
        <v>0</v>
      </c>
      <c r="E10" s="5" t="e">
        <v>#N/A</v>
      </c>
      <c r="F10" s="5" t="e">
        <v>#N/A</v>
      </c>
      <c r="G10" s="5" t="e">
        <v>#N/A</v>
      </c>
      <c r="H10" s="5" t="e">
        <v>#N/A</v>
      </c>
      <c r="I10" s="5" t="e">
        <v>#N/A</v>
      </c>
    </row>
    <row r="11" spans="1:9" x14ac:dyDescent="0.25">
      <c r="A11" s="6">
        <v>1958</v>
      </c>
      <c r="B11" s="5">
        <v>9570.0173600000016</v>
      </c>
      <c r="C11" s="5">
        <v>12424.098099999999</v>
      </c>
      <c r="D11" s="5">
        <v>0</v>
      </c>
      <c r="E11" s="5" t="e">
        <v>#N/A</v>
      </c>
      <c r="F11" s="5" t="e">
        <v>#N/A</v>
      </c>
      <c r="G11" s="5" t="e">
        <v>#N/A</v>
      </c>
      <c r="H11" s="5" t="e">
        <v>#N/A</v>
      </c>
      <c r="I11" s="5" t="e">
        <v>#N/A</v>
      </c>
    </row>
    <row r="12" spans="1:9" x14ac:dyDescent="0.25">
      <c r="A12" s="6">
        <v>1959</v>
      </c>
      <c r="B12" s="5">
        <v>12493.334559999999</v>
      </c>
      <c r="C12" s="5">
        <v>13962.686100000001</v>
      </c>
      <c r="D12" s="5">
        <v>0</v>
      </c>
      <c r="E12" s="5" t="e">
        <v>#N/A</v>
      </c>
      <c r="F12" s="5" t="e">
        <v>#N/A</v>
      </c>
      <c r="G12" s="5" t="e">
        <v>#N/A</v>
      </c>
      <c r="H12" s="5" t="e">
        <v>#N/A</v>
      </c>
      <c r="I12" s="5" t="e">
        <v>#N/A</v>
      </c>
    </row>
    <row r="13" spans="1:9" x14ac:dyDescent="0.25">
      <c r="A13" s="6">
        <v>1960</v>
      </c>
      <c r="B13" s="5">
        <v>13570.346160000001</v>
      </c>
      <c r="C13" s="5">
        <v>13847.291999999999</v>
      </c>
      <c r="D13" s="5">
        <v>0</v>
      </c>
      <c r="E13" s="5" t="e">
        <v>#N/A</v>
      </c>
      <c r="F13" s="5" t="e">
        <v>#N/A</v>
      </c>
      <c r="G13" s="5" t="e">
        <v>#N/A</v>
      </c>
      <c r="H13" s="5" t="e">
        <v>#N/A</v>
      </c>
      <c r="I13" s="5" t="e">
        <v>#N/A</v>
      </c>
    </row>
    <row r="14" spans="1:9" x14ac:dyDescent="0.25">
      <c r="A14" s="6">
        <v>1961</v>
      </c>
      <c r="B14" s="5">
        <v>13347.250900000001</v>
      </c>
      <c r="C14" s="5">
        <v>11154.763000000001</v>
      </c>
      <c r="D14" s="5">
        <v>0</v>
      </c>
      <c r="E14" s="5" t="e">
        <v>#N/A</v>
      </c>
      <c r="F14" s="5" t="e">
        <v>#N/A</v>
      </c>
      <c r="G14" s="5" t="e">
        <v>#N/A</v>
      </c>
      <c r="H14" s="5" t="e">
        <v>#N/A</v>
      </c>
      <c r="I14" s="5" t="e">
        <v>#N/A</v>
      </c>
    </row>
    <row r="15" spans="1:9" x14ac:dyDescent="0.25">
      <c r="A15" s="6">
        <v>1962</v>
      </c>
      <c r="B15" s="5">
        <v>13085.690940000002</v>
      </c>
      <c r="C15" s="5">
        <v>9308.4574000000011</v>
      </c>
      <c r="D15" s="5">
        <v>0</v>
      </c>
      <c r="E15" s="5" t="e">
        <v>#N/A</v>
      </c>
      <c r="F15" s="5" t="e">
        <v>#N/A</v>
      </c>
      <c r="G15" s="5" t="e">
        <v>#N/A</v>
      </c>
      <c r="H15" s="5" t="e">
        <v>#N/A</v>
      </c>
      <c r="I15" s="5" t="e">
        <v>#N/A</v>
      </c>
    </row>
    <row r="16" spans="1:9" x14ac:dyDescent="0.25">
      <c r="A16" s="6">
        <v>1963</v>
      </c>
      <c r="B16" s="5">
        <v>10939.36068</v>
      </c>
      <c r="C16" s="5">
        <v>8616.0928000000004</v>
      </c>
      <c r="D16" s="5">
        <v>0</v>
      </c>
      <c r="E16" s="5" t="e">
        <v>#N/A</v>
      </c>
      <c r="F16" s="5" t="e">
        <v>#N/A</v>
      </c>
      <c r="G16" s="5" t="e">
        <v>#N/A</v>
      </c>
      <c r="H16" s="5" t="e">
        <v>#N/A</v>
      </c>
      <c r="I16" s="5" t="e">
        <v>#N/A</v>
      </c>
    </row>
    <row r="17" spans="1:9" x14ac:dyDescent="0.25">
      <c r="A17" s="6">
        <v>1964</v>
      </c>
      <c r="B17" s="5">
        <v>9116.1339000000007</v>
      </c>
      <c r="C17" s="5">
        <v>4654.2287000000006</v>
      </c>
      <c r="D17" s="5">
        <v>0</v>
      </c>
      <c r="E17" s="5" t="e">
        <v>#N/A</v>
      </c>
      <c r="F17" s="5" t="e">
        <v>#N/A</v>
      </c>
      <c r="G17" s="5" t="e">
        <v>#N/A</v>
      </c>
      <c r="H17" s="5" t="e">
        <v>#N/A</v>
      </c>
      <c r="I17" s="5" t="e">
        <v>#N/A</v>
      </c>
    </row>
    <row r="18" spans="1:9" x14ac:dyDescent="0.25">
      <c r="A18" s="6">
        <v>1965</v>
      </c>
      <c r="B18" s="5">
        <v>8031.4293600000001</v>
      </c>
      <c r="C18" s="5">
        <v>3077.1759999999999</v>
      </c>
      <c r="D18" s="5">
        <v>0</v>
      </c>
      <c r="E18" s="5" t="e">
        <v>#N/A</v>
      </c>
      <c r="F18" s="5" t="e">
        <v>#N/A</v>
      </c>
      <c r="G18" s="5" t="e">
        <v>#N/A</v>
      </c>
      <c r="H18" s="5" t="e">
        <v>#N/A</v>
      </c>
      <c r="I18" s="5" t="e">
        <v>#N/A</v>
      </c>
    </row>
    <row r="19" spans="1:9" x14ac:dyDescent="0.25">
      <c r="A19" s="6">
        <v>1966</v>
      </c>
      <c r="B19" s="5">
        <v>8146.8234599999996</v>
      </c>
      <c r="C19" s="5">
        <v>1769.3762000000002</v>
      </c>
      <c r="D19" s="5">
        <v>307.71760000000006</v>
      </c>
      <c r="E19" s="5" t="e">
        <v>#N/A</v>
      </c>
      <c r="F19" s="5" t="e">
        <v>#N/A</v>
      </c>
      <c r="G19" s="5" t="e">
        <v>#N/A</v>
      </c>
      <c r="H19" s="5" t="e">
        <v>#N/A</v>
      </c>
      <c r="I19" s="5" t="e">
        <v>#N/A</v>
      </c>
    </row>
    <row r="20" spans="1:9" x14ac:dyDescent="0.25">
      <c r="A20" s="6">
        <v>1967</v>
      </c>
      <c r="B20" s="5">
        <v>8658.4039700000012</v>
      </c>
      <c r="C20" s="5">
        <v>0</v>
      </c>
      <c r="D20" s="5">
        <v>538.50580000000002</v>
      </c>
      <c r="E20" s="5" t="e">
        <v>#N/A</v>
      </c>
      <c r="F20" s="5" t="e">
        <v>#N/A</v>
      </c>
      <c r="G20" s="5" t="e">
        <v>#N/A</v>
      </c>
      <c r="H20" s="5" t="e">
        <v>#N/A</v>
      </c>
      <c r="I20" s="5" t="e">
        <v>#N/A</v>
      </c>
    </row>
    <row r="21" spans="1:9" x14ac:dyDescent="0.25">
      <c r="A21" s="6">
        <v>1968</v>
      </c>
      <c r="B21" s="5">
        <v>9516.1667800000014</v>
      </c>
      <c r="C21" s="5">
        <v>0</v>
      </c>
      <c r="D21" s="5">
        <v>615.43520000000012</v>
      </c>
      <c r="E21" s="5" t="e">
        <v>#N/A</v>
      </c>
      <c r="F21" s="5" t="e">
        <v>#N/A</v>
      </c>
      <c r="G21" s="5" t="e">
        <v>#N/A</v>
      </c>
      <c r="H21" s="5" t="e">
        <v>#N/A</v>
      </c>
      <c r="I21" s="5" t="e">
        <v>#N/A</v>
      </c>
    </row>
    <row r="22" spans="1:9" x14ac:dyDescent="0.25">
      <c r="A22" s="6">
        <v>1969</v>
      </c>
      <c r="B22" s="5">
        <v>8931.5033399999993</v>
      </c>
      <c r="C22" s="5">
        <v>0</v>
      </c>
      <c r="D22" s="5">
        <v>384.64699999999999</v>
      </c>
      <c r="E22" s="5" t="e">
        <v>#N/A</v>
      </c>
      <c r="F22" s="5" t="e">
        <v>#N/A</v>
      </c>
      <c r="G22" s="5" t="e">
        <v>#N/A</v>
      </c>
      <c r="H22" s="5" t="e">
        <v>#N/A</v>
      </c>
      <c r="I22" s="5" t="e">
        <v>#N/A</v>
      </c>
    </row>
    <row r="23" spans="1:9" x14ac:dyDescent="0.25">
      <c r="A23" s="6">
        <v>1970</v>
      </c>
      <c r="B23" s="5">
        <v>9927.7390699999996</v>
      </c>
      <c r="C23" s="5">
        <v>0</v>
      </c>
      <c r="D23" s="5">
        <v>1615.5174000000002</v>
      </c>
      <c r="E23" s="5" t="e">
        <v>#N/A</v>
      </c>
      <c r="F23" s="5" t="e">
        <v>#N/A</v>
      </c>
      <c r="G23" s="5" t="e">
        <v>#N/A</v>
      </c>
      <c r="H23" s="5" t="e">
        <v>#N/A</v>
      </c>
      <c r="I23" s="5" t="e">
        <v>#N/A</v>
      </c>
    </row>
    <row r="24" spans="1:9" x14ac:dyDescent="0.25">
      <c r="A24" s="6">
        <v>1971</v>
      </c>
      <c r="B24" s="5">
        <v>9443.0838499999991</v>
      </c>
      <c r="C24" s="5">
        <v>0</v>
      </c>
      <c r="D24" s="5">
        <v>153.85880000000003</v>
      </c>
      <c r="E24" s="5" t="e">
        <v>#N/A</v>
      </c>
      <c r="F24" s="5" t="e">
        <v>#N/A</v>
      </c>
      <c r="G24" s="5" t="e">
        <v>#N/A</v>
      </c>
      <c r="H24" s="5" t="e">
        <v>#N/A</v>
      </c>
      <c r="I24" s="5" t="e">
        <v>#N/A</v>
      </c>
    </row>
    <row r="25" spans="1:9" x14ac:dyDescent="0.25">
      <c r="A25" s="6">
        <v>1972</v>
      </c>
      <c r="B25" s="5">
        <v>9923.8925999999992</v>
      </c>
      <c r="C25" s="5">
        <v>0</v>
      </c>
      <c r="D25" s="5">
        <v>76.929400000000015</v>
      </c>
      <c r="E25" s="5" t="e">
        <v>#N/A</v>
      </c>
      <c r="F25" s="5" t="e">
        <v>#N/A</v>
      </c>
      <c r="G25" s="5" t="e">
        <v>#N/A</v>
      </c>
      <c r="H25" s="5" t="e">
        <v>#N/A</v>
      </c>
      <c r="I25" s="5" t="e">
        <v>#N/A</v>
      </c>
    </row>
    <row r="26" spans="1:9" x14ac:dyDescent="0.25">
      <c r="A26" s="6">
        <v>1973</v>
      </c>
      <c r="B26" s="5">
        <v>10181.606089999999</v>
      </c>
      <c r="C26" s="5">
        <v>0</v>
      </c>
      <c r="D26" s="5">
        <v>461.57640000000004</v>
      </c>
      <c r="E26" s="5" t="e">
        <v>#N/A</v>
      </c>
      <c r="F26" s="5" t="e">
        <v>#N/A</v>
      </c>
      <c r="G26" s="5" t="e">
        <v>#N/A</v>
      </c>
      <c r="H26" s="5" t="e">
        <v>#N/A</v>
      </c>
      <c r="I26" s="5" t="e">
        <v>#N/A</v>
      </c>
    </row>
    <row r="27" spans="1:9" x14ac:dyDescent="0.25">
      <c r="A27" s="6">
        <v>1974</v>
      </c>
      <c r="B27" s="5">
        <v>8869.95982</v>
      </c>
      <c r="C27" s="5">
        <v>0</v>
      </c>
      <c r="D27" s="5">
        <v>1153.941</v>
      </c>
      <c r="E27" s="5" t="e">
        <v>#N/A</v>
      </c>
      <c r="F27" s="5" t="e">
        <v>#N/A</v>
      </c>
      <c r="G27" s="5" t="e">
        <v>#N/A</v>
      </c>
      <c r="H27" s="5" t="e">
        <v>#N/A</v>
      </c>
      <c r="I27" s="5" t="e">
        <v>#N/A</v>
      </c>
    </row>
    <row r="28" spans="1:9" x14ac:dyDescent="0.25">
      <c r="A28" s="6">
        <v>1975</v>
      </c>
      <c r="B28" s="5">
        <v>8923.8104000000003</v>
      </c>
      <c r="C28" s="5">
        <v>538.50580000000002</v>
      </c>
      <c r="D28" s="5">
        <v>384.64699999999999</v>
      </c>
      <c r="E28" s="5" t="e">
        <v>#N/A</v>
      </c>
      <c r="F28" s="5" t="e">
        <v>#N/A</v>
      </c>
      <c r="G28" s="5" t="e">
        <v>#N/A</v>
      </c>
      <c r="H28" s="5" t="e">
        <v>#N/A</v>
      </c>
      <c r="I28" s="5" t="e">
        <v>#N/A</v>
      </c>
    </row>
    <row r="29" spans="1:9" x14ac:dyDescent="0.25">
      <c r="A29" s="6">
        <v>1976</v>
      </c>
      <c r="B29" s="5">
        <v>9804.6520300000011</v>
      </c>
      <c r="C29" s="5">
        <v>1384.7292</v>
      </c>
      <c r="D29" s="5">
        <v>461.57640000000004</v>
      </c>
      <c r="E29" s="5" t="e">
        <v>#N/A</v>
      </c>
      <c r="F29" s="5" t="e">
        <v>#N/A</v>
      </c>
      <c r="G29" s="5" t="e">
        <v>#N/A</v>
      </c>
      <c r="H29" s="5" t="e">
        <v>#N/A</v>
      </c>
      <c r="I29" s="5" t="e">
        <v>#N/A</v>
      </c>
    </row>
    <row r="30" spans="1:9" x14ac:dyDescent="0.25">
      <c r="A30" s="6">
        <v>1977</v>
      </c>
      <c r="B30" s="5">
        <v>11493.25236</v>
      </c>
      <c r="C30" s="5">
        <v>2154.0232000000001</v>
      </c>
      <c r="D30" s="5">
        <v>1538.588</v>
      </c>
      <c r="E30" s="5" t="e">
        <v>#N/A</v>
      </c>
      <c r="F30" s="5" t="e">
        <v>#N/A</v>
      </c>
      <c r="G30" s="5" t="e">
        <v>#N/A</v>
      </c>
      <c r="H30" s="5" t="e">
        <v>#N/A</v>
      </c>
      <c r="I30" s="5" t="e">
        <v>#N/A</v>
      </c>
    </row>
    <row r="31" spans="1:9" x14ac:dyDescent="0.25">
      <c r="A31" s="6">
        <v>1978</v>
      </c>
      <c r="B31" s="5">
        <v>14220.399589999999</v>
      </c>
      <c r="C31" s="5">
        <v>2000.1644000000001</v>
      </c>
      <c r="D31" s="5">
        <v>2615.5996</v>
      </c>
      <c r="E31" s="5" t="e">
        <v>#N/A</v>
      </c>
      <c r="F31" s="5" t="e">
        <v>#N/A</v>
      </c>
      <c r="G31" s="5" t="e">
        <v>#N/A</v>
      </c>
      <c r="H31" s="5" t="e">
        <v>#N/A</v>
      </c>
      <c r="I31" s="5" t="e">
        <v>#N/A</v>
      </c>
    </row>
    <row r="32" spans="1:9" x14ac:dyDescent="0.25">
      <c r="A32" s="6">
        <v>1979</v>
      </c>
      <c r="B32" s="5">
        <v>14412.72309</v>
      </c>
      <c r="C32" s="5">
        <v>1153.941</v>
      </c>
      <c r="D32" s="5">
        <v>2384.8114</v>
      </c>
      <c r="E32" s="5" t="e">
        <v>#N/A</v>
      </c>
      <c r="F32" s="5" t="e">
        <v>#N/A</v>
      </c>
      <c r="G32" s="5" t="e">
        <v>#N/A</v>
      </c>
      <c r="H32" s="5" t="e">
        <v>#N/A</v>
      </c>
      <c r="I32" s="5" t="e">
        <v>#N/A</v>
      </c>
    </row>
    <row r="33" spans="1:9" x14ac:dyDescent="0.25">
      <c r="A33" s="6">
        <v>1980</v>
      </c>
      <c r="B33" s="5">
        <v>16809.073900000003</v>
      </c>
      <c r="C33" s="5">
        <v>1384.7292</v>
      </c>
      <c r="D33" s="5">
        <v>2230.9526000000001</v>
      </c>
      <c r="E33" s="5" t="e">
        <v>#N/A</v>
      </c>
      <c r="F33" s="5" t="e">
        <v>#N/A</v>
      </c>
      <c r="G33" s="5" t="e">
        <v>#N/A</v>
      </c>
      <c r="H33" s="5" t="e">
        <v>#N/A</v>
      </c>
      <c r="I33" s="5" t="e">
        <v>#N/A</v>
      </c>
    </row>
    <row r="34" spans="1:9" x14ac:dyDescent="0.25">
      <c r="A34" s="6">
        <v>1981</v>
      </c>
      <c r="B34" s="5">
        <v>14797.37009</v>
      </c>
      <c r="C34" s="5">
        <v>2538.6702</v>
      </c>
      <c r="D34" s="5">
        <v>1692.4467999999999</v>
      </c>
      <c r="E34" s="5">
        <v>12539.492200000001</v>
      </c>
      <c r="F34" s="5" t="e">
        <v>#N/A</v>
      </c>
      <c r="G34" s="5" t="e">
        <v>#N/A</v>
      </c>
      <c r="H34" s="5" t="e">
        <v>#N/A</v>
      </c>
      <c r="I34" s="5">
        <v>61235.802400000008</v>
      </c>
    </row>
    <row r="35" spans="1:9" x14ac:dyDescent="0.25">
      <c r="A35" s="6">
        <v>1982</v>
      </c>
      <c r="B35" s="5">
        <v>10335.464890000001</v>
      </c>
      <c r="C35" s="5">
        <v>6577.4637000000002</v>
      </c>
      <c r="D35" s="5">
        <v>2384.8114</v>
      </c>
      <c r="E35" s="5">
        <v>10423.933700000001</v>
      </c>
      <c r="F35" s="5" t="e">
        <v>#N/A</v>
      </c>
      <c r="G35" s="5" t="e">
        <v>#N/A</v>
      </c>
      <c r="H35" s="5" t="e">
        <v>#N/A</v>
      </c>
      <c r="I35" s="5">
        <v>67236.295600000012</v>
      </c>
    </row>
    <row r="36" spans="1:9" x14ac:dyDescent="0.25">
      <c r="A36" s="6">
        <v>1983</v>
      </c>
      <c r="B36" s="5">
        <v>8139.1305200000006</v>
      </c>
      <c r="C36" s="5">
        <v>3154.1053999999999</v>
      </c>
      <c r="D36" s="5">
        <v>1269.3351</v>
      </c>
      <c r="E36" s="5">
        <v>9308.4574000000011</v>
      </c>
      <c r="F36" s="5" t="e">
        <v>#N/A</v>
      </c>
      <c r="G36" s="5" t="e">
        <v>#N/A</v>
      </c>
      <c r="H36" s="5" t="e">
        <v>#N/A</v>
      </c>
      <c r="I36" s="5">
        <v>73775.294600000008</v>
      </c>
    </row>
    <row r="37" spans="1:9" x14ac:dyDescent="0.25">
      <c r="A37" s="6">
        <v>1984</v>
      </c>
      <c r="B37" s="5">
        <v>5723.5473600000005</v>
      </c>
      <c r="C37" s="5">
        <v>4808.0874999999996</v>
      </c>
      <c r="D37" s="5">
        <v>846.22339999999997</v>
      </c>
      <c r="E37" s="5">
        <v>8654.5575000000008</v>
      </c>
      <c r="F37" s="5" t="e">
        <v>#N/A</v>
      </c>
      <c r="G37" s="5">
        <v>9616.1749999999993</v>
      </c>
      <c r="H37" s="5">
        <v>61620.449400000005</v>
      </c>
      <c r="I37" s="5">
        <v>71236.624400000001</v>
      </c>
    </row>
    <row r="38" spans="1:9" x14ac:dyDescent="0.25">
      <c r="A38" s="6">
        <v>1985</v>
      </c>
      <c r="B38" s="5">
        <v>4350.3575700000001</v>
      </c>
      <c r="C38" s="5">
        <v>4500.3699000000006</v>
      </c>
      <c r="D38" s="5">
        <v>2038.6291000000001</v>
      </c>
      <c r="E38" s="5">
        <v>8346.8399000000009</v>
      </c>
      <c r="F38" s="5" t="e">
        <v>#N/A</v>
      </c>
      <c r="G38" s="5">
        <v>9116.1339000000007</v>
      </c>
      <c r="H38" s="5">
        <v>58927.920400000003</v>
      </c>
      <c r="I38" s="5">
        <v>68044.054300000003</v>
      </c>
    </row>
    <row r="39" spans="1:9" x14ac:dyDescent="0.25">
      <c r="A39" s="6">
        <v>1986</v>
      </c>
      <c r="B39" s="5">
        <v>5196.5809700000009</v>
      </c>
      <c r="C39" s="5">
        <v>5192.7344999999996</v>
      </c>
      <c r="D39" s="5">
        <v>615.43520000000012</v>
      </c>
      <c r="E39" s="5">
        <v>7269.828300000001</v>
      </c>
      <c r="F39" s="5" t="e">
        <v>#N/A</v>
      </c>
      <c r="G39" s="5">
        <v>10385.468999999999</v>
      </c>
      <c r="H39" s="5">
        <v>55427.632700000002</v>
      </c>
      <c r="I39" s="5">
        <v>65813.101699999999</v>
      </c>
    </row>
    <row r="40" spans="1:9" x14ac:dyDescent="0.25">
      <c r="A40" s="6">
        <v>1987</v>
      </c>
      <c r="B40" s="5">
        <v>4996.5645300000006</v>
      </c>
      <c r="C40" s="5">
        <v>5808.1697000000004</v>
      </c>
      <c r="D40" s="5">
        <v>384.64699999999999</v>
      </c>
      <c r="E40" s="5">
        <v>8000.6576000000005</v>
      </c>
      <c r="F40" s="5" t="e">
        <v>#N/A</v>
      </c>
      <c r="G40" s="5">
        <v>9770.0338000000011</v>
      </c>
      <c r="H40" s="5">
        <v>53004.356599999999</v>
      </c>
      <c r="I40" s="5">
        <v>62774.390400000004</v>
      </c>
    </row>
    <row r="41" spans="1:9" x14ac:dyDescent="0.25">
      <c r="A41" s="6">
        <v>1988</v>
      </c>
      <c r="B41" s="5">
        <v>5050.4151099999999</v>
      </c>
      <c r="C41" s="5">
        <v>6077.4226000000008</v>
      </c>
      <c r="D41" s="5">
        <v>1269.3351</v>
      </c>
      <c r="E41" s="5">
        <v>6769.7871999999998</v>
      </c>
      <c r="F41" s="5" t="e">
        <v>#N/A</v>
      </c>
      <c r="G41" s="5">
        <v>7423.687100000001</v>
      </c>
      <c r="H41" s="5">
        <v>48273.198499999999</v>
      </c>
      <c r="I41" s="5">
        <v>55696.885600000001</v>
      </c>
    </row>
    <row r="42" spans="1:9" x14ac:dyDescent="0.25">
      <c r="A42" s="6">
        <v>1989</v>
      </c>
      <c r="B42" s="5">
        <v>5323.5144800000007</v>
      </c>
      <c r="C42" s="5">
        <v>5038.8757000000005</v>
      </c>
      <c r="D42" s="5">
        <v>807.75870000000009</v>
      </c>
      <c r="E42" s="5">
        <v>7077.5048000000006</v>
      </c>
      <c r="F42" s="5" t="e">
        <v>#N/A</v>
      </c>
      <c r="G42" s="5">
        <v>8539.1634000000013</v>
      </c>
      <c r="H42" s="5">
        <v>44542.122600000002</v>
      </c>
      <c r="I42" s="5">
        <v>53119.750700000004</v>
      </c>
    </row>
    <row r="43" spans="1:9" x14ac:dyDescent="0.25">
      <c r="A43" s="6">
        <v>1990</v>
      </c>
      <c r="B43" s="5">
        <v>3419.5118299999999</v>
      </c>
      <c r="C43" s="5">
        <v>9116.1339000000007</v>
      </c>
      <c r="D43" s="5">
        <v>769.29399999999998</v>
      </c>
      <c r="E43" s="5">
        <v>7885.2635</v>
      </c>
      <c r="F43" s="5" t="e">
        <v>#N/A</v>
      </c>
      <c r="G43" s="5">
        <v>10154.6808</v>
      </c>
      <c r="H43" s="5">
        <v>39503.246899999998</v>
      </c>
      <c r="I43" s="5">
        <v>49657.9277</v>
      </c>
    </row>
    <row r="44" spans="1:9" x14ac:dyDescent="0.25">
      <c r="A44" s="6">
        <v>1991</v>
      </c>
      <c r="B44" s="5">
        <v>3057.9436499999997</v>
      </c>
      <c r="C44" s="5">
        <v>6269.7461000000003</v>
      </c>
      <c r="D44" s="5">
        <v>1346.2645</v>
      </c>
      <c r="E44" s="5">
        <v>10308.5396</v>
      </c>
      <c r="F44" s="5">
        <v>13308.7862</v>
      </c>
      <c r="G44" s="5">
        <v>7962.1929</v>
      </c>
      <c r="H44" s="5">
        <v>37695.406000000003</v>
      </c>
      <c r="I44" s="5">
        <v>45657.598899999997</v>
      </c>
    </row>
    <row r="45" spans="1:9" x14ac:dyDescent="0.25">
      <c r="A45" s="6">
        <v>1992</v>
      </c>
      <c r="B45" s="5">
        <v>2173.2555500000003</v>
      </c>
      <c r="C45" s="5">
        <v>8962.2750999999989</v>
      </c>
      <c r="D45" s="5">
        <v>1077.0116</v>
      </c>
      <c r="E45" s="5">
        <v>9000.7398000000012</v>
      </c>
      <c r="F45" s="5">
        <v>16539.821</v>
      </c>
      <c r="G45" s="5">
        <v>9693.1044000000002</v>
      </c>
      <c r="H45" s="5">
        <v>35425.988700000002</v>
      </c>
      <c r="I45" s="5">
        <v>45119.093099999998</v>
      </c>
    </row>
    <row r="46" spans="1:9" x14ac:dyDescent="0.25">
      <c r="A46" s="6">
        <v>1993</v>
      </c>
      <c r="B46" s="5">
        <v>1177.01982</v>
      </c>
      <c r="C46" s="5">
        <v>8077.5870000000004</v>
      </c>
      <c r="D46" s="5">
        <v>1153.941</v>
      </c>
      <c r="E46" s="5">
        <v>5962.0285000000003</v>
      </c>
      <c r="F46" s="5">
        <v>17347.579699999998</v>
      </c>
      <c r="G46" s="5">
        <v>9423.8515000000007</v>
      </c>
      <c r="H46" s="5">
        <v>31233.336400000004</v>
      </c>
      <c r="I46" s="5">
        <v>40657.187899999997</v>
      </c>
    </row>
    <row r="47" spans="1:9" x14ac:dyDescent="0.25">
      <c r="A47" s="6">
        <v>1994</v>
      </c>
      <c r="B47" s="5">
        <v>1288.56745</v>
      </c>
      <c r="C47" s="5">
        <v>14078.0802</v>
      </c>
      <c r="D47" s="5">
        <v>6808.2519000000002</v>
      </c>
      <c r="E47" s="5">
        <v>8731.4868999999999</v>
      </c>
      <c r="F47" s="5">
        <v>15539.738800000001</v>
      </c>
      <c r="G47" s="5">
        <v>8269.9105</v>
      </c>
      <c r="H47" s="5">
        <v>25155.913800000006</v>
      </c>
      <c r="I47" s="5">
        <v>33425.8243</v>
      </c>
    </row>
    <row r="48" spans="1:9" x14ac:dyDescent="0.25">
      <c r="A48" s="6">
        <v>1995</v>
      </c>
      <c r="B48" s="5">
        <v>2323.2678799999999</v>
      </c>
      <c r="C48" s="5">
        <v>15885.921100000001</v>
      </c>
      <c r="D48" s="5">
        <v>3769.5406000000003</v>
      </c>
      <c r="E48" s="5">
        <v>8577.6280999999999</v>
      </c>
      <c r="F48" s="5">
        <v>19655.4617</v>
      </c>
      <c r="G48" s="5">
        <v>5269.6639000000005</v>
      </c>
      <c r="H48" s="5">
        <v>22578.778900000001</v>
      </c>
      <c r="I48" s="5">
        <v>27886.907500000001</v>
      </c>
    </row>
    <row r="49" spans="1:9" x14ac:dyDescent="0.25">
      <c r="A49" s="6">
        <v>1996</v>
      </c>
      <c r="B49" s="5">
        <v>2430.9690399999999</v>
      </c>
      <c r="C49" s="5">
        <v>17462.9738</v>
      </c>
      <c r="D49" s="5">
        <v>4423.4404999999997</v>
      </c>
      <c r="E49" s="5">
        <v>9116.1339000000007</v>
      </c>
      <c r="F49" s="5">
        <v>17770.691400000003</v>
      </c>
      <c r="G49" s="5">
        <v>5346.5932999999995</v>
      </c>
      <c r="H49" s="5">
        <v>25425.166699999998</v>
      </c>
      <c r="I49" s="5">
        <v>30771.759999999998</v>
      </c>
    </row>
    <row r="50" spans="1:9" x14ac:dyDescent="0.25">
      <c r="A50" s="6">
        <v>1997</v>
      </c>
      <c r="B50" s="5">
        <v>2169.4090799999999</v>
      </c>
      <c r="C50" s="5">
        <v>16539.821</v>
      </c>
      <c r="D50" s="5">
        <v>6538.9989999999998</v>
      </c>
      <c r="E50" s="5">
        <v>7462.1518000000005</v>
      </c>
      <c r="F50" s="5">
        <v>18539.985400000001</v>
      </c>
      <c r="G50" s="5">
        <v>15539.738800000001</v>
      </c>
      <c r="H50" s="5">
        <v>25348.237300000004</v>
      </c>
      <c r="I50" s="5">
        <v>40849.511399999996</v>
      </c>
    </row>
    <row r="51" spans="1:9" x14ac:dyDescent="0.25">
      <c r="A51" s="6">
        <v>1998</v>
      </c>
      <c r="B51" s="5">
        <v>1807.8409000000001</v>
      </c>
      <c r="C51" s="5">
        <v>16809.073900000003</v>
      </c>
      <c r="D51" s="5">
        <v>5808.1697000000004</v>
      </c>
      <c r="E51" s="5">
        <v>8308.3752000000004</v>
      </c>
      <c r="F51" s="5">
        <v>14693.5154</v>
      </c>
      <c r="G51" s="5">
        <v>27194.542900000004</v>
      </c>
      <c r="H51" s="5">
        <v>25309.7726</v>
      </c>
      <c r="I51" s="5">
        <v>52504.315499999997</v>
      </c>
    </row>
    <row r="52" spans="1:9" x14ac:dyDescent="0.25">
      <c r="A52" s="6">
        <v>1999</v>
      </c>
      <c r="B52" s="5">
        <v>1773.2226700000001</v>
      </c>
      <c r="C52" s="5">
        <v>18309.197199999999</v>
      </c>
      <c r="D52" s="5">
        <v>3269.4994999999999</v>
      </c>
      <c r="E52" s="5">
        <v>8231.4458000000013</v>
      </c>
      <c r="F52" s="5">
        <v>22617.243600000002</v>
      </c>
      <c r="G52" s="5">
        <v>26463.713600000003</v>
      </c>
      <c r="H52" s="5">
        <v>22424.920100000003</v>
      </c>
      <c r="I52" s="5">
        <v>48888.633700000006</v>
      </c>
    </row>
    <row r="53" spans="1:9" x14ac:dyDescent="0.25">
      <c r="A53" s="6">
        <v>2000</v>
      </c>
      <c r="B53" s="5">
        <v>1530.8950600000001</v>
      </c>
      <c r="C53" s="5">
        <v>17270.650300000001</v>
      </c>
      <c r="D53" s="5">
        <v>5231.1992</v>
      </c>
      <c r="E53" s="5">
        <v>9346.9220999999998</v>
      </c>
      <c r="F53" s="5">
        <v>19809.320500000002</v>
      </c>
      <c r="G53" s="5">
        <v>21732.555499999999</v>
      </c>
      <c r="H53" s="5">
        <v>21078.655600000002</v>
      </c>
      <c r="I53" s="5">
        <v>42811.2111</v>
      </c>
    </row>
    <row r="54" spans="1:9" x14ac:dyDescent="0.25">
      <c r="A54" s="6">
        <v>2001</v>
      </c>
      <c r="B54" s="5">
        <v>1015.4680800000001</v>
      </c>
      <c r="C54" s="5">
        <v>17963.014900000002</v>
      </c>
      <c r="D54" s="5">
        <v>4500.3699000000006</v>
      </c>
      <c r="E54" s="5">
        <v>10577.7925</v>
      </c>
      <c r="F54" s="5">
        <v>20270.896900000003</v>
      </c>
      <c r="G54" s="5">
        <v>18501.520700000001</v>
      </c>
      <c r="H54" s="5">
        <v>21386.373199999998</v>
      </c>
      <c r="I54" s="5">
        <v>39926.3586</v>
      </c>
    </row>
    <row r="55" spans="1:9" x14ac:dyDescent="0.25">
      <c r="A55" s="6">
        <v>2002</v>
      </c>
      <c r="B55" s="5">
        <v>900.07398000000001</v>
      </c>
      <c r="C55" s="5">
        <v>20270.896900000003</v>
      </c>
      <c r="D55" s="5">
        <v>5923.5637999999999</v>
      </c>
      <c r="E55" s="5">
        <v>8731.4868999999999</v>
      </c>
      <c r="F55" s="5">
        <v>22001.808400000002</v>
      </c>
      <c r="G55" s="5">
        <v>18732.308900000004</v>
      </c>
      <c r="H55" s="5">
        <v>20578.6145</v>
      </c>
      <c r="I55" s="5">
        <v>39272.458700000003</v>
      </c>
    </row>
    <row r="56" spans="1:9" x14ac:dyDescent="0.25">
      <c r="A56" s="6">
        <v>2003</v>
      </c>
      <c r="B56" s="5">
        <v>769.29399999999998</v>
      </c>
      <c r="C56" s="5">
        <v>20386.291000000001</v>
      </c>
      <c r="D56" s="5">
        <v>5077.3404</v>
      </c>
      <c r="E56" s="5">
        <v>8346.8399000000009</v>
      </c>
      <c r="F56" s="5">
        <v>23963.508100000003</v>
      </c>
      <c r="G56" s="5">
        <v>15347.415300000001</v>
      </c>
      <c r="H56" s="5">
        <v>17539.903200000001</v>
      </c>
      <c r="I56" s="5">
        <v>32887.318500000001</v>
      </c>
    </row>
    <row r="57" spans="1:9" x14ac:dyDescent="0.25">
      <c r="A57" s="6">
        <v>2004</v>
      </c>
      <c r="B57" s="5">
        <v>876.99516000000006</v>
      </c>
      <c r="C57" s="5">
        <v>25425.166699999998</v>
      </c>
      <c r="D57" s="5">
        <v>5077.3404</v>
      </c>
      <c r="E57" s="5">
        <v>10847.045400000001</v>
      </c>
      <c r="F57" s="5">
        <v>19270.814699999999</v>
      </c>
      <c r="G57" s="5">
        <v>14424.262500000001</v>
      </c>
      <c r="H57" s="5">
        <v>22194.131900000004</v>
      </c>
      <c r="I57" s="5">
        <v>36618.394399999997</v>
      </c>
    </row>
    <row r="58" spans="1:9" x14ac:dyDescent="0.25">
      <c r="A58" s="6">
        <v>2005</v>
      </c>
      <c r="B58" s="5">
        <v>1034.7004300000001</v>
      </c>
      <c r="C58" s="5">
        <v>25194.378499999999</v>
      </c>
      <c r="D58" s="5">
        <v>7885.2635</v>
      </c>
      <c r="E58" s="5">
        <v>10500.8631</v>
      </c>
      <c r="F58" s="5">
        <v>22424.920100000003</v>
      </c>
      <c r="G58" s="5">
        <v>11193.227700000001</v>
      </c>
      <c r="H58" s="5">
        <v>24886.660900000003</v>
      </c>
      <c r="I58" s="5">
        <v>36079.888599999998</v>
      </c>
    </row>
    <row r="59" spans="1:9" x14ac:dyDescent="0.25">
      <c r="A59" s="6">
        <v>2006</v>
      </c>
      <c r="B59" s="5">
        <v>1580.8991700000001</v>
      </c>
      <c r="C59" s="5">
        <v>24925.125600000003</v>
      </c>
      <c r="D59" s="5">
        <v>7192.8989000000001</v>
      </c>
      <c r="E59" s="5">
        <v>10731.651300000001</v>
      </c>
      <c r="F59" s="5">
        <v>19886.249900000003</v>
      </c>
      <c r="G59" s="5">
        <v>11193.227700000001</v>
      </c>
      <c r="H59" s="5">
        <v>29810.142500000002</v>
      </c>
      <c r="I59" s="5">
        <v>41003.370200000005</v>
      </c>
    </row>
    <row r="60" spans="1:9" x14ac:dyDescent="0.25">
      <c r="A60" s="6">
        <v>2007</v>
      </c>
      <c r="B60" s="5">
        <v>1742.4509100000002</v>
      </c>
      <c r="C60" s="5">
        <v>20809.402699999999</v>
      </c>
      <c r="D60" s="5">
        <v>5692.7756000000008</v>
      </c>
      <c r="E60" s="5">
        <v>7115.9695000000002</v>
      </c>
      <c r="F60" s="5">
        <v>17501.4385</v>
      </c>
      <c r="G60" s="5">
        <v>12000.9864</v>
      </c>
      <c r="H60" s="5">
        <v>31233.336400000004</v>
      </c>
      <c r="I60" s="5">
        <v>43234.322800000002</v>
      </c>
    </row>
    <row r="61" spans="1:9" x14ac:dyDescent="0.25">
      <c r="A61" s="6">
        <v>2008</v>
      </c>
      <c r="B61" s="5">
        <v>1500.1233</v>
      </c>
      <c r="C61" s="5">
        <v>21963.343699999998</v>
      </c>
      <c r="D61" s="5">
        <v>6615.9284000000007</v>
      </c>
      <c r="E61" s="5">
        <v>7846.7988000000005</v>
      </c>
      <c r="F61" s="5">
        <v>19732.391100000001</v>
      </c>
      <c r="G61" s="5">
        <v>10385.468999999999</v>
      </c>
      <c r="H61" s="5">
        <v>31925.701000000001</v>
      </c>
      <c r="I61" s="5">
        <v>42311.17</v>
      </c>
    </row>
    <row r="62" spans="1:9" x14ac:dyDescent="0.25">
      <c r="A62" s="6">
        <v>2009</v>
      </c>
      <c r="B62" s="5">
        <v>1427.0403700000002</v>
      </c>
      <c r="C62" s="5">
        <v>22655.708300000002</v>
      </c>
      <c r="D62" s="5">
        <v>9039.2044999999998</v>
      </c>
      <c r="E62" s="5">
        <v>6769.7871999999998</v>
      </c>
      <c r="F62" s="5">
        <v>19001.561799999999</v>
      </c>
      <c r="G62" s="5">
        <v>10308.5396</v>
      </c>
      <c r="H62" s="5">
        <v>32618.065600000002</v>
      </c>
      <c r="I62" s="5">
        <v>42888.140500000001</v>
      </c>
    </row>
    <row r="63" spans="1:9" x14ac:dyDescent="0.25">
      <c r="A63" s="6">
        <v>2010</v>
      </c>
      <c r="B63" s="5">
        <v>1627.05681</v>
      </c>
      <c r="C63" s="5">
        <v>21270.9791</v>
      </c>
      <c r="D63" s="5">
        <v>8885.3457000000017</v>
      </c>
      <c r="E63" s="5">
        <v>6231.2814000000008</v>
      </c>
      <c r="F63" s="5">
        <v>17039.862100000002</v>
      </c>
      <c r="G63" s="5">
        <v>9500.7808999999997</v>
      </c>
      <c r="H63" s="5">
        <v>33271.965499999998</v>
      </c>
      <c r="I63" s="5">
        <v>42811.2111</v>
      </c>
    </row>
    <row r="64" spans="1:9" x14ac:dyDescent="0.25">
      <c r="A64" s="6">
        <v>2011</v>
      </c>
      <c r="B64" s="5">
        <v>1534.74153</v>
      </c>
      <c r="C64" s="5">
        <v>20924.7968</v>
      </c>
      <c r="D64" s="5">
        <v>6423.6049000000003</v>
      </c>
      <c r="E64" s="5">
        <v>7616.0106000000005</v>
      </c>
      <c r="F64" s="5">
        <v>19578.532299999999</v>
      </c>
      <c r="G64" s="5">
        <v>8577.6280999999999</v>
      </c>
      <c r="H64" s="5">
        <v>34541.300600000002</v>
      </c>
      <c r="I64" s="5">
        <v>43118.928700000004</v>
      </c>
    </row>
    <row r="65" spans="1:9" x14ac:dyDescent="0.25">
      <c r="A65" s="6">
        <v>2012</v>
      </c>
      <c r="B65" s="5">
        <v>1596.2850500000002</v>
      </c>
      <c r="C65" s="5">
        <v>21617.161400000001</v>
      </c>
      <c r="D65" s="5">
        <v>6923.6459999999997</v>
      </c>
      <c r="E65" s="5">
        <v>8269.9105</v>
      </c>
      <c r="F65" s="5">
        <v>19040.0265</v>
      </c>
      <c r="G65" s="5">
        <v>8962.2750999999989</v>
      </c>
      <c r="H65" s="5">
        <v>37541.547200000001</v>
      </c>
      <c r="I65" s="5">
        <v>46503.822300000007</v>
      </c>
    </row>
    <row r="66" spans="1:9" x14ac:dyDescent="0.25">
      <c r="A66" s="6">
        <v>2013</v>
      </c>
      <c r="B66" s="5">
        <v>1792.4550200000001</v>
      </c>
      <c r="C66" s="5">
        <v>22078.737799999999</v>
      </c>
      <c r="D66" s="5">
        <v>7269.828300000001</v>
      </c>
      <c r="E66" s="5">
        <v>8962.2750999999989</v>
      </c>
      <c r="F66" s="5">
        <v>16385.962200000002</v>
      </c>
      <c r="G66" s="5">
        <v>8192.9811000000009</v>
      </c>
      <c r="H66" s="5">
        <v>43503.575700000001</v>
      </c>
      <c r="I66" s="5">
        <v>51696.556800000006</v>
      </c>
    </row>
    <row r="67" spans="1:9" x14ac:dyDescent="0.25">
      <c r="A67" s="6">
        <v>2014</v>
      </c>
      <c r="B67" s="5">
        <v>1880.9238300000002</v>
      </c>
      <c r="C67" s="5">
        <v>21732.555499999999</v>
      </c>
      <c r="D67" s="5">
        <v>7692.94</v>
      </c>
      <c r="E67" s="5">
        <v>7885.2635</v>
      </c>
      <c r="F67" s="5">
        <v>19424.673500000001</v>
      </c>
      <c r="G67" s="5">
        <v>7192.8989000000001</v>
      </c>
      <c r="H67" s="5">
        <v>43849.758000000002</v>
      </c>
      <c r="I67" s="5">
        <v>51042.656900000002</v>
      </c>
    </row>
    <row r="68" spans="1:9" x14ac:dyDescent="0.25">
      <c r="A68" s="6">
        <v>2015</v>
      </c>
      <c r="B68" s="5">
        <v>1284.7209800000001</v>
      </c>
      <c r="C68" s="5">
        <v>24694.337400000004</v>
      </c>
      <c r="D68" s="5">
        <v>9885.4279000000006</v>
      </c>
      <c r="E68" s="5">
        <v>7539.0812000000005</v>
      </c>
      <c r="F68" s="5">
        <v>18232.267800000001</v>
      </c>
      <c r="G68" s="5">
        <v>5500.4521000000004</v>
      </c>
      <c r="H68" s="5">
        <v>46580.751700000001</v>
      </c>
      <c r="I68" s="5">
        <v>52119.6685</v>
      </c>
    </row>
    <row r="69" spans="1:9" x14ac:dyDescent="0.25">
      <c r="A69" s="6">
        <v>2016</v>
      </c>
      <c r="B69" s="5">
        <v>1123.1692399999999</v>
      </c>
      <c r="C69" s="5">
        <v>19501.602900000002</v>
      </c>
      <c r="D69" s="5">
        <v>6615.9284000000007</v>
      </c>
      <c r="E69" s="5">
        <v>7231.3636000000006</v>
      </c>
      <c r="F69" s="5">
        <v>16039.7799</v>
      </c>
      <c r="G69" s="5">
        <v>6423.6049000000003</v>
      </c>
      <c r="H69" s="5">
        <v>49234.815999999999</v>
      </c>
      <c r="I69" s="5">
        <v>55619.956200000001</v>
      </c>
    </row>
    <row r="70" spans="1:9" x14ac:dyDescent="0.25">
      <c r="A70" s="6">
        <v>2017</v>
      </c>
      <c r="B70" s="5">
        <v>938.53868</v>
      </c>
      <c r="C70" s="5">
        <v>16193.638700000001</v>
      </c>
      <c r="D70" s="5">
        <v>5385.058</v>
      </c>
      <c r="E70" s="5">
        <v>5385.058</v>
      </c>
      <c r="F70" s="5">
        <v>17501.4385</v>
      </c>
      <c r="G70" s="5">
        <v>6846.7166000000007</v>
      </c>
      <c r="H70" s="5">
        <v>47657.763300000006</v>
      </c>
      <c r="I70" s="5">
        <v>54504.479900000006</v>
      </c>
    </row>
    <row r="71" spans="1:9" x14ac:dyDescent="0.25">
      <c r="A71" s="6">
        <v>2018</v>
      </c>
      <c r="B71" s="5">
        <v>634.66755000000001</v>
      </c>
      <c r="C71" s="5">
        <v>15962.8505</v>
      </c>
      <c r="D71" s="5">
        <v>5346.5932999999995</v>
      </c>
      <c r="E71" s="5">
        <v>4269.5817000000006</v>
      </c>
      <c r="F71" s="5">
        <v>19386.2088</v>
      </c>
      <c r="G71" s="5">
        <v>7423.687100000001</v>
      </c>
      <c r="H71" s="5">
        <v>42772.746399999996</v>
      </c>
      <c r="I71" s="5">
        <v>50196.433499999999</v>
      </c>
    </row>
    <row r="72" spans="1:9" x14ac:dyDescent="0.25">
      <c r="A72" s="6">
        <v>2019</v>
      </c>
      <c r="B72" s="5">
        <v>65.389990000000012</v>
      </c>
      <c r="C72" s="5">
        <v>16501.356299999999</v>
      </c>
      <c r="D72" s="5">
        <v>4500.3699000000006</v>
      </c>
      <c r="E72" s="5" t="e">
        <v>#N/A</v>
      </c>
      <c r="F72" s="5">
        <v>16616.750400000001</v>
      </c>
      <c r="G72" s="5">
        <v>6731.3225000000002</v>
      </c>
      <c r="H72" s="5">
        <v>43503.575700000001</v>
      </c>
      <c r="I72" s="5">
        <v>50273.3629</v>
      </c>
    </row>
    <row r="73" spans="1:9" x14ac:dyDescent="0.25">
      <c r="A73" s="6">
        <v>2020</v>
      </c>
      <c r="B73" s="5" t="e">
        <v>#N/A</v>
      </c>
      <c r="C73" s="5">
        <v>15232.021200000001</v>
      </c>
      <c r="D73" s="5">
        <v>3808.0053000000003</v>
      </c>
      <c r="E73" s="5">
        <v>4038.7935000000002</v>
      </c>
      <c r="F73" s="5">
        <v>18693.8442</v>
      </c>
      <c r="G73" s="5">
        <v>9308.4574000000011</v>
      </c>
      <c r="H73" s="5">
        <v>41118.764300000003</v>
      </c>
      <c r="I73" s="5">
        <v>50388.756999999998</v>
      </c>
    </row>
    <row r="74" spans="1:9" x14ac:dyDescent="0.25">
      <c r="A74" s="6">
        <v>2021</v>
      </c>
      <c r="B74" s="5">
        <v>7.6929400000000001</v>
      </c>
      <c r="C74" s="5">
        <v>15885.921100000001</v>
      </c>
      <c r="D74" s="5">
        <v>2884.8525</v>
      </c>
      <c r="E74" s="5">
        <v>3154.1053999999999</v>
      </c>
      <c r="F74" s="5">
        <v>17078.326800000003</v>
      </c>
      <c r="G74" s="5">
        <v>12770.280400000001</v>
      </c>
      <c r="H74" s="5">
        <v>41734.199500000002</v>
      </c>
      <c r="I74" s="5">
        <v>54504.479900000006</v>
      </c>
    </row>
    <row r="75" spans="1:9" x14ac:dyDescent="0.25">
      <c r="A75" s="6">
        <v>2022</v>
      </c>
      <c r="B75" s="5">
        <v>73.082930000000005</v>
      </c>
      <c r="C75" s="5">
        <v>12347.168700000002</v>
      </c>
      <c r="D75" s="5">
        <v>961.61749999999995</v>
      </c>
      <c r="E75" s="5">
        <v>1692.4467999999999</v>
      </c>
      <c r="F75" s="5">
        <v>17078.326800000003</v>
      </c>
      <c r="G75" s="5">
        <v>15655.132900000001</v>
      </c>
      <c r="H75" s="5">
        <v>39387.852800000008</v>
      </c>
      <c r="I75" s="5">
        <v>55042.985700000005</v>
      </c>
    </row>
    <row r="76" spans="1:9" x14ac:dyDescent="0.25">
      <c r="A76" s="6">
        <v>2023</v>
      </c>
      <c r="B76" s="5">
        <v>19.232350000000004</v>
      </c>
      <c r="C76" s="5">
        <v>12308.704</v>
      </c>
      <c r="D76" s="5">
        <v>538.50580000000002</v>
      </c>
      <c r="E76" s="5">
        <v>2269.4173000000001</v>
      </c>
      <c r="F76" s="5">
        <v>16886.0033</v>
      </c>
      <c r="G76" s="5">
        <v>16193.638700000001</v>
      </c>
      <c r="H76" s="5">
        <v>42311.17</v>
      </c>
      <c r="I76" s="5">
        <v>58504.808700000001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B47A-91E9-4F21-96DB-DFEC2E52D449}">
  <dimension ref="A1:J52"/>
  <sheetViews>
    <sheetView topLeftCell="A2" workbookViewId="0">
      <selection sqref="A1:J52"/>
    </sheetView>
  </sheetViews>
  <sheetFormatPr defaultRowHeight="15" x14ac:dyDescent="0.25"/>
  <cols>
    <col min="1" max="1" width="10.7109375" customWidth="1"/>
    <col min="2" max="10" width="30.7109375" customWidth="1"/>
  </cols>
  <sheetData>
    <row r="1" spans="1:10" ht="75" x14ac:dyDescent="0.25">
      <c r="A1" s="8" t="s">
        <v>0</v>
      </c>
      <c r="B1" s="7" t="s">
        <v>71</v>
      </c>
      <c r="C1" s="7" t="s">
        <v>72</v>
      </c>
      <c r="D1" s="7" t="s">
        <v>73</v>
      </c>
      <c r="E1" s="7" t="s">
        <v>74</v>
      </c>
      <c r="F1" s="7" t="s">
        <v>75</v>
      </c>
      <c r="G1" s="7" t="s">
        <v>76</v>
      </c>
      <c r="H1" s="7" t="s">
        <v>77</v>
      </c>
      <c r="I1" s="7" t="s">
        <v>78</v>
      </c>
      <c r="J1" s="7" t="s">
        <v>79</v>
      </c>
    </row>
    <row r="2" spans="1:10" x14ac:dyDescent="0.25">
      <c r="A2" s="6">
        <v>1973</v>
      </c>
      <c r="B2" s="6">
        <v>823529000</v>
      </c>
      <c r="C2" s="6">
        <v>198720000</v>
      </c>
      <c r="D2" s="6">
        <v>20098000</v>
      </c>
      <c r="E2" s="6">
        <v>1559000</v>
      </c>
      <c r="F2" s="6">
        <v>242283000</v>
      </c>
      <c r="G2" s="6">
        <v>263940000</v>
      </c>
      <c r="H2" s="6" t="e">
        <v>#N/A</v>
      </c>
      <c r="I2" s="6" t="e">
        <v>#N/A</v>
      </c>
      <c r="J2" s="6">
        <v>1286189000</v>
      </c>
    </row>
    <row r="3" spans="1:10" x14ac:dyDescent="0.25">
      <c r="A3" s="6">
        <v>1974</v>
      </c>
      <c r="B3" s="6">
        <v>811700000</v>
      </c>
      <c r="C3" s="6">
        <v>186587000</v>
      </c>
      <c r="D3" s="6">
        <v>22745000</v>
      </c>
      <c r="E3" s="6">
        <v>1922000</v>
      </c>
      <c r="F3" s="6">
        <v>228099000</v>
      </c>
      <c r="G3" s="6">
        <v>252766000</v>
      </c>
      <c r="H3" s="6" t="e">
        <v>#N/A</v>
      </c>
      <c r="I3" s="6" t="e">
        <v>#N/A</v>
      </c>
      <c r="J3" s="6">
        <v>1251054000</v>
      </c>
    </row>
    <row r="4" spans="1:10" x14ac:dyDescent="0.25">
      <c r="A4" s="6">
        <v>1975</v>
      </c>
      <c r="B4" s="6">
        <v>835650000</v>
      </c>
      <c r="C4" s="6">
        <v>171773000</v>
      </c>
      <c r="D4" s="6">
        <v>16674000</v>
      </c>
      <c r="E4" s="6">
        <v>216000</v>
      </c>
      <c r="F4" s="6">
        <v>220581000</v>
      </c>
      <c r="G4" s="6">
        <v>237470000</v>
      </c>
      <c r="H4" s="6" t="e">
        <v>#N/A</v>
      </c>
      <c r="I4" s="6" t="e">
        <v>#N/A</v>
      </c>
      <c r="J4" s="6">
        <v>1244893000</v>
      </c>
    </row>
    <row r="5" spans="1:10" x14ac:dyDescent="0.25">
      <c r="A5" s="6">
        <v>1976</v>
      </c>
      <c r="B5" s="6">
        <v>924524000</v>
      </c>
      <c r="C5" s="6">
        <v>167105000</v>
      </c>
      <c r="D5" s="6">
        <v>17910000</v>
      </c>
      <c r="E5" s="6">
        <v>209000</v>
      </c>
      <c r="F5" s="6">
        <v>242702000</v>
      </c>
      <c r="G5" s="6">
        <v>260821000.00000003</v>
      </c>
      <c r="H5" s="6" t="e">
        <v>#N/A</v>
      </c>
      <c r="I5" s="6" t="e">
        <v>#N/A</v>
      </c>
      <c r="J5" s="6">
        <v>1352449000</v>
      </c>
    </row>
    <row r="6" spans="1:10" x14ac:dyDescent="0.25">
      <c r="A6" s="6">
        <v>1977</v>
      </c>
      <c r="B6" s="6">
        <v>976055000</v>
      </c>
      <c r="C6" s="6">
        <v>174104000</v>
      </c>
      <c r="D6" s="6">
        <v>20864000</v>
      </c>
      <c r="E6" s="6">
        <v>300000</v>
      </c>
      <c r="F6" s="6">
        <v>271402000</v>
      </c>
      <c r="G6" s="6">
        <v>292566000</v>
      </c>
      <c r="H6" s="6" t="e">
        <v>#N/A</v>
      </c>
      <c r="I6" s="6" t="e">
        <v>#N/A</v>
      </c>
      <c r="J6" s="6">
        <v>1442726000</v>
      </c>
    </row>
    <row r="7" spans="1:10" x14ac:dyDescent="0.25">
      <c r="A7" s="6">
        <v>1978</v>
      </c>
      <c r="B7" s="6">
        <v>973796000</v>
      </c>
      <c r="C7" s="6">
        <v>174795000</v>
      </c>
      <c r="D7" s="6">
        <v>20348000</v>
      </c>
      <c r="E7" s="6">
        <v>1225000</v>
      </c>
      <c r="F7" s="6">
        <v>277752000</v>
      </c>
      <c r="G7" s="6">
        <v>299325000</v>
      </c>
      <c r="H7" s="6" t="e">
        <v>#N/A</v>
      </c>
      <c r="I7" s="6" t="e">
        <v>#N/A</v>
      </c>
      <c r="J7" s="6">
        <v>1447916000</v>
      </c>
    </row>
    <row r="8" spans="1:10" x14ac:dyDescent="0.25">
      <c r="A8" s="6">
        <v>1979</v>
      </c>
      <c r="B8" s="6">
        <v>1070969000</v>
      </c>
      <c r="C8" s="6">
        <v>191545000</v>
      </c>
      <c r="D8" s="6">
        <v>13134000</v>
      </c>
      <c r="E8" s="6">
        <v>824000</v>
      </c>
      <c r="F8" s="6">
        <v>232565000</v>
      </c>
      <c r="G8" s="6">
        <v>246524000</v>
      </c>
      <c r="H8" s="6" t="e">
        <v>#N/A</v>
      </c>
      <c r="I8" s="6" t="e">
        <v>#N/A</v>
      </c>
      <c r="J8" s="6">
        <v>1509037000</v>
      </c>
    </row>
    <row r="9" spans="1:10" x14ac:dyDescent="0.25">
      <c r="A9" s="6">
        <v>1980</v>
      </c>
      <c r="B9" s="6">
        <v>1153029000</v>
      </c>
      <c r="C9" s="6">
        <v>200316000</v>
      </c>
      <c r="D9" s="6">
        <v>12462000</v>
      </c>
      <c r="E9" s="6">
        <v>551000</v>
      </c>
      <c r="F9" s="6">
        <v>184673000</v>
      </c>
      <c r="G9" s="6">
        <v>197686000</v>
      </c>
      <c r="H9" s="6" t="e">
        <v>#N/A</v>
      </c>
      <c r="I9" s="6" t="e">
        <v>#N/A</v>
      </c>
      <c r="J9" s="6">
        <v>1551030000</v>
      </c>
    </row>
    <row r="10" spans="1:10" x14ac:dyDescent="0.25">
      <c r="A10" s="6">
        <v>1981</v>
      </c>
      <c r="B10" s="6">
        <v>1196855000</v>
      </c>
      <c r="C10" s="6">
        <v>197788000</v>
      </c>
      <c r="D10" s="6">
        <v>9162000</v>
      </c>
      <c r="E10" s="6">
        <v>427000</v>
      </c>
      <c r="F10" s="6">
        <v>155702000</v>
      </c>
      <c r="G10" s="6">
        <v>165291000</v>
      </c>
      <c r="H10" s="6" t="e">
        <v>#N/A</v>
      </c>
      <c r="I10" s="6" t="e">
        <v>#N/A</v>
      </c>
      <c r="J10" s="6">
        <v>1559934000</v>
      </c>
    </row>
    <row r="11" spans="1:10" x14ac:dyDescent="0.25">
      <c r="A11" s="6">
        <v>1982</v>
      </c>
      <c r="B11" s="6">
        <v>1196730000</v>
      </c>
      <c r="C11" s="6">
        <v>175599000</v>
      </c>
      <c r="D11" s="6">
        <v>6595000</v>
      </c>
      <c r="E11" s="6">
        <v>459000</v>
      </c>
      <c r="F11" s="6">
        <v>110679000</v>
      </c>
      <c r="G11" s="6">
        <v>117733000</v>
      </c>
      <c r="H11" s="6" t="e">
        <v>#N/A</v>
      </c>
      <c r="I11" s="6" t="e">
        <v>#N/A</v>
      </c>
      <c r="J11" s="6">
        <v>1490063000</v>
      </c>
    </row>
    <row r="12" spans="1:10" x14ac:dyDescent="0.25">
      <c r="A12" s="6">
        <v>1983</v>
      </c>
      <c r="B12" s="6">
        <v>1256694000</v>
      </c>
      <c r="C12" s="6">
        <v>157594000</v>
      </c>
      <c r="D12" s="6">
        <v>7113000</v>
      </c>
      <c r="E12" s="6">
        <v>804000</v>
      </c>
      <c r="F12" s="6">
        <v>108106000</v>
      </c>
      <c r="G12" s="6">
        <v>116024000</v>
      </c>
      <c r="H12" s="6" t="e">
        <v>#N/A</v>
      </c>
      <c r="I12" s="6" t="e">
        <v>#N/A</v>
      </c>
      <c r="J12" s="6">
        <v>1530312000</v>
      </c>
    </row>
    <row r="13" spans="1:10" x14ac:dyDescent="0.25">
      <c r="A13" s="6">
        <v>1984</v>
      </c>
      <c r="B13" s="6">
        <v>1333440000</v>
      </c>
      <c r="C13" s="6">
        <v>169588000</v>
      </c>
      <c r="D13" s="6">
        <v>6544000</v>
      </c>
      <c r="E13" s="6">
        <v>774000</v>
      </c>
      <c r="F13" s="6">
        <v>89365000</v>
      </c>
      <c r="G13" s="6">
        <v>96683000</v>
      </c>
      <c r="H13" s="6" t="e">
        <v>#N/A</v>
      </c>
      <c r="I13" s="6" t="e">
        <v>#N/A</v>
      </c>
      <c r="J13" s="6">
        <v>1599711000</v>
      </c>
    </row>
    <row r="14" spans="1:10" x14ac:dyDescent="0.25">
      <c r="A14" s="6">
        <v>1985</v>
      </c>
      <c r="B14" s="6">
        <v>1383158000</v>
      </c>
      <c r="C14" s="6">
        <v>166191000</v>
      </c>
      <c r="D14" s="6">
        <v>6305000</v>
      </c>
      <c r="E14" s="6">
        <v>712000</v>
      </c>
      <c r="F14" s="6">
        <v>74961000</v>
      </c>
      <c r="G14" s="6">
        <v>81978000</v>
      </c>
      <c r="H14" s="6" t="e">
        <v>#N/A</v>
      </c>
      <c r="I14" s="6" t="e">
        <v>#N/A</v>
      </c>
      <c r="J14" s="6">
        <v>1631327000</v>
      </c>
    </row>
    <row r="15" spans="1:10" x14ac:dyDescent="0.25">
      <c r="A15" s="6">
        <v>1986</v>
      </c>
      <c r="B15" s="6">
        <v>1373790000</v>
      </c>
      <c r="C15" s="6">
        <v>141579000</v>
      </c>
      <c r="D15" s="6">
        <v>6172000</v>
      </c>
      <c r="E15" s="6">
        <v>962000</v>
      </c>
      <c r="F15" s="6">
        <v>102050000</v>
      </c>
      <c r="G15" s="6">
        <v>109183000</v>
      </c>
      <c r="H15" s="6" t="e">
        <v>#N/A</v>
      </c>
      <c r="I15" s="6" t="e">
        <v>#N/A</v>
      </c>
      <c r="J15" s="6">
        <v>1624552000</v>
      </c>
    </row>
    <row r="16" spans="1:10" x14ac:dyDescent="0.25">
      <c r="A16" s="6">
        <v>1987</v>
      </c>
      <c r="B16" s="6">
        <v>1443194000</v>
      </c>
      <c r="C16" s="6">
        <v>154602000</v>
      </c>
      <c r="D16" s="6">
        <v>6620000</v>
      </c>
      <c r="E16" s="6">
        <v>1069000</v>
      </c>
      <c r="F16" s="6">
        <v>86874000</v>
      </c>
      <c r="G16" s="6">
        <v>94563000</v>
      </c>
      <c r="H16" s="6" t="e">
        <v>#N/A</v>
      </c>
      <c r="I16" s="6" t="e">
        <v>#N/A</v>
      </c>
      <c r="J16" s="6">
        <v>1692358000</v>
      </c>
    </row>
    <row r="17" spans="1:10" x14ac:dyDescent="0.25">
      <c r="A17" s="6">
        <v>1988</v>
      </c>
      <c r="B17" s="6">
        <v>1507543000</v>
      </c>
      <c r="C17" s="6">
        <v>142763000</v>
      </c>
      <c r="D17" s="6">
        <v>8086000</v>
      </c>
      <c r="E17" s="6">
        <v>1258000</v>
      </c>
      <c r="F17" s="6">
        <v>108268000</v>
      </c>
      <c r="G17" s="6">
        <v>117611000</v>
      </c>
      <c r="H17" s="6" t="e">
        <v>#N/A</v>
      </c>
      <c r="I17" s="6" t="e">
        <v>#N/A</v>
      </c>
      <c r="J17" s="6">
        <v>1767917000</v>
      </c>
    </row>
    <row r="18" spans="1:10" x14ac:dyDescent="0.25">
      <c r="A18" s="6">
        <v>1989</v>
      </c>
      <c r="B18" s="6">
        <v>1534865000</v>
      </c>
      <c r="C18" s="6">
        <v>168210000</v>
      </c>
      <c r="D18" s="6">
        <v>11268000</v>
      </c>
      <c r="E18" s="6">
        <v>1591000</v>
      </c>
      <c r="F18" s="6">
        <v>115280000</v>
      </c>
      <c r="G18" s="6">
        <v>128139000.00000001</v>
      </c>
      <c r="H18" s="6">
        <v>363000</v>
      </c>
      <c r="I18" s="6">
        <v>4366000</v>
      </c>
      <c r="J18" s="6">
        <v>1835942000</v>
      </c>
    </row>
    <row r="19" spans="1:10" x14ac:dyDescent="0.25">
      <c r="A19" s="6">
        <v>1990</v>
      </c>
      <c r="B19" s="6">
        <v>1546633000</v>
      </c>
      <c r="C19" s="6">
        <v>175419000</v>
      </c>
      <c r="D19" s="6">
        <v>7137000</v>
      </c>
      <c r="E19" s="6">
        <v>3101000</v>
      </c>
      <c r="F19" s="6">
        <v>87301000</v>
      </c>
      <c r="G19" s="6">
        <v>97539000</v>
      </c>
      <c r="H19" s="6">
        <v>384000</v>
      </c>
      <c r="I19" s="6">
        <v>5795000</v>
      </c>
      <c r="J19" s="6">
        <v>1825770000</v>
      </c>
    </row>
    <row r="20" spans="1:10" x14ac:dyDescent="0.25">
      <c r="A20" s="6">
        <v>1991</v>
      </c>
      <c r="B20" s="6">
        <v>1547351000</v>
      </c>
      <c r="C20" s="6">
        <v>178944000</v>
      </c>
      <c r="D20" s="6">
        <v>6186000</v>
      </c>
      <c r="E20" s="6">
        <v>2995000</v>
      </c>
      <c r="F20" s="6">
        <v>81498000</v>
      </c>
      <c r="G20" s="6">
        <v>90679000</v>
      </c>
      <c r="H20" s="6">
        <v>398000</v>
      </c>
      <c r="I20" s="6">
        <v>7207000</v>
      </c>
      <c r="J20" s="6">
        <v>1824579000</v>
      </c>
    </row>
    <row r="21" spans="1:10" x14ac:dyDescent="0.25">
      <c r="A21" s="6">
        <v>1992</v>
      </c>
      <c r="B21" s="6">
        <v>1568513000</v>
      </c>
      <c r="C21" s="6">
        <v>186051000</v>
      </c>
      <c r="D21" s="6">
        <v>5438000</v>
      </c>
      <c r="E21" s="6">
        <v>4596000</v>
      </c>
      <c r="F21" s="6">
        <v>65494000</v>
      </c>
      <c r="G21" s="6">
        <v>75528000</v>
      </c>
      <c r="H21" s="6">
        <v>400000</v>
      </c>
      <c r="I21" s="6">
        <v>8476000</v>
      </c>
      <c r="J21" s="6">
        <v>1838968000</v>
      </c>
    </row>
    <row r="22" spans="1:10" x14ac:dyDescent="0.25">
      <c r="A22" s="6">
        <v>1993</v>
      </c>
      <c r="B22" s="6">
        <v>1631779000</v>
      </c>
      <c r="C22" s="6">
        <v>187558000</v>
      </c>
      <c r="D22" s="6">
        <v>6397000</v>
      </c>
      <c r="E22" s="6">
        <v>8031000.0000000009</v>
      </c>
      <c r="F22" s="6">
        <v>71988000</v>
      </c>
      <c r="G22" s="6">
        <v>86416000</v>
      </c>
      <c r="H22" s="6">
        <v>415000</v>
      </c>
      <c r="I22" s="6">
        <v>8592000</v>
      </c>
      <c r="J22" s="6">
        <v>1914761000</v>
      </c>
    </row>
    <row r="23" spans="1:10" x14ac:dyDescent="0.25">
      <c r="A23" s="6">
        <v>1994</v>
      </c>
      <c r="B23" s="6">
        <v>1637942000</v>
      </c>
      <c r="C23" s="6">
        <v>210876000</v>
      </c>
      <c r="D23" s="6">
        <v>8872000</v>
      </c>
      <c r="E23" s="6">
        <v>7119000</v>
      </c>
      <c r="F23" s="6">
        <v>65256000</v>
      </c>
      <c r="G23" s="6">
        <v>81247000</v>
      </c>
      <c r="H23" s="6">
        <v>384000</v>
      </c>
      <c r="I23" s="6">
        <v>9323000</v>
      </c>
      <c r="J23" s="6">
        <v>1939772000</v>
      </c>
    </row>
    <row r="24" spans="1:10" x14ac:dyDescent="0.25">
      <c r="A24" s="6">
        <v>1995</v>
      </c>
      <c r="B24" s="6">
        <v>1659996000</v>
      </c>
      <c r="C24" s="6">
        <v>228248000</v>
      </c>
      <c r="D24" s="6">
        <v>7986000</v>
      </c>
      <c r="E24" s="6">
        <v>8226000.0000000009</v>
      </c>
      <c r="F24" s="6">
        <v>42501000</v>
      </c>
      <c r="G24" s="6">
        <v>58712000</v>
      </c>
      <c r="H24" s="6">
        <v>329000</v>
      </c>
      <c r="I24" s="6">
        <v>10008000</v>
      </c>
      <c r="J24" s="6">
        <v>1957293000</v>
      </c>
    </row>
    <row r="25" spans="1:10" x14ac:dyDescent="0.25">
      <c r="A25" s="6">
        <v>1996</v>
      </c>
      <c r="B25" s="6">
        <v>1751495000</v>
      </c>
      <c r="C25" s="6">
        <v>204929000</v>
      </c>
      <c r="D25" s="6">
        <v>8083000</v>
      </c>
      <c r="E25" s="6">
        <v>8125999.9999999991</v>
      </c>
      <c r="F25" s="6">
        <v>47188000</v>
      </c>
      <c r="G25" s="6">
        <v>63397000</v>
      </c>
      <c r="H25" s="6">
        <v>360000</v>
      </c>
      <c r="I25" s="6">
        <v>9926000</v>
      </c>
      <c r="J25" s="6">
        <v>2030106000</v>
      </c>
    </row>
    <row r="26" spans="1:10" x14ac:dyDescent="0.25">
      <c r="A26" s="6">
        <v>1997</v>
      </c>
      <c r="B26" s="6">
        <v>1795994000</v>
      </c>
      <c r="C26" s="6">
        <v>218886000</v>
      </c>
      <c r="D26" s="6">
        <v>8173000</v>
      </c>
      <c r="E26" s="6">
        <v>10371000</v>
      </c>
      <c r="F26" s="6">
        <v>53664000</v>
      </c>
      <c r="G26" s="6">
        <v>72208000</v>
      </c>
      <c r="H26" s="6">
        <v>374000</v>
      </c>
      <c r="I26" s="6">
        <v>10330000</v>
      </c>
      <c r="J26" s="6">
        <v>2097793000.0000002</v>
      </c>
    </row>
    <row r="27" spans="1:10" x14ac:dyDescent="0.25">
      <c r="A27" s="6">
        <v>1998</v>
      </c>
      <c r="B27" s="6">
        <v>1826963000</v>
      </c>
      <c r="C27" s="6">
        <v>247692000</v>
      </c>
      <c r="D27" s="6">
        <v>10027000</v>
      </c>
      <c r="E27" s="6">
        <v>12617000</v>
      </c>
      <c r="F27" s="6">
        <v>78620000</v>
      </c>
      <c r="G27" s="6">
        <v>101264000</v>
      </c>
      <c r="H27" s="6">
        <v>375000</v>
      </c>
      <c r="I27" s="6">
        <v>10164000</v>
      </c>
      <c r="J27" s="6">
        <v>2186458000</v>
      </c>
    </row>
    <row r="28" spans="1:10" x14ac:dyDescent="0.25">
      <c r="A28" s="6">
        <v>1999</v>
      </c>
      <c r="B28" s="6">
        <v>1835150000</v>
      </c>
      <c r="C28" s="6">
        <v>259911999.99999997</v>
      </c>
      <c r="D28" s="6">
        <v>10353000</v>
      </c>
      <c r="E28" s="6">
        <v>11487000</v>
      </c>
      <c r="F28" s="6">
        <v>71994000</v>
      </c>
      <c r="G28" s="6">
        <v>93834000</v>
      </c>
      <c r="H28" s="6">
        <v>381000</v>
      </c>
      <c r="I28" s="6">
        <v>10267000</v>
      </c>
      <c r="J28" s="6">
        <v>2199544000</v>
      </c>
    </row>
    <row r="29" spans="1:10" x14ac:dyDescent="0.25">
      <c r="A29" s="6">
        <v>2000</v>
      </c>
      <c r="B29" s="6">
        <v>1926174000</v>
      </c>
      <c r="C29" s="6">
        <v>280849000</v>
      </c>
      <c r="D29" s="6">
        <v>13059000</v>
      </c>
      <c r="E29" s="6">
        <v>10073000</v>
      </c>
      <c r="F29" s="6">
        <v>65394000.000000007</v>
      </c>
      <c r="G29" s="6">
        <v>88525000</v>
      </c>
      <c r="H29" s="6">
        <v>362000</v>
      </c>
      <c r="I29" s="6">
        <v>10144000</v>
      </c>
      <c r="J29" s="6">
        <v>2306054000</v>
      </c>
    </row>
    <row r="30" spans="1:10" x14ac:dyDescent="0.25">
      <c r="A30" s="6">
        <v>2001</v>
      </c>
      <c r="B30" s="6">
        <v>1869118000</v>
      </c>
      <c r="C30" s="6">
        <v>289389000</v>
      </c>
      <c r="D30" s="6">
        <v>12717000</v>
      </c>
      <c r="E30" s="6">
        <v>10541000</v>
      </c>
      <c r="F30" s="6">
        <v>75304000</v>
      </c>
      <c r="G30" s="6">
        <v>98562000</v>
      </c>
      <c r="H30" s="6">
        <v>353000</v>
      </c>
      <c r="I30" s="6">
        <v>10896000</v>
      </c>
      <c r="J30" s="6">
        <v>2268317000</v>
      </c>
    </row>
    <row r="31" spans="1:10" x14ac:dyDescent="0.25">
      <c r="A31" s="6">
        <v>2002</v>
      </c>
      <c r="B31" s="6">
        <v>1888860000</v>
      </c>
      <c r="C31" s="6">
        <v>305968000</v>
      </c>
      <c r="D31" s="6">
        <v>9503000</v>
      </c>
      <c r="E31" s="6">
        <v>17888000</v>
      </c>
      <c r="F31" s="6">
        <v>49465000</v>
      </c>
      <c r="G31" s="6">
        <v>76856000</v>
      </c>
      <c r="H31" s="6">
        <v>372000</v>
      </c>
      <c r="I31" s="6">
        <v>12749000</v>
      </c>
      <c r="J31" s="6">
        <v>2284806000</v>
      </c>
    </row>
    <row r="32" spans="1:10" x14ac:dyDescent="0.25">
      <c r="A32" s="6">
        <v>2003</v>
      </c>
      <c r="B32" s="6">
        <v>1930200000</v>
      </c>
      <c r="C32" s="6">
        <v>278156000</v>
      </c>
      <c r="D32" s="6">
        <v>12009000</v>
      </c>
      <c r="E32" s="6">
        <v>17836000</v>
      </c>
      <c r="F32" s="6">
        <v>65283000</v>
      </c>
      <c r="G32" s="6">
        <v>95129000</v>
      </c>
      <c r="H32" s="6">
        <v>371000</v>
      </c>
      <c r="I32" s="6">
        <v>11443000</v>
      </c>
      <c r="J32" s="6">
        <v>2315298000</v>
      </c>
    </row>
    <row r="33" spans="1:10" x14ac:dyDescent="0.25">
      <c r="A33" s="6">
        <v>2004</v>
      </c>
      <c r="B33" s="6">
        <v>1941703000</v>
      </c>
      <c r="C33" s="6">
        <v>296849000</v>
      </c>
      <c r="D33" s="6">
        <v>8311000</v>
      </c>
      <c r="E33" s="6">
        <v>21527000</v>
      </c>
      <c r="F33" s="6">
        <v>66009000</v>
      </c>
      <c r="G33" s="6">
        <v>95847000</v>
      </c>
      <c r="H33" s="6">
        <v>381000</v>
      </c>
      <c r="I33" s="6">
        <v>11165000</v>
      </c>
      <c r="J33" s="6">
        <v>2345944000</v>
      </c>
    </row>
    <row r="34" spans="1:10" x14ac:dyDescent="0.25">
      <c r="A34" s="6">
        <v>2005</v>
      </c>
      <c r="B34" s="6">
        <v>1983033000</v>
      </c>
      <c r="C34" s="6">
        <v>318891000</v>
      </c>
      <c r="D34" s="6">
        <v>8550000</v>
      </c>
      <c r="E34" s="6">
        <v>23602000</v>
      </c>
      <c r="F34" s="6">
        <v>65816000</v>
      </c>
      <c r="G34" s="6">
        <v>97969000</v>
      </c>
      <c r="H34" s="6">
        <v>377000</v>
      </c>
      <c r="I34" s="6">
        <v>11248000</v>
      </c>
      <c r="J34" s="6">
        <v>2411519000</v>
      </c>
    </row>
    <row r="35" spans="1:10" x14ac:dyDescent="0.25">
      <c r="A35" s="6">
        <v>2006</v>
      </c>
      <c r="B35" s="6">
        <v>1952950000</v>
      </c>
      <c r="C35" s="6">
        <v>338010000</v>
      </c>
      <c r="D35" s="6">
        <v>5471000</v>
      </c>
      <c r="E35" s="6">
        <v>20734000</v>
      </c>
      <c r="F35" s="6">
        <v>27073000</v>
      </c>
      <c r="G35" s="6">
        <v>53278000</v>
      </c>
      <c r="H35" s="6">
        <v>374000</v>
      </c>
      <c r="I35" s="6">
        <v>11529000</v>
      </c>
      <c r="J35" s="6">
        <v>2356141000</v>
      </c>
    </row>
    <row r="36" spans="1:10" x14ac:dyDescent="0.25">
      <c r="A36" s="6">
        <v>2007</v>
      </c>
      <c r="B36" s="6">
        <v>1985958000</v>
      </c>
      <c r="C36" s="6">
        <v>371418000</v>
      </c>
      <c r="D36" s="6">
        <v>6582000</v>
      </c>
      <c r="E36" s="6">
        <v>16600000.000000002</v>
      </c>
      <c r="F36" s="6">
        <v>29784000</v>
      </c>
      <c r="G36" s="6">
        <v>52966000</v>
      </c>
      <c r="H36" s="6">
        <v>376000</v>
      </c>
      <c r="I36" s="6">
        <v>11293000</v>
      </c>
      <c r="J36" s="6">
        <v>2422010000</v>
      </c>
    </row>
    <row r="37" spans="1:10" x14ac:dyDescent="0.25">
      <c r="A37" s="6">
        <v>2008</v>
      </c>
      <c r="B37" s="6">
        <v>1958577000</v>
      </c>
      <c r="C37" s="6">
        <v>362070000</v>
      </c>
      <c r="D37" s="6">
        <v>5385000</v>
      </c>
      <c r="E37" s="6">
        <v>14949000</v>
      </c>
      <c r="F37" s="6">
        <v>18054000</v>
      </c>
      <c r="G37" s="6">
        <v>38388000</v>
      </c>
      <c r="H37" s="6">
        <v>381000</v>
      </c>
      <c r="I37" s="6">
        <v>11614000</v>
      </c>
      <c r="J37" s="6">
        <v>2371029000</v>
      </c>
    </row>
    <row r="38" spans="1:10" x14ac:dyDescent="0.25">
      <c r="A38" s="6">
        <v>2009</v>
      </c>
      <c r="B38" s="6">
        <v>1740155000</v>
      </c>
      <c r="C38" s="6">
        <v>372585000</v>
      </c>
      <c r="D38" s="6">
        <v>5161000</v>
      </c>
      <c r="E38" s="6">
        <v>13463000</v>
      </c>
      <c r="F38" s="6">
        <v>13589000</v>
      </c>
      <c r="G38" s="6">
        <v>32213000</v>
      </c>
      <c r="H38" s="6">
        <v>386000</v>
      </c>
      <c r="I38" s="6">
        <v>11245000</v>
      </c>
      <c r="J38" s="6">
        <v>2156582000</v>
      </c>
    </row>
    <row r="39" spans="1:10" x14ac:dyDescent="0.25">
      <c r="A39" s="6">
        <v>2010</v>
      </c>
      <c r="B39" s="6">
        <v>1827564000</v>
      </c>
      <c r="C39" s="6">
        <v>399668000</v>
      </c>
      <c r="D39" s="6">
        <v>5913000</v>
      </c>
      <c r="E39" s="6">
        <v>13949000</v>
      </c>
      <c r="F39" s="6">
        <v>11568000</v>
      </c>
      <c r="G39" s="6">
        <v>31430000</v>
      </c>
      <c r="H39" s="6">
        <v>391000</v>
      </c>
      <c r="I39" s="6">
        <v>11011000</v>
      </c>
      <c r="J39" s="6">
        <v>2270063000</v>
      </c>
    </row>
    <row r="40" spans="1:10" x14ac:dyDescent="0.25">
      <c r="A40" s="6">
        <v>2011</v>
      </c>
      <c r="B40" s="6">
        <v>1722660000</v>
      </c>
      <c r="C40" s="6">
        <v>409467000</v>
      </c>
      <c r="D40" s="6">
        <v>4719000</v>
      </c>
      <c r="E40" s="6">
        <v>14125000</v>
      </c>
      <c r="F40" s="6">
        <v>6989000</v>
      </c>
      <c r="G40" s="6">
        <v>25833000</v>
      </c>
      <c r="H40" s="6">
        <v>395000</v>
      </c>
      <c r="I40" s="6">
        <v>11328000</v>
      </c>
      <c r="J40" s="6">
        <v>2169682000</v>
      </c>
    </row>
    <row r="41" spans="1:10" x14ac:dyDescent="0.25">
      <c r="A41" s="6">
        <v>2012</v>
      </c>
      <c r="B41" s="6">
        <v>1511773000</v>
      </c>
      <c r="C41" s="6">
        <v>492726000</v>
      </c>
      <c r="D41" s="6">
        <v>3887000</v>
      </c>
      <c r="E41" s="6">
        <v>8685000</v>
      </c>
      <c r="F41" s="6">
        <v>5761000</v>
      </c>
      <c r="G41" s="6">
        <v>18334000</v>
      </c>
      <c r="H41" s="6">
        <v>400000</v>
      </c>
      <c r="I41" s="6">
        <v>11437000</v>
      </c>
      <c r="J41" s="6">
        <v>2034670000</v>
      </c>
    </row>
    <row r="42" spans="1:10" x14ac:dyDescent="0.25">
      <c r="A42" s="6">
        <v>2013</v>
      </c>
      <c r="B42" s="6">
        <v>1571303000</v>
      </c>
      <c r="C42" s="6">
        <v>444109000</v>
      </c>
      <c r="D42" s="6">
        <v>4110999.9999999995</v>
      </c>
      <c r="E42" s="6">
        <v>12511000</v>
      </c>
      <c r="F42" s="6">
        <v>5799000</v>
      </c>
      <c r="G42" s="6">
        <v>22421000</v>
      </c>
      <c r="H42" s="6">
        <v>405000</v>
      </c>
      <c r="I42" s="6">
        <v>11074000</v>
      </c>
      <c r="J42" s="6">
        <v>2049312000</v>
      </c>
    </row>
    <row r="43" spans="1:10" x14ac:dyDescent="0.25">
      <c r="A43" s="6">
        <v>2014</v>
      </c>
      <c r="B43" s="6">
        <v>1568488000</v>
      </c>
      <c r="C43" s="6">
        <v>443030000</v>
      </c>
      <c r="D43" s="6">
        <v>6096000</v>
      </c>
      <c r="E43" s="6">
        <v>12066000</v>
      </c>
      <c r="F43" s="6">
        <v>7144000</v>
      </c>
      <c r="G43" s="6">
        <v>25305000</v>
      </c>
      <c r="H43" s="6">
        <v>418000</v>
      </c>
      <c r="I43" s="6">
        <v>11132000</v>
      </c>
      <c r="J43" s="6">
        <v>2048371999.9999998</v>
      </c>
    </row>
    <row r="44" spans="1:10" x14ac:dyDescent="0.25">
      <c r="A44" s="6">
        <v>2015</v>
      </c>
      <c r="B44" s="6">
        <v>1351475000</v>
      </c>
      <c r="C44" s="6">
        <v>525208999.99999994</v>
      </c>
      <c r="D44" s="6">
        <v>5219000</v>
      </c>
      <c r="E44" s="6">
        <v>11408000</v>
      </c>
      <c r="F44" s="6">
        <v>7048000</v>
      </c>
      <c r="G44" s="6">
        <v>23675000</v>
      </c>
      <c r="H44" s="6">
        <v>419000</v>
      </c>
      <c r="I44" s="6">
        <v>11070000</v>
      </c>
      <c r="J44" s="6">
        <v>1911848000</v>
      </c>
    </row>
    <row r="45" spans="1:10" x14ac:dyDescent="0.25">
      <c r="A45" s="6">
        <v>2016</v>
      </c>
      <c r="B45" s="6">
        <v>1241845000</v>
      </c>
      <c r="C45" s="6">
        <v>545042000</v>
      </c>
      <c r="D45" s="6">
        <v>4067999.9999999995</v>
      </c>
      <c r="E45" s="6">
        <v>12082000</v>
      </c>
      <c r="F45" s="6">
        <v>5308000</v>
      </c>
      <c r="G45" s="6">
        <v>21458000</v>
      </c>
      <c r="H45" s="6">
        <v>416000</v>
      </c>
      <c r="I45" s="6">
        <v>11234000</v>
      </c>
      <c r="J45" s="6">
        <v>1819995000</v>
      </c>
    </row>
    <row r="46" spans="1:10" x14ac:dyDescent="0.25">
      <c r="A46" s="6">
        <v>2017</v>
      </c>
      <c r="B46" s="6">
        <v>1207022000</v>
      </c>
      <c r="C46" s="6">
        <v>505566000</v>
      </c>
      <c r="D46" s="6">
        <v>4054999.9999999995</v>
      </c>
      <c r="E46" s="6">
        <v>9927000</v>
      </c>
      <c r="F46" s="6">
        <v>4940000</v>
      </c>
      <c r="G46" s="6">
        <v>18922000</v>
      </c>
      <c r="H46" s="6">
        <v>419000</v>
      </c>
      <c r="I46" s="6">
        <v>10677000</v>
      </c>
      <c r="J46" s="6">
        <v>1742607000</v>
      </c>
    </row>
    <row r="47" spans="1:10" x14ac:dyDescent="0.25">
      <c r="A47" s="6">
        <v>2018</v>
      </c>
      <c r="B47" s="6">
        <v>1153026000</v>
      </c>
      <c r="C47" s="6">
        <v>577857000</v>
      </c>
      <c r="D47" s="6">
        <v>5977000</v>
      </c>
      <c r="E47" s="6">
        <v>10363000</v>
      </c>
      <c r="F47" s="6">
        <v>5876000</v>
      </c>
      <c r="G47" s="6">
        <v>22216000</v>
      </c>
      <c r="H47" s="6">
        <v>419000</v>
      </c>
      <c r="I47" s="6">
        <v>11017000</v>
      </c>
      <c r="J47" s="6">
        <v>1764535000</v>
      </c>
    </row>
    <row r="48" spans="1:10" x14ac:dyDescent="0.25">
      <c r="A48" s="6">
        <v>2019</v>
      </c>
      <c r="B48" s="6">
        <v>973600000</v>
      </c>
      <c r="C48" s="6">
        <v>616846000</v>
      </c>
      <c r="D48" s="6">
        <v>3995000</v>
      </c>
      <c r="E48" s="6">
        <v>7752000</v>
      </c>
      <c r="F48" s="6">
        <v>4415000</v>
      </c>
      <c r="G48" s="6">
        <v>16161999.999999998</v>
      </c>
      <c r="H48" s="6">
        <v>395000</v>
      </c>
      <c r="I48" s="6">
        <v>10557000</v>
      </c>
      <c r="J48" s="6">
        <v>1617560000</v>
      </c>
    </row>
    <row r="49" spans="1:10" x14ac:dyDescent="0.25">
      <c r="A49" s="6">
        <v>2020</v>
      </c>
      <c r="B49" s="6">
        <v>788146000</v>
      </c>
      <c r="C49" s="6">
        <v>634908000</v>
      </c>
      <c r="D49" s="6">
        <v>3283000</v>
      </c>
      <c r="E49" s="6">
        <v>8928000</v>
      </c>
      <c r="F49" s="6">
        <v>3957000</v>
      </c>
      <c r="G49" s="6">
        <v>16167000.000000002</v>
      </c>
      <c r="H49" s="6">
        <v>470000</v>
      </c>
      <c r="I49" s="6">
        <v>10505000</v>
      </c>
      <c r="J49" s="6">
        <v>1450196000</v>
      </c>
    </row>
    <row r="50" spans="1:10" x14ac:dyDescent="0.25">
      <c r="A50" s="6">
        <v>2021</v>
      </c>
      <c r="B50" s="6">
        <v>909972000</v>
      </c>
      <c r="C50" s="6">
        <v>612835000</v>
      </c>
      <c r="D50" s="6">
        <v>4431000</v>
      </c>
      <c r="E50" s="6">
        <v>8980000</v>
      </c>
      <c r="F50" s="6">
        <v>4303000</v>
      </c>
      <c r="G50" s="6">
        <v>17715000</v>
      </c>
      <c r="H50" s="6">
        <v>451000</v>
      </c>
      <c r="I50" s="6">
        <v>11577000</v>
      </c>
      <c r="J50" s="6">
        <v>1552550000</v>
      </c>
    </row>
    <row r="51" spans="1:10" x14ac:dyDescent="0.25">
      <c r="A51" s="6">
        <v>2022</v>
      </c>
      <c r="B51" s="6">
        <v>851319000</v>
      </c>
      <c r="C51" s="6">
        <v>659214000</v>
      </c>
      <c r="D51" s="6">
        <v>6187000</v>
      </c>
      <c r="E51" s="6">
        <v>8657000</v>
      </c>
      <c r="F51" s="6">
        <v>5680000</v>
      </c>
      <c r="G51" s="6">
        <v>20524000</v>
      </c>
      <c r="H51" s="6">
        <v>456000</v>
      </c>
      <c r="I51" s="6">
        <v>7006000</v>
      </c>
      <c r="J51" s="6">
        <v>1538519000</v>
      </c>
    </row>
    <row r="52" spans="1:10" x14ac:dyDescent="0.25">
      <c r="A52" s="6">
        <v>2023</v>
      </c>
      <c r="B52" s="6">
        <v>694366000</v>
      </c>
      <c r="C52" s="6">
        <v>704449000</v>
      </c>
      <c r="D52" s="6">
        <v>3921000</v>
      </c>
      <c r="E52" s="6">
        <v>5973000</v>
      </c>
      <c r="F52" s="6">
        <v>4816000</v>
      </c>
      <c r="G52" s="6">
        <v>14710000</v>
      </c>
      <c r="H52" s="6">
        <v>456000</v>
      </c>
      <c r="I52" s="6">
        <v>7006000</v>
      </c>
      <c r="J52" s="6">
        <v>1420987000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32A76-3FDA-426A-AEF1-F49DFCAE968E}">
  <dimension ref="A1:K57"/>
  <sheetViews>
    <sheetView workbookViewId="0">
      <selection activeCell="B2" sqref="B2"/>
    </sheetView>
  </sheetViews>
  <sheetFormatPr defaultRowHeight="15" x14ac:dyDescent="0.25"/>
  <cols>
    <col min="1" max="1" width="10.7109375" style="2" customWidth="1"/>
    <col min="2" max="7" width="30.7109375" style="2" customWidth="1"/>
    <col min="8" max="16384" width="9.140625" style="2"/>
  </cols>
  <sheetData>
    <row r="1" spans="1:11" ht="45" x14ac:dyDescent="0.25">
      <c r="A1" s="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11" x14ac:dyDescent="0.25">
      <c r="A2" s="3">
        <v>1968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</row>
    <row r="3" spans="1:11" x14ac:dyDescent="0.25">
      <c r="A3" s="3">
        <v>1969</v>
      </c>
      <c r="B3" s="4">
        <v>94</v>
      </c>
      <c r="C3" s="4">
        <v>9.6</v>
      </c>
      <c r="D3" s="4">
        <v>0</v>
      </c>
      <c r="E3" s="4">
        <v>9.6</v>
      </c>
      <c r="F3" s="4">
        <v>16.7</v>
      </c>
      <c r="G3" s="4">
        <v>0</v>
      </c>
    </row>
    <row r="4" spans="1:11" x14ac:dyDescent="0.25">
      <c r="A4" s="3">
        <v>1970</v>
      </c>
      <c r="B4" s="4">
        <v>128</v>
      </c>
      <c r="C4" s="4">
        <v>5.6</v>
      </c>
      <c r="D4" s="4">
        <v>39</v>
      </c>
      <c r="E4" s="4">
        <v>44.6</v>
      </c>
      <c r="F4" s="4">
        <v>0.3</v>
      </c>
      <c r="G4" s="4">
        <v>18.399999999999999</v>
      </c>
    </row>
    <row r="5" spans="1:11" x14ac:dyDescent="0.25">
      <c r="A5" s="3">
        <v>1971</v>
      </c>
      <c r="B5" s="4">
        <v>509</v>
      </c>
      <c r="C5" s="4">
        <v>64</v>
      </c>
      <c r="D5" s="4">
        <v>39.9</v>
      </c>
      <c r="E5" s="4">
        <v>103.9</v>
      </c>
      <c r="F5" s="4">
        <v>8.3000000000000007</v>
      </c>
      <c r="G5" s="4">
        <v>25.7</v>
      </c>
    </row>
    <row r="6" spans="1:11" x14ac:dyDescent="0.25">
      <c r="A6" s="3">
        <v>1972</v>
      </c>
      <c r="B6" s="4">
        <v>1016</v>
      </c>
      <c r="C6" s="4">
        <v>140.9</v>
      </c>
      <c r="D6" s="4">
        <v>88</v>
      </c>
      <c r="E6" s="4">
        <v>228.9</v>
      </c>
      <c r="F6" s="4">
        <v>6.8</v>
      </c>
      <c r="G6" s="4">
        <v>23.3</v>
      </c>
    </row>
    <row r="7" spans="1:11" x14ac:dyDescent="0.25">
      <c r="A7" s="3">
        <v>1973</v>
      </c>
      <c r="B7" s="4">
        <v>705</v>
      </c>
      <c r="C7" s="4">
        <v>90.2</v>
      </c>
      <c r="D7" s="4">
        <v>67.5</v>
      </c>
      <c r="E7" s="4">
        <v>157.69999999999999</v>
      </c>
      <c r="F7" s="4">
        <v>13.2</v>
      </c>
      <c r="G7" s="4">
        <v>24.1</v>
      </c>
    </row>
    <row r="8" spans="1:11" x14ac:dyDescent="0.25">
      <c r="A8" s="3">
        <v>1974</v>
      </c>
      <c r="B8" s="4">
        <v>1848</v>
      </c>
      <c r="C8" s="4">
        <v>239.8</v>
      </c>
      <c r="D8" s="4">
        <v>206</v>
      </c>
      <c r="E8" s="4">
        <v>445.9</v>
      </c>
      <c r="F8" s="4">
        <v>13.1</v>
      </c>
      <c r="G8" s="4">
        <v>18.399999999999999</v>
      </c>
    </row>
    <row r="9" spans="1:11" x14ac:dyDescent="0.25">
      <c r="A9" s="3">
        <v>1975</v>
      </c>
      <c r="B9" s="4">
        <v>2167</v>
      </c>
      <c r="C9" s="4">
        <v>255.8</v>
      </c>
      <c r="D9" s="4">
        <v>318.7</v>
      </c>
      <c r="E9" s="4">
        <v>574.4</v>
      </c>
      <c r="F9" s="4">
        <v>17</v>
      </c>
      <c r="G9" s="4">
        <v>18.2</v>
      </c>
      <c r="K9" s="4"/>
    </row>
    <row r="10" spans="1:11" x14ac:dyDescent="0.25">
      <c r="A10" s="3">
        <v>1976</v>
      </c>
      <c r="B10" s="4">
        <v>2429</v>
      </c>
      <c r="C10" s="4">
        <v>267.5</v>
      </c>
      <c r="D10" s="4">
        <v>396.2</v>
      </c>
      <c r="E10" s="4">
        <v>663.7</v>
      </c>
      <c r="F10" s="4">
        <v>13.3</v>
      </c>
      <c r="G10" s="4">
        <v>22.4</v>
      </c>
    </row>
    <row r="11" spans="1:11" x14ac:dyDescent="0.25">
      <c r="A11" s="3">
        <v>1977</v>
      </c>
      <c r="B11" s="4">
        <v>3139</v>
      </c>
      <c r="C11" s="4">
        <v>382.8</v>
      </c>
      <c r="D11" s="4">
        <v>460</v>
      </c>
      <c r="E11" s="4">
        <v>842.8</v>
      </c>
      <c r="F11" s="4">
        <v>17</v>
      </c>
      <c r="G11" s="4">
        <v>25.2</v>
      </c>
    </row>
    <row r="12" spans="1:11" x14ac:dyDescent="0.25">
      <c r="A12" s="3">
        <v>1978</v>
      </c>
      <c r="B12" s="4">
        <v>3904</v>
      </c>
      <c r="C12" s="4">
        <v>383.7</v>
      </c>
      <c r="D12" s="4">
        <v>698.3</v>
      </c>
      <c r="E12" s="4">
        <v>1082</v>
      </c>
      <c r="F12" s="4">
        <v>19.8</v>
      </c>
      <c r="G12" s="4">
        <v>26.3</v>
      </c>
    </row>
    <row r="13" spans="1:11" x14ac:dyDescent="0.25">
      <c r="A13" s="3">
        <v>1979</v>
      </c>
      <c r="B13" s="4">
        <v>3766</v>
      </c>
      <c r="C13" s="4">
        <v>399.8</v>
      </c>
      <c r="D13" s="4">
        <v>708.8</v>
      </c>
      <c r="E13" s="4">
        <v>1108.5999999999999</v>
      </c>
      <c r="F13" s="4">
        <v>22.5</v>
      </c>
      <c r="G13" s="4">
        <v>27.1</v>
      </c>
    </row>
    <row r="14" spans="1:11" x14ac:dyDescent="0.25">
      <c r="A14" s="3">
        <v>1980</v>
      </c>
      <c r="B14" s="4">
        <v>4786</v>
      </c>
      <c r="C14" s="4">
        <v>619.79999999999995</v>
      </c>
      <c r="D14" s="4">
        <v>617.6</v>
      </c>
      <c r="E14" s="4">
        <v>1237.5</v>
      </c>
      <c r="F14" s="4">
        <v>22.5</v>
      </c>
      <c r="G14" s="4">
        <v>29.8</v>
      </c>
    </row>
    <row r="15" spans="1:11" x14ac:dyDescent="0.25">
      <c r="A15" s="3">
        <v>1981</v>
      </c>
      <c r="B15" s="4">
        <v>4013</v>
      </c>
      <c r="C15" s="4">
        <v>458.5</v>
      </c>
      <c r="D15" s="4">
        <v>658.3</v>
      </c>
      <c r="E15" s="4">
        <v>1116.8</v>
      </c>
      <c r="F15" s="4">
        <v>24.1</v>
      </c>
      <c r="G15" s="4">
        <v>30.3</v>
      </c>
    </row>
    <row r="16" spans="1:11" x14ac:dyDescent="0.25">
      <c r="A16" s="3">
        <v>1982</v>
      </c>
      <c r="B16" s="4">
        <v>3447</v>
      </c>
      <c r="C16" s="4">
        <v>356.8</v>
      </c>
      <c r="D16" s="4">
        <v>640.29999999999995</v>
      </c>
      <c r="E16" s="4">
        <v>997.1</v>
      </c>
      <c r="F16" s="4">
        <v>24.9</v>
      </c>
      <c r="G16" s="4">
        <v>29.7</v>
      </c>
    </row>
    <row r="17" spans="1:7" x14ac:dyDescent="0.25">
      <c r="A17" s="3">
        <v>1983</v>
      </c>
      <c r="B17" s="4">
        <v>4418</v>
      </c>
      <c r="C17" s="4">
        <v>481.9</v>
      </c>
      <c r="D17" s="4">
        <v>769.1</v>
      </c>
      <c r="E17" s="4">
        <v>1251</v>
      </c>
      <c r="F17" s="4">
        <v>27.1</v>
      </c>
      <c r="G17" s="4">
        <v>30.3</v>
      </c>
    </row>
    <row r="18" spans="1:7" x14ac:dyDescent="0.25">
      <c r="A18" s="3">
        <v>1984</v>
      </c>
      <c r="B18" s="4">
        <v>4669</v>
      </c>
      <c r="C18" s="4">
        <v>497.8</v>
      </c>
      <c r="D18" s="4">
        <v>839.4</v>
      </c>
      <c r="E18" s="4">
        <v>1337.2</v>
      </c>
      <c r="F18" s="4">
        <v>25.9</v>
      </c>
      <c r="G18" s="4">
        <v>29.5</v>
      </c>
    </row>
    <row r="19" spans="1:7" x14ac:dyDescent="0.25">
      <c r="A19" s="3">
        <v>1985</v>
      </c>
      <c r="B19" s="4">
        <v>5022</v>
      </c>
      <c r="C19" s="4">
        <v>542.6</v>
      </c>
      <c r="D19" s="4">
        <v>859.3</v>
      </c>
      <c r="E19" s="4">
        <v>1402</v>
      </c>
      <c r="F19" s="4">
        <v>23.6</v>
      </c>
      <c r="G19" s="4">
        <v>32</v>
      </c>
    </row>
    <row r="20" spans="1:7" x14ac:dyDescent="0.25">
      <c r="A20" s="3">
        <v>1986</v>
      </c>
      <c r="B20" s="4">
        <v>4807</v>
      </c>
      <c r="C20" s="4">
        <v>457.7</v>
      </c>
      <c r="D20" s="4">
        <v>979.7</v>
      </c>
      <c r="E20" s="4">
        <v>1437.4</v>
      </c>
      <c r="F20" s="4">
        <v>21.1</v>
      </c>
      <c r="G20" s="4">
        <v>30.8</v>
      </c>
    </row>
    <row r="21" spans="1:7" x14ac:dyDescent="0.25">
      <c r="A21" s="3">
        <v>1987</v>
      </c>
      <c r="B21" s="4">
        <v>5883</v>
      </c>
      <c r="C21" s="4">
        <v>596.20000000000005</v>
      </c>
      <c r="D21" s="4">
        <v>1096.3</v>
      </c>
      <c r="E21" s="4">
        <v>1692.5</v>
      </c>
      <c r="F21" s="4">
        <v>22.7</v>
      </c>
      <c r="G21" s="4">
        <v>31.5</v>
      </c>
    </row>
    <row r="22" spans="1:7" x14ac:dyDescent="0.25">
      <c r="A22" s="3">
        <v>1988</v>
      </c>
      <c r="B22" s="4">
        <v>5530</v>
      </c>
      <c r="C22" s="4">
        <v>535.29999999999995</v>
      </c>
      <c r="D22" s="4">
        <v>1093.8</v>
      </c>
      <c r="E22" s="4">
        <v>1629.1</v>
      </c>
      <c r="F22" s="4">
        <v>24.5</v>
      </c>
      <c r="G22" s="4">
        <v>33.700000000000003</v>
      </c>
    </row>
    <row r="23" spans="1:7" x14ac:dyDescent="0.25">
      <c r="A23" s="3">
        <v>1989</v>
      </c>
      <c r="B23" s="4">
        <v>6522</v>
      </c>
      <c r="C23" s="4">
        <v>691.8</v>
      </c>
      <c r="D23" s="4">
        <v>1184.5999999999999</v>
      </c>
      <c r="E23" s="4">
        <v>1876.5</v>
      </c>
      <c r="F23" s="4">
        <v>22.4</v>
      </c>
      <c r="G23" s="4">
        <v>32.700000000000003</v>
      </c>
    </row>
    <row r="24" spans="1:7" x14ac:dyDescent="0.25">
      <c r="A24" s="3">
        <v>1990</v>
      </c>
      <c r="B24" s="4">
        <v>7185</v>
      </c>
      <c r="C24" s="4">
        <v>681</v>
      </c>
      <c r="D24" s="4">
        <v>1480.3</v>
      </c>
      <c r="E24" s="4">
        <v>2161.3000000000002</v>
      </c>
      <c r="F24" s="4">
        <v>25.4</v>
      </c>
      <c r="G24" s="4">
        <v>34.6</v>
      </c>
    </row>
    <row r="25" spans="1:7" x14ac:dyDescent="0.25">
      <c r="A25" s="3">
        <v>1991</v>
      </c>
      <c r="B25" s="4">
        <v>5730</v>
      </c>
      <c r="C25" s="4">
        <v>527.1</v>
      </c>
      <c r="D25" s="4">
        <v>1218.5999999999999</v>
      </c>
      <c r="E25" s="4">
        <v>1745.8</v>
      </c>
      <c r="F25" s="4">
        <v>28.3</v>
      </c>
      <c r="G25" s="4">
        <v>35.700000000000003</v>
      </c>
    </row>
    <row r="26" spans="1:7" x14ac:dyDescent="0.25">
      <c r="A26" s="3">
        <v>1992</v>
      </c>
      <c r="B26" s="4">
        <v>7509</v>
      </c>
      <c r="C26" s="4">
        <v>713.1</v>
      </c>
      <c r="D26" s="4">
        <v>1542.8</v>
      </c>
      <c r="E26" s="4">
        <v>2255.9</v>
      </c>
      <c r="F26" s="4">
        <v>28.9</v>
      </c>
      <c r="G26" s="4">
        <v>36.799999999999997</v>
      </c>
    </row>
    <row r="27" spans="1:7" x14ac:dyDescent="0.25">
      <c r="A27" s="3">
        <v>1993</v>
      </c>
      <c r="B27" s="4">
        <v>7167</v>
      </c>
      <c r="C27" s="4">
        <v>678</v>
      </c>
      <c r="D27" s="4">
        <v>1477</v>
      </c>
      <c r="E27" s="4">
        <v>2155.1</v>
      </c>
      <c r="F27" s="4">
        <v>30.4</v>
      </c>
      <c r="G27" s="4">
        <v>39.200000000000003</v>
      </c>
    </row>
    <row r="28" spans="1:7" x14ac:dyDescent="0.25">
      <c r="A28" s="3">
        <v>1994</v>
      </c>
      <c r="B28" s="4">
        <v>6522</v>
      </c>
      <c r="C28" s="4">
        <v>676</v>
      </c>
      <c r="D28" s="4">
        <v>1176</v>
      </c>
      <c r="E28" s="4">
        <v>1852</v>
      </c>
      <c r="F28" s="4">
        <v>33.200000000000003</v>
      </c>
      <c r="G28" s="4">
        <v>40.4</v>
      </c>
    </row>
    <row r="29" spans="1:7" x14ac:dyDescent="0.25">
      <c r="A29" s="3">
        <v>1995</v>
      </c>
      <c r="B29" s="4">
        <v>8127</v>
      </c>
      <c r="C29" s="4">
        <v>780.6</v>
      </c>
      <c r="D29" s="4">
        <v>1625.9</v>
      </c>
      <c r="E29" s="4">
        <v>2406.5</v>
      </c>
      <c r="F29" s="4">
        <v>32.799999999999997</v>
      </c>
      <c r="G29" s="4">
        <v>40.9</v>
      </c>
    </row>
    <row r="30" spans="1:7" x14ac:dyDescent="0.25">
      <c r="A30" s="3">
        <v>1996</v>
      </c>
      <c r="B30" s="4">
        <v>8194</v>
      </c>
      <c r="C30" s="4">
        <v>827.4</v>
      </c>
      <c r="D30" s="4">
        <v>1512</v>
      </c>
      <c r="E30" s="4">
        <v>2339.4</v>
      </c>
      <c r="F30" s="4">
        <v>35.200000000000003</v>
      </c>
      <c r="G30" s="4">
        <v>39.1</v>
      </c>
    </row>
    <row r="31" spans="1:7" x14ac:dyDescent="0.25">
      <c r="A31" s="3">
        <v>1997</v>
      </c>
      <c r="B31" s="4">
        <v>7185</v>
      </c>
      <c r="C31" s="4">
        <v>673.7</v>
      </c>
      <c r="D31" s="4">
        <v>1475.2</v>
      </c>
      <c r="E31" s="4">
        <v>2148.9</v>
      </c>
      <c r="F31" s="4">
        <v>35.5</v>
      </c>
      <c r="G31" s="4">
        <v>40.6</v>
      </c>
    </row>
    <row r="32" spans="1:7" x14ac:dyDescent="0.25">
      <c r="A32" s="3">
        <v>1998</v>
      </c>
      <c r="B32" s="4">
        <v>5974</v>
      </c>
      <c r="C32" s="4">
        <v>665.3</v>
      </c>
      <c r="D32" s="4">
        <v>931.2</v>
      </c>
      <c r="E32" s="4">
        <v>1596.5</v>
      </c>
      <c r="F32" s="4">
        <v>36.200000000000003</v>
      </c>
      <c r="G32" s="4">
        <v>44.1</v>
      </c>
    </row>
    <row r="33" spans="1:7" x14ac:dyDescent="0.25">
      <c r="A33" s="3">
        <v>1999</v>
      </c>
      <c r="B33" s="4">
        <v>7873</v>
      </c>
      <c r="C33" s="4">
        <v>752.3</v>
      </c>
      <c r="D33" s="4">
        <v>1556</v>
      </c>
      <c r="E33" s="4">
        <v>2308.3000000000002</v>
      </c>
      <c r="F33" s="4">
        <v>35.700000000000003</v>
      </c>
      <c r="G33" s="4">
        <v>44.2</v>
      </c>
    </row>
    <row r="34" spans="1:7" x14ac:dyDescent="0.25">
      <c r="A34" s="3">
        <v>2000</v>
      </c>
      <c r="B34" s="4">
        <v>7725</v>
      </c>
      <c r="C34" s="4">
        <v>800.4</v>
      </c>
      <c r="D34" s="4">
        <v>1368</v>
      </c>
      <c r="E34" s="4">
        <v>2168.4</v>
      </c>
      <c r="F34" s="4">
        <v>38.299999999999997</v>
      </c>
      <c r="G34" s="4">
        <v>44.9</v>
      </c>
    </row>
    <row r="35" spans="1:7" x14ac:dyDescent="0.25">
      <c r="A35" s="3">
        <v>2001</v>
      </c>
      <c r="B35" s="4">
        <v>6501</v>
      </c>
      <c r="C35" s="4">
        <v>623.70000000000005</v>
      </c>
      <c r="D35" s="4">
        <v>1264.2</v>
      </c>
      <c r="E35" s="4">
        <v>1887.9</v>
      </c>
      <c r="F35" s="4">
        <v>40.1</v>
      </c>
      <c r="G35" s="4">
        <v>45.6</v>
      </c>
    </row>
    <row r="36" spans="1:7" x14ac:dyDescent="0.25">
      <c r="A36" s="3">
        <v>2002</v>
      </c>
      <c r="B36" s="4">
        <v>7915</v>
      </c>
      <c r="C36" s="4">
        <v>717.6</v>
      </c>
      <c r="D36" s="4">
        <v>1630.4</v>
      </c>
      <c r="E36" s="4">
        <v>2348</v>
      </c>
      <c r="F36" s="4">
        <v>40.200000000000003</v>
      </c>
      <c r="G36" s="4">
        <v>45.9</v>
      </c>
    </row>
    <row r="37" spans="1:7" x14ac:dyDescent="0.25">
      <c r="A37" s="3">
        <v>2003</v>
      </c>
      <c r="B37" s="4">
        <v>8170</v>
      </c>
      <c r="C37" s="4">
        <v>792.9</v>
      </c>
      <c r="D37" s="4">
        <v>1572.4</v>
      </c>
      <c r="E37" s="4">
        <v>2365.4</v>
      </c>
      <c r="F37" s="4">
        <v>39.5</v>
      </c>
      <c r="G37" s="4">
        <v>46.4</v>
      </c>
    </row>
    <row r="38" spans="1:7" x14ac:dyDescent="0.25">
      <c r="A38" s="3">
        <v>2004</v>
      </c>
      <c r="B38" s="4">
        <v>7100</v>
      </c>
      <c r="C38" s="4">
        <v>765.2</v>
      </c>
      <c r="D38" s="4">
        <v>1165.5999999999999</v>
      </c>
      <c r="E38" s="4">
        <v>1930.8</v>
      </c>
      <c r="F38" s="4">
        <v>42.8</v>
      </c>
      <c r="G38" s="4">
        <v>46.9</v>
      </c>
    </row>
    <row r="39" spans="1:7" x14ac:dyDescent="0.25">
      <c r="A39" s="3">
        <v>2005</v>
      </c>
      <c r="B39" s="4">
        <v>7780</v>
      </c>
      <c r="C39" s="4">
        <v>707.2</v>
      </c>
      <c r="D39" s="4">
        <v>1625.5</v>
      </c>
      <c r="E39" s="4">
        <v>2332.6</v>
      </c>
      <c r="F39" s="4">
        <v>42.8</v>
      </c>
      <c r="G39" s="4">
        <v>46.6</v>
      </c>
    </row>
    <row r="40" spans="1:7" x14ac:dyDescent="0.25">
      <c r="A40" s="3">
        <v>2006</v>
      </c>
      <c r="B40" s="4">
        <v>7511</v>
      </c>
      <c r="C40" s="4">
        <v>698.4</v>
      </c>
      <c r="D40" s="4">
        <v>1536.2</v>
      </c>
      <c r="E40" s="4">
        <v>2234.6</v>
      </c>
      <c r="F40" s="4">
        <v>43.1</v>
      </c>
      <c r="G40" s="4">
        <v>47</v>
      </c>
    </row>
    <row r="41" spans="1:7" x14ac:dyDescent="0.25">
      <c r="A41" s="3">
        <v>2007</v>
      </c>
      <c r="B41" s="4">
        <v>7338</v>
      </c>
      <c r="C41" s="4">
        <v>805.8</v>
      </c>
      <c r="D41" s="4">
        <v>1227</v>
      </c>
      <c r="E41" s="4">
        <v>2032.8</v>
      </c>
      <c r="F41" s="4">
        <v>43.3</v>
      </c>
      <c r="G41" s="4">
        <v>47</v>
      </c>
    </row>
    <row r="42" spans="1:7" x14ac:dyDescent="0.25">
      <c r="A42" s="3">
        <v>2008</v>
      </c>
      <c r="B42" s="4">
        <v>8016</v>
      </c>
      <c r="C42" s="4">
        <v>795.5</v>
      </c>
      <c r="D42" s="4">
        <v>1542.5</v>
      </c>
      <c r="E42" s="4">
        <v>2338</v>
      </c>
      <c r="F42" s="4">
        <v>43.1</v>
      </c>
      <c r="G42" s="4">
        <v>47.2</v>
      </c>
    </row>
    <row r="43" spans="1:7" x14ac:dyDescent="0.25">
      <c r="A43" s="3">
        <v>2009</v>
      </c>
      <c r="B43" s="4">
        <v>8058</v>
      </c>
      <c r="C43" s="4">
        <v>775.4</v>
      </c>
      <c r="D43" s="4">
        <v>1614.1</v>
      </c>
      <c r="E43" s="4">
        <v>2389.5</v>
      </c>
      <c r="F43" s="4">
        <v>45.1</v>
      </c>
      <c r="G43" s="4">
        <v>46.6</v>
      </c>
    </row>
    <row r="44" spans="1:7" x14ac:dyDescent="0.25">
      <c r="A44" s="3">
        <v>2010</v>
      </c>
      <c r="B44" s="4">
        <v>7444</v>
      </c>
      <c r="C44" s="4">
        <v>820.5</v>
      </c>
      <c r="D44" s="4">
        <v>1238.9000000000001</v>
      </c>
      <c r="E44" s="4">
        <v>2059.4</v>
      </c>
      <c r="F44" s="4">
        <v>44.3</v>
      </c>
      <c r="G44" s="4">
        <v>47.2</v>
      </c>
    </row>
    <row r="45" spans="1:7" x14ac:dyDescent="0.25">
      <c r="A45" s="3">
        <v>2011</v>
      </c>
      <c r="B45" s="4">
        <v>7706</v>
      </c>
      <c r="C45" s="4">
        <v>728.1</v>
      </c>
      <c r="D45" s="4">
        <v>1581.7</v>
      </c>
      <c r="E45" s="4">
        <v>2309.8000000000002</v>
      </c>
      <c r="F45" s="4">
        <v>45.1</v>
      </c>
      <c r="G45" s="4">
        <v>46.8</v>
      </c>
    </row>
    <row r="46" spans="1:7" x14ac:dyDescent="0.25">
      <c r="A46" s="3">
        <v>2012</v>
      </c>
      <c r="B46" s="4">
        <v>8131</v>
      </c>
      <c r="C46" s="4">
        <v>795.4</v>
      </c>
      <c r="D46" s="4">
        <v>1605.1</v>
      </c>
      <c r="E46" s="4">
        <v>2400.5</v>
      </c>
      <c r="F46" s="4">
        <v>45</v>
      </c>
      <c r="G46" s="4">
        <v>44.8</v>
      </c>
    </row>
    <row r="47" spans="1:7" x14ac:dyDescent="0.25">
      <c r="A47" s="3">
        <v>2013</v>
      </c>
      <c r="B47" s="4">
        <v>6912</v>
      </c>
      <c r="C47" s="4">
        <v>743.1</v>
      </c>
      <c r="D47" s="4">
        <v>1197.5</v>
      </c>
      <c r="E47" s="4">
        <v>1940.6</v>
      </c>
      <c r="F47" s="4">
        <v>44.8</v>
      </c>
      <c r="G47" s="4">
        <v>45.6</v>
      </c>
    </row>
    <row r="48" spans="1:7" x14ac:dyDescent="0.25">
      <c r="A48" s="3">
        <v>2014</v>
      </c>
      <c r="B48" s="4">
        <v>8036</v>
      </c>
      <c r="C48" s="4">
        <v>823</v>
      </c>
      <c r="D48" s="4">
        <v>1510</v>
      </c>
      <c r="E48" s="4">
        <v>2333</v>
      </c>
      <c r="F48" s="4">
        <v>44.1</v>
      </c>
      <c r="G48" s="4">
        <v>47</v>
      </c>
    </row>
    <row r="49" spans="1:7" x14ac:dyDescent="0.25">
      <c r="A49" s="3">
        <v>2015</v>
      </c>
      <c r="B49" s="4">
        <v>7468</v>
      </c>
      <c r="C49" s="4">
        <v>716</v>
      </c>
      <c r="D49" s="4">
        <v>1519.2</v>
      </c>
      <c r="E49" s="4">
        <v>2235.1999999999998</v>
      </c>
      <c r="F49" s="4">
        <v>46</v>
      </c>
      <c r="G49" s="4">
        <v>46.9</v>
      </c>
    </row>
    <row r="50" spans="1:7" x14ac:dyDescent="0.25">
      <c r="A50" s="3">
        <v>2016</v>
      </c>
      <c r="B50" s="4">
        <v>6767</v>
      </c>
      <c r="C50" s="4">
        <v>728.5</v>
      </c>
      <c r="D50" s="4">
        <v>1194.5999999999999</v>
      </c>
      <c r="E50" s="4">
        <v>1923.1</v>
      </c>
      <c r="F50" s="4">
        <v>45.3</v>
      </c>
      <c r="G50" s="4">
        <v>46.4</v>
      </c>
    </row>
    <row r="51" spans="1:7" x14ac:dyDescent="0.25">
      <c r="A51" s="3">
        <v>2017</v>
      </c>
      <c r="B51" s="4">
        <v>7408</v>
      </c>
      <c r="C51" s="4">
        <v>733.7</v>
      </c>
      <c r="D51" s="4">
        <v>1458.2</v>
      </c>
      <c r="E51" s="4">
        <v>2191.9</v>
      </c>
      <c r="F51" s="4">
        <v>46.5</v>
      </c>
      <c r="G51" s="4">
        <v>46.8</v>
      </c>
    </row>
    <row r="52" spans="1:7" x14ac:dyDescent="0.25">
      <c r="A52" s="3">
        <v>2018</v>
      </c>
      <c r="B52" s="4">
        <v>8356</v>
      </c>
      <c r="C52" s="4">
        <v>907.5</v>
      </c>
      <c r="D52" s="4">
        <v>1475.5</v>
      </c>
      <c r="E52" s="4">
        <v>2382.9</v>
      </c>
      <c r="F52" s="4">
        <v>44.3</v>
      </c>
      <c r="G52" s="4">
        <v>47.4</v>
      </c>
    </row>
    <row r="53" spans="1:7" x14ac:dyDescent="0.25">
      <c r="A53" s="3">
        <v>2019</v>
      </c>
      <c r="B53" s="4">
        <v>7698</v>
      </c>
      <c r="C53" s="4">
        <v>842.9</v>
      </c>
      <c r="D53" s="4">
        <v>1345.1</v>
      </c>
      <c r="E53" s="4">
        <v>2188</v>
      </c>
      <c r="F53" s="4">
        <v>45.1</v>
      </c>
      <c r="G53" s="4">
        <v>46.7</v>
      </c>
    </row>
    <row r="54" spans="1:7" x14ac:dyDescent="0.25">
      <c r="A54" s="3">
        <v>2020</v>
      </c>
      <c r="B54" s="4">
        <v>7918</v>
      </c>
      <c r="C54" s="4">
        <v>767.6</v>
      </c>
      <c r="D54" s="4">
        <v>1619.4</v>
      </c>
      <c r="E54" s="4">
        <v>2387</v>
      </c>
      <c r="F54" s="4">
        <v>45</v>
      </c>
      <c r="G54" s="4">
        <v>47</v>
      </c>
    </row>
    <row r="55" spans="1:7" x14ac:dyDescent="0.25">
      <c r="A55" s="3">
        <v>2021</v>
      </c>
      <c r="B55" s="4">
        <v>7161</v>
      </c>
      <c r="C55" s="4">
        <v>707.4</v>
      </c>
      <c r="D55" s="4">
        <v>1442.4</v>
      </c>
      <c r="E55" s="4">
        <v>2149.8000000000002</v>
      </c>
      <c r="F55" s="4">
        <v>46.8</v>
      </c>
      <c r="G55" s="4">
        <v>47.2</v>
      </c>
    </row>
    <row r="56" spans="1:7" x14ac:dyDescent="0.25">
      <c r="A56" s="3">
        <v>2022</v>
      </c>
      <c r="B56" s="4">
        <v>7491</v>
      </c>
      <c r="C56" s="4">
        <v>761.8</v>
      </c>
      <c r="D56" s="4">
        <v>1463.6</v>
      </c>
      <c r="E56" s="4">
        <v>2225.4</v>
      </c>
      <c r="F56" s="4">
        <v>46.5</v>
      </c>
      <c r="G56" s="4">
        <v>45.8</v>
      </c>
    </row>
    <row r="57" spans="1:7" x14ac:dyDescent="0.25">
      <c r="A57" s="2">
        <v>2023</v>
      </c>
      <c r="B57" s="2" t="e">
        <v>#N/A</v>
      </c>
      <c r="C57" s="2" t="e">
        <v>#N/A</v>
      </c>
      <c r="D57" s="2" t="e">
        <v>#N/A</v>
      </c>
      <c r="E57" s="2" t="e">
        <v>#N/A</v>
      </c>
      <c r="F57" s="2" t="e">
        <v>#N/A</v>
      </c>
      <c r="G57" s="2" t="e">
        <v>#N/A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8E9D-6337-4B57-8961-44FDE8B50757}">
  <dimension ref="A1:N154"/>
  <sheetViews>
    <sheetView workbookViewId="0">
      <selection activeCell="B1" sqref="B1"/>
    </sheetView>
  </sheetViews>
  <sheetFormatPr defaultRowHeight="15" x14ac:dyDescent="0.25"/>
  <cols>
    <col min="1" max="1" width="10.7109375" customWidth="1"/>
    <col min="2" max="14" width="30.7109375" customWidth="1"/>
    <col min="15" max="26" width="12.42578125" bestFit="1" customWidth="1"/>
  </cols>
  <sheetData>
    <row r="1" spans="1:14" ht="30" x14ac:dyDescent="0.25">
      <c r="A1" s="7" t="s">
        <v>0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</row>
    <row r="2" spans="1:14" x14ac:dyDescent="0.25">
      <c r="A2" s="6">
        <v>1949</v>
      </c>
      <c r="B2" s="5">
        <v>135451.32</v>
      </c>
      <c r="C2" s="5">
        <v>28547.232</v>
      </c>
      <c r="D2" s="5">
        <v>36966.709000000003</v>
      </c>
      <c r="E2" s="5"/>
      <c r="F2" s="5">
        <v>0</v>
      </c>
      <c r="G2" s="5"/>
      <c r="H2" s="5">
        <v>89748.245999999999</v>
      </c>
      <c r="I2" s="5">
        <v>386.036</v>
      </c>
      <c r="J2" s="5"/>
      <c r="K2" s="5"/>
      <c r="L2" s="5"/>
      <c r="M2" s="5"/>
      <c r="N2" s="5">
        <v>291099.54300000001</v>
      </c>
    </row>
    <row r="3" spans="1:14" x14ac:dyDescent="0.25">
      <c r="A3" s="6">
        <v>1950</v>
      </c>
      <c r="B3" s="5">
        <v>154519.99400000001</v>
      </c>
      <c r="C3" s="5">
        <v>33734.288</v>
      </c>
      <c r="D3" s="5">
        <v>44559.159</v>
      </c>
      <c r="E3" s="5"/>
      <c r="F3" s="5">
        <v>0</v>
      </c>
      <c r="G3" s="5"/>
      <c r="H3" s="5">
        <v>95938.316999999995</v>
      </c>
      <c r="I3" s="5">
        <v>389.58499999999998</v>
      </c>
      <c r="J3" s="5"/>
      <c r="K3" s="5"/>
      <c r="L3" s="5"/>
      <c r="M3" s="5"/>
      <c r="N3" s="5">
        <v>329141.34299999999</v>
      </c>
    </row>
    <row r="4" spans="1:14" x14ac:dyDescent="0.25">
      <c r="A4" s="6">
        <v>1951</v>
      </c>
      <c r="B4" s="5">
        <v>185203.65700000001</v>
      </c>
      <c r="C4" s="5">
        <v>28712.116000000002</v>
      </c>
      <c r="D4" s="5">
        <v>56615.678</v>
      </c>
      <c r="E4" s="5"/>
      <c r="F4" s="5">
        <v>0</v>
      </c>
      <c r="G4" s="5"/>
      <c r="H4" s="5">
        <v>99750.578999999998</v>
      </c>
      <c r="I4" s="5">
        <v>390.78399999999999</v>
      </c>
      <c r="J4" s="5"/>
      <c r="K4" s="5"/>
      <c r="L4" s="5"/>
      <c r="M4" s="5"/>
      <c r="N4" s="5">
        <v>370672.81400000001</v>
      </c>
    </row>
    <row r="5" spans="1:14" x14ac:dyDescent="0.25">
      <c r="A5" s="6">
        <v>1952</v>
      </c>
      <c r="B5" s="5">
        <v>195436.666</v>
      </c>
      <c r="C5" s="5">
        <v>29749.760999999999</v>
      </c>
      <c r="D5" s="5">
        <v>68453.088000000003</v>
      </c>
      <c r="E5" s="5"/>
      <c r="F5" s="5">
        <v>0</v>
      </c>
      <c r="G5" s="5"/>
      <c r="H5" s="5">
        <v>105102.458</v>
      </c>
      <c r="I5" s="5">
        <v>481.64699999999999</v>
      </c>
      <c r="J5" s="5"/>
      <c r="K5" s="5"/>
      <c r="L5" s="5"/>
      <c r="M5" s="5"/>
      <c r="N5" s="5">
        <v>399223.62</v>
      </c>
    </row>
    <row r="6" spans="1:14" x14ac:dyDescent="0.25">
      <c r="A6" s="6">
        <v>1953</v>
      </c>
      <c r="B6" s="5">
        <v>218846.32500000001</v>
      </c>
      <c r="C6" s="5">
        <v>38404.449000000001</v>
      </c>
      <c r="D6" s="5">
        <v>79790.975000000006</v>
      </c>
      <c r="E6" s="5"/>
      <c r="F6" s="5">
        <v>0</v>
      </c>
      <c r="G6" s="5"/>
      <c r="H6" s="5">
        <v>105233.348</v>
      </c>
      <c r="I6" s="5">
        <v>389.41800000000001</v>
      </c>
      <c r="J6" s="5"/>
      <c r="K6" s="5"/>
      <c r="L6" s="5"/>
      <c r="M6" s="5"/>
      <c r="N6" s="5">
        <v>442664.51500000001</v>
      </c>
    </row>
    <row r="7" spans="1:14" x14ac:dyDescent="0.25">
      <c r="A7" s="6">
        <v>1954</v>
      </c>
      <c r="B7" s="5">
        <v>239145.96599999999</v>
      </c>
      <c r="C7" s="5">
        <v>31520.174999999999</v>
      </c>
      <c r="D7" s="5">
        <v>93688.270999999993</v>
      </c>
      <c r="E7" s="5"/>
      <c r="F7" s="5">
        <v>0</v>
      </c>
      <c r="G7" s="5"/>
      <c r="H7" s="5">
        <v>107068.508</v>
      </c>
      <c r="I7" s="5">
        <v>263.43400000000003</v>
      </c>
      <c r="J7" s="5"/>
      <c r="K7" s="5"/>
      <c r="L7" s="5"/>
      <c r="M7" s="5"/>
      <c r="N7" s="5">
        <v>471686.35399999999</v>
      </c>
    </row>
    <row r="8" spans="1:14" x14ac:dyDescent="0.25">
      <c r="A8" s="6">
        <v>1955</v>
      </c>
      <c r="B8" s="5">
        <v>301362.69799999997</v>
      </c>
      <c r="C8" s="5">
        <v>37138.307999999997</v>
      </c>
      <c r="D8" s="5">
        <v>95285.441000000006</v>
      </c>
      <c r="E8" s="5"/>
      <c r="F8" s="5">
        <v>0</v>
      </c>
      <c r="G8" s="5"/>
      <c r="H8" s="5">
        <v>112975.069</v>
      </c>
      <c r="I8" s="5">
        <v>276.46899999999999</v>
      </c>
      <c r="J8" s="5"/>
      <c r="K8" s="5"/>
      <c r="L8" s="5"/>
      <c r="M8" s="5"/>
      <c r="N8" s="5">
        <v>547037.98499999999</v>
      </c>
    </row>
    <row r="9" spans="1:14" x14ac:dyDescent="0.25">
      <c r="A9" s="6">
        <v>1956</v>
      </c>
      <c r="B9" s="5">
        <v>338503.484</v>
      </c>
      <c r="C9" s="5">
        <v>35946.771999999997</v>
      </c>
      <c r="D9" s="5">
        <v>104037.208</v>
      </c>
      <c r="E9" s="5"/>
      <c r="F9" s="5">
        <v>0</v>
      </c>
      <c r="G9" s="5"/>
      <c r="H9" s="5">
        <v>122028.60799999999</v>
      </c>
      <c r="I9" s="5">
        <v>151.678</v>
      </c>
      <c r="J9" s="5"/>
      <c r="K9" s="5"/>
      <c r="L9" s="5"/>
      <c r="M9" s="5"/>
      <c r="N9" s="5">
        <v>600667.75</v>
      </c>
    </row>
    <row r="10" spans="1:14" x14ac:dyDescent="0.25">
      <c r="A10" s="6">
        <v>1957</v>
      </c>
      <c r="B10" s="5">
        <v>346386.20699999999</v>
      </c>
      <c r="C10" s="5">
        <v>40499.357000000004</v>
      </c>
      <c r="D10" s="5">
        <v>114212.52499999999</v>
      </c>
      <c r="E10" s="5"/>
      <c r="F10" s="5">
        <v>9.67</v>
      </c>
      <c r="G10" s="5"/>
      <c r="H10" s="5">
        <v>130232.45699999999</v>
      </c>
      <c r="I10" s="5">
        <v>176.678</v>
      </c>
      <c r="J10" s="5"/>
      <c r="K10" s="5"/>
      <c r="L10" s="5"/>
      <c r="M10" s="5"/>
      <c r="N10" s="5">
        <v>631516.89399999997</v>
      </c>
    </row>
    <row r="11" spans="1:14" x14ac:dyDescent="0.25">
      <c r="A11" s="6">
        <v>1958</v>
      </c>
      <c r="B11" s="5">
        <v>344365.78100000002</v>
      </c>
      <c r="C11" s="5">
        <v>40371.54</v>
      </c>
      <c r="D11" s="5">
        <v>119759.302</v>
      </c>
      <c r="E11" s="5"/>
      <c r="F11" s="5">
        <v>164.691</v>
      </c>
      <c r="G11" s="5"/>
      <c r="H11" s="5">
        <v>140262.087</v>
      </c>
      <c r="I11" s="5">
        <v>175.00299999999999</v>
      </c>
      <c r="J11" s="5"/>
      <c r="K11" s="5"/>
      <c r="L11" s="5"/>
      <c r="M11" s="5"/>
      <c r="N11" s="5">
        <v>645098.40399999998</v>
      </c>
    </row>
    <row r="12" spans="1:14" x14ac:dyDescent="0.25">
      <c r="A12" s="6">
        <v>1959</v>
      </c>
      <c r="B12" s="5">
        <v>378424.21</v>
      </c>
      <c r="C12" s="5">
        <v>46839.718999999997</v>
      </c>
      <c r="D12" s="5">
        <v>146619.391</v>
      </c>
      <c r="E12" s="5"/>
      <c r="F12" s="5">
        <v>188.101</v>
      </c>
      <c r="G12" s="5"/>
      <c r="H12" s="5">
        <v>137781.42499999999</v>
      </c>
      <c r="I12" s="5">
        <v>152.87700000000001</v>
      </c>
      <c r="J12" s="5"/>
      <c r="K12" s="5"/>
      <c r="L12" s="5"/>
      <c r="M12" s="5"/>
      <c r="N12" s="5">
        <v>710005.723</v>
      </c>
    </row>
    <row r="13" spans="1:14" x14ac:dyDescent="0.25">
      <c r="A13" s="6">
        <v>1960</v>
      </c>
      <c r="B13" s="5">
        <v>403067.35700000002</v>
      </c>
      <c r="C13" s="5">
        <v>47986.892999999996</v>
      </c>
      <c r="D13" s="5">
        <v>157969.78700000001</v>
      </c>
      <c r="E13" s="5"/>
      <c r="F13" s="5">
        <v>518.18200000000002</v>
      </c>
      <c r="G13" s="5"/>
      <c r="H13" s="5">
        <v>145833.34400000001</v>
      </c>
      <c r="I13" s="5">
        <v>140.166</v>
      </c>
      <c r="J13" s="5"/>
      <c r="K13" s="5">
        <v>33.368000000000002</v>
      </c>
      <c r="L13" s="5"/>
      <c r="M13" s="5"/>
      <c r="N13" s="5">
        <v>755549.09699999995</v>
      </c>
    </row>
    <row r="14" spans="1:14" x14ac:dyDescent="0.25">
      <c r="A14" s="6">
        <v>1961</v>
      </c>
      <c r="B14" s="5">
        <v>421870.66899999999</v>
      </c>
      <c r="C14" s="5">
        <v>48519.375999999997</v>
      </c>
      <c r="D14" s="5">
        <v>169285.99799999999</v>
      </c>
      <c r="E14" s="5"/>
      <c r="F14" s="5">
        <v>1692.1489999999999</v>
      </c>
      <c r="G14" s="5"/>
      <c r="H14" s="5">
        <v>152171.56099999999</v>
      </c>
      <c r="I14" s="5">
        <v>125.73399999999999</v>
      </c>
      <c r="J14" s="5"/>
      <c r="K14" s="5">
        <v>94.021000000000001</v>
      </c>
      <c r="L14" s="5"/>
      <c r="M14" s="5"/>
      <c r="N14" s="5">
        <v>793759.50800000003</v>
      </c>
    </row>
    <row r="15" spans="1:14" x14ac:dyDescent="0.25">
      <c r="A15" s="6">
        <v>1962</v>
      </c>
      <c r="B15" s="5">
        <v>450249.23800000001</v>
      </c>
      <c r="C15" s="5">
        <v>48879.536</v>
      </c>
      <c r="D15" s="5">
        <v>184301.29300000001</v>
      </c>
      <c r="E15" s="5"/>
      <c r="F15" s="5">
        <v>2269.6849999999999</v>
      </c>
      <c r="G15" s="5"/>
      <c r="H15" s="5">
        <v>168606.856</v>
      </c>
      <c r="I15" s="5">
        <v>127.79600000000001</v>
      </c>
      <c r="J15" s="5"/>
      <c r="K15" s="5">
        <v>100.462</v>
      </c>
      <c r="L15" s="5"/>
      <c r="M15" s="5"/>
      <c r="N15" s="5">
        <v>854534.86600000004</v>
      </c>
    </row>
    <row r="16" spans="1:14" x14ac:dyDescent="0.25">
      <c r="A16" s="6">
        <v>1963</v>
      </c>
      <c r="B16" s="5">
        <v>493926.71899999998</v>
      </c>
      <c r="C16" s="5">
        <v>52001.61</v>
      </c>
      <c r="D16" s="5">
        <v>201602.073</v>
      </c>
      <c r="E16" s="5"/>
      <c r="F16" s="5">
        <v>3211.8359999999998</v>
      </c>
      <c r="G16" s="5"/>
      <c r="H16" s="5">
        <v>165754.68900000001</v>
      </c>
      <c r="I16" s="5">
        <v>127.94</v>
      </c>
      <c r="J16" s="5"/>
      <c r="K16" s="5">
        <v>167.953</v>
      </c>
      <c r="L16" s="5"/>
      <c r="M16" s="5"/>
      <c r="N16" s="5">
        <v>916792.82</v>
      </c>
    </row>
    <row r="17" spans="1:14" x14ac:dyDescent="0.25">
      <c r="A17" s="6">
        <v>1964</v>
      </c>
      <c r="B17" s="5">
        <v>526230.01899999997</v>
      </c>
      <c r="C17" s="5">
        <v>56953.712</v>
      </c>
      <c r="D17" s="5">
        <v>220038.47899999999</v>
      </c>
      <c r="E17" s="5"/>
      <c r="F17" s="5">
        <v>3342.7429999999999</v>
      </c>
      <c r="G17" s="5"/>
      <c r="H17" s="5">
        <v>177073.443</v>
      </c>
      <c r="I17" s="5">
        <v>148.07599999999999</v>
      </c>
      <c r="J17" s="5"/>
      <c r="K17" s="5">
        <v>203.791</v>
      </c>
      <c r="L17" s="5"/>
      <c r="M17" s="5"/>
      <c r="N17" s="5">
        <v>983990.26300000004</v>
      </c>
    </row>
    <row r="18" spans="1:14" x14ac:dyDescent="0.25">
      <c r="A18" s="6">
        <v>1965</v>
      </c>
      <c r="B18" s="5">
        <v>570925.951</v>
      </c>
      <c r="C18" s="5">
        <v>64801.224000000002</v>
      </c>
      <c r="D18" s="5">
        <v>221559.43400000001</v>
      </c>
      <c r="E18" s="5"/>
      <c r="F18" s="5">
        <v>3656.6990000000001</v>
      </c>
      <c r="G18" s="5"/>
      <c r="H18" s="5">
        <v>193850.603</v>
      </c>
      <c r="I18" s="5">
        <v>268.80399999999997</v>
      </c>
      <c r="J18" s="5"/>
      <c r="K18" s="5">
        <v>189.214</v>
      </c>
      <c r="L18" s="5"/>
      <c r="M18" s="5"/>
      <c r="N18" s="5">
        <v>1055251.929</v>
      </c>
    </row>
    <row r="19" spans="1:14" x14ac:dyDescent="0.25">
      <c r="A19" s="6">
        <v>1966</v>
      </c>
      <c r="B19" s="5">
        <v>613474.80000000005</v>
      </c>
      <c r="C19" s="5">
        <v>78926.172000000006</v>
      </c>
      <c r="D19" s="5">
        <v>251151.56200000001</v>
      </c>
      <c r="E19" s="5"/>
      <c r="F19" s="5">
        <v>5519.9089999999997</v>
      </c>
      <c r="G19" s="5"/>
      <c r="H19" s="5">
        <v>194755.78099999999</v>
      </c>
      <c r="I19" s="5">
        <v>333.92599999999999</v>
      </c>
      <c r="J19" s="5"/>
      <c r="K19" s="5">
        <v>187.988</v>
      </c>
      <c r="L19" s="5"/>
      <c r="M19" s="5"/>
      <c r="N19" s="5">
        <v>1144350.138</v>
      </c>
    </row>
    <row r="20" spans="1:14" x14ac:dyDescent="0.25">
      <c r="A20" s="6">
        <v>1967</v>
      </c>
      <c r="B20" s="5">
        <v>630483.36300000001</v>
      </c>
      <c r="C20" s="5">
        <v>89270.724000000002</v>
      </c>
      <c r="D20" s="5">
        <v>264805.78499999997</v>
      </c>
      <c r="E20" s="5"/>
      <c r="F20" s="5">
        <v>7655.2139999999999</v>
      </c>
      <c r="G20" s="5"/>
      <c r="H20" s="5">
        <v>221518.103</v>
      </c>
      <c r="I20" s="5">
        <v>315.68799999999999</v>
      </c>
      <c r="J20" s="5"/>
      <c r="K20" s="5">
        <v>316.30900000000003</v>
      </c>
      <c r="L20" s="5"/>
      <c r="M20" s="5"/>
      <c r="N20" s="5">
        <v>1214365.186</v>
      </c>
    </row>
    <row r="21" spans="1:14" x14ac:dyDescent="0.25">
      <c r="A21" s="6">
        <v>1968</v>
      </c>
      <c r="B21" s="5">
        <v>684904.58</v>
      </c>
      <c r="C21" s="5">
        <v>104275.833</v>
      </c>
      <c r="D21" s="5">
        <v>304432.723</v>
      </c>
      <c r="E21" s="5"/>
      <c r="F21" s="5">
        <v>12528.419</v>
      </c>
      <c r="G21" s="5"/>
      <c r="H21" s="5">
        <v>222490.584</v>
      </c>
      <c r="I21" s="5">
        <v>375.06200000000001</v>
      </c>
      <c r="J21" s="5"/>
      <c r="K21" s="5">
        <v>435.82600000000002</v>
      </c>
      <c r="L21" s="5"/>
      <c r="M21" s="5"/>
      <c r="N21" s="5">
        <v>1329443.027</v>
      </c>
    </row>
    <row r="22" spans="1:14" x14ac:dyDescent="0.25">
      <c r="A22" s="6">
        <v>1969</v>
      </c>
      <c r="B22" s="5">
        <v>706001.24</v>
      </c>
      <c r="C22" s="5">
        <v>137847.152</v>
      </c>
      <c r="D22" s="5">
        <v>333278.94500000001</v>
      </c>
      <c r="E22" s="5"/>
      <c r="F22" s="5">
        <v>13927.839</v>
      </c>
      <c r="G22" s="5"/>
      <c r="H22" s="5">
        <v>250192.655</v>
      </c>
      <c r="I22" s="5">
        <v>319.93299999999999</v>
      </c>
      <c r="J22" s="5"/>
      <c r="K22" s="5">
        <v>614.71</v>
      </c>
      <c r="L22" s="5"/>
      <c r="M22" s="5"/>
      <c r="N22" s="5">
        <v>1442182.4739999999</v>
      </c>
    </row>
    <row r="23" spans="1:14" x14ac:dyDescent="0.25">
      <c r="A23" s="6">
        <v>1970</v>
      </c>
      <c r="B23" s="5">
        <v>704394.47900000005</v>
      </c>
      <c r="C23" s="5">
        <v>184183.402</v>
      </c>
      <c r="D23" s="5">
        <v>372890.06300000002</v>
      </c>
      <c r="E23" s="5"/>
      <c r="F23" s="5">
        <v>21804.448</v>
      </c>
      <c r="G23" s="5"/>
      <c r="H23" s="5">
        <v>247713.68400000001</v>
      </c>
      <c r="I23" s="5">
        <v>136</v>
      </c>
      <c r="J23" s="5">
        <v>220.45</v>
      </c>
      <c r="K23" s="5">
        <v>525.18299999999999</v>
      </c>
      <c r="L23" s="5"/>
      <c r="M23" s="5"/>
      <c r="N23" s="5">
        <v>1531867.709</v>
      </c>
    </row>
    <row r="24" spans="1:14" x14ac:dyDescent="0.25">
      <c r="A24" s="6">
        <v>1971</v>
      </c>
      <c r="B24" s="5">
        <v>713102.45400000003</v>
      </c>
      <c r="C24" s="5">
        <v>220225.42300000001</v>
      </c>
      <c r="D24" s="5">
        <v>374030.78399999999</v>
      </c>
      <c r="E24" s="5"/>
      <c r="F24" s="5">
        <v>38104.544999999998</v>
      </c>
      <c r="G24" s="5"/>
      <c r="H24" s="5">
        <v>266310.80599999998</v>
      </c>
      <c r="I24" s="5">
        <v>111.33</v>
      </c>
      <c r="J24" s="5">
        <v>199.869</v>
      </c>
      <c r="K24" s="5">
        <v>547.75199999999995</v>
      </c>
      <c r="L24" s="5"/>
      <c r="M24" s="5"/>
      <c r="N24" s="5">
        <v>1612632.963</v>
      </c>
    </row>
    <row r="25" spans="1:14" x14ac:dyDescent="0.25">
      <c r="A25" s="6">
        <v>1972</v>
      </c>
      <c r="B25" s="5">
        <v>771131.26500000001</v>
      </c>
      <c r="C25" s="5">
        <v>274295.96100000001</v>
      </c>
      <c r="D25" s="5">
        <v>375747.79599999997</v>
      </c>
      <c r="E25" s="5"/>
      <c r="F25" s="5">
        <v>54091.135000000002</v>
      </c>
      <c r="G25" s="5"/>
      <c r="H25" s="5">
        <v>272612.516</v>
      </c>
      <c r="I25" s="5">
        <v>130.85900000000001</v>
      </c>
      <c r="J25" s="5">
        <v>199.774</v>
      </c>
      <c r="K25" s="5">
        <v>1452.7950000000001</v>
      </c>
      <c r="L25" s="5"/>
      <c r="M25" s="5"/>
      <c r="N25" s="5">
        <v>1749662.101</v>
      </c>
    </row>
    <row r="26" spans="1:14" x14ac:dyDescent="0.25">
      <c r="A26" s="6">
        <v>1973</v>
      </c>
      <c r="B26" s="5">
        <v>847651.47</v>
      </c>
      <c r="C26" s="5">
        <v>314342.92599999998</v>
      </c>
      <c r="D26" s="5">
        <v>340858.19199999998</v>
      </c>
      <c r="E26" s="5"/>
      <c r="F26" s="5">
        <v>83479.463000000003</v>
      </c>
      <c r="G26" s="5"/>
      <c r="H26" s="5">
        <v>272083.45199999999</v>
      </c>
      <c r="I26" s="5">
        <v>130.40299999999999</v>
      </c>
      <c r="J26" s="5">
        <v>197.89</v>
      </c>
      <c r="K26" s="5">
        <v>1965.713</v>
      </c>
      <c r="L26" s="5"/>
      <c r="M26" s="5"/>
      <c r="N26" s="5">
        <v>1860709.51</v>
      </c>
    </row>
    <row r="27" spans="1:14" x14ac:dyDescent="0.25">
      <c r="A27" s="6">
        <v>1974</v>
      </c>
      <c r="B27" s="5">
        <v>828432.92099999997</v>
      </c>
      <c r="C27" s="5">
        <v>300930.53700000001</v>
      </c>
      <c r="D27" s="5">
        <v>320065.08799999999</v>
      </c>
      <c r="E27" s="5"/>
      <c r="F27" s="5">
        <v>113975.74</v>
      </c>
      <c r="G27" s="5"/>
      <c r="H27" s="5">
        <v>301032.16399999999</v>
      </c>
      <c r="I27" s="5">
        <v>68.522999999999996</v>
      </c>
      <c r="J27" s="5">
        <v>182.154</v>
      </c>
      <c r="K27" s="5">
        <v>2452.636</v>
      </c>
      <c r="L27" s="5"/>
      <c r="M27" s="5"/>
      <c r="N27" s="5">
        <v>1867139.763</v>
      </c>
    </row>
    <row r="28" spans="1:14" x14ac:dyDescent="0.25">
      <c r="A28" s="6">
        <v>1975</v>
      </c>
      <c r="B28" s="5">
        <v>852786.22199999995</v>
      </c>
      <c r="C28" s="5">
        <v>289094.90000000002</v>
      </c>
      <c r="D28" s="5">
        <v>299778.408</v>
      </c>
      <c r="E28" s="5"/>
      <c r="F28" s="5">
        <v>172505.07500000001</v>
      </c>
      <c r="G28" s="5"/>
      <c r="H28" s="5">
        <v>300046.64</v>
      </c>
      <c r="I28" s="5">
        <v>17.550999999999998</v>
      </c>
      <c r="J28" s="5">
        <v>173.56800000000001</v>
      </c>
      <c r="K28" s="5">
        <v>3246.172</v>
      </c>
      <c r="L28" s="5"/>
      <c r="M28" s="5"/>
      <c r="N28" s="5">
        <v>1917648.5360000001</v>
      </c>
    </row>
    <row r="29" spans="1:14" x14ac:dyDescent="0.25">
      <c r="A29" s="6">
        <v>1976</v>
      </c>
      <c r="B29" s="5">
        <v>944390.99300000002</v>
      </c>
      <c r="C29" s="5">
        <v>319988.136</v>
      </c>
      <c r="D29" s="5">
        <v>294623.91100000002</v>
      </c>
      <c r="E29" s="5"/>
      <c r="F29" s="5">
        <v>191103.53099999999</v>
      </c>
      <c r="G29" s="5"/>
      <c r="H29" s="5">
        <v>283707.054</v>
      </c>
      <c r="I29" s="5">
        <v>84.385999999999996</v>
      </c>
      <c r="J29" s="5">
        <v>182.078</v>
      </c>
      <c r="K29" s="5">
        <v>3616.4070000000002</v>
      </c>
      <c r="L29" s="5"/>
      <c r="M29" s="5"/>
      <c r="N29" s="5">
        <v>2037696.497</v>
      </c>
    </row>
    <row r="30" spans="1:14" x14ac:dyDescent="0.25">
      <c r="A30" s="6">
        <v>1977</v>
      </c>
      <c r="B30" s="5">
        <v>985218.59600000002</v>
      </c>
      <c r="C30" s="5">
        <v>358178.82199999999</v>
      </c>
      <c r="D30" s="5">
        <v>305504.859</v>
      </c>
      <c r="E30" s="5"/>
      <c r="F30" s="5">
        <v>250883.283</v>
      </c>
      <c r="G30" s="5"/>
      <c r="H30" s="5">
        <v>220474.51500000001</v>
      </c>
      <c r="I30" s="5">
        <v>307.63400000000001</v>
      </c>
      <c r="J30" s="5">
        <v>173.27099999999999</v>
      </c>
      <c r="K30" s="5">
        <v>3582.335</v>
      </c>
      <c r="L30" s="5"/>
      <c r="M30" s="5"/>
      <c r="N30" s="5">
        <v>2124323.3160000001</v>
      </c>
    </row>
    <row r="31" spans="1:14" x14ac:dyDescent="0.25">
      <c r="A31" s="6">
        <v>1978</v>
      </c>
      <c r="B31" s="5">
        <v>975742.08299999998</v>
      </c>
      <c r="C31" s="5">
        <v>365060.44099999999</v>
      </c>
      <c r="D31" s="5">
        <v>305390.83600000001</v>
      </c>
      <c r="E31" s="5"/>
      <c r="F31" s="5">
        <v>276403.07</v>
      </c>
      <c r="G31" s="5"/>
      <c r="H31" s="5">
        <v>280418.87800000003</v>
      </c>
      <c r="I31" s="5">
        <v>197.19300000000001</v>
      </c>
      <c r="J31" s="5">
        <v>140.434</v>
      </c>
      <c r="K31" s="5">
        <v>2977.63</v>
      </c>
      <c r="L31" s="5"/>
      <c r="M31" s="5"/>
      <c r="N31" s="5">
        <v>2206330.5649999999</v>
      </c>
    </row>
    <row r="32" spans="1:14" x14ac:dyDescent="0.25">
      <c r="A32" s="6">
        <v>1979</v>
      </c>
      <c r="B32" s="5">
        <v>1075037.091</v>
      </c>
      <c r="C32" s="5">
        <v>303525.20899999997</v>
      </c>
      <c r="D32" s="5">
        <v>329485.10700000002</v>
      </c>
      <c r="E32" s="5"/>
      <c r="F32" s="5">
        <v>255154.62299999999</v>
      </c>
      <c r="G32" s="5"/>
      <c r="H32" s="5">
        <v>279782.81199999998</v>
      </c>
      <c r="I32" s="5">
        <v>299.85899999999998</v>
      </c>
      <c r="J32" s="5">
        <v>198.19200000000001</v>
      </c>
      <c r="K32" s="5">
        <v>3888.9679999999998</v>
      </c>
      <c r="L32" s="5"/>
      <c r="M32" s="5"/>
      <c r="N32" s="5">
        <v>2247371.861</v>
      </c>
    </row>
    <row r="33" spans="1:14" x14ac:dyDescent="0.25">
      <c r="A33" s="6">
        <v>1980</v>
      </c>
      <c r="B33" s="5">
        <v>1161562.368</v>
      </c>
      <c r="C33" s="5">
        <v>245994.18900000001</v>
      </c>
      <c r="D33" s="5">
        <v>346239.9</v>
      </c>
      <c r="E33" s="5"/>
      <c r="F33" s="5">
        <v>251115.57500000001</v>
      </c>
      <c r="G33" s="5"/>
      <c r="H33" s="5">
        <v>276020.96999999997</v>
      </c>
      <c r="I33" s="5">
        <v>275.36599999999999</v>
      </c>
      <c r="J33" s="5">
        <v>157.797</v>
      </c>
      <c r="K33" s="5">
        <v>5073.0789999999997</v>
      </c>
      <c r="L33" s="5"/>
      <c r="M33" s="5"/>
      <c r="N33" s="5">
        <v>2286439.2439999999</v>
      </c>
    </row>
    <row r="34" spans="1:14" x14ac:dyDescent="0.25">
      <c r="A34" s="6">
        <v>1981</v>
      </c>
      <c r="B34" s="5">
        <v>1203203.2320000001</v>
      </c>
      <c r="C34" s="5">
        <v>206420.77499999999</v>
      </c>
      <c r="D34" s="5">
        <v>345777.17300000001</v>
      </c>
      <c r="E34" s="5"/>
      <c r="F34" s="5">
        <v>272673.50300000003</v>
      </c>
      <c r="G34" s="5"/>
      <c r="H34" s="5">
        <v>260683.54399999999</v>
      </c>
      <c r="I34" s="5">
        <v>245.20099999999999</v>
      </c>
      <c r="J34" s="5">
        <v>122.628</v>
      </c>
      <c r="K34" s="5">
        <v>5686.1629999999996</v>
      </c>
      <c r="L34" s="5"/>
      <c r="M34" s="5"/>
      <c r="N34" s="5">
        <v>2294812.2179999999</v>
      </c>
    </row>
    <row r="35" spans="1:14" x14ac:dyDescent="0.25">
      <c r="A35" s="6">
        <v>1982</v>
      </c>
      <c r="B35" s="5">
        <v>1192004.2039999999</v>
      </c>
      <c r="C35" s="5">
        <v>146797.49</v>
      </c>
      <c r="D35" s="5">
        <v>305259.74900000001</v>
      </c>
      <c r="E35" s="5"/>
      <c r="F35" s="5">
        <v>282773.24800000002</v>
      </c>
      <c r="G35" s="5"/>
      <c r="H35" s="5">
        <v>309212.89299999998</v>
      </c>
      <c r="I35" s="5">
        <v>195.94</v>
      </c>
      <c r="J35" s="5">
        <v>124.979</v>
      </c>
      <c r="K35" s="5">
        <v>4842.8649999999998</v>
      </c>
      <c r="L35" s="5"/>
      <c r="M35" s="5"/>
      <c r="N35" s="5">
        <v>2241211.3670000001</v>
      </c>
    </row>
    <row r="36" spans="1:14" x14ac:dyDescent="0.25">
      <c r="A36" s="6">
        <v>1983</v>
      </c>
      <c r="B36" s="5">
        <v>1259424.2790000001</v>
      </c>
      <c r="C36" s="5">
        <v>144498.59299999999</v>
      </c>
      <c r="D36" s="5">
        <v>274098.45799999998</v>
      </c>
      <c r="E36" s="5"/>
      <c r="F36" s="5">
        <v>293677.11900000001</v>
      </c>
      <c r="G36" s="5"/>
      <c r="H36" s="5">
        <v>332129.73499999999</v>
      </c>
      <c r="I36" s="5">
        <v>215.86699999999999</v>
      </c>
      <c r="J36" s="5">
        <v>162.745</v>
      </c>
      <c r="K36" s="5">
        <v>6075.1009999999997</v>
      </c>
      <c r="L36" s="5"/>
      <c r="M36" s="5">
        <v>2.6680000000000001</v>
      </c>
      <c r="N36" s="5">
        <v>2310284.5660000001</v>
      </c>
    </row>
    <row r="37" spans="1:14" x14ac:dyDescent="0.25">
      <c r="A37" s="6">
        <v>1984</v>
      </c>
      <c r="B37" s="5">
        <v>1341680.7520000001</v>
      </c>
      <c r="C37" s="5">
        <v>119807.913</v>
      </c>
      <c r="D37" s="5">
        <v>297393.59600000002</v>
      </c>
      <c r="E37" s="5"/>
      <c r="F37" s="5">
        <v>327633.549</v>
      </c>
      <c r="G37" s="5"/>
      <c r="H37" s="5">
        <v>321150.245</v>
      </c>
      <c r="I37" s="5">
        <v>461.411</v>
      </c>
      <c r="J37" s="5">
        <v>424.54</v>
      </c>
      <c r="K37" s="5">
        <v>7740.5039999999999</v>
      </c>
      <c r="L37" s="5">
        <v>5.2480000000000002</v>
      </c>
      <c r="M37" s="5">
        <v>6.49</v>
      </c>
      <c r="N37" s="5">
        <v>2416304.247</v>
      </c>
    </row>
    <row r="38" spans="1:14" x14ac:dyDescent="0.25">
      <c r="A38" s="6">
        <v>1985</v>
      </c>
      <c r="B38" s="5">
        <v>1402128.125</v>
      </c>
      <c r="C38" s="5">
        <v>100202.273</v>
      </c>
      <c r="D38" s="5">
        <v>291945.96500000003</v>
      </c>
      <c r="E38" s="5"/>
      <c r="F38" s="5">
        <v>383690.72700000001</v>
      </c>
      <c r="G38" s="5"/>
      <c r="H38" s="5">
        <v>281149.41800000001</v>
      </c>
      <c r="I38" s="5">
        <v>743.29399999999998</v>
      </c>
      <c r="J38" s="5">
        <v>639.57799999999997</v>
      </c>
      <c r="K38" s="5">
        <v>9325.23</v>
      </c>
      <c r="L38" s="5">
        <v>10.63</v>
      </c>
      <c r="M38" s="5">
        <v>5.7619999999999996</v>
      </c>
      <c r="N38" s="5">
        <v>2469841</v>
      </c>
    </row>
    <row r="39" spans="1:14" x14ac:dyDescent="0.25">
      <c r="A39" s="6">
        <v>1986</v>
      </c>
      <c r="B39" s="5">
        <v>1385831.452</v>
      </c>
      <c r="C39" s="5">
        <v>136584.867</v>
      </c>
      <c r="D39" s="5">
        <v>248508.43299999999</v>
      </c>
      <c r="E39" s="5"/>
      <c r="F39" s="5">
        <v>414038.06300000002</v>
      </c>
      <c r="G39" s="5"/>
      <c r="H39" s="5">
        <v>290844.09899999999</v>
      </c>
      <c r="I39" s="5">
        <v>491.50900000000001</v>
      </c>
      <c r="J39" s="5">
        <v>685.23400000000004</v>
      </c>
      <c r="K39" s="5">
        <v>10307.954</v>
      </c>
      <c r="L39" s="5">
        <v>14.032</v>
      </c>
      <c r="M39" s="5">
        <v>4.1890000000000001</v>
      </c>
      <c r="N39" s="5">
        <v>2487309.8319999999</v>
      </c>
    </row>
    <row r="40" spans="1:14" x14ac:dyDescent="0.25">
      <c r="A40" s="6">
        <v>1987</v>
      </c>
      <c r="B40" s="5">
        <v>1463781.2890000001</v>
      </c>
      <c r="C40" s="5">
        <v>118492.571</v>
      </c>
      <c r="D40" s="5">
        <v>272620.80300000001</v>
      </c>
      <c r="E40" s="5"/>
      <c r="F40" s="5">
        <v>455270.38199999998</v>
      </c>
      <c r="G40" s="5"/>
      <c r="H40" s="5">
        <v>249694.973</v>
      </c>
      <c r="I40" s="5">
        <v>783.08799999999997</v>
      </c>
      <c r="J40" s="5">
        <v>693.94100000000003</v>
      </c>
      <c r="K40" s="5">
        <v>10775.460999999999</v>
      </c>
      <c r="L40" s="5">
        <v>10.497</v>
      </c>
      <c r="M40" s="5">
        <v>3.5409999999999999</v>
      </c>
      <c r="N40" s="5">
        <v>2572126.5469999998</v>
      </c>
    </row>
    <row r="41" spans="1:14" x14ac:dyDescent="0.25">
      <c r="A41" s="6">
        <v>1988</v>
      </c>
      <c r="B41" s="5">
        <v>1540652.774</v>
      </c>
      <c r="C41" s="5">
        <v>148899.56099999999</v>
      </c>
      <c r="D41" s="5">
        <v>252800.704</v>
      </c>
      <c r="E41" s="5"/>
      <c r="F41" s="5">
        <v>526973.04700000002</v>
      </c>
      <c r="G41" s="5"/>
      <c r="H41" s="5">
        <v>222939.68299999999</v>
      </c>
      <c r="I41" s="5">
        <v>935.98599999999999</v>
      </c>
      <c r="J41" s="5">
        <v>738.25800000000004</v>
      </c>
      <c r="K41" s="5">
        <v>10300.079</v>
      </c>
      <c r="L41" s="5">
        <v>9.0939999999999994</v>
      </c>
      <c r="M41" s="5">
        <v>0.871</v>
      </c>
      <c r="N41" s="5">
        <v>2704250.0580000002</v>
      </c>
    </row>
    <row r="42" spans="1:14" x14ac:dyDescent="0.25">
      <c r="A42" s="6">
        <v>1989</v>
      </c>
      <c r="B42" s="5">
        <v>1562366.1969999999</v>
      </c>
      <c r="C42" s="5">
        <v>159004.96100000001</v>
      </c>
      <c r="D42" s="5">
        <v>297295.12699999998</v>
      </c>
      <c r="E42" s="5">
        <v>454.06599999999997</v>
      </c>
      <c r="F42" s="5">
        <v>529354.71699999995</v>
      </c>
      <c r="G42" s="5"/>
      <c r="H42" s="5">
        <v>269189.20899999997</v>
      </c>
      <c r="I42" s="5">
        <v>5582.1090000000004</v>
      </c>
      <c r="J42" s="5">
        <v>7742.9139999999998</v>
      </c>
      <c r="K42" s="5">
        <v>14593.442999999999</v>
      </c>
      <c r="L42" s="5">
        <v>250.601</v>
      </c>
      <c r="M42" s="5">
        <v>2112.0430000000001</v>
      </c>
      <c r="N42" s="5">
        <v>2848227.4330000002</v>
      </c>
    </row>
    <row r="43" spans="1:14" x14ac:dyDescent="0.25">
      <c r="A43" s="6">
        <v>1990</v>
      </c>
      <c r="B43" s="5">
        <v>1572108.922</v>
      </c>
      <c r="C43" s="5">
        <v>118863.929</v>
      </c>
      <c r="D43" s="5">
        <v>309486.35100000002</v>
      </c>
      <c r="E43" s="5">
        <v>621.11199999999997</v>
      </c>
      <c r="F43" s="5">
        <v>576861.67799999996</v>
      </c>
      <c r="G43" s="5">
        <v>-3507.741</v>
      </c>
      <c r="H43" s="5">
        <v>289753.12400000001</v>
      </c>
      <c r="I43" s="5">
        <v>7032.4459999999999</v>
      </c>
      <c r="J43" s="5">
        <v>11499.927</v>
      </c>
      <c r="K43" s="5">
        <v>15434.271000000001</v>
      </c>
      <c r="L43" s="5">
        <v>367.08699999999999</v>
      </c>
      <c r="M43" s="5">
        <v>2788.6</v>
      </c>
      <c r="N43" s="5">
        <v>2901321.6189999999</v>
      </c>
    </row>
    <row r="44" spans="1:14" x14ac:dyDescent="0.25">
      <c r="A44" s="6">
        <v>1991</v>
      </c>
      <c r="B44" s="5">
        <v>1568845.635</v>
      </c>
      <c r="C44" s="5">
        <v>112798.164</v>
      </c>
      <c r="D44" s="5">
        <v>317773.359</v>
      </c>
      <c r="E44" s="5">
        <v>719.07399999999996</v>
      </c>
      <c r="F44" s="5">
        <v>612565.08700000006</v>
      </c>
      <c r="G44" s="5">
        <v>-4541.4350000000004</v>
      </c>
      <c r="H44" s="5">
        <v>286019.44300000003</v>
      </c>
      <c r="I44" s="5">
        <v>7735.6750000000002</v>
      </c>
      <c r="J44" s="5">
        <v>13853.928</v>
      </c>
      <c r="K44" s="5">
        <v>15966.444</v>
      </c>
      <c r="L44" s="5">
        <v>471.76499999999999</v>
      </c>
      <c r="M44" s="5">
        <v>2950.951</v>
      </c>
      <c r="N44" s="5">
        <v>2935560.6710000001</v>
      </c>
    </row>
    <row r="45" spans="1:14" x14ac:dyDescent="0.25">
      <c r="A45" s="6">
        <v>1992</v>
      </c>
      <c r="B45" s="5">
        <v>1597713.8189999999</v>
      </c>
      <c r="C45" s="5">
        <v>92237.911999999997</v>
      </c>
      <c r="D45" s="5">
        <v>334274.12199999997</v>
      </c>
      <c r="E45" s="5">
        <v>1212.4749999999999</v>
      </c>
      <c r="F45" s="5">
        <v>618776.26300000004</v>
      </c>
      <c r="G45" s="5">
        <v>-4176.5820000000003</v>
      </c>
      <c r="H45" s="5">
        <v>250015.68400000001</v>
      </c>
      <c r="I45" s="5">
        <v>8491.0949999999993</v>
      </c>
      <c r="J45" s="5">
        <v>15923.885</v>
      </c>
      <c r="K45" s="5">
        <v>16137.962</v>
      </c>
      <c r="L45" s="5">
        <v>399.64</v>
      </c>
      <c r="M45" s="5">
        <v>2887.5230000000001</v>
      </c>
      <c r="N45" s="5">
        <v>2934373.6039999998</v>
      </c>
    </row>
    <row r="46" spans="1:14" x14ac:dyDescent="0.25">
      <c r="A46" s="6">
        <v>1993</v>
      </c>
      <c r="B46" s="5">
        <v>1665464.1540000001</v>
      </c>
      <c r="C46" s="5">
        <v>105425.325</v>
      </c>
      <c r="D46" s="5">
        <v>342221.82900000003</v>
      </c>
      <c r="E46" s="5">
        <v>966.50800000000004</v>
      </c>
      <c r="F46" s="5">
        <v>610291.21400000004</v>
      </c>
      <c r="G46" s="5">
        <v>-4035.5720000000001</v>
      </c>
      <c r="H46" s="5">
        <v>277523.663</v>
      </c>
      <c r="I46" s="5">
        <v>9151.8520000000008</v>
      </c>
      <c r="J46" s="5">
        <v>16223.338</v>
      </c>
      <c r="K46" s="5">
        <v>16788.564999999999</v>
      </c>
      <c r="L46" s="5">
        <v>462.452</v>
      </c>
      <c r="M46" s="5">
        <v>3005.8270000000002</v>
      </c>
      <c r="N46" s="5">
        <v>3043896.8059999999</v>
      </c>
    </row>
    <row r="47" spans="1:14" x14ac:dyDescent="0.25">
      <c r="A47" s="6">
        <v>1994</v>
      </c>
      <c r="B47" s="5">
        <v>1666276.091</v>
      </c>
      <c r="C47" s="5">
        <v>98676.618000000002</v>
      </c>
      <c r="D47" s="5">
        <v>385689.32500000001</v>
      </c>
      <c r="E47" s="5">
        <v>1092.0229999999999</v>
      </c>
      <c r="F47" s="5">
        <v>640439.83200000005</v>
      </c>
      <c r="G47" s="5">
        <v>-3377.8249999999998</v>
      </c>
      <c r="H47" s="5">
        <v>254004.826</v>
      </c>
      <c r="I47" s="5">
        <v>9232.2810000000009</v>
      </c>
      <c r="J47" s="5">
        <v>16983.843000000001</v>
      </c>
      <c r="K47" s="5">
        <v>15535.453</v>
      </c>
      <c r="L47" s="5">
        <v>486.62200000000001</v>
      </c>
      <c r="M47" s="5">
        <v>3447.1089999999999</v>
      </c>
      <c r="N47" s="5">
        <v>3088725.327</v>
      </c>
    </row>
    <row r="48" spans="1:14" x14ac:dyDescent="0.25">
      <c r="A48" s="6">
        <v>1995</v>
      </c>
      <c r="B48" s="5">
        <v>1686056.3189999999</v>
      </c>
      <c r="C48" s="5">
        <v>68145.850999999995</v>
      </c>
      <c r="D48" s="5">
        <v>419178.592</v>
      </c>
      <c r="E48" s="5">
        <v>1926.8320000000001</v>
      </c>
      <c r="F48" s="5">
        <v>673402.12300000002</v>
      </c>
      <c r="G48" s="5">
        <v>-2725.1309999999999</v>
      </c>
      <c r="H48" s="5">
        <v>305410.435</v>
      </c>
      <c r="I48" s="5">
        <v>7596.7740000000003</v>
      </c>
      <c r="J48" s="5">
        <v>17985.776999999998</v>
      </c>
      <c r="K48" s="5">
        <v>13378.258</v>
      </c>
      <c r="L48" s="5">
        <v>496.82100000000003</v>
      </c>
      <c r="M48" s="5">
        <v>3164.2530000000002</v>
      </c>
      <c r="N48" s="5">
        <v>3194230.179</v>
      </c>
    </row>
    <row r="49" spans="1:14" x14ac:dyDescent="0.25">
      <c r="A49" s="6">
        <v>1996</v>
      </c>
      <c r="B49" s="5">
        <v>1771972.9909999999</v>
      </c>
      <c r="C49" s="5">
        <v>74782.864000000001</v>
      </c>
      <c r="D49" s="5">
        <v>378757.29399999999</v>
      </c>
      <c r="E49" s="5">
        <v>1341.14</v>
      </c>
      <c r="F49" s="5">
        <v>674728.54599999997</v>
      </c>
      <c r="G49" s="5">
        <v>-3088.078</v>
      </c>
      <c r="H49" s="5">
        <v>341158.83600000001</v>
      </c>
      <c r="I49" s="5">
        <v>8386.3790000000008</v>
      </c>
      <c r="J49" s="5">
        <v>17816.2</v>
      </c>
      <c r="K49" s="5">
        <v>14328.683999999999</v>
      </c>
      <c r="L49" s="5">
        <v>521.20500000000004</v>
      </c>
      <c r="M49" s="5">
        <v>3234.069</v>
      </c>
      <c r="N49" s="5">
        <v>3284141.352</v>
      </c>
    </row>
    <row r="50" spans="1:14" x14ac:dyDescent="0.25">
      <c r="A50" s="6">
        <v>1997</v>
      </c>
      <c r="B50" s="5">
        <v>1820761.7609999999</v>
      </c>
      <c r="C50" s="5">
        <v>86479.05</v>
      </c>
      <c r="D50" s="5">
        <v>399595.82199999999</v>
      </c>
      <c r="E50" s="5">
        <v>1533.366</v>
      </c>
      <c r="F50" s="5">
        <v>628644.17099999997</v>
      </c>
      <c r="G50" s="5">
        <v>-4039.9050000000002</v>
      </c>
      <c r="H50" s="5">
        <v>350647.962</v>
      </c>
      <c r="I50" s="5">
        <v>8680.2289999999994</v>
      </c>
      <c r="J50" s="5">
        <v>18484.564999999999</v>
      </c>
      <c r="K50" s="5">
        <v>14726.102000000001</v>
      </c>
      <c r="L50" s="5">
        <v>511.16800000000001</v>
      </c>
      <c r="M50" s="5">
        <v>3288.0349999999999</v>
      </c>
      <c r="N50" s="5">
        <v>3329375.1329999999</v>
      </c>
    </row>
    <row r="51" spans="1:14" x14ac:dyDescent="0.25">
      <c r="A51" s="6">
        <v>1998</v>
      </c>
      <c r="B51" s="5">
        <v>1850193.304</v>
      </c>
      <c r="C51" s="5">
        <v>122211.09</v>
      </c>
      <c r="D51" s="5">
        <v>449292.57799999998</v>
      </c>
      <c r="E51" s="5">
        <v>2314.8960000000002</v>
      </c>
      <c r="F51" s="5">
        <v>673702.10400000005</v>
      </c>
      <c r="G51" s="5">
        <v>-4467.28</v>
      </c>
      <c r="H51" s="5">
        <v>317866.62</v>
      </c>
      <c r="I51" s="5">
        <v>8608.1299999999992</v>
      </c>
      <c r="J51" s="5">
        <v>19233.173999999999</v>
      </c>
      <c r="K51" s="5">
        <v>14773.918</v>
      </c>
      <c r="L51" s="5">
        <v>502.47300000000001</v>
      </c>
      <c r="M51" s="5">
        <v>3025.6959999999999</v>
      </c>
      <c r="N51" s="5">
        <v>3457415.645</v>
      </c>
    </row>
    <row r="52" spans="1:14" x14ac:dyDescent="0.25">
      <c r="A52" s="6">
        <v>1999</v>
      </c>
      <c r="B52" s="5">
        <v>1858617.7239999999</v>
      </c>
      <c r="C52" s="5">
        <v>111539.12699999999</v>
      </c>
      <c r="D52" s="5">
        <v>472995.95600000001</v>
      </c>
      <c r="E52" s="5">
        <v>1606.5830000000001</v>
      </c>
      <c r="F52" s="5">
        <v>728254.12399999995</v>
      </c>
      <c r="G52" s="5">
        <v>-6096.8990000000003</v>
      </c>
      <c r="H52" s="5">
        <v>314663.05800000002</v>
      </c>
      <c r="I52" s="5">
        <v>8960.7049999999999</v>
      </c>
      <c r="J52" s="5">
        <v>19493.05</v>
      </c>
      <c r="K52" s="5">
        <v>14827.013000000001</v>
      </c>
      <c r="L52" s="5">
        <v>495.08199999999999</v>
      </c>
      <c r="M52" s="5">
        <v>4487.9979999999996</v>
      </c>
      <c r="N52" s="5">
        <v>3529982.463</v>
      </c>
    </row>
    <row r="53" spans="1:14" x14ac:dyDescent="0.25">
      <c r="A53" s="6">
        <v>2000</v>
      </c>
      <c r="B53" s="5">
        <v>1943111.29</v>
      </c>
      <c r="C53" s="5">
        <v>105192.12300000001</v>
      </c>
      <c r="D53" s="5">
        <v>517977.99900000001</v>
      </c>
      <c r="E53" s="5">
        <v>2027.9559999999999</v>
      </c>
      <c r="F53" s="5">
        <v>753892.94</v>
      </c>
      <c r="G53" s="5">
        <v>-5538.86</v>
      </c>
      <c r="H53" s="5">
        <v>271337.69300000003</v>
      </c>
      <c r="I53" s="5">
        <v>8916.0730000000003</v>
      </c>
      <c r="J53" s="5">
        <v>20307.087</v>
      </c>
      <c r="K53" s="5">
        <v>14093.157999999999</v>
      </c>
      <c r="L53" s="5">
        <v>493.375</v>
      </c>
      <c r="M53" s="5">
        <v>5593.2610000000004</v>
      </c>
      <c r="N53" s="5">
        <v>3637528.98</v>
      </c>
    </row>
    <row r="54" spans="1:14" x14ac:dyDescent="0.25">
      <c r="A54" s="6">
        <v>2001</v>
      </c>
      <c r="B54" s="5">
        <v>1882826.135</v>
      </c>
      <c r="C54" s="5">
        <v>119148.89</v>
      </c>
      <c r="D54" s="5">
        <v>554939.68200000003</v>
      </c>
      <c r="E54" s="5">
        <v>585.79100000000005</v>
      </c>
      <c r="F54" s="5">
        <v>768826.30799999996</v>
      </c>
      <c r="G54" s="5">
        <v>-8823.4449999999997</v>
      </c>
      <c r="H54" s="5">
        <v>213749.29199999999</v>
      </c>
      <c r="I54" s="5">
        <v>8293.7960000000003</v>
      </c>
      <c r="J54" s="5">
        <v>12944.429</v>
      </c>
      <c r="K54" s="5">
        <v>13740.501</v>
      </c>
      <c r="L54" s="5">
        <v>542.755</v>
      </c>
      <c r="M54" s="5">
        <v>6737.3310000000001</v>
      </c>
      <c r="N54" s="5">
        <v>3580053.03</v>
      </c>
    </row>
    <row r="55" spans="1:14" x14ac:dyDescent="0.25">
      <c r="A55" s="6">
        <v>2002</v>
      </c>
      <c r="B55" s="5">
        <v>1910612.8119999999</v>
      </c>
      <c r="C55" s="5">
        <v>89733.267999999996</v>
      </c>
      <c r="D55" s="5">
        <v>607683.24399999995</v>
      </c>
      <c r="E55" s="5">
        <v>1969.8510000000001</v>
      </c>
      <c r="F55" s="5">
        <v>780064.08700000006</v>
      </c>
      <c r="G55" s="5">
        <v>-8742.9279999999999</v>
      </c>
      <c r="H55" s="5">
        <v>260491.38699999999</v>
      </c>
      <c r="I55" s="5">
        <v>9009.3259999999991</v>
      </c>
      <c r="J55" s="5">
        <v>13145.019</v>
      </c>
      <c r="K55" s="5">
        <v>14491.31</v>
      </c>
      <c r="L55" s="5">
        <v>554.83100000000002</v>
      </c>
      <c r="M55" s="5">
        <v>10354.280000000001</v>
      </c>
      <c r="N55" s="5">
        <v>3698457.9509999999</v>
      </c>
    </row>
    <row r="56" spans="1:14" x14ac:dyDescent="0.25">
      <c r="A56" s="6">
        <v>2003</v>
      </c>
      <c r="B56" s="5">
        <v>1952713.8259999999</v>
      </c>
      <c r="C56" s="5">
        <v>113697.2</v>
      </c>
      <c r="D56" s="5">
        <v>567303.38899999997</v>
      </c>
      <c r="E56" s="5">
        <v>2647.0940000000001</v>
      </c>
      <c r="F56" s="5">
        <v>763732.69499999995</v>
      </c>
      <c r="G56" s="5">
        <v>-8535.0650000000005</v>
      </c>
      <c r="H56" s="5">
        <v>271511.658</v>
      </c>
      <c r="I56" s="5">
        <v>9527.6769999999997</v>
      </c>
      <c r="J56" s="5">
        <v>13807.632</v>
      </c>
      <c r="K56" s="5">
        <v>14424.231</v>
      </c>
      <c r="L56" s="5">
        <v>534.00099999999998</v>
      </c>
      <c r="M56" s="5">
        <v>11187.466</v>
      </c>
      <c r="N56" s="5">
        <v>3721159.2740000002</v>
      </c>
    </row>
    <row r="57" spans="1:14" x14ac:dyDescent="0.25">
      <c r="A57" s="6">
        <v>2004</v>
      </c>
      <c r="B57" s="5">
        <v>1957187.71</v>
      </c>
      <c r="C57" s="5">
        <v>114678.306</v>
      </c>
      <c r="D57" s="5">
        <v>627171.62</v>
      </c>
      <c r="E57" s="5">
        <v>3568.2330000000002</v>
      </c>
      <c r="F57" s="5">
        <v>788528.38699999999</v>
      </c>
      <c r="G57" s="5">
        <v>-8488.2099999999991</v>
      </c>
      <c r="H57" s="5">
        <v>265063.848</v>
      </c>
      <c r="I57" s="5">
        <v>9736.4040000000005</v>
      </c>
      <c r="J57" s="5">
        <v>13061.787</v>
      </c>
      <c r="K57" s="5">
        <v>14810.975</v>
      </c>
      <c r="L57" s="5">
        <v>575.15499999999997</v>
      </c>
      <c r="M57" s="5">
        <v>14143.741</v>
      </c>
      <c r="N57" s="5">
        <v>3808360.3969999999</v>
      </c>
    </row>
    <row r="58" spans="1:14" x14ac:dyDescent="0.25">
      <c r="A58" s="6">
        <v>2005</v>
      </c>
      <c r="B58" s="5">
        <v>1992053.878</v>
      </c>
      <c r="C58" s="5">
        <v>116481.85400000001</v>
      </c>
      <c r="D58" s="5">
        <v>683828.924</v>
      </c>
      <c r="E58" s="5">
        <v>3777.1559999999999</v>
      </c>
      <c r="F58" s="5">
        <v>781986.36499999999</v>
      </c>
      <c r="G58" s="5">
        <v>-6557.7879999999996</v>
      </c>
      <c r="H58" s="5">
        <v>267039.777</v>
      </c>
      <c r="I58" s="5">
        <v>10569.886</v>
      </c>
      <c r="J58" s="5">
        <v>13031.084999999999</v>
      </c>
      <c r="K58" s="5">
        <v>14691.745000000001</v>
      </c>
      <c r="L58" s="5">
        <v>550.29399999999998</v>
      </c>
      <c r="M58" s="5">
        <v>17810.548999999999</v>
      </c>
      <c r="N58" s="5">
        <v>3902191.8930000002</v>
      </c>
    </row>
    <row r="59" spans="1:14" x14ac:dyDescent="0.25">
      <c r="A59" s="6">
        <v>2006</v>
      </c>
      <c r="B59" s="5">
        <v>1969737.1459999999</v>
      </c>
      <c r="C59" s="5">
        <v>59708.237000000001</v>
      </c>
      <c r="D59" s="5">
        <v>734416.87300000002</v>
      </c>
      <c r="E59" s="5">
        <v>4253.5280000000002</v>
      </c>
      <c r="F59" s="5">
        <v>787218.63600000006</v>
      </c>
      <c r="G59" s="5">
        <v>-6557.8419999999996</v>
      </c>
      <c r="H59" s="5">
        <v>286253.92200000002</v>
      </c>
      <c r="I59" s="5">
        <v>10341.481</v>
      </c>
      <c r="J59" s="5">
        <v>13927.432000000001</v>
      </c>
      <c r="K59" s="5">
        <v>14568.029</v>
      </c>
      <c r="L59" s="5">
        <v>507.70600000000002</v>
      </c>
      <c r="M59" s="5">
        <v>26589.136999999999</v>
      </c>
      <c r="N59" s="5">
        <v>3908077.0460000001</v>
      </c>
    </row>
    <row r="60" spans="1:14" x14ac:dyDescent="0.25">
      <c r="A60" s="6">
        <v>2007</v>
      </c>
      <c r="B60" s="5">
        <v>1998390.297</v>
      </c>
      <c r="C60" s="5">
        <v>61306.315000000002</v>
      </c>
      <c r="D60" s="5">
        <v>814751.90399999998</v>
      </c>
      <c r="E60" s="5">
        <v>4042.1309999999999</v>
      </c>
      <c r="F60" s="5">
        <v>806424.75300000003</v>
      </c>
      <c r="G60" s="5">
        <v>-6896.3519999999999</v>
      </c>
      <c r="H60" s="5">
        <v>245842.71400000001</v>
      </c>
      <c r="I60" s="5">
        <v>10711.288</v>
      </c>
      <c r="J60" s="5">
        <v>14294.304</v>
      </c>
      <c r="K60" s="5">
        <v>14637.213</v>
      </c>
      <c r="L60" s="5">
        <v>611.79300000000001</v>
      </c>
      <c r="M60" s="5">
        <v>34449.927000000003</v>
      </c>
      <c r="N60" s="5">
        <v>4005343.2480000001</v>
      </c>
    </row>
    <row r="61" spans="1:14" x14ac:dyDescent="0.25">
      <c r="A61" s="6">
        <v>2008</v>
      </c>
      <c r="B61" s="5">
        <v>1968837.5819999999</v>
      </c>
      <c r="C61" s="5">
        <v>42881.22</v>
      </c>
      <c r="D61" s="5">
        <v>802371.51100000006</v>
      </c>
      <c r="E61" s="5">
        <v>3199.703</v>
      </c>
      <c r="F61" s="5">
        <v>806208.43500000006</v>
      </c>
      <c r="G61" s="5">
        <v>-6288.0619999999999</v>
      </c>
      <c r="H61" s="5">
        <v>253095.53899999999</v>
      </c>
      <c r="I61" s="5">
        <v>10637.661</v>
      </c>
      <c r="J61" s="5">
        <v>15378.718999999999</v>
      </c>
      <c r="K61" s="5">
        <v>14839.977000000001</v>
      </c>
      <c r="L61" s="5">
        <v>864.23500000000001</v>
      </c>
      <c r="M61" s="5">
        <v>55363.1</v>
      </c>
      <c r="N61" s="5">
        <v>3974348.9360000002</v>
      </c>
    </row>
    <row r="62" spans="1:14" x14ac:dyDescent="0.25">
      <c r="A62" s="6">
        <v>2009</v>
      </c>
      <c r="B62" s="5">
        <v>1741123.0249999999</v>
      </c>
      <c r="C62" s="5">
        <v>35811.025000000001</v>
      </c>
      <c r="D62" s="5">
        <v>841005.65099999995</v>
      </c>
      <c r="E62" s="5">
        <v>3057.806</v>
      </c>
      <c r="F62" s="5">
        <v>798854.58499999996</v>
      </c>
      <c r="G62" s="5">
        <v>-4627.3450000000003</v>
      </c>
      <c r="H62" s="5">
        <v>271505.89299999998</v>
      </c>
      <c r="I62" s="5">
        <v>10737.915000000001</v>
      </c>
      <c r="J62" s="5">
        <v>15953.843999999999</v>
      </c>
      <c r="K62" s="5">
        <v>15008.657999999999</v>
      </c>
      <c r="L62" s="5">
        <v>891.13699999999994</v>
      </c>
      <c r="M62" s="5">
        <v>73885.923999999999</v>
      </c>
      <c r="N62" s="5">
        <v>3809837.2969999998</v>
      </c>
    </row>
    <row r="63" spans="1:14" x14ac:dyDescent="0.25">
      <c r="A63" s="6">
        <v>2010</v>
      </c>
      <c r="B63" s="5">
        <v>1827737.5449999999</v>
      </c>
      <c r="C63" s="5">
        <v>34678.724999999999</v>
      </c>
      <c r="D63" s="5">
        <v>901389.41599999997</v>
      </c>
      <c r="E63" s="5">
        <v>2967.4789999999998</v>
      </c>
      <c r="F63" s="5">
        <v>806968.30099999998</v>
      </c>
      <c r="G63" s="5">
        <v>-5501.1319999999996</v>
      </c>
      <c r="H63" s="5">
        <v>258454.92300000001</v>
      </c>
      <c r="I63" s="5">
        <v>11445.786</v>
      </c>
      <c r="J63" s="5">
        <v>16376.286</v>
      </c>
      <c r="K63" s="5">
        <v>15219.213</v>
      </c>
      <c r="L63" s="5">
        <v>1205.6110000000001</v>
      </c>
      <c r="M63" s="5">
        <v>94636.176000000007</v>
      </c>
      <c r="N63" s="5">
        <v>3972386.0380000002</v>
      </c>
    </row>
    <row r="64" spans="1:14" x14ac:dyDescent="0.25">
      <c r="A64" s="6">
        <v>2011</v>
      </c>
      <c r="B64" s="5">
        <v>1717890.7320000001</v>
      </c>
      <c r="C64" s="5">
        <v>28202.16</v>
      </c>
      <c r="D64" s="5">
        <v>926290.37600000005</v>
      </c>
      <c r="E64" s="5">
        <v>2939.1239999999998</v>
      </c>
      <c r="F64" s="5">
        <v>790204.36699999997</v>
      </c>
      <c r="G64" s="5">
        <v>-6420.5159999999996</v>
      </c>
      <c r="H64" s="5">
        <v>317530.522</v>
      </c>
      <c r="I64" s="5">
        <v>10732.62</v>
      </c>
      <c r="J64" s="5">
        <v>15989.498</v>
      </c>
      <c r="K64" s="5">
        <v>15316.067999999999</v>
      </c>
      <c r="L64" s="5">
        <v>1727.2829999999999</v>
      </c>
      <c r="M64" s="5">
        <v>120120.87300000001</v>
      </c>
      <c r="N64" s="5">
        <v>3948186.2089999998</v>
      </c>
    </row>
    <row r="65" spans="1:14" x14ac:dyDescent="0.25">
      <c r="A65" s="6">
        <v>2012</v>
      </c>
      <c r="B65" s="5">
        <v>1500556.855</v>
      </c>
      <c r="C65" s="5">
        <v>20071.757000000001</v>
      </c>
      <c r="D65" s="5">
        <v>1132791.0819999999</v>
      </c>
      <c r="E65" s="5">
        <v>2984.3719999999998</v>
      </c>
      <c r="F65" s="5">
        <v>769331.24899999995</v>
      </c>
      <c r="G65" s="5">
        <v>-4950.4960000000001</v>
      </c>
      <c r="H65" s="5">
        <v>273859.495</v>
      </c>
      <c r="I65" s="5">
        <v>11050.364</v>
      </c>
      <c r="J65" s="5">
        <v>16555.358</v>
      </c>
      <c r="K65" s="5">
        <v>15562.425999999999</v>
      </c>
      <c r="L65" s="5">
        <v>4164.04</v>
      </c>
      <c r="M65" s="5">
        <v>140748.71799999999</v>
      </c>
      <c r="N65" s="5">
        <v>3890357.9029999999</v>
      </c>
    </row>
    <row r="66" spans="1:14" x14ac:dyDescent="0.25">
      <c r="A66" s="6">
        <v>2013</v>
      </c>
      <c r="B66" s="5">
        <v>1567722.496</v>
      </c>
      <c r="C66" s="5">
        <v>24509.663</v>
      </c>
      <c r="D66" s="5">
        <v>1028948.774</v>
      </c>
      <c r="E66" s="5">
        <v>4322.2470000000003</v>
      </c>
      <c r="F66" s="5">
        <v>789016.473</v>
      </c>
      <c r="G66" s="5">
        <v>-4681.0330000000004</v>
      </c>
      <c r="H66" s="5">
        <v>265058.446</v>
      </c>
      <c r="I66" s="5">
        <v>12302.495000000001</v>
      </c>
      <c r="J66" s="5">
        <v>16917.985000000001</v>
      </c>
      <c r="K66" s="5">
        <v>15774.674000000001</v>
      </c>
      <c r="L66" s="5">
        <v>8724.482</v>
      </c>
      <c r="M66" s="5">
        <v>167741.709</v>
      </c>
      <c r="N66" s="5">
        <v>3903715.3250000002</v>
      </c>
    </row>
    <row r="67" spans="1:14" x14ac:dyDescent="0.25">
      <c r="A67" s="6">
        <v>2014</v>
      </c>
      <c r="B67" s="5">
        <v>1568774.3589999999</v>
      </c>
      <c r="C67" s="5">
        <v>28042.888999999999</v>
      </c>
      <c r="D67" s="5">
        <v>1033198.483</v>
      </c>
      <c r="E67" s="5">
        <v>3358.1010000000001</v>
      </c>
      <c r="F67" s="5">
        <v>797165.98199999996</v>
      </c>
      <c r="G67" s="5">
        <v>-6173.5479999999998</v>
      </c>
      <c r="H67" s="5">
        <v>258046.21</v>
      </c>
      <c r="I67" s="5">
        <v>15026.677</v>
      </c>
      <c r="J67" s="5">
        <v>17601.59</v>
      </c>
      <c r="K67" s="5">
        <v>15876.941000000001</v>
      </c>
      <c r="L67" s="5">
        <v>17304.136999999999</v>
      </c>
      <c r="M67" s="5">
        <v>181495.90299999999</v>
      </c>
      <c r="N67" s="5">
        <v>3936961.409</v>
      </c>
    </row>
    <row r="68" spans="1:14" x14ac:dyDescent="0.25">
      <c r="A68" s="6">
        <v>2015</v>
      </c>
      <c r="B68" s="5">
        <v>1340993.2990000001</v>
      </c>
      <c r="C68" s="5">
        <v>26505.151999999998</v>
      </c>
      <c r="D68" s="5">
        <v>1238842.1000000001</v>
      </c>
      <c r="E68" s="5">
        <v>3715.433</v>
      </c>
      <c r="F68" s="5">
        <v>797177.87699999998</v>
      </c>
      <c r="G68" s="5">
        <v>-5091.4880000000003</v>
      </c>
      <c r="H68" s="5">
        <v>247635.69200000001</v>
      </c>
      <c r="I68" s="5">
        <v>14562.81</v>
      </c>
      <c r="J68" s="5">
        <v>17822.931</v>
      </c>
      <c r="K68" s="5">
        <v>15917.575000000001</v>
      </c>
      <c r="L68" s="5">
        <v>24455.541000000001</v>
      </c>
      <c r="M68" s="5">
        <v>190546.78400000001</v>
      </c>
      <c r="N68" s="5">
        <v>3920406.5490000001</v>
      </c>
    </row>
    <row r="69" spans="1:14" x14ac:dyDescent="0.25">
      <c r="A69" s="6">
        <v>2016</v>
      </c>
      <c r="B69" s="5">
        <v>1229662.7</v>
      </c>
      <c r="C69" s="5">
        <v>22710.47</v>
      </c>
      <c r="D69" s="5">
        <v>1280343.82</v>
      </c>
      <c r="E69" s="5">
        <v>3912.4319999999998</v>
      </c>
      <c r="F69" s="5">
        <v>805693.94799999997</v>
      </c>
      <c r="G69" s="5">
        <v>-6686.1270000000004</v>
      </c>
      <c r="H69" s="5">
        <v>266325.92200000002</v>
      </c>
      <c r="I69" s="5">
        <v>13419.894</v>
      </c>
      <c r="J69" s="5">
        <v>18183.129000000001</v>
      </c>
      <c r="K69" s="5">
        <v>15825.807000000001</v>
      </c>
      <c r="L69" s="5">
        <v>35497.379999999997</v>
      </c>
      <c r="M69" s="5">
        <v>226790.29300000001</v>
      </c>
      <c r="N69" s="5">
        <v>3918977.2170000002</v>
      </c>
    </row>
    <row r="70" spans="1:14" x14ac:dyDescent="0.25">
      <c r="A70" s="6">
        <v>2017</v>
      </c>
      <c r="B70" s="5">
        <v>1197837.9310000001</v>
      </c>
      <c r="C70" s="5">
        <v>20039.387999999999</v>
      </c>
      <c r="D70" s="5">
        <v>1198013.534</v>
      </c>
      <c r="E70" s="5">
        <v>4126.4380000000001</v>
      </c>
      <c r="F70" s="5">
        <v>804949.63500000001</v>
      </c>
      <c r="G70" s="5">
        <v>-6494.5479999999998</v>
      </c>
      <c r="H70" s="5">
        <v>298710.90999999997</v>
      </c>
      <c r="I70" s="5">
        <v>13641.290999999999</v>
      </c>
      <c r="J70" s="5">
        <v>18083.722000000002</v>
      </c>
      <c r="K70" s="5">
        <v>15926.773999999999</v>
      </c>
      <c r="L70" s="5">
        <v>52723.54</v>
      </c>
      <c r="M70" s="5">
        <v>254074.02299999999</v>
      </c>
      <c r="N70" s="5">
        <v>3878625.0660000001</v>
      </c>
    </row>
    <row r="71" spans="1:14" x14ac:dyDescent="0.25">
      <c r="A71" s="6">
        <v>2018</v>
      </c>
      <c r="B71" s="5">
        <v>1142173.0109999999</v>
      </c>
      <c r="C71" s="5">
        <v>23928.475999999999</v>
      </c>
      <c r="D71" s="5">
        <v>1368532.4509999999</v>
      </c>
      <c r="E71" s="5">
        <v>4086.0630000000001</v>
      </c>
      <c r="F71" s="5">
        <v>807084.47699999996</v>
      </c>
      <c r="G71" s="5">
        <v>-5904.5389999999998</v>
      </c>
      <c r="H71" s="5">
        <v>291147.66399999999</v>
      </c>
      <c r="I71" s="5">
        <v>13384.746999999999</v>
      </c>
      <c r="J71" s="5">
        <v>17623.225999999999</v>
      </c>
      <c r="K71" s="5">
        <v>15933.691999999999</v>
      </c>
      <c r="L71" s="5">
        <v>63252.826999999997</v>
      </c>
      <c r="M71" s="5">
        <v>272396.42800000001</v>
      </c>
      <c r="N71" s="5">
        <v>4020876.9360000002</v>
      </c>
    </row>
    <row r="72" spans="1:14" x14ac:dyDescent="0.25">
      <c r="A72" s="6">
        <v>2019</v>
      </c>
      <c r="B72" s="5">
        <v>958731.995</v>
      </c>
      <c r="C72" s="5">
        <v>17220.151999999998</v>
      </c>
      <c r="D72" s="5">
        <v>1479857.8910000001</v>
      </c>
      <c r="E72" s="5">
        <v>4036.6669999999999</v>
      </c>
      <c r="F72" s="5">
        <v>809409.26199999999</v>
      </c>
      <c r="G72" s="5">
        <v>-5260.7439999999997</v>
      </c>
      <c r="H72" s="5">
        <v>286652.04200000002</v>
      </c>
      <c r="I72" s="5">
        <v>12020.392</v>
      </c>
      <c r="J72" s="5">
        <v>16091.328</v>
      </c>
      <c r="K72" s="5">
        <v>15030.964</v>
      </c>
      <c r="L72" s="5">
        <v>71264.745999999999</v>
      </c>
      <c r="M72" s="5">
        <v>295604.02500000002</v>
      </c>
      <c r="N72" s="5">
        <v>3968347.5279999999</v>
      </c>
    </row>
    <row r="73" spans="1:14" x14ac:dyDescent="0.25">
      <c r="A73" s="6">
        <v>2020</v>
      </c>
      <c r="B73" s="5">
        <v>767701.58600000001</v>
      </c>
      <c r="C73" s="5">
        <v>16333.431</v>
      </c>
      <c r="D73" s="5">
        <v>1522299.08</v>
      </c>
      <c r="E73" s="5">
        <v>3174.346</v>
      </c>
      <c r="F73" s="5">
        <v>789878.86300000001</v>
      </c>
      <c r="G73" s="5">
        <v>-5321.2049999999999</v>
      </c>
      <c r="H73" s="5">
        <v>284059.315</v>
      </c>
      <c r="I73" s="5">
        <v>11211.404</v>
      </c>
      <c r="J73" s="5">
        <v>15625.275</v>
      </c>
      <c r="K73" s="5">
        <v>15440.755999999999</v>
      </c>
      <c r="L73" s="5">
        <v>88511.448000000004</v>
      </c>
      <c r="M73" s="5">
        <v>337666.26899999997</v>
      </c>
      <c r="N73" s="5">
        <v>3854169.801</v>
      </c>
    </row>
    <row r="74" spans="1:14" x14ac:dyDescent="0.25">
      <c r="A74" s="6">
        <v>2021</v>
      </c>
      <c r="B74" s="5">
        <v>892439.98199999996</v>
      </c>
      <c r="C74" s="5">
        <v>18308.358</v>
      </c>
      <c r="D74" s="5">
        <v>1476603.388</v>
      </c>
      <c r="E74" s="5">
        <v>3304.107</v>
      </c>
      <c r="F74" s="5">
        <v>779644.59499999997</v>
      </c>
      <c r="G74" s="5">
        <v>-5111.6840000000002</v>
      </c>
      <c r="H74" s="5">
        <v>250390.97700000001</v>
      </c>
      <c r="I74" s="5">
        <v>11896.731</v>
      </c>
      <c r="J74" s="5">
        <v>14834.194</v>
      </c>
      <c r="K74" s="5">
        <v>15473.424000000001</v>
      </c>
      <c r="L74" s="5">
        <v>114523.30100000001</v>
      </c>
      <c r="M74" s="5">
        <v>377917.32699999999</v>
      </c>
      <c r="N74" s="5">
        <v>3957181.287</v>
      </c>
    </row>
    <row r="75" spans="1:14" x14ac:dyDescent="0.25">
      <c r="A75" s="6">
        <v>2022</v>
      </c>
      <c r="B75" s="5">
        <v>826096.51800000004</v>
      </c>
      <c r="C75" s="5">
        <v>21826.556</v>
      </c>
      <c r="D75" s="5">
        <v>1582686.9709999999</v>
      </c>
      <c r="E75" s="5">
        <v>3451.1840000000002</v>
      </c>
      <c r="F75" s="5">
        <v>771537.17599999998</v>
      </c>
      <c r="G75" s="5">
        <v>-6027.8580000000002</v>
      </c>
      <c r="H75" s="5">
        <v>253626.503</v>
      </c>
      <c r="I75" s="5">
        <v>12001.835999999999</v>
      </c>
      <c r="J75" s="5">
        <v>11739.357</v>
      </c>
      <c r="K75" s="5">
        <v>16086.929</v>
      </c>
      <c r="L75" s="5">
        <v>142846.88399999999</v>
      </c>
      <c r="M75" s="5">
        <v>433994.24099999998</v>
      </c>
      <c r="N75" s="5">
        <v>4073887.5359999998</v>
      </c>
    </row>
    <row r="76" spans="1:14" x14ac:dyDescent="0.25">
      <c r="A76" s="6">
        <v>2023</v>
      </c>
      <c r="B76" s="5">
        <v>670568.56599999999</v>
      </c>
      <c r="C76" s="5">
        <v>15388.37</v>
      </c>
      <c r="D76" s="5">
        <v>1699855.5060000001</v>
      </c>
      <c r="E76" s="5">
        <v>3339.77</v>
      </c>
      <c r="F76" s="5">
        <v>774873.16899999999</v>
      </c>
      <c r="G76" s="5">
        <v>-5990.0280000000002</v>
      </c>
      <c r="H76" s="5">
        <v>243865.424</v>
      </c>
      <c r="I76" s="5">
        <v>10186.665000000001</v>
      </c>
      <c r="J76" s="5">
        <v>11194.253000000001</v>
      </c>
      <c r="K76" s="5">
        <v>16367.397999999999</v>
      </c>
      <c r="L76" s="5">
        <v>164589.701</v>
      </c>
      <c r="M76" s="5">
        <v>420899.55699999997</v>
      </c>
      <c r="N76" s="5">
        <v>4028541.2850000001</v>
      </c>
    </row>
    <row r="79" spans="1:14" ht="60" x14ac:dyDescent="0.25">
      <c r="A79" s="7" t="s">
        <v>0</v>
      </c>
      <c r="B79" s="7" t="s">
        <v>21</v>
      </c>
      <c r="C79" s="7" t="s">
        <v>22</v>
      </c>
      <c r="D79" s="7" t="s">
        <v>23</v>
      </c>
      <c r="E79" s="7" t="s">
        <v>24</v>
      </c>
      <c r="F79" s="7" t="s">
        <v>25</v>
      </c>
      <c r="G79" s="7" t="s">
        <v>26</v>
      </c>
      <c r="H79" s="7" t="s">
        <v>27</v>
      </c>
      <c r="I79" s="7" t="s">
        <v>28</v>
      </c>
      <c r="J79" s="7" t="s">
        <v>29</v>
      </c>
      <c r="K79" s="7" t="s">
        <v>30</v>
      </c>
      <c r="L79" s="7" t="s">
        <v>31</v>
      </c>
      <c r="M79" s="7" t="s">
        <v>32</v>
      </c>
      <c r="N79" s="7" t="s">
        <v>33</v>
      </c>
    </row>
    <row r="80" spans="1:14" x14ac:dyDescent="0.25">
      <c r="A80" s="6">
        <v>1949</v>
      </c>
      <c r="B80" s="6">
        <f>IF(B2&lt;&gt;"",B2*1000000,"")</f>
        <v>135451320000</v>
      </c>
      <c r="C80" s="6">
        <f t="shared" ref="C80:N80" si="0">IF(C2&lt;&gt;"",C2*1000000,"")</f>
        <v>28547232000</v>
      </c>
      <c r="D80" s="6">
        <f t="shared" si="0"/>
        <v>36966709000</v>
      </c>
      <c r="E80" s="6" t="str">
        <f t="shared" si="0"/>
        <v/>
      </c>
      <c r="F80" s="6">
        <f t="shared" si="0"/>
        <v>0</v>
      </c>
      <c r="G80" s="6" t="str">
        <f t="shared" si="0"/>
        <v/>
      </c>
      <c r="H80" s="6">
        <f t="shared" si="0"/>
        <v>89748246000</v>
      </c>
      <c r="I80" s="6">
        <f t="shared" si="0"/>
        <v>386036000</v>
      </c>
      <c r="J80" s="6" t="str">
        <f t="shared" si="0"/>
        <v/>
      </c>
      <c r="K80" s="6" t="str">
        <f t="shared" si="0"/>
        <v/>
      </c>
      <c r="L80" s="6" t="str">
        <f t="shared" si="0"/>
        <v/>
      </c>
      <c r="M80" s="6" t="str">
        <f t="shared" si="0"/>
        <v/>
      </c>
      <c r="N80" s="6">
        <f t="shared" si="0"/>
        <v>291099543000</v>
      </c>
    </row>
    <row r="81" spans="1:14" x14ac:dyDescent="0.25">
      <c r="A81" s="6">
        <v>1950</v>
      </c>
      <c r="B81" s="6">
        <f t="shared" ref="B81:N81" si="1">IF(B3&lt;&gt;"",B3*1000000,"")</f>
        <v>154519994000</v>
      </c>
      <c r="C81" s="6">
        <f t="shared" si="1"/>
        <v>33734288000</v>
      </c>
      <c r="D81" s="6">
        <f t="shared" si="1"/>
        <v>44559159000</v>
      </c>
      <c r="E81" s="6" t="str">
        <f t="shared" si="1"/>
        <v/>
      </c>
      <c r="F81" s="6">
        <f t="shared" si="1"/>
        <v>0</v>
      </c>
      <c r="G81" s="6" t="str">
        <f t="shared" si="1"/>
        <v/>
      </c>
      <c r="H81" s="6">
        <f t="shared" si="1"/>
        <v>95938317000</v>
      </c>
      <c r="I81" s="6">
        <f t="shared" si="1"/>
        <v>389585000</v>
      </c>
      <c r="J81" s="6" t="str">
        <f t="shared" si="1"/>
        <v/>
      </c>
      <c r="K81" s="6" t="str">
        <f t="shared" si="1"/>
        <v/>
      </c>
      <c r="L81" s="6" t="str">
        <f t="shared" si="1"/>
        <v/>
      </c>
      <c r="M81" s="6" t="str">
        <f t="shared" si="1"/>
        <v/>
      </c>
      <c r="N81" s="6">
        <f t="shared" si="1"/>
        <v>329141343000</v>
      </c>
    </row>
    <row r="82" spans="1:14" x14ac:dyDescent="0.25">
      <c r="A82" s="6">
        <v>1951</v>
      </c>
      <c r="B82" s="6">
        <f t="shared" ref="B82:N82" si="2">IF(B4&lt;&gt;"",B4*1000000,"")</f>
        <v>185203657000</v>
      </c>
      <c r="C82" s="6">
        <f t="shared" si="2"/>
        <v>28712116000</v>
      </c>
      <c r="D82" s="6">
        <f t="shared" si="2"/>
        <v>56615678000</v>
      </c>
      <c r="E82" s="6" t="str">
        <f t="shared" si="2"/>
        <v/>
      </c>
      <c r="F82" s="6">
        <f t="shared" si="2"/>
        <v>0</v>
      </c>
      <c r="G82" s="6" t="str">
        <f t="shared" si="2"/>
        <v/>
      </c>
      <c r="H82" s="6">
        <f t="shared" si="2"/>
        <v>99750579000</v>
      </c>
      <c r="I82" s="6">
        <f t="shared" si="2"/>
        <v>390784000</v>
      </c>
      <c r="J82" s="6" t="str">
        <f t="shared" si="2"/>
        <v/>
      </c>
      <c r="K82" s="6" t="str">
        <f t="shared" si="2"/>
        <v/>
      </c>
      <c r="L82" s="6" t="str">
        <f t="shared" si="2"/>
        <v/>
      </c>
      <c r="M82" s="6" t="str">
        <f t="shared" si="2"/>
        <v/>
      </c>
      <c r="N82" s="6">
        <f t="shared" si="2"/>
        <v>370672814000</v>
      </c>
    </row>
    <row r="83" spans="1:14" x14ac:dyDescent="0.25">
      <c r="A83" s="6">
        <v>1952</v>
      </c>
      <c r="B83" s="6">
        <f t="shared" ref="B83:N83" si="3">IF(B5&lt;&gt;"",B5*1000000,"")</f>
        <v>195436666000</v>
      </c>
      <c r="C83" s="6">
        <f t="shared" si="3"/>
        <v>29749761000</v>
      </c>
      <c r="D83" s="6">
        <f t="shared" si="3"/>
        <v>68453088000</v>
      </c>
      <c r="E83" s="6" t="str">
        <f t="shared" si="3"/>
        <v/>
      </c>
      <c r="F83" s="6">
        <f t="shared" si="3"/>
        <v>0</v>
      </c>
      <c r="G83" s="6" t="str">
        <f t="shared" si="3"/>
        <v/>
      </c>
      <c r="H83" s="6">
        <f t="shared" si="3"/>
        <v>105102458000</v>
      </c>
      <c r="I83" s="6">
        <f t="shared" si="3"/>
        <v>481647000</v>
      </c>
      <c r="J83" s="6" t="str">
        <f t="shared" si="3"/>
        <v/>
      </c>
      <c r="K83" s="6" t="str">
        <f t="shared" si="3"/>
        <v/>
      </c>
      <c r="L83" s="6" t="str">
        <f t="shared" si="3"/>
        <v/>
      </c>
      <c r="M83" s="6" t="str">
        <f t="shared" si="3"/>
        <v/>
      </c>
      <c r="N83" s="6">
        <f t="shared" si="3"/>
        <v>399223620000</v>
      </c>
    </row>
    <row r="84" spans="1:14" x14ac:dyDescent="0.25">
      <c r="A84" s="6">
        <v>1953</v>
      </c>
      <c r="B84" s="6">
        <f t="shared" ref="B84:N84" si="4">IF(B6&lt;&gt;"",B6*1000000,"")</f>
        <v>218846325000</v>
      </c>
      <c r="C84" s="6">
        <f t="shared" si="4"/>
        <v>38404449000</v>
      </c>
      <c r="D84" s="6">
        <f t="shared" si="4"/>
        <v>79790975000</v>
      </c>
      <c r="E84" s="6" t="str">
        <f t="shared" si="4"/>
        <v/>
      </c>
      <c r="F84" s="6">
        <f t="shared" si="4"/>
        <v>0</v>
      </c>
      <c r="G84" s="6" t="str">
        <f t="shared" si="4"/>
        <v/>
      </c>
      <c r="H84" s="6">
        <f t="shared" si="4"/>
        <v>105233348000</v>
      </c>
      <c r="I84" s="6">
        <f t="shared" si="4"/>
        <v>389418000</v>
      </c>
      <c r="J84" s="6" t="str">
        <f t="shared" si="4"/>
        <v/>
      </c>
      <c r="K84" s="6" t="str">
        <f t="shared" si="4"/>
        <v/>
      </c>
      <c r="L84" s="6" t="str">
        <f t="shared" si="4"/>
        <v/>
      </c>
      <c r="M84" s="6" t="str">
        <f t="shared" si="4"/>
        <v/>
      </c>
      <c r="N84" s="6">
        <f t="shared" si="4"/>
        <v>442664515000</v>
      </c>
    </row>
    <row r="85" spans="1:14" x14ac:dyDescent="0.25">
      <c r="A85" s="6">
        <v>1954</v>
      </c>
      <c r="B85" s="6">
        <f t="shared" ref="B85:N85" si="5">IF(B7&lt;&gt;"",B7*1000000,"")</f>
        <v>239145966000</v>
      </c>
      <c r="C85" s="6">
        <f t="shared" si="5"/>
        <v>31520175000</v>
      </c>
      <c r="D85" s="6">
        <f t="shared" si="5"/>
        <v>93688271000</v>
      </c>
      <c r="E85" s="6" t="str">
        <f t="shared" si="5"/>
        <v/>
      </c>
      <c r="F85" s="6">
        <f t="shared" si="5"/>
        <v>0</v>
      </c>
      <c r="G85" s="6" t="str">
        <f t="shared" si="5"/>
        <v/>
      </c>
      <c r="H85" s="6">
        <f t="shared" si="5"/>
        <v>107068508000</v>
      </c>
      <c r="I85" s="6">
        <f t="shared" si="5"/>
        <v>263434000.00000003</v>
      </c>
      <c r="J85" s="6" t="str">
        <f t="shared" si="5"/>
        <v/>
      </c>
      <c r="K85" s="6" t="str">
        <f t="shared" si="5"/>
        <v/>
      </c>
      <c r="L85" s="6" t="str">
        <f t="shared" si="5"/>
        <v/>
      </c>
      <c r="M85" s="6" t="str">
        <f t="shared" si="5"/>
        <v/>
      </c>
      <c r="N85" s="6">
        <f t="shared" si="5"/>
        <v>471686354000</v>
      </c>
    </row>
    <row r="86" spans="1:14" x14ac:dyDescent="0.25">
      <c r="A86" s="6">
        <v>1955</v>
      </c>
      <c r="B86" s="6">
        <f t="shared" ref="B86:N86" si="6">IF(B8&lt;&gt;"",B8*1000000,"")</f>
        <v>301362698000</v>
      </c>
      <c r="C86" s="6">
        <f t="shared" si="6"/>
        <v>37138308000</v>
      </c>
      <c r="D86" s="6">
        <f t="shared" si="6"/>
        <v>95285441000</v>
      </c>
      <c r="E86" s="6" t="str">
        <f t="shared" si="6"/>
        <v/>
      </c>
      <c r="F86" s="6">
        <f t="shared" si="6"/>
        <v>0</v>
      </c>
      <c r="G86" s="6" t="str">
        <f t="shared" si="6"/>
        <v/>
      </c>
      <c r="H86" s="6">
        <f t="shared" si="6"/>
        <v>112975069000</v>
      </c>
      <c r="I86" s="6">
        <f t="shared" si="6"/>
        <v>276469000</v>
      </c>
      <c r="J86" s="6" t="str">
        <f t="shared" si="6"/>
        <v/>
      </c>
      <c r="K86" s="6" t="str">
        <f t="shared" si="6"/>
        <v/>
      </c>
      <c r="L86" s="6" t="str">
        <f t="shared" si="6"/>
        <v/>
      </c>
      <c r="M86" s="6" t="str">
        <f t="shared" si="6"/>
        <v/>
      </c>
      <c r="N86" s="6">
        <f t="shared" si="6"/>
        <v>547037985000</v>
      </c>
    </row>
    <row r="87" spans="1:14" x14ac:dyDescent="0.25">
      <c r="A87" s="6">
        <v>1956</v>
      </c>
      <c r="B87" s="6">
        <f t="shared" ref="B87:N87" si="7">IF(B9&lt;&gt;"",B9*1000000,"")</f>
        <v>338503484000</v>
      </c>
      <c r="C87" s="6">
        <f t="shared" si="7"/>
        <v>35946772000</v>
      </c>
      <c r="D87" s="6">
        <f t="shared" si="7"/>
        <v>104037208000</v>
      </c>
      <c r="E87" s="6" t="str">
        <f t="shared" si="7"/>
        <v/>
      </c>
      <c r="F87" s="6">
        <f t="shared" si="7"/>
        <v>0</v>
      </c>
      <c r="G87" s="6" t="str">
        <f t="shared" si="7"/>
        <v/>
      </c>
      <c r="H87" s="6">
        <f t="shared" si="7"/>
        <v>122028608000</v>
      </c>
      <c r="I87" s="6">
        <f t="shared" si="7"/>
        <v>151678000</v>
      </c>
      <c r="J87" s="6" t="str">
        <f t="shared" si="7"/>
        <v/>
      </c>
      <c r="K87" s="6" t="str">
        <f t="shared" si="7"/>
        <v/>
      </c>
      <c r="L87" s="6" t="str">
        <f t="shared" si="7"/>
        <v/>
      </c>
      <c r="M87" s="6" t="str">
        <f t="shared" si="7"/>
        <v/>
      </c>
      <c r="N87" s="6">
        <f t="shared" si="7"/>
        <v>600667750000</v>
      </c>
    </row>
    <row r="88" spans="1:14" x14ac:dyDescent="0.25">
      <c r="A88" s="6">
        <v>1957</v>
      </c>
      <c r="B88" s="6">
        <f t="shared" ref="B88:N88" si="8">IF(B10&lt;&gt;"",B10*1000000,"")</f>
        <v>346386207000</v>
      </c>
      <c r="C88" s="6">
        <f t="shared" si="8"/>
        <v>40499357000</v>
      </c>
      <c r="D88" s="6">
        <f t="shared" si="8"/>
        <v>114212525000</v>
      </c>
      <c r="E88" s="6" t="str">
        <f t="shared" si="8"/>
        <v/>
      </c>
      <c r="F88" s="6">
        <f t="shared" si="8"/>
        <v>9670000</v>
      </c>
      <c r="G88" s="6" t="str">
        <f t="shared" si="8"/>
        <v/>
      </c>
      <c r="H88" s="6">
        <f t="shared" si="8"/>
        <v>130232457000</v>
      </c>
      <c r="I88" s="6">
        <f t="shared" si="8"/>
        <v>176678000</v>
      </c>
      <c r="J88" s="6" t="str">
        <f t="shared" si="8"/>
        <v/>
      </c>
      <c r="K88" s="6" t="str">
        <f t="shared" si="8"/>
        <v/>
      </c>
      <c r="L88" s="6" t="str">
        <f t="shared" si="8"/>
        <v/>
      </c>
      <c r="M88" s="6" t="str">
        <f t="shared" si="8"/>
        <v/>
      </c>
      <c r="N88" s="6">
        <f t="shared" si="8"/>
        <v>631516894000</v>
      </c>
    </row>
    <row r="89" spans="1:14" x14ac:dyDescent="0.25">
      <c r="A89" s="6">
        <v>1958</v>
      </c>
      <c r="B89" s="6">
        <f t="shared" ref="B89:N89" si="9">IF(B11&lt;&gt;"",B11*1000000,"")</f>
        <v>344365781000</v>
      </c>
      <c r="C89" s="6">
        <f t="shared" si="9"/>
        <v>40371540000</v>
      </c>
      <c r="D89" s="6">
        <f t="shared" si="9"/>
        <v>119759302000</v>
      </c>
      <c r="E89" s="6" t="str">
        <f t="shared" si="9"/>
        <v/>
      </c>
      <c r="F89" s="6">
        <f t="shared" si="9"/>
        <v>164691000</v>
      </c>
      <c r="G89" s="6" t="str">
        <f t="shared" si="9"/>
        <v/>
      </c>
      <c r="H89" s="6">
        <f t="shared" si="9"/>
        <v>140262087000</v>
      </c>
      <c r="I89" s="6">
        <f t="shared" si="9"/>
        <v>175003000</v>
      </c>
      <c r="J89" s="6" t="str">
        <f t="shared" si="9"/>
        <v/>
      </c>
      <c r="K89" s="6" t="str">
        <f t="shared" si="9"/>
        <v/>
      </c>
      <c r="L89" s="6" t="str">
        <f t="shared" si="9"/>
        <v/>
      </c>
      <c r="M89" s="6" t="str">
        <f t="shared" si="9"/>
        <v/>
      </c>
      <c r="N89" s="6">
        <f t="shared" si="9"/>
        <v>645098404000</v>
      </c>
    </row>
    <row r="90" spans="1:14" x14ac:dyDescent="0.25">
      <c r="A90" s="6">
        <v>1959</v>
      </c>
      <c r="B90" s="6">
        <f t="shared" ref="B90:N90" si="10">IF(B12&lt;&gt;"",B12*1000000,"")</f>
        <v>378424210000</v>
      </c>
      <c r="C90" s="6">
        <f t="shared" si="10"/>
        <v>46839719000</v>
      </c>
      <c r="D90" s="6">
        <f t="shared" si="10"/>
        <v>146619391000</v>
      </c>
      <c r="E90" s="6" t="str">
        <f t="shared" si="10"/>
        <v/>
      </c>
      <c r="F90" s="6">
        <f t="shared" si="10"/>
        <v>188101000</v>
      </c>
      <c r="G90" s="6" t="str">
        <f t="shared" si="10"/>
        <v/>
      </c>
      <c r="H90" s="6">
        <f t="shared" si="10"/>
        <v>137781425000</v>
      </c>
      <c r="I90" s="6">
        <f t="shared" si="10"/>
        <v>152877000</v>
      </c>
      <c r="J90" s="6" t="str">
        <f t="shared" si="10"/>
        <v/>
      </c>
      <c r="K90" s="6" t="str">
        <f t="shared" si="10"/>
        <v/>
      </c>
      <c r="L90" s="6" t="str">
        <f t="shared" si="10"/>
        <v/>
      </c>
      <c r="M90" s="6" t="str">
        <f t="shared" si="10"/>
        <v/>
      </c>
      <c r="N90" s="6">
        <f t="shared" si="10"/>
        <v>710005723000</v>
      </c>
    </row>
    <row r="91" spans="1:14" x14ac:dyDescent="0.25">
      <c r="A91" s="6">
        <v>1960</v>
      </c>
      <c r="B91" s="6">
        <f t="shared" ref="B91:N91" si="11">IF(B13&lt;&gt;"",B13*1000000,"")</f>
        <v>403067357000</v>
      </c>
      <c r="C91" s="6">
        <f t="shared" si="11"/>
        <v>47986893000</v>
      </c>
      <c r="D91" s="6">
        <f t="shared" si="11"/>
        <v>157969787000</v>
      </c>
      <c r="E91" s="6" t="str">
        <f t="shared" si="11"/>
        <v/>
      </c>
      <c r="F91" s="6">
        <f t="shared" si="11"/>
        <v>518182000</v>
      </c>
      <c r="G91" s="6" t="str">
        <f t="shared" si="11"/>
        <v/>
      </c>
      <c r="H91" s="6">
        <f t="shared" si="11"/>
        <v>145833344000</v>
      </c>
      <c r="I91" s="6">
        <f t="shared" si="11"/>
        <v>140166000</v>
      </c>
      <c r="J91" s="6" t="str">
        <f t="shared" si="11"/>
        <v/>
      </c>
      <c r="K91" s="6">
        <f t="shared" si="11"/>
        <v>33368000.000000004</v>
      </c>
      <c r="L91" s="6" t="str">
        <f t="shared" si="11"/>
        <v/>
      </c>
      <c r="M91" s="6" t="str">
        <f t="shared" si="11"/>
        <v/>
      </c>
      <c r="N91" s="6">
        <f t="shared" si="11"/>
        <v>755549097000</v>
      </c>
    </row>
    <row r="92" spans="1:14" x14ac:dyDescent="0.25">
      <c r="A92" s="6">
        <v>1961</v>
      </c>
      <c r="B92" s="6">
        <f t="shared" ref="B92:N92" si="12">IF(B14&lt;&gt;"",B14*1000000,"")</f>
        <v>421870669000</v>
      </c>
      <c r="C92" s="6">
        <f t="shared" si="12"/>
        <v>48519376000</v>
      </c>
      <c r="D92" s="6">
        <f t="shared" si="12"/>
        <v>169285998000</v>
      </c>
      <c r="E92" s="6" t="str">
        <f t="shared" si="12"/>
        <v/>
      </c>
      <c r="F92" s="6">
        <f t="shared" si="12"/>
        <v>1692149000</v>
      </c>
      <c r="G92" s="6" t="str">
        <f t="shared" si="12"/>
        <v/>
      </c>
      <c r="H92" s="6">
        <f t="shared" si="12"/>
        <v>152171561000</v>
      </c>
      <c r="I92" s="6">
        <f t="shared" si="12"/>
        <v>125734000</v>
      </c>
      <c r="J92" s="6" t="str">
        <f t="shared" si="12"/>
        <v/>
      </c>
      <c r="K92" s="6">
        <f t="shared" si="12"/>
        <v>94021000</v>
      </c>
      <c r="L92" s="6" t="str">
        <f t="shared" si="12"/>
        <v/>
      </c>
      <c r="M92" s="6" t="str">
        <f t="shared" si="12"/>
        <v/>
      </c>
      <c r="N92" s="6">
        <f t="shared" si="12"/>
        <v>793759508000</v>
      </c>
    </row>
    <row r="93" spans="1:14" x14ac:dyDescent="0.25">
      <c r="A93" s="6">
        <v>1962</v>
      </c>
      <c r="B93" s="6">
        <f t="shared" ref="B93:N93" si="13">IF(B15&lt;&gt;"",B15*1000000,"")</f>
        <v>450249238000</v>
      </c>
      <c r="C93" s="6">
        <f t="shared" si="13"/>
        <v>48879536000</v>
      </c>
      <c r="D93" s="6">
        <f t="shared" si="13"/>
        <v>184301293000</v>
      </c>
      <c r="E93" s="6" t="str">
        <f t="shared" si="13"/>
        <v/>
      </c>
      <c r="F93" s="6">
        <f t="shared" si="13"/>
        <v>2269685000</v>
      </c>
      <c r="G93" s="6" t="str">
        <f t="shared" si="13"/>
        <v/>
      </c>
      <c r="H93" s="6">
        <f t="shared" si="13"/>
        <v>168606856000</v>
      </c>
      <c r="I93" s="6">
        <f t="shared" si="13"/>
        <v>127796000</v>
      </c>
      <c r="J93" s="6" t="str">
        <f t="shared" si="13"/>
        <v/>
      </c>
      <c r="K93" s="6">
        <f t="shared" si="13"/>
        <v>100462000</v>
      </c>
      <c r="L93" s="6" t="str">
        <f t="shared" si="13"/>
        <v/>
      </c>
      <c r="M93" s="6" t="str">
        <f t="shared" si="13"/>
        <v/>
      </c>
      <c r="N93" s="6">
        <f t="shared" si="13"/>
        <v>854534866000</v>
      </c>
    </row>
    <row r="94" spans="1:14" x14ac:dyDescent="0.25">
      <c r="A94" s="6">
        <v>1963</v>
      </c>
      <c r="B94" s="6">
        <f t="shared" ref="B94:N94" si="14">IF(B16&lt;&gt;"",B16*1000000,"")</f>
        <v>493926719000</v>
      </c>
      <c r="C94" s="6">
        <f t="shared" si="14"/>
        <v>52001610000</v>
      </c>
      <c r="D94" s="6">
        <f t="shared" si="14"/>
        <v>201602073000</v>
      </c>
      <c r="E94" s="6" t="str">
        <f t="shared" si="14"/>
        <v/>
      </c>
      <c r="F94" s="6">
        <f t="shared" si="14"/>
        <v>3211836000</v>
      </c>
      <c r="G94" s="6" t="str">
        <f t="shared" si="14"/>
        <v/>
      </c>
      <c r="H94" s="6">
        <f t="shared" si="14"/>
        <v>165754689000</v>
      </c>
      <c r="I94" s="6">
        <f t="shared" si="14"/>
        <v>127940000</v>
      </c>
      <c r="J94" s="6" t="str">
        <f t="shared" si="14"/>
        <v/>
      </c>
      <c r="K94" s="6">
        <f t="shared" si="14"/>
        <v>167953000</v>
      </c>
      <c r="L94" s="6" t="str">
        <f t="shared" si="14"/>
        <v/>
      </c>
      <c r="M94" s="6" t="str">
        <f t="shared" si="14"/>
        <v/>
      </c>
      <c r="N94" s="6">
        <f t="shared" si="14"/>
        <v>916792820000</v>
      </c>
    </row>
    <row r="95" spans="1:14" x14ac:dyDescent="0.25">
      <c r="A95" s="6">
        <v>1964</v>
      </c>
      <c r="B95" s="6">
        <f t="shared" ref="B95:N95" si="15">IF(B17&lt;&gt;"",B17*1000000,"")</f>
        <v>526230019000</v>
      </c>
      <c r="C95" s="6">
        <f t="shared" si="15"/>
        <v>56953712000</v>
      </c>
      <c r="D95" s="6">
        <f t="shared" si="15"/>
        <v>220038479000</v>
      </c>
      <c r="E95" s="6" t="str">
        <f t="shared" si="15"/>
        <v/>
      </c>
      <c r="F95" s="6">
        <f t="shared" si="15"/>
        <v>3342743000</v>
      </c>
      <c r="G95" s="6" t="str">
        <f t="shared" si="15"/>
        <v/>
      </c>
      <c r="H95" s="6">
        <f t="shared" si="15"/>
        <v>177073443000</v>
      </c>
      <c r="I95" s="6">
        <f t="shared" si="15"/>
        <v>148076000</v>
      </c>
      <c r="J95" s="6" t="str">
        <f t="shared" si="15"/>
        <v/>
      </c>
      <c r="K95" s="6">
        <f t="shared" si="15"/>
        <v>203791000</v>
      </c>
      <c r="L95" s="6" t="str">
        <f t="shared" si="15"/>
        <v/>
      </c>
      <c r="M95" s="6" t="str">
        <f t="shared" si="15"/>
        <v/>
      </c>
      <c r="N95" s="6">
        <f t="shared" si="15"/>
        <v>983990263000</v>
      </c>
    </row>
    <row r="96" spans="1:14" x14ac:dyDescent="0.25">
      <c r="A96" s="6">
        <v>1965</v>
      </c>
      <c r="B96" s="6">
        <f t="shared" ref="B96:N96" si="16">IF(B18&lt;&gt;"",B18*1000000,"")</f>
        <v>570925951000</v>
      </c>
      <c r="C96" s="6">
        <f t="shared" si="16"/>
        <v>64801224000</v>
      </c>
      <c r="D96" s="6">
        <f t="shared" si="16"/>
        <v>221559434000</v>
      </c>
      <c r="E96" s="6" t="str">
        <f t="shared" si="16"/>
        <v/>
      </c>
      <c r="F96" s="6">
        <f t="shared" si="16"/>
        <v>3656699000</v>
      </c>
      <c r="G96" s="6" t="str">
        <f t="shared" si="16"/>
        <v/>
      </c>
      <c r="H96" s="6">
        <f t="shared" si="16"/>
        <v>193850603000</v>
      </c>
      <c r="I96" s="6">
        <f t="shared" si="16"/>
        <v>268804000</v>
      </c>
      <c r="J96" s="6" t="str">
        <f t="shared" si="16"/>
        <v/>
      </c>
      <c r="K96" s="6">
        <f t="shared" si="16"/>
        <v>189214000</v>
      </c>
      <c r="L96" s="6" t="str">
        <f t="shared" si="16"/>
        <v/>
      </c>
      <c r="M96" s="6" t="str">
        <f t="shared" si="16"/>
        <v/>
      </c>
      <c r="N96" s="6">
        <f t="shared" si="16"/>
        <v>1055251929000</v>
      </c>
    </row>
    <row r="97" spans="1:14" x14ac:dyDescent="0.25">
      <c r="A97" s="6">
        <v>1966</v>
      </c>
      <c r="B97" s="6">
        <f t="shared" ref="B97:N97" si="17">IF(B19&lt;&gt;"",B19*1000000,"")</f>
        <v>613474800000</v>
      </c>
      <c r="C97" s="6">
        <f t="shared" si="17"/>
        <v>78926172000</v>
      </c>
      <c r="D97" s="6">
        <f t="shared" si="17"/>
        <v>251151562000</v>
      </c>
      <c r="E97" s="6" t="str">
        <f t="shared" si="17"/>
        <v/>
      </c>
      <c r="F97" s="6">
        <f t="shared" si="17"/>
        <v>5519909000</v>
      </c>
      <c r="G97" s="6" t="str">
        <f t="shared" si="17"/>
        <v/>
      </c>
      <c r="H97" s="6">
        <f t="shared" si="17"/>
        <v>194755781000</v>
      </c>
      <c r="I97" s="6">
        <f t="shared" si="17"/>
        <v>333926000</v>
      </c>
      <c r="J97" s="6" t="str">
        <f t="shared" si="17"/>
        <v/>
      </c>
      <c r="K97" s="6">
        <f t="shared" si="17"/>
        <v>187988000</v>
      </c>
      <c r="L97" s="6" t="str">
        <f t="shared" si="17"/>
        <v/>
      </c>
      <c r="M97" s="6" t="str">
        <f t="shared" si="17"/>
        <v/>
      </c>
      <c r="N97" s="6">
        <f t="shared" si="17"/>
        <v>1144350138000</v>
      </c>
    </row>
    <row r="98" spans="1:14" x14ac:dyDescent="0.25">
      <c r="A98" s="6">
        <v>1967</v>
      </c>
      <c r="B98" s="6">
        <f t="shared" ref="B98:N98" si="18">IF(B20&lt;&gt;"",B20*1000000,"")</f>
        <v>630483363000</v>
      </c>
      <c r="C98" s="6">
        <f t="shared" si="18"/>
        <v>89270724000</v>
      </c>
      <c r="D98" s="6">
        <f t="shared" si="18"/>
        <v>264805784999.99997</v>
      </c>
      <c r="E98" s="6" t="str">
        <f t="shared" si="18"/>
        <v/>
      </c>
      <c r="F98" s="6">
        <f t="shared" si="18"/>
        <v>7655214000</v>
      </c>
      <c r="G98" s="6" t="str">
        <f t="shared" si="18"/>
        <v/>
      </c>
      <c r="H98" s="6">
        <f t="shared" si="18"/>
        <v>221518103000</v>
      </c>
      <c r="I98" s="6">
        <f t="shared" si="18"/>
        <v>315688000</v>
      </c>
      <c r="J98" s="6" t="str">
        <f t="shared" si="18"/>
        <v/>
      </c>
      <c r="K98" s="6">
        <f t="shared" si="18"/>
        <v>316309000</v>
      </c>
      <c r="L98" s="6" t="str">
        <f t="shared" si="18"/>
        <v/>
      </c>
      <c r="M98" s="6" t="str">
        <f t="shared" si="18"/>
        <v/>
      </c>
      <c r="N98" s="6">
        <f t="shared" si="18"/>
        <v>1214365186000</v>
      </c>
    </row>
    <row r="99" spans="1:14" x14ac:dyDescent="0.25">
      <c r="A99" s="6">
        <v>1968</v>
      </c>
      <c r="B99" s="6">
        <f t="shared" ref="B99:N99" si="19">IF(B21&lt;&gt;"",B21*1000000,"")</f>
        <v>684904580000</v>
      </c>
      <c r="C99" s="6">
        <f t="shared" si="19"/>
        <v>104275833000</v>
      </c>
      <c r="D99" s="6">
        <f t="shared" si="19"/>
        <v>304432723000</v>
      </c>
      <c r="E99" s="6" t="str">
        <f t="shared" si="19"/>
        <v/>
      </c>
      <c r="F99" s="6">
        <f t="shared" si="19"/>
        <v>12528419000</v>
      </c>
      <c r="G99" s="6" t="str">
        <f t="shared" si="19"/>
        <v/>
      </c>
      <c r="H99" s="6">
        <f t="shared" si="19"/>
        <v>222490584000</v>
      </c>
      <c r="I99" s="6">
        <f t="shared" si="19"/>
        <v>375062000</v>
      </c>
      <c r="J99" s="6" t="str">
        <f t="shared" si="19"/>
        <v/>
      </c>
      <c r="K99" s="6">
        <f t="shared" si="19"/>
        <v>435826000</v>
      </c>
      <c r="L99" s="6" t="str">
        <f t="shared" si="19"/>
        <v/>
      </c>
      <c r="M99" s="6" t="str">
        <f t="shared" si="19"/>
        <v/>
      </c>
      <c r="N99" s="6">
        <f t="shared" si="19"/>
        <v>1329443027000</v>
      </c>
    </row>
    <row r="100" spans="1:14" x14ac:dyDescent="0.25">
      <c r="A100" s="6">
        <v>1969</v>
      </c>
      <c r="B100" s="6">
        <f t="shared" ref="B100:N100" si="20">IF(B22&lt;&gt;"",B22*1000000,"")</f>
        <v>706001240000</v>
      </c>
      <c r="C100" s="6">
        <f t="shared" si="20"/>
        <v>137847152000</v>
      </c>
      <c r="D100" s="6">
        <f t="shared" si="20"/>
        <v>333278945000</v>
      </c>
      <c r="E100" s="6" t="str">
        <f t="shared" si="20"/>
        <v/>
      </c>
      <c r="F100" s="6">
        <f t="shared" si="20"/>
        <v>13927839000</v>
      </c>
      <c r="G100" s="6" t="str">
        <f t="shared" si="20"/>
        <v/>
      </c>
      <c r="H100" s="6">
        <f t="shared" si="20"/>
        <v>250192655000</v>
      </c>
      <c r="I100" s="6">
        <f t="shared" si="20"/>
        <v>319933000</v>
      </c>
      <c r="J100" s="6" t="str">
        <f t="shared" si="20"/>
        <v/>
      </c>
      <c r="K100" s="6">
        <f t="shared" si="20"/>
        <v>614710000</v>
      </c>
      <c r="L100" s="6" t="str">
        <f t="shared" si="20"/>
        <v/>
      </c>
      <c r="M100" s="6" t="str">
        <f t="shared" si="20"/>
        <v/>
      </c>
      <c r="N100" s="6">
        <f t="shared" si="20"/>
        <v>1442182474000</v>
      </c>
    </row>
    <row r="101" spans="1:14" x14ac:dyDescent="0.25">
      <c r="A101" s="6">
        <v>1970</v>
      </c>
      <c r="B101" s="6">
        <f t="shared" ref="B101:N101" si="21">IF(B23&lt;&gt;"",B23*1000000,"")</f>
        <v>704394479000</v>
      </c>
      <c r="C101" s="6">
        <f t="shared" si="21"/>
        <v>184183402000</v>
      </c>
      <c r="D101" s="6">
        <f t="shared" si="21"/>
        <v>372890063000</v>
      </c>
      <c r="E101" s="6" t="str">
        <f t="shared" si="21"/>
        <v/>
      </c>
      <c r="F101" s="6">
        <f t="shared" si="21"/>
        <v>21804448000</v>
      </c>
      <c r="G101" s="6" t="str">
        <f t="shared" si="21"/>
        <v/>
      </c>
      <c r="H101" s="6">
        <f t="shared" si="21"/>
        <v>247713684000</v>
      </c>
      <c r="I101" s="6">
        <f t="shared" si="21"/>
        <v>136000000</v>
      </c>
      <c r="J101" s="6">
        <f t="shared" si="21"/>
        <v>220450000</v>
      </c>
      <c r="K101" s="6">
        <f t="shared" si="21"/>
        <v>525183000</v>
      </c>
      <c r="L101" s="6" t="str">
        <f t="shared" si="21"/>
        <v/>
      </c>
      <c r="M101" s="6" t="str">
        <f t="shared" si="21"/>
        <v/>
      </c>
      <c r="N101" s="6">
        <f t="shared" si="21"/>
        <v>1531867709000</v>
      </c>
    </row>
    <row r="102" spans="1:14" x14ac:dyDescent="0.25">
      <c r="A102" s="6">
        <v>1971</v>
      </c>
      <c r="B102" s="6">
        <f t="shared" ref="B102:N102" si="22">IF(B24&lt;&gt;"",B24*1000000,"")</f>
        <v>713102454000</v>
      </c>
      <c r="C102" s="6">
        <f t="shared" si="22"/>
        <v>220225423000</v>
      </c>
      <c r="D102" s="6">
        <f t="shared" si="22"/>
        <v>374030784000</v>
      </c>
      <c r="E102" s="6" t="str">
        <f t="shared" si="22"/>
        <v/>
      </c>
      <c r="F102" s="6">
        <f t="shared" si="22"/>
        <v>38104545000</v>
      </c>
      <c r="G102" s="6" t="str">
        <f t="shared" si="22"/>
        <v/>
      </c>
      <c r="H102" s="6">
        <f t="shared" si="22"/>
        <v>266310805999.99997</v>
      </c>
      <c r="I102" s="6">
        <f t="shared" si="22"/>
        <v>111330000</v>
      </c>
      <c r="J102" s="6">
        <f t="shared" si="22"/>
        <v>199869000</v>
      </c>
      <c r="K102" s="6">
        <f t="shared" si="22"/>
        <v>547752000</v>
      </c>
      <c r="L102" s="6" t="str">
        <f t="shared" si="22"/>
        <v/>
      </c>
      <c r="M102" s="6" t="str">
        <f t="shared" si="22"/>
        <v/>
      </c>
      <c r="N102" s="6">
        <f t="shared" si="22"/>
        <v>1612632963000</v>
      </c>
    </row>
    <row r="103" spans="1:14" x14ac:dyDescent="0.25">
      <c r="A103" s="6">
        <v>1972</v>
      </c>
      <c r="B103" s="6">
        <f t="shared" ref="B103:N103" si="23">IF(B25&lt;&gt;"",B25*1000000,"")</f>
        <v>771131265000</v>
      </c>
      <c r="C103" s="6">
        <f t="shared" si="23"/>
        <v>274295961000</v>
      </c>
      <c r="D103" s="6">
        <f t="shared" si="23"/>
        <v>375747796000</v>
      </c>
      <c r="E103" s="6" t="str">
        <f t="shared" si="23"/>
        <v/>
      </c>
      <c r="F103" s="6">
        <f t="shared" si="23"/>
        <v>54091135000</v>
      </c>
      <c r="G103" s="6" t="str">
        <f t="shared" si="23"/>
        <v/>
      </c>
      <c r="H103" s="6">
        <f t="shared" si="23"/>
        <v>272612516000</v>
      </c>
      <c r="I103" s="6">
        <f t="shared" si="23"/>
        <v>130859000.00000001</v>
      </c>
      <c r="J103" s="6">
        <f t="shared" si="23"/>
        <v>199774000</v>
      </c>
      <c r="K103" s="6">
        <f t="shared" si="23"/>
        <v>1452795000</v>
      </c>
      <c r="L103" s="6" t="str">
        <f t="shared" si="23"/>
        <v/>
      </c>
      <c r="M103" s="6" t="str">
        <f t="shared" si="23"/>
        <v/>
      </c>
      <c r="N103" s="6">
        <f t="shared" si="23"/>
        <v>1749662101000</v>
      </c>
    </row>
    <row r="104" spans="1:14" x14ac:dyDescent="0.25">
      <c r="A104" s="6">
        <v>1973</v>
      </c>
      <c r="B104" s="6">
        <f t="shared" ref="B104:N104" si="24">IF(B26&lt;&gt;"",B26*1000000,"")</f>
        <v>847651470000</v>
      </c>
      <c r="C104" s="6">
        <f t="shared" si="24"/>
        <v>314342926000</v>
      </c>
      <c r="D104" s="6">
        <f t="shared" si="24"/>
        <v>340858192000</v>
      </c>
      <c r="E104" s="6" t="str">
        <f t="shared" si="24"/>
        <v/>
      </c>
      <c r="F104" s="6">
        <f t="shared" si="24"/>
        <v>83479463000</v>
      </c>
      <c r="G104" s="6" t="str">
        <f t="shared" si="24"/>
        <v/>
      </c>
      <c r="H104" s="6">
        <f t="shared" si="24"/>
        <v>272083452000</v>
      </c>
      <c r="I104" s="6">
        <f t="shared" si="24"/>
        <v>130402999.99999999</v>
      </c>
      <c r="J104" s="6">
        <f t="shared" si="24"/>
        <v>197890000</v>
      </c>
      <c r="K104" s="6">
        <f t="shared" si="24"/>
        <v>1965713000</v>
      </c>
      <c r="L104" s="6" t="str">
        <f t="shared" si="24"/>
        <v/>
      </c>
      <c r="M104" s="6" t="str">
        <f t="shared" si="24"/>
        <v/>
      </c>
      <c r="N104" s="6">
        <f t="shared" si="24"/>
        <v>1860709510000</v>
      </c>
    </row>
    <row r="105" spans="1:14" x14ac:dyDescent="0.25">
      <c r="A105" s="6">
        <v>1974</v>
      </c>
      <c r="B105" s="6">
        <f t="shared" ref="B105:N105" si="25">IF(B27&lt;&gt;"",B27*1000000,"")</f>
        <v>828432921000</v>
      </c>
      <c r="C105" s="6">
        <f t="shared" si="25"/>
        <v>300930537000</v>
      </c>
      <c r="D105" s="6">
        <f t="shared" si="25"/>
        <v>320065088000</v>
      </c>
      <c r="E105" s="6" t="str">
        <f t="shared" si="25"/>
        <v/>
      </c>
      <c r="F105" s="6">
        <f t="shared" si="25"/>
        <v>113975740000</v>
      </c>
      <c r="G105" s="6" t="str">
        <f t="shared" si="25"/>
        <v/>
      </c>
      <c r="H105" s="6">
        <f t="shared" si="25"/>
        <v>301032164000</v>
      </c>
      <c r="I105" s="6">
        <f t="shared" si="25"/>
        <v>68523000</v>
      </c>
      <c r="J105" s="6">
        <f t="shared" si="25"/>
        <v>182154000</v>
      </c>
      <c r="K105" s="6">
        <f t="shared" si="25"/>
        <v>2452636000</v>
      </c>
      <c r="L105" s="6" t="str">
        <f t="shared" si="25"/>
        <v/>
      </c>
      <c r="M105" s="6" t="str">
        <f t="shared" si="25"/>
        <v/>
      </c>
      <c r="N105" s="6">
        <f t="shared" si="25"/>
        <v>1867139763000</v>
      </c>
    </row>
    <row r="106" spans="1:14" x14ac:dyDescent="0.25">
      <c r="A106" s="6">
        <v>1975</v>
      </c>
      <c r="B106" s="6">
        <f t="shared" ref="B106:N106" si="26">IF(B28&lt;&gt;"",B28*1000000,"")</f>
        <v>852786222000</v>
      </c>
      <c r="C106" s="6">
        <f t="shared" si="26"/>
        <v>289094900000</v>
      </c>
      <c r="D106" s="6">
        <f t="shared" si="26"/>
        <v>299778408000</v>
      </c>
      <c r="E106" s="6" t="str">
        <f t="shared" si="26"/>
        <v/>
      </c>
      <c r="F106" s="6">
        <f t="shared" si="26"/>
        <v>172505075000</v>
      </c>
      <c r="G106" s="6" t="str">
        <f t="shared" si="26"/>
        <v/>
      </c>
      <c r="H106" s="6">
        <f t="shared" si="26"/>
        <v>300046640000</v>
      </c>
      <c r="I106" s="6">
        <f t="shared" si="26"/>
        <v>17551000</v>
      </c>
      <c r="J106" s="6">
        <f t="shared" si="26"/>
        <v>173568000</v>
      </c>
      <c r="K106" s="6">
        <f t="shared" si="26"/>
        <v>3246172000</v>
      </c>
      <c r="L106" s="6" t="str">
        <f t="shared" si="26"/>
        <v/>
      </c>
      <c r="M106" s="6" t="str">
        <f t="shared" si="26"/>
        <v/>
      </c>
      <c r="N106" s="6">
        <f t="shared" si="26"/>
        <v>1917648536000</v>
      </c>
    </row>
    <row r="107" spans="1:14" x14ac:dyDescent="0.25">
      <c r="A107" s="6">
        <v>1976</v>
      </c>
      <c r="B107" s="6">
        <f t="shared" ref="B107:N107" si="27">IF(B29&lt;&gt;"",B29*1000000,"")</f>
        <v>944390993000</v>
      </c>
      <c r="C107" s="6">
        <f t="shared" si="27"/>
        <v>319988136000</v>
      </c>
      <c r="D107" s="6">
        <f t="shared" si="27"/>
        <v>294623911000</v>
      </c>
      <c r="E107" s="6" t="str">
        <f t="shared" si="27"/>
        <v/>
      </c>
      <c r="F107" s="6">
        <f t="shared" si="27"/>
        <v>191103531000</v>
      </c>
      <c r="G107" s="6" t="str">
        <f t="shared" si="27"/>
        <v/>
      </c>
      <c r="H107" s="6">
        <f t="shared" si="27"/>
        <v>283707054000</v>
      </c>
      <c r="I107" s="6">
        <f t="shared" si="27"/>
        <v>84386000</v>
      </c>
      <c r="J107" s="6">
        <f t="shared" si="27"/>
        <v>182078000</v>
      </c>
      <c r="K107" s="6">
        <f t="shared" si="27"/>
        <v>3616407000</v>
      </c>
      <c r="L107" s="6" t="str">
        <f t="shared" si="27"/>
        <v/>
      </c>
      <c r="M107" s="6" t="str">
        <f t="shared" si="27"/>
        <v/>
      </c>
      <c r="N107" s="6">
        <f t="shared" si="27"/>
        <v>2037696497000</v>
      </c>
    </row>
    <row r="108" spans="1:14" x14ac:dyDescent="0.25">
      <c r="A108" s="6">
        <v>1977</v>
      </c>
      <c r="B108" s="6">
        <f t="shared" ref="B108:N108" si="28">IF(B30&lt;&gt;"",B30*1000000,"")</f>
        <v>985218596000</v>
      </c>
      <c r="C108" s="6">
        <f t="shared" si="28"/>
        <v>358178822000</v>
      </c>
      <c r="D108" s="6">
        <f t="shared" si="28"/>
        <v>305504859000</v>
      </c>
      <c r="E108" s="6" t="str">
        <f t="shared" si="28"/>
        <v/>
      </c>
      <c r="F108" s="6">
        <f t="shared" si="28"/>
        <v>250883283000</v>
      </c>
      <c r="G108" s="6" t="str">
        <f t="shared" si="28"/>
        <v/>
      </c>
      <c r="H108" s="6">
        <f t="shared" si="28"/>
        <v>220474515000</v>
      </c>
      <c r="I108" s="6">
        <f t="shared" si="28"/>
        <v>307634000</v>
      </c>
      <c r="J108" s="6">
        <f t="shared" si="28"/>
        <v>173271000</v>
      </c>
      <c r="K108" s="6">
        <f t="shared" si="28"/>
        <v>3582335000</v>
      </c>
      <c r="L108" s="6" t="str">
        <f t="shared" si="28"/>
        <v/>
      </c>
      <c r="M108" s="6" t="str">
        <f t="shared" si="28"/>
        <v/>
      </c>
      <c r="N108" s="6">
        <f t="shared" si="28"/>
        <v>2124323316000</v>
      </c>
    </row>
    <row r="109" spans="1:14" x14ac:dyDescent="0.25">
      <c r="A109" s="6">
        <v>1978</v>
      </c>
      <c r="B109" s="6">
        <f t="shared" ref="B109:N109" si="29">IF(B31&lt;&gt;"",B31*1000000,"")</f>
        <v>975742083000</v>
      </c>
      <c r="C109" s="6">
        <f t="shared" si="29"/>
        <v>365060441000</v>
      </c>
      <c r="D109" s="6">
        <f t="shared" si="29"/>
        <v>305390836000</v>
      </c>
      <c r="E109" s="6" t="str">
        <f t="shared" si="29"/>
        <v/>
      </c>
      <c r="F109" s="6">
        <f t="shared" si="29"/>
        <v>276403070000</v>
      </c>
      <c r="G109" s="6" t="str">
        <f t="shared" si="29"/>
        <v/>
      </c>
      <c r="H109" s="6">
        <f t="shared" si="29"/>
        <v>280418878000</v>
      </c>
      <c r="I109" s="6">
        <f t="shared" si="29"/>
        <v>197193000</v>
      </c>
      <c r="J109" s="6">
        <f t="shared" si="29"/>
        <v>140434000</v>
      </c>
      <c r="K109" s="6">
        <f t="shared" si="29"/>
        <v>2977630000</v>
      </c>
      <c r="L109" s="6" t="str">
        <f t="shared" si="29"/>
        <v/>
      </c>
      <c r="M109" s="6" t="str">
        <f t="shared" si="29"/>
        <v/>
      </c>
      <c r="N109" s="6">
        <f t="shared" si="29"/>
        <v>2206330565000</v>
      </c>
    </row>
    <row r="110" spans="1:14" x14ac:dyDescent="0.25">
      <c r="A110" s="6">
        <v>1979</v>
      </c>
      <c r="B110" s="6">
        <f t="shared" ref="B110:N110" si="30">IF(B32&lt;&gt;"",B32*1000000,"")</f>
        <v>1075037091000</v>
      </c>
      <c r="C110" s="6">
        <f t="shared" si="30"/>
        <v>303525209000</v>
      </c>
      <c r="D110" s="6">
        <f t="shared" si="30"/>
        <v>329485107000</v>
      </c>
      <c r="E110" s="6" t="str">
        <f t="shared" si="30"/>
        <v/>
      </c>
      <c r="F110" s="6">
        <f t="shared" si="30"/>
        <v>255154623000</v>
      </c>
      <c r="G110" s="6" t="str">
        <f t="shared" si="30"/>
        <v/>
      </c>
      <c r="H110" s="6">
        <f t="shared" si="30"/>
        <v>279782812000</v>
      </c>
      <c r="I110" s="6">
        <f t="shared" si="30"/>
        <v>299859000</v>
      </c>
      <c r="J110" s="6">
        <f t="shared" si="30"/>
        <v>198192000</v>
      </c>
      <c r="K110" s="6">
        <f t="shared" si="30"/>
        <v>3888968000</v>
      </c>
      <c r="L110" s="6" t="str">
        <f t="shared" si="30"/>
        <v/>
      </c>
      <c r="M110" s="6" t="str">
        <f t="shared" si="30"/>
        <v/>
      </c>
      <c r="N110" s="6">
        <f t="shared" si="30"/>
        <v>2247371861000</v>
      </c>
    </row>
    <row r="111" spans="1:14" x14ac:dyDescent="0.25">
      <c r="A111" s="6">
        <v>1980</v>
      </c>
      <c r="B111" s="6">
        <f t="shared" ref="B111:N111" si="31">IF(B33&lt;&gt;"",B33*1000000,"")</f>
        <v>1161562368000</v>
      </c>
      <c r="C111" s="6">
        <f t="shared" si="31"/>
        <v>245994189000</v>
      </c>
      <c r="D111" s="6">
        <f t="shared" si="31"/>
        <v>346239900000</v>
      </c>
      <c r="E111" s="6" t="str">
        <f t="shared" si="31"/>
        <v/>
      </c>
      <c r="F111" s="6">
        <f t="shared" si="31"/>
        <v>251115575000</v>
      </c>
      <c r="G111" s="6" t="str">
        <f t="shared" si="31"/>
        <v/>
      </c>
      <c r="H111" s="6">
        <f t="shared" si="31"/>
        <v>276020970000</v>
      </c>
      <c r="I111" s="6">
        <f t="shared" si="31"/>
        <v>275366000</v>
      </c>
      <c r="J111" s="6">
        <f t="shared" si="31"/>
        <v>157797000</v>
      </c>
      <c r="K111" s="6">
        <f t="shared" si="31"/>
        <v>5073079000</v>
      </c>
      <c r="L111" s="6" t="str">
        <f t="shared" si="31"/>
        <v/>
      </c>
      <c r="M111" s="6" t="str">
        <f t="shared" si="31"/>
        <v/>
      </c>
      <c r="N111" s="6">
        <f t="shared" si="31"/>
        <v>2286439244000</v>
      </c>
    </row>
    <row r="112" spans="1:14" x14ac:dyDescent="0.25">
      <c r="A112" s="6">
        <v>1981</v>
      </c>
      <c r="B112" s="6">
        <f t="shared" ref="B112:N112" si="32">IF(B34&lt;&gt;"",B34*1000000,"")</f>
        <v>1203203232000</v>
      </c>
      <c r="C112" s="6">
        <f t="shared" si="32"/>
        <v>206420775000</v>
      </c>
      <c r="D112" s="6">
        <f t="shared" si="32"/>
        <v>345777173000</v>
      </c>
      <c r="E112" s="6" t="str">
        <f t="shared" si="32"/>
        <v/>
      </c>
      <c r="F112" s="6">
        <f t="shared" si="32"/>
        <v>272673503000.00003</v>
      </c>
      <c r="G112" s="6" t="str">
        <f t="shared" si="32"/>
        <v/>
      </c>
      <c r="H112" s="6">
        <f t="shared" si="32"/>
        <v>260683544000</v>
      </c>
      <c r="I112" s="6">
        <f t="shared" si="32"/>
        <v>245201000</v>
      </c>
      <c r="J112" s="6">
        <f t="shared" si="32"/>
        <v>122628000</v>
      </c>
      <c r="K112" s="6">
        <f t="shared" si="32"/>
        <v>5686163000</v>
      </c>
      <c r="L112" s="6" t="str">
        <f t="shared" si="32"/>
        <v/>
      </c>
      <c r="M112" s="6" t="str">
        <f t="shared" si="32"/>
        <v/>
      </c>
      <c r="N112" s="6">
        <f t="shared" si="32"/>
        <v>2294812218000</v>
      </c>
    </row>
    <row r="113" spans="1:14" x14ac:dyDescent="0.25">
      <c r="A113" s="6">
        <v>1982</v>
      </c>
      <c r="B113" s="6">
        <f t="shared" ref="B113:N113" si="33">IF(B35&lt;&gt;"",B35*1000000,"")</f>
        <v>1192004204000</v>
      </c>
      <c r="C113" s="6">
        <f t="shared" si="33"/>
        <v>146797490000</v>
      </c>
      <c r="D113" s="6">
        <f t="shared" si="33"/>
        <v>305259749000</v>
      </c>
      <c r="E113" s="6" t="str">
        <f t="shared" si="33"/>
        <v/>
      </c>
      <c r="F113" s="6">
        <f t="shared" si="33"/>
        <v>282773248000</v>
      </c>
      <c r="G113" s="6" t="str">
        <f t="shared" si="33"/>
        <v/>
      </c>
      <c r="H113" s="6">
        <f t="shared" si="33"/>
        <v>309212893000</v>
      </c>
      <c r="I113" s="6">
        <f t="shared" si="33"/>
        <v>195940000</v>
      </c>
      <c r="J113" s="6">
        <f t="shared" si="33"/>
        <v>124979000</v>
      </c>
      <c r="K113" s="6">
        <f t="shared" si="33"/>
        <v>4842865000</v>
      </c>
      <c r="L113" s="6" t="str">
        <f t="shared" si="33"/>
        <v/>
      </c>
      <c r="M113" s="6" t="str">
        <f t="shared" si="33"/>
        <v/>
      </c>
      <c r="N113" s="6">
        <f t="shared" si="33"/>
        <v>2241211367000</v>
      </c>
    </row>
    <row r="114" spans="1:14" x14ac:dyDescent="0.25">
      <c r="A114" s="6">
        <v>1983</v>
      </c>
      <c r="B114" s="6">
        <f t="shared" ref="B114:N114" si="34">IF(B36&lt;&gt;"",B36*1000000,"")</f>
        <v>1259424279000</v>
      </c>
      <c r="C114" s="6">
        <f t="shared" si="34"/>
        <v>144498593000</v>
      </c>
      <c r="D114" s="6">
        <f t="shared" si="34"/>
        <v>274098457999.99997</v>
      </c>
      <c r="E114" s="6" t="str">
        <f t="shared" si="34"/>
        <v/>
      </c>
      <c r="F114" s="6">
        <f t="shared" si="34"/>
        <v>293677119000</v>
      </c>
      <c r="G114" s="6" t="str">
        <f t="shared" si="34"/>
        <v/>
      </c>
      <c r="H114" s="6">
        <f t="shared" si="34"/>
        <v>332129735000</v>
      </c>
      <c r="I114" s="6">
        <f t="shared" si="34"/>
        <v>215867000</v>
      </c>
      <c r="J114" s="6">
        <f t="shared" si="34"/>
        <v>162745000</v>
      </c>
      <c r="K114" s="6">
        <f t="shared" si="34"/>
        <v>6075101000</v>
      </c>
      <c r="L114" s="6" t="str">
        <f t="shared" si="34"/>
        <v/>
      </c>
      <c r="M114" s="6">
        <f t="shared" si="34"/>
        <v>2668000</v>
      </c>
      <c r="N114" s="6">
        <f t="shared" si="34"/>
        <v>2310284566000</v>
      </c>
    </row>
    <row r="115" spans="1:14" x14ac:dyDescent="0.25">
      <c r="A115" s="6">
        <v>1984</v>
      </c>
      <c r="B115" s="6">
        <f t="shared" ref="B115:N115" si="35">IF(B37&lt;&gt;"",B37*1000000,"")</f>
        <v>1341680752000</v>
      </c>
      <c r="C115" s="6">
        <f t="shared" si="35"/>
        <v>119807913000</v>
      </c>
      <c r="D115" s="6">
        <f t="shared" si="35"/>
        <v>297393596000</v>
      </c>
      <c r="E115" s="6" t="str">
        <f t="shared" si="35"/>
        <v/>
      </c>
      <c r="F115" s="6">
        <f t="shared" si="35"/>
        <v>327633549000</v>
      </c>
      <c r="G115" s="6" t="str">
        <f t="shared" si="35"/>
        <v/>
      </c>
      <c r="H115" s="6">
        <f t="shared" si="35"/>
        <v>321150245000</v>
      </c>
      <c r="I115" s="6">
        <f t="shared" si="35"/>
        <v>461411000</v>
      </c>
      <c r="J115" s="6">
        <f t="shared" si="35"/>
        <v>424540000</v>
      </c>
      <c r="K115" s="6">
        <f t="shared" si="35"/>
        <v>7740504000</v>
      </c>
      <c r="L115" s="6">
        <f t="shared" si="35"/>
        <v>5248000</v>
      </c>
      <c r="M115" s="6">
        <f t="shared" si="35"/>
        <v>6490000</v>
      </c>
      <c r="N115" s="6">
        <f t="shared" si="35"/>
        <v>2416304247000</v>
      </c>
    </row>
    <row r="116" spans="1:14" x14ac:dyDescent="0.25">
      <c r="A116" s="6">
        <v>1985</v>
      </c>
      <c r="B116" s="6">
        <f t="shared" ref="B116:N116" si="36">IF(B38&lt;&gt;"",B38*1000000,"")</f>
        <v>1402128125000</v>
      </c>
      <c r="C116" s="6">
        <f t="shared" si="36"/>
        <v>100202273000</v>
      </c>
      <c r="D116" s="6">
        <f t="shared" si="36"/>
        <v>291945965000</v>
      </c>
      <c r="E116" s="6" t="str">
        <f t="shared" si="36"/>
        <v/>
      </c>
      <c r="F116" s="6">
        <f t="shared" si="36"/>
        <v>383690727000</v>
      </c>
      <c r="G116" s="6" t="str">
        <f t="shared" si="36"/>
        <v/>
      </c>
      <c r="H116" s="6">
        <f t="shared" si="36"/>
        <v>281149418000</v>
      </c>
      <c r="I116" s="6">
        <f t="shared" si="36"/>
        <v>743294000</v>
      </c>
      <c r="J116" s="6">
        <f t="shared" si="36"/>
        <v>639578000</v>
      </c>
      <c r="K116" s="6">
        <f t="shared" si="36"/>
        <v>9325230000</v>
      </c>
      <c r="L116" s="6">
        <f t="shared" si="36"/>
        <v>10630000</v>
      </c>
      <c r="M116" s="6">
        <f t="shared" si="36"/>
        <v>5762000</v>
      </c>
      <c r="N116" s="6">
        <f t="shared" si="36"/>
        <v>2469841000000</v>
      </c>
    </row>
    <row r="117" spans="1:14" x14ac:dyDescent="0.25">
      <c r="A117" s="6">
        <v>1986</v>
      </c>
      <c r="B117" s="6">
        <f t="shared" ref="B117:N117" si="37">IF(B39&lt;&gt;"",B39*1000000,"")</f>
        <v>1385831452000</v>
      </c>
      <c r="C117" s="6">
        <f t="shared" si="37"/>
        <v>136584867000</v>
      </c>
      <c r="D117" s="6">
        <f t="shared" si="37"/>
        <v>248508433000</v>
      </c>
      <c r="E117" s="6" t="str">
        <f t="shared" si="37"/>
        <v/>
      </c>
      <c r="F117" s="6">
        <f t="shared" si="37"/>
        <v>414038063000</v>
      </c>
      <c r="G117" s="6" t="str">
        <f t="shared" si="37"/>
        <v/>
      </c>
      <c r="H117" s="6">
        <f t="shared" si="37"/>
        <v>290844099000</v>
      </c>
      <c r="I117" s="6">
        <f t="shared" si="37"/>
        <v>491509000</v>
      </c>
      <c r="J117" s="6">
        <f t="shared" si="37"/>
        <v>685234000</v>
      </c>
      <c r="K117" s="6">
        <f t="shared" si="37"/>
        <v>10307954000</v>
      </c>
      <c r="L117" s="6">
        <f t="shared" si="37"/>
        <v>14032000</v>
      </c>
      <c r="M117" s="6">
        <f t="shared" si="37"/>
        <v>4189000</v>
      </c>
      <c r="N117" s="6">
        <f t="shared" si="37"/>
        <v>2487309832000</v>
      </c>
    </row>
    <row r="118" spans="1:14" x14ac:dyDescent="0.25">
      <c r="A118" s="6">
        <v>1987</v>
      </c>
      <c r="B118" s="6">
        <f t="shared" ref="B118:N118" si="38">IF(B40&lt;&gt;"",B40*1000000,"")</f>
        <v>1463781289000</v>
      </c>
      <c r="C118" s="6">
        <f t="shared" si="38"/>
        <v>118492571000</v>
      </c>
      <c r="D118" s="6">
        <f t="shared" si="38"/>
        <v>272620803000</v>
      </c>
      <c r="E118" s="6" t="str">
        <f t="shared" si="38"/>
        <v/>
      </c>
      <c r="F118" s="6">
        <f t="shared" si="38"/>
        <v>455270382000</v>
      </c>
      <c r="G118" s="6" t="str">
        <f t="shared" si="38"/>
        <v/>
      </c>
      <c r="H118" s="6">
        <f t="shared" si="38"/>
        <v>249694973000</v>
      </c>
      <c r="I118" s="6">
        <f t="shared" si="38"/>
        <v>783088000</v>
      </c>
      <c r="J118" s="6">
        <f t="shared" si="38"/>
        <v>693941000</v>
      </c>
      <c r="K118" s="6">
        <f t="shared" si="38"/>
        <v>10775461000</v>
      </c>
      <c r="L118" s="6">
        <f t="shared" si="38"/>
        <v>10497000</v>
      </c>
      <c r="M118" s="6">
        <f t="shared" si="38"/>
        <v>3541000</v>
      </c>
      <c r="N118" s="6">
        <f t="shared" si="38"/>
        <v>2572126547000</v>
      </c>
    </row>
    <row r="119" spans="1:14" x14ac:dyDescent="0.25">
      <c r="A119" s="6">
        <v>1988</v>
      </c>
      <c r="B119" s="6">
        <f t="shared" ref="B119:N119" si="39">IF(B41&lt;&gt;"",B41*1000000,"")</f>
        <v>1540652774000</v>
      </c>
      <c r="C119" s="6">
        <f t="shared" si="39"/>
        <v>148899561000</v>
      </c>
      <c r="D119" s="6">
        <f t="shared" si="39"/>
        <v>252800704000</v>
      </c>
      <c r="E119" s="6" t="str">
        <f t="shared" si="39"/>
        <v/>
      </c>
      <c r="F119" s="6">
        <f t="shared" si="39"/>
        <v>526973047000</v>
      </c>
      <c r="G119" s="6" t="str">
        <f t="shared" si="39"/>
        <v/>
      </c>
      <c r="H119" s="6">
        <f t="shared" si="39"/>
        <v>222939683000</v>
      </c>
      <c r="I119" s="6">
        <f t="shared" si="39"/>
        <v>935986000</v>
      </c>
      <c r="J119" s="6">
        <f t="shared" si="39"/>
        <v>738258000</v>
      </c>
      <c r="K119" s="6">
        <f t="shared" si="39"/>
        <v>10300079000</v>
      </c>
      <c r="L119" s="6">
        <f t="shared" si="39"/>
        <v>9094000</v>
      </c>
      <c r="M119" s="6">
        <f t="shared" si="39"/>
        <v>871000</v>
      </c>
      <c r="N119" s="6">
        <f t="shared" si="39"/>
        <v>2704250058000</v>
      </c>
    </row>
    <row r="120" spans="1:14" x14ac:dyDescent="0.25">
      <c r="A120" s="6">
        <v>1989</v>
      </c>
      <c r="B120" s="6">
        <f t="shared" ref="B120:N120" si="40">IF(B42&lt;&gt;"",B42*1000000,"")</f>
        <v>1562366197000</v>
      </c>
      <c r="C120" s="6">
        <f t="shared" si="40"/>
        <v>159004961000</v>
      </c>
      <c r="D120" s="6">
        <f t="shared" si="40"/>
        <v>297295127000</v>
      </c>
      <c r="E120" s="6">
        <f t="shared" si="40"/>
        <v>454066000</v>
      </c>
      <c r="F120" s="6">
        <f t="shared" si="40"/>
        <v>529354716999.99994</v>
      </c>
      <c r="G120" s="6" t="str">
        <f t="shared" si="40"/>
        <v/>
      </c>
      <c r="H120" s="6">
        <f t="shared" si="40"/>
        <v>269189208999.99997</v>
      </c>
      <c r="I120" s="6">
        <f t="shared" si="40"/>
        <v>5582109000</v>
      </c>
      <c r="J120" s="6">
        <f t="shared" si="40"/>
        <v>7742914000</v>
      </c>
      <c r="K120" s="6">
        <f t="shared" si="40"/>
        <v>14593443000</v>
      </c>
      <c r="L120" s="6">
        <f t="shared" si="40"/>
        <v>250601000</v>
      </c>
      <c r="M120" s="6">
        <f t="shared" si="40"/>
        <v>2112043000.0000002</v>
      </c>
      <c r="N120" s="6">
        <f t="shared" si="40"/>
        <v>2848227433000</v>
      </c>
    </row>
    <row r="121" spans="1:14" x14ac:dyDescent="0.25">
      <c r="A121" s="6">
        <v>1990</v>
      </c>
      <c r="B121" s="6">
        <f t="shared" ref="B121:N121" si="41">IF(B43&lt;&gt;"",B43*1000000,"")</f>
        <v>1572108922000</v>
      </c>
      <c r="C121" s="6">
        <f t="shared" si="41"/>
        <v>118863929000</v>
      </c>
      <c r="D121" s="6">
        <f t="shared" si="41"/>
        <v>309486351000</v>
      </c>
      <c r="E121" s="6">
        <f t="shared" si="41"/>
        <v>621112000</v>
      </c>
      <c r="F121" s="6">
        <f t="shared" si="41"/>
        <v>576861678000</v>
      </c>
      <c r="G121" s="6">
        <f t="shared" si="41"/>
        <v>-3507741000</v>
      </c>
      <c r="H121" s="6">
        <f t="shared" si="41"/>
        <v>289753124000</v>
      </c>
      <c r="I121" s="6">
        <f t="shared" si="41"/>
        <v>7032446000</v>
      </c>
      <c r="J121" s="6">
        <f t="shared" si="41"/>
        <v>11499927000</v>
      </c>
      <c r="K121" s="6">
        <f t="shared" si="41"/>
        <v>15434271000</v>
      </c>
      <c r="L121" s="6">
        <f t="shared" si="41"/>
        <v>367087000</v>
      </c>
      <c r="M121" s="6">
        <f t="shared" si="41"/>
        <v>2788600000</v>
      </c>
      <c r="N121" s="6">
        <f t="shared" si="41"/>
        <v>2901321619000</v>
      </c>
    </row>
    <row r="122" spans="1:14" x14ac:dyDescent="0.25">
      <c r="A122" s="6">
        <v>1991</v>
      </c>
      <c r="B122" s="6">
        <f t="shared" ref="B122:N122" si="42">IF(B44&lt;&gt;"",B44*1000000,"")</f>
        <v>1568845635000</v>
      </c>
      <c r="C122" s="6">
        <f t="shared" si="42"/>
        <v>112798164000</v>
      </c>
      <c r="D122" s="6">
        <f t="shared" si="42"/>
        <v>317773359000</v>
      </c>
      <c r="E122" s="6">
        <f t="shared" si="42"/>
        <v>719074000</v>
      </c>
      <c r="F122" s="6">
        <f t="shared" si="42"/>
        <v>612565087000</v>
      </c>
      <c r="G122" s="6">
        <f t="shared" si="42"/>
        <v>-4541435000</v>
      </c>
      <c r="H122" s="6">
        <f t="shared" si="42"/>
        <v>286019443000</v>
      </c>
      <c r="I122" s="6">
        <f t="shared" si="42"/>
        <v>7735675000</v>
      </c>
      <c r="J122" s="6">
        <f t="shared" si="42"/>
        <v>13853928000</v>
      </c>
      <c r="K122" s="6">
        <f t="shared" si="42"/>
        <v>15966444000</v>
      </c>
      <c r="L122" s="6">
        <f t="shared" si="42"/>
        <v>471765000</v>
      </c>
      <c r="M122" s="6">
        <f t="shared" si="42"/>
        <v>2950951000</v>
      </c>
      <c r="N122" s="6">
        <f t="shared" si="42"/>
        <v>2935560671000</v>
      </c>
    </row>
    <row r="123" spans="1:14" x14ac:dyDescent="0.25">
      <c r="A123" s="6">
        <v>1992</v>
      </c>
      <c r="B123" s="6">
        <f t="shared" ref="B123:N123" si="43">IF(B45&lt;&gt;"",B45*1000000,"")</f>
        <v>1597713819000</v>
      </c>
      <c r="C123" s="6">
        <f t="shared" si="43"/>
        <v>92237912000</v>
      </c>
      <c r="D123" s="6">
        <f t="shared" si="43"/>
        <v>334274122000</v>
      </c>
      <c r="E123" s="6">
        <f t="shared" si="43"/>
        <v>1212475000</v>
      </c>
      <c r="F123" s="6">
        <f t="shared" si="43"/>
        <v>618776263000</v>
      </c>
      <c r="G123" s="6">
        <f t="shared" si="43"/>
        <v>-4176582000.0000005</v>
      </c>
      <c r="H123" s="6">
        <f t="shared" si="43"/>
        <v>250015684000</v>
      </c>
      <c r="I123" s="6">
        <f t="shared" si="43"/>
        <v>8491094999.999999</v>
      </c>
      <c r="J123" s="6">
        <f t="shared" si="43"/>
        <v>15923885000</v>
      </c>
      <c r="K123" s="6">
        <f t="shared" si="43"/>
        <v>16137962000</v>
      </c>
      <c r="L123" s="6">
        <f t="shared" si="43"/>
        <v>399640000</v>
      </c>
      <c r="M123" s="6">
        <f t="shared" si="43"/>
        <v>2887523000</v>
      </c>
      <c r="N123" s="6">
        <f t="shared" si="43"/>
        <v>2934373604000</v>
      </c>
    </row>
    <row r="124" spans="1:14" x14ac:dyDescent="0.25">
      <c r="A124" s="6">
        <v>1993</v>
      </c>
      <c r="B124" s="6">
        <f t="shared" ref="B124:N124" si="44">IF(B46&lt;&gt;"",B46*1000000,"")</f>
        <v>1665464154000</v>
      </c>
      <c r="C124" s="6">
        <f t="shared" si="44"/>
        <v>105425325000</v>
      </c>
      <c r="D124" s="6">
        <f t="shared" si="44"/>
        <v>342221829000</v>
      </c>
      <c r="E124" s="6">
        <f t="shared" si="44"/>
        <v>966508000</v>
      </c>
      <c r="F124" s="6">
        <f t="shared" si="44"/>
        <v>610291214000</v>
      </c>
      <c r="G124" s="6">
        <f t="shared" si="44"/>
        <v>-4035572000</v>
      </c>
      <c r="H124" s="6">
        <f t="shared" si="44"/>
        <v>277523663000</v>
      </c>
      <c r="I124" s="6">
        <f t="shared" si="44"/>
        <v>9151852000</v>
      </c>
      <c r="J124" s="6">
        <f t="shared" si="44"/>
        <v>16223338000</v>
      </c>
      <c r="K124" s="6">
        <f t="shared" si="44"/>
        <v>16788564999.999998</v>
      </c>
      <c r="L124" s="6">
        <f t="shared" si="44"/>
        <v>462452000</v>
      </c>
      <c r="M124" s="6">
        <f t="shared" si="44"/>
        <v>3005827000</v>
      </c>
      <c r="N124" s="6">
        <f t="shared" si="44"/>
        <v>3043896806000</v>
      </c>
    </row>
    <row r="125" spans="1:14" x14ac:dyDescent="0.25">
      <c r="A125" s="6">
        <v>1994</v>
      </c>
      <c r="B125" s="6">
        <f t="shared" ref="B125:N125" si="45">IF(B47&lt;&gt;"",B47*1000000,"")</f>
        <v>1666276091000</v>
      </c>
      <c r="C125" s="6">
        <f t="shared" si="45"/>
        <v>98676618000</v>
      </c>
      <c r="D125" s="6">
        <f t="shared" si="45"/>
        <v>385689325000</v>
      </c>
      <c r="E125" s="6">
        <f t="shared" si="45"/>
        <v>1092023000</v>
      </c>
      <c r="F125" s="6">
        <f t="shared" si="45"/>
        <v>640439832000</v>
      </c>
      <c r="G125" s="6">
        <f t="shared" si="45"/>
        <v>-3377825000</v>
      </c>
      <c r="H125" s="6">
        <f t="shared" si="45"/>
        <v>254004826000</v>
      </c>
      <c r="I125" s="6">
        <f t="shared" si="45"/>
        <v>9232281000</v>
      </c>
      <c r="J125" s="6">
        <f t="shared" si="45"/>
        <v>16983843000</v>
      </c>
      <c r="K125" s="6">
        <f t="shared" si="45"/>
        <v>15535453000</v>
      </c>
      <c r="L125" s="6">
        <f t="shared" si="45"/>
        <v>486622000</v>
      </c>
      <c r="M125" s="6">
        <f t="shared" si="45"/>
        <v>3447109000</v>
      </c>
      <c r="N125" s="6">
        <f t="shared" si="45"/>
        <v>3088725327000</v>
      </c>
    </row>
    <row r="126" spans="1:14" x14ac:dyDescent="0.25">
      <c r="A126" s="6">
        <v>1995</v>
      </c>
      <c r="B126" s="6">
        <f t="shared" ref="B126:N126" si="46">IF(B48&lt;&gt;"",B48*1000000,"")</f>
        <v>1686056319000</v>
      </c>
      <c r="C126" s="6">
        <f t="shared" si="46"/>
        <v>68145850999.999992</v>
      </c>
      <c r="D126" s="6">
        <f t="shared" si="46"/>
        <v>419178592000</v>
      </c>
      <c r="E126" s="6">
        <f t="shared" si="46"/>
        <v>1926832000</v>
      </c>
      <c r="F126" s="6">
        <f t="shared" si="46"/>
        <v>673402123000</v>
      </c>
      <c r="G126" s="6">
        <f t="shared" si="46"/>
        <v>-2725131000</v>
      </c>
      <c r="H126" s="6">
        <f t="shared" si="46"/>
        <v>305410435000</v>
      </c>
      <c r="I126" s="6">
        <f t="shared" si="46"/>
        <v>7596774000</v>
      </c>
      <c r="J126" s="6">
        <f t="shared" si="46"/>
        <v>17985777000</v>
      </c>
      <c r="K126" s="6">
        <f t="shared" si="46"/>
        <v>13378258000</v>
      </c>
      <c r="L126" s="6">
        <f t="shared" si="46"/>
        <v>496821000</v>
      </c>
      <c r="M126" s="6">
        <f t="shared" si="46"/>
        <v>3164253000</v>
      </c>
      <c r="N126" s="6">
        <f t="shared" si="46"/>
        <v>3194230179000</v>
      </c>
    </row>
    <row r="127" spans="1:14" x14ac:dyDescent="0.25">
      <c r="A127" s="6">
        <v>1996</v>
      </c>
      <c r="B127" s="6">
        <f t="shared" ref="B127:N127" si="47">IF(B49&lt;&gt;"",B49*1000000,"")</f>
        <v>1771972991000</v>
      </c>
      <c r="C127" s="6">
        <f t="shared" si="47"/>
        <v>74782864000</v>
      </c>
      <c r="D127" s="6">
        <f t="shared" si="47"/>
        <v>378757294000</v>
      </c>
      <c r="E127" s="6">
        <f t="shared" si="47"/>
        <v>1341140000</v>
      </c>
      <c r="F127" s="6">
        <f t="shared" si="47"/>
        <v>674728546000</v>
      </c>
      <c r="G127" s="6">
        <f t="shared" si="47"/>
        <v>-3088078000</v>
      </c>
      <c r="H127" s="6">
        <f t="shared" si="47"/>
        <v>341158836000</v>
      </c>
      <c r="I127" s="6">
        <f t="shared" si="47"/>
        <v>8386379000.000001</v>
      </c>
      <c r="J127" s="6">
        <f t="shared" si="47"/>
        <v>17816200000</v>
      </c>
      <c r="K127" s="6">
        <f t="shared" si="47"/>
        <v>14328684000</v>
      </c>
      <c r="L127" s="6">
        <f t="shared" si="47"/>
        <v>521205000.00000006</v>
      </c>
      <c r="M127" s="6">
        <f t="shared" si="47"/>
        <v>3234069000</v>
      </c>
      <c r="N127" s="6">
        <f t="shared" si="47"/>
        <v>3284141352000</v>
      </c>
    </row>
    <row r="128" spans="1:14" x14ac:dyDescent="0.25">
      <c r="A128" s="6">
        <v>1997</v>
      </c>
      <c r="B128" s="6">
        <f t="shared" ref="B128:N128" si="48">IF(B50&lt;&gt;"",B50*1000000,"")</f>
        <v>1820761761000</v>
      </c>
      <c r="C128" s="6">
        <f t="shared" si="48"/>
        <v>86479050000</v>
      </c>
      <c r="D128" s="6">
        <f t="shared" si="48"/>
        <v>399595822000</v>
      </c>
      <c r="E128" s="6">
        <f t="shared" si="48"/>
        <v>1533366000</v>
      </c>
      <c r="F128" s="6">
        <f t="shared" si="48"/>
        <v>628644171000</v>
      </c>
      <c r="G128" s="6">
        <f t="shared" si="48"/>
        <v>-4039905000</v>
      </c>
      <c r="H128" s="6">
        <f t="shared" si="48"/>
        <v>350647962000</v>
      </c>
      <c r="I128" s="6">
        <f t="shared" si="48"/>
        <v>8680229000</v>
      </c>
      <c r="J128" s="6">
        <f t="shared" si="48"/>
        <v>18484565000</v>
      </c>
      <c r="K128" s="6">
        <f t="shared" si="48"/>
        <v>14726102000</v>
      </c>
      <c r="L128" s="6">
        <f t="shared" si="48"/>
        <v>511168000</v>
      </c>
      <c r="M128" s="6">
        <f t="shared" si="48"/>
        <v>3288035000</v>
      </c>
      <c r="N128" s="6">
        <f t="shared" si="48"/>
        <v>3329375133000</v>
      </c>
    </row>
    <row r="129" spans="1:14" x14ac:dyDescent="0.25">
      <c r="A129" s="6">
        <v>1998</v>
      </c>
      <c r="B129" s="6">
        <f t="shared" ref="B129:N129" si="49">IF(B51&lt;&gt;"",B51*1000000,"")</f>
        <v>1850193304000</v>
      </c>
      <c r="C129" s="6">
        <f t="shared" si="49"/>
        <v>122211090000</v>
      </c>
      <c r="D129" s="6">
        <f t="shared" si="49"/>
        <v>449292578000</v>
      </c>
      <c r="E129" s="6">
        <f t="shared" si="49"/>
        <v>2314896000</v>
      </c>
      <c r="F129" s="6">
        <f t="shared" si="49"/>
        <v>673702104000</v>
      </c>
      <c r="G129" s="6">
        <f t="shared" si="49"/>
        <v>-4467280000</v>
      </c>
      <c r="H129" s="6">
        <f t="shared" si="49"/>
        <v>317866620000</v>
      </c>
      <c r="I129" s="6">
        <f t="shared" si="49"/>
        <v>8608130000</v>
      </c>
      <c r="J129" s="6">
        <f t="shared" si="49"/>
        <v>19233174000</v>
      </c>
      <c r="K129" s="6">
        <f t="shared" si="49"/>
        <v>14773918000</v>
      </c>
      <c r="L129" s="6">
        <f t="shared" si="49"/>
        <v>502473000</v>
      </c>
      <c r="M129" s="6">
        <f t="shared" si="49"/>
        <v>3025696000</v>
      </c>
      <c r="N129" s="6">
        <f t="shared" si="49"/>
        <v>3457415645000</v>
      </c>
    </row>
    <row r="130" spans="1:14" x14ac:dyDescent="0.25">
      <c r="A130" s="6">
        <v>1999</v>
      </c>
      <c r="B130" s="6">
        <f t="shared" ref="B130:N130" si="50">IF(B52&lt;&gt;"",B52*1000000,"")</f>
        <v>1858617724000</v>
      </c>
      <c r="C130" s="6">
        <f t="shared" si="50"/>
        <v>111539127000</v>
      </c>
      <c r="D130" s="6">
        <f t="shared" si="50"/>
        <v>472995956000</v>
      </c>
      <c r="E130" s="6">
        <f t="shared" si="50"/>
        <v>1606583000</v>
      </c>
      <c r="F130" s="6">
        <f t="shared" si="50"/>
        <v>728254124000</v>
      </c>
      <c r="G130" s="6">
        <f t="shared" si="50"/>
        <v>-6096899000</v>
      </c>
      <c r="H130" s="6">
        <f t="shared" si="50"/>
        <v>314663058000</v>
      </c>
      <c r="I130" s="6">
        <f t="shared" si="50"/>
        <v>8960705000</v>
      </c>
      <c r="J130" s="6">
        <f t="shared" si="50"/>
        <v>19493050000</v>
      </c>
      <c r="K130" s="6">
        <f t="shared" si="50"/>
        <v>14827013000</v>
      </c>
      <c r="L130" s="6">
        <f t="shared" si="50"/>
        <v>495082000</v>
      </c>
      <c r="M130" s="6">
        <f t="shared" si="50"/>
        <v>4487998000</v>
      </c>
      <c r="N130" s="6">
        <f t="shared" si="50"/>
        <v>3529982463000</v>
      </c>
    </row>
    <row r="131" spans="1:14" x14ac:dyDescent="0.25">
      <c r="A131" s="6">
        <v>2000</v>
      </c>
      <c r="B131" s="6">
        <f t="shared" ref="B131:N131" si="51">IF(B53&lt;&gt;"",B53*1000000,"")</f>
        <v>1943111290000</v>
      </c>
      <c r="C131" s="6">
        <f t="shared" si="51"/>
        <v>105192123000</v>
      </c>
      <c r="D131" s="6">
        <f t="shared" si="51"/>
        <v>517977999000</v>
      </c>
      <c r="E131" s="6">
        <f t="shared" si="51"/>
        <v>2027956000</v>
      </c>
      <c r="F131" s="6">
        <f t="shared" si="51"/>
        <v>753892940000</v>
      </c>
      <c r="G131" s="6">
        <f t="shared" si="51"/>
        <v>-5538860000</v>
      </c>
      <c r="H131" s="6">
        <f t="shared" si="51"/>
        <v>271337693000.00003</v>
      </c>
      <c r="I131" s="6">
        <f t="shared" si="51"/>
        <v>8916073000</v>
      </c>
      <c r="J131" s="6">
        <f t="shared" si="51"/>
        <v>20307087000</v>
      </c>
      <c r="K131" s="6">
        <f t="shared" si="51"/>
        <v>14093158000</v>
      </c>
      <c r="L131" s="6">
        <f t="shared" si="51"/>
        <v>493375000</v>
      </c>
      <c r="M131" s="6">
        <f t="shared" si="51"/>
        <v>5593261000</v>
      </c>
      <c r="N131" s="6">
        <f t="shared" si="51"/>
        <v>3637528980000</v>
      </c>
    </row>
    <row r="132" spans="1:14" x14ac:dyDescent="0.25">
      <c r="A132" s="6">
        <v>2001</v>
      </c>
      <c r="B132" s="6">
        <f t="shared" ref="B132:N132" si="52">IF(B54&lt;&gt;"",B54*1000000,"")</f>
        <v>1882826135000</v>
      </c>
      <c r="C132" s="6">
        <f t="shared" si="52"/>
        <v>119148890000</v>
      </c>
      <c r="D132" s="6">
        <f t="shared" si="52"/>
        <v>554939682000</v>
      </c>
      <c r="E132" s="6">
        <f t="shared" si="52"/>
        <v>585791000</v>
      </c>
      <c r="F132" s="6">
        <f t="shared" si="52"/>
        <v>768826308000</v>
      </c>
      <c r="G132" s="6">
        <f t="shared" si="52"/>
        <v>-8823445000</v>
      </c>
      <c r="H132" s="6">
        <f t="shared" si="52"/>
        <v>213749292000</v>
      </c>
      <c r="I132" s="6">
        <f t="shared" si="52"/>
        <v>8293796000</v>
      </c>
      <c r="J132" s="6">
        <f t="shared" si="52"/>
        <v>12944429000</v>
      </c>
      <c r="K132" s="6">
        <f t="shared" si="52"/>
        <v>13740501000</v>
      </c>
      <c r="L132" s="6">
        <f t="shared" si="52"/>
        <v>542755000</v>
      </c>
      <c r="M132" s="6">
        <f t="shared" si="52"/>
        <v>6737331000</v>
      </c>
      <c r="N132" s="6">
        <f t="shared" si="52"/>
        <v>3580053030000</v>
      </c>
    </row>
    <row r="133" spans="1:14" x14ac:dyDescent="0.25">
      <c r="A133" s="6">
        <v>2002</v>
      </c>
      <c r="B133" s="6">
        <f t="shared" ref="B133:N133" si="53">IF(B55&lt;&gt;"",B55*1000000,"")</f>
        <v>1910612812000</v>
      </c>
      <c r="C133" s="6">
        <f t="shared" si="53"/>
        <v>89733268000</v>
      </c>
      <c r="D133" s="6">
        <f t="shared" si="53"/>
        <v>607683244000</v>
      </c>
      <c r="E133" s="6">
        <f t="shared" si="53"/>
        <v>1969851000</v>
      </c>
      <c r="F133" s="6">
        <f t="shared" si="53"/>
        <v>780064087000</v>
      </c>
      <c r="G133" s="6">
        <f t="shared" si="53"/>
        <v>-8742928000</v>
      </c>
      <c r="H133" s="6">
        <f t="shared" si="53"/>
        <v>260491387000</v>
      </c>
      <c r="I133" s="6">
        <f t="shared" si="53"/>
        <v>9009326000</v>
      </c>
      <c r="J133" s="6">
        <f t="shared" si="53"/>
        <v>13145019000</v>
      </c>
      <c r="K133" s="6">
        <f t="shared" si="53"/>
        <v>14491310000</v>
      </c>
      <c r="L133" s="6">
        <f t="shared" si="53"/>
        <v>554831000</v>
      </c>
      <c r="M133" s="6">
        <f t="shared" si="53"/>
        <v>10354280000</v>
      </c>
      <c r="N133" s="6">
        <f t="shared" si="53"/>
        <v>3698457951000</v>
      </c>
    </row>
    <row r="134" spans="1:14" x14ac:dyDescent="0.25">
      <c r="A134" s="6">
        <v>2003</v>
      </c>
      <c r="B134" s="6">
        <f t="shared" ref="B134:N134" si="54">IF(B56&lt;&gt;"",B56*1000000,"")</f>
        <v>1952713826000</v>
      </c>
      <c r="C134" s="6">
        <f t="shared" si="54"/>
        <v>113697200000</v>
      </c>
      <c r="D134" s="6">
        <f t="shared" si="54"/>
        <v>567303389000</v>
      </c>
      <c r="E134" s="6">
        <f t="shared" si="54"/>
        <v>2647094000</v>
      </c>
      <c r="F134" s="6">
        <f t="shared" si="54"/>
        <v>763732695000</v>
      </c>
      <c r="G134" s="6">
        <f t="shared" si="54"/>
        <v>-8535065000.000001</v>
      </c>
      <c r="H134" s="6">
        <f t="shared" si="54"/>
        <v>271511658000</v>
      </c>
      <c r="I134" s="6">
        <f t="shared" si="54"/>
        <v>9527677000</v>
      </c>
      <c r="J134" s="6">
        <f t="shared" si="54"/>
        <v>13807632000</v>
      </c>
      <c r="K134" s="6">
        <f t="shared" si="54"/>
        <v>14424231000</v>
      </c>
      <c r="L134" s="6">
        <f t="shared" si="54"/>
        <v>534001000</v>
      </c>
      <c r="M134" s="6">
        <f t="shared" si="54"/>
        <v>11187466000</v>
      </c>
      <c r="N134" s="6">
        <f t="shared" si="54"/>
        <v>3721159274000</v>
      </c>
    </row>
    <row r="135" spans="1:14" x14ac:dyDescent="0.25">
      <c r="A135" s="6">
        <v>2004</v>
      </c>
      <c r="B135" s="6">
        <f t="shared" ref="B135:N135" si="55">IF(B57&lt;&gt;"",B57*1000000,"")</f>
        <v>1957187710000</v>
      </c>
      <c r="C135" s="6">
        <f t="shared" si="55"/>
        <v>114678306000</v>
      </c>
      <c r="D135" s="6">
        <f t="shared" si="55"/>
        <v>627171620000</v>
      </c>
      <c r="E135" s="6">
        <f t="shared" si="55"/>
        <v>3568233000</v>
      </c>
      <c r="F135" s="6">
        <f t="shared" si="55"/>
        <v>788528387000</v>
      </c>
      <c r="G135" s="6">
        <f t="shared" si="55"/>
        <v>-8488209999.999999</v>
      </c>
      <c r="H135" s="6">
        <f t="shared" si="55"/>
        <v>265063848000</v>
      </c>
      <c r="I135" s="6">
        <f t="shared" si="55"/>
        <v>9736404000</v>
      </c>
      <c r="J135" s="6">
        <f t="shared" si="55"/>
        <v>13061787000</v>
      </c>
      <c r="K135" s="6">
        <f t="shared" si="55"/>
        <v>14810975000</v>
      </c>
      <c r="L135" s="6">
        <f t="shared" si="55"/>
        <v>575155000</v>
      </c>
      <c r="M135" s="6">
        <f t="shared" si="55"/>
        <v>14143741000</v>
      </c>
      <c r="N135" s="6">
        <f t="shared" si="55"/>
        <v>3808360397000</v>
      </c>
    </row>
    <row r="136" spans="1:14" x14ac:dyDescent="0.25">
      <c r="A136" s="6">
        <v>2005</v>
      </c>
      <c r="B136" s="6">
        <f t="shared" ref="B136:N136" si="56">IF(B58&lt;&gt;"",B58*1000000,"")</f>
        <v>1992053878000</v>
      </c>
      <c r="C136" s="6">
        <f t="shared" si="56"/>
        <v>116481854000</v>
      </c>
      <c r="D136" s="6">
        <f t="shared" si="56"/>
        <v>683828924000</v>
      </c>
      <c r="E136" s="6">
        <f t="shared" si="56"/>
        <v>3777156000</v>
      </c>
      <c r="F136" s="6">
        <f t="shared" si="56"/>
        <v>781986365000</v>
      </c>
      <c r="G136" s="6">
        <f t="shared" si="56"/>
        <v>-6557788000</v>
      </c>
      <c r="H136" s="6">
        <f t="shared" si="56"/>
        <v>267039777000</v>
      </c>
      <c r="I136" s="6">
        <f t="shared" si="56"/>
        <v>10569886000</v>
      </c>
      <c r="J136" s="6">
        <f t="shared" si="56"/>
        <v>13031085000</v>
      </c>
      <c r="K136" s="6">
        <f t="shared" si="56"/>
        <v>14691745000</v>
      </c>
      <c r="L136" s="6">
        <f t="shared" si="56"/>
        <v>550294000</v>
      </c>
      <c r="M136" s="6">
        <f t="shared" si="56"/>
        <v>17810549000</v>
      </c>
      <c r="N136" s="6">
        <f t="shared" si="56"/>
        <v>3902191893000</v>
      </c>
    </row>
    <row r="137" spans="1:14" x14ac:dyDescent="0.25">
      <c r="A137" s="6">
        <v>2006</v>
      </c>
      <c r="B137" s="6">
        <f t="shared" ref="B137:N137" si="57">IF(B59&lt;&gt;"",B59*1000000,"")</f>
        <v>1969737146000</v>
      </c>
      <c r="C137" s="6">
        <f t="shared" si="57"/>
        <v>59708237000</v>
      </c>
      <c r="D137" s="6">
        <f t="shared" si="57"/>
        <v>734416873000</v>
      </c>
      <c r="E137" s="6">
        <f t="shared" si="57"/>
        <v>4253528000.0000005</v>
      </c>
      <c r="F137" s="6">
        <f t="shared" si="57"/>
        <v>787218636000</v>
      </c>
      <c r="G137" s="6">
        <f t="shared" si="57"/>
        <v>-6557842000</v>
      </c>
      <c r="H137" s="6">
        <f t="shared" si="57"/>
        <v>286253922000</v>
      </c>
      <c r="I137" s="6">
        <f t="shared" si="57"/>
        <v>10341481000</v>
      </c>
      <c r="J137" s="6">
        <f t="shared" si="57"/>
        <v>13927432000</v>
      </c>
      <c r="K137" s="6">
        <f t="shared" si="57"/>
        <v>14568029000</v>
      </c>
      <c r="L137" s="6">
        <f t="shared" si="57"/>
        <v>507706000</v>
      </c>
      <c r="M137" s="6">
        <f t="shared" si="57"/>
        <v>26589137000</v>
      </c>
      <c r="N137" s="6">
        <f t="shared" si="57"/>
        <v>3908077046000</v>
      </c>
    </row>
    <row r="138" spans="1:14" x14ac:dyDescent="0.25">
      <c r="A138" s="6">
        <v>2007</v>
      </c>
      <c r="B138" s="6">
        <f t="shared" ref="B138:N138" si="58">IF(B60&lt;&gt;"",B60*1000000,"")</f>
        <v>1998390297000</v>
      </c>
      <c r="C138" s="6">
        <f t="shared" si="58"/>
        <v>61306315000</v>
      </c>
      <c r="D138" s="6">
        <f t="shared" si="58"/>
        <v>814751904000</v>
      </c>
      <c r="E138" s="6">
        <f t="shared" si="58"/>
        <v>4042131000</v>
      </c>
      <c r="F138" s="6">
        <f t="shared" si="58"/>
        <v>806424753000</v>
      </c>
      <c r="G138" s="6">
        <f t="shared" si="58"/>
        <v>-6896352000</v>
      </c>
      <c r="H138" s="6">
        <f t="shared" si="58"/>
        <v>245842714000</v>
      </c>
      <c r="I138" s="6">
        <f t="shared" si="58"/>
        <v>10711288000</v>
      </c>
      <c r="J138" s="6">
        <f t="shared" si="58"/>
        <v>14294304000</v>
      </c>
      <c r="K138" s="6">
        <f t="shared" si="58"/>
        <v>14637213000</v>
      </c>
      <c r="L138" s="6">
        <f t="shared" si="58"/>
        <v>611793000</v>
      </c>
      <c r="M138" s="6">
        <f t="shared" si="58"/>
        <v>34449927000</v>
      </c>
      <c r="N138" s="6">
        <f t="shared" si="58"/>
        <v>4005343248000</v>
      </c>
    </row>
    <row r="139" spans="1:14" x14ac:dyDescent="0.25">
      <c r="A139" s="6">
        <v>2008</v>
      </c>
      <c r="B139" s="6">
        <f t="shared" ref="B139:N139" si="59">IF(B61&lt;&gt;"",B61*1000000,"")</f>
        <v>1968837582000</v>
      </c>
      <c r="C139" s="6">
        <f t="shared" si="59"/>
        <v>42881220000</v>
      </c>
      <c r="D139" s="6">
        <f t="shared" si="59"/>
        <v>802371511000</v>
      </c>
      <c r="E139" s="6">
        <f t="shared" si="59"/>
        <v>3199703000</v>
      </c>
      <c r="F139" s="6">
        <f t="shared" si="59"/>
        <v>806208435000</v>
      </c>
      <c r="G139" s="6">
        <f t="shared" si="59"/>
        <v>-6288062000</v>
      </c>
      <c r="H139" s="6">
        <f t="shared" si="59"/>
        <v>253095539000</v>
      </c>
      <c r="I139" s="6">
        <f t="shared" si="59"/>
        <v>10637661000</v>
      </c>
      <c r="J139" s="6">
        <f t="shared" si="59"/>
        <v>15378719000</v>
      </c>
      <c r="K139" s="6">
        <f t="shared" si="59"/>
        <v>14839977000</v>
      </c>
      <c r="L139" s="6">
        <f t="shared" si="59"/>
        <v>864235000</v>
      </c>
      <c r="M139" s="6">
        <f t="shared" si="59"/>
        <v>55363100000</v>
      </c>
      <c r="N139" s="6">
        <f t="shared" si="59"/>
        <v>3974348936000</v>
      </c>
    </row>
    <row r="140" spans="1:14" x14ac:dyDescent="0.25">
      <c r="A140" s="6">
        <v>2009</v>
      </c>
      <c r="B140" s="6">
        <f t="shared" ref="B140:N140" si="60">IF(B62&lt;&gt;"",B62*1000000,"")</f>
        <v>1741123025000</v>
      </c>
      <c r="C140" s="6">
        <f t="shared" si="60"/>
        <v>35811025000</v>
      </c>
      <c r="D140" s="6">
        <f t="shared" si="60"/>
        <v>841005651000</v>
      </c>
      <c r="E140" s="6">
        <f t="shared" si="60"/>
        <v>3057806000</v>
      </c>
      <c r="F140" s="6">
        <f t="shared" si="60"/>
        <v>798854585000</v>
      </c>
      <c r="G140" s="6">
        <f t="shared" si="60"/>
        <v>-4627345000</v>
      </c>
      <c r="H140" s="6">
        <f t="shared" si="60"/>
        <v>271505892999.99997</v>
      </c>
      <c r="I140" s="6">
        <f t="shared" si="60"/>
        <v>10737915000</v>
      </c>
      <c r="J140" s="6">
        <f t="shared" si="60"/>
        <v>15953844000</v>
      </c>
      <c r="K140" s="6">
        <f t="shared" si="60"/>
        <v>15008658000</v>
      </c>
      <c r="L140" s="6">
        <f t="shared" si="60"/>
        <v>891137000</v>
      </c>
      <c r="M140" s="6">
        <f t="shared" si="60"/>
        <v>73885924000</v>
      </c>
      <c r="N140" s="6">
        <f t="shared" si="60"/>
        <v>3809837297000</v>
      </c>
    </row>
    <row r="141" spans="1:14" x14ac:dyDescent="0.25">
      <c r="A141" s="6">
        <v>2010</v>
      </c>
      <c r="B141" s="6">
        <f t="shared" ref="B141:N141" si="61">IF(B63&lt;&gt;"",B63*1000000,"")</f>
        <v>1827737545000</v>
      </c>
      <c r="C141" s="6">
        <f t="shared" si="61"/>
        <v>34678725000</v>
      </c>
      <c r="D141" s="6">
        <f t="shared" si="61"/>
        <v>901389416000</v>
      </c>
      <c r="E141" s="6">
        <f t="shared" si="61"/>
        <v>2967479000</v>
      </c>
      <c r="F141" s="6">
        <f t="shared" si="61"/>
        <v>806968301000</v>
      </c>
      <c r="G141" s="6">
        <f t="shared" si="61"/>
        <v>-5501132000</v>
      </c>
      <c r="H141" s="6">
        <f t="shared" si="61"/>
        <v>258454923000</v>
      </c>
      <c r="I141" s="6">
        <f t="shared" si="61"/>
        <v>11445786000</v>
      </c>
      <c r="J141" s="6">
        <f t="shared" si="61"/>
        <v>16376286000</v>
      </c>
      <c r="K141" s="6">
        <f t="shared" si="61"/>
        <v>15219213000</v>
      </c>
      <c r="L141" s="6">
        <f t="shared" si="61"/>
        <v>1205611000</v>
      </c>
      <c r="M141" s="6">
        <f t="shared" si="61"/>
        <v>94636176000</v>
      </c>
      <c r="N141" s="6">
        <f t="shared" si="61"/>
        <v>3972386038000</v>
      </c>
    </row>
    <row r="142" spans="1:14" x14ac:dyDescent="0.25">
      <c r="A142" s="6">
        <v>2011</v>
      </c>
      <c r="B142" s="6">
        <f t="shared" ref="B142:N142" si="62">IF(B64&lt;&gt;"",B64*1000000,"")</f>
        <v>1717890732000</v>
      </c>
      <c r="C142" s="6">
        <f t="shared" si="62"/>
        <v>28202160000</v>
      </c>
      <c r="D142" s="6">
        <f t="shared" si="62"/>
        <v>926290376000</v>
      </c>
      <c r="E142" s="6">
        <f t="shared" si="62"/>
        <v>2939124000</v>
      </c>
      <c r="F142" s="6">
        <f t="shared" si="62"/>
        <v>790204367000</v>
      </c>
      <c r="G142" s="6">
        <f t="shared" si="62"/>
        <v>-6420516000</v>
      </c>
      <c r="H142" s="6">
        <f t="shared" si="62"/>
        <v>317530522000</v>
      </c>
      <c r="I142" s="6">
        <f t="shared" si="62"/>
        <v>10732620000</v>
      </c>
      <c r="J142" s="6">
        <f t="shared" si="62"/>
        <v>15989498000</v>
      </c>
      <c r="K142" s="6">
        <f t="shared" si="62"/>
        <v>15316068000</v>
      </c>
      <c r="L142" s="6">
        <f t="shared" si="62"/>
        <v>1727283000</v>
      </c>
      <c r="M142" s="6">
        <f t="shared" si="62"/>
        <v>120120873000</v>
      </c>
      <c r="N142" s="6">
        <f t="shared" si="62"/>
        <v>3948186209000</v>
      </c>
    </row>
    <row r="143" spans="1:14" x14ac:dyDescent="0.25">
      <c r="A143" s="6">
        <v>2012</v>
      </c>
      <c r="B143" s="6">
        <f t="shared" ref="B143:N143" si="63">IF(B65&lt;&gt;"",B65*1000000,"")</f>
        <v>1500556855000</v>
      </c>
      <c r="C143" s="6">
        <f t="shared" si="63"/>
        <v>20071757000</v>
      </c>
      <c r="D143" s="6">
        <f t="shared" si="63"/>
        <v>1132791082000</v>
      </c>
      <c r="E143" s="6">
        <f t="shared" si="63"/>
        <v>2984372000</v>
      </c>
      <c r="F143" s="6">
        <f t="shared" si="63"/>
        <v>769331249000</v>
      </c>
      <c r="G143" s="6">
        <f t="shared" si="63"/>
        <v>-4950496000</v>
      </c>
      <c r="H143" s="6">
        <f t="shared" si="63"/>
        <v>273859495000</v>
      </c>
      <c r="I143" s="6">
        <f t="shared" si="63"/>
        <v>11050364000</v>
      </c>
      <c r="J143" s="6">
        <f t="shared" si="63"/>
        <v>16555358000</v>
      </c>
      <c r="K143" s="6">
        <f t="shared" si="63"/>
        <v>15562426000</v>
      </c>
      <c r="L143" s="6">
        <f t="shared" si="63"/>
        <v>4164040000</v>
      </c>
      <c r="M143" s="6">
        <f t="shared" si="63"/>
        <v>140748718000</v>
      </c>
      <c r="N143" s="6">
        <f t="shared" si="63"/>
        <v>3890357903000</v>
      </c>
    </row>
    <row r="144" spans="1:14" x14ac:dyDescent="0.25">
      <c r="A144" s="6">
        <v>2013</v>
      </c>
      <c r="B144" s="6">
        <f t="shared" ref="B144:N144" si="64">IF(B66&lt;&gt;"",B66*1000000,"")</f>
        <v>1567722496000</v>
      </c>
      <c r="C144" s="6">
        <f t="shared" si="64"/>
        <v>24509663000</v>
      </c>
      <c r="D144" s="6">
        <f t="shared" si="64"/>
        <v>1028948774000</v>
      </c>
      <c r="E144" s="6">
        <f t="shared" si="64"/>
        <v>4322247000</v>
      </c>
      <c r="F144" s="6">
        <f t="shared" si="64"/>
        <v>789016473000</v>
      </c>
      <c r="G144" s="6">
        <f t="shared" si="64"/>
        <v>-4681033000</v>
      </c>
      <c r="H144" s="6">
        <f t="shared" si="64"/>
        <v>265058446000</v>
      </c>
      <c r="I144" s="6">
        <f t="shared" si="64"/>
        <v>12302495000</v>
      </c>
      <c r="J144" s="6">
        <f t="shared" si="64"/>
        <v>16917985000</v>
      </c>
      <c r="K144" s="6">
        <f t="shared" si="64"/>
        <v>15774674000</v>
      </c>
      <c r="L144" s="6">
        <f t="shared" si="64"/>
        <v>8724482000</v>
      </c>
      <c r="M144" s="6">
        <f t="shared" si="64"/>
        <v>167741709000</v>
      </c>
      <c r="N144" s="6">
        <f t="shared" si="64"/>
        <v>3903715325000</v>
      </c>
    </row>
    <row r="145" spans="1:14" x14ac:dyDescent="0.25">
      <c r="A145" s="6">
        <v>2014</v>
      </c>
      <c r="B145" s="6">
        <f t="shared" ref="B145:N145" si="65">IF(B67&lt;&gt;"",B67*1000000,"")</f>
        <v>1568774359000</v>
      </c>
      <c r="C145" s="6">
        <f t="shared" si="65"/>
        <v>28042889000</v>
      </c>
      <c r="D145" s="6">
        <f t="shared" si="65"/>
        <v>1033198483000</v>
      </c>
      <c r="E145" s="6">
        <f t="shared" si="65"/>
        <v>3358101000</v>
      </c>
      <c r="F145" s="6">
        <f t="shared" si="65"/>
        <v>797165982000</v>
      </c>
      <c r="G145" s="6">
        <f t="shared" si="65"/>
        <v>-6173548000</v>
      </c>
      <c r="H145" s="6">
        <f t="shared" si="65"/>
        <v>258046210000</v>
      </c>
      <c r="I145" s="6">
        <f t="shared" si="65"/>
        <v>15026677000</v>
      </c>
      <c r="J145" s="6">
        <f t="shared" si="65"/>
        <v>17601590000</v>
      </c>
      <c r="K145" s="6">
        <f t="shared" si="65"/>
        <v>15876941000</v>
      </c>
      <c r="L145" s="6">
        <f t="shared" si="65"/>
        <v>17304137000</v>
      </c>
      <c r="M145" s="6">
        <f t="shared" si="65"/>
        <v>181495903000</v>
      </c>
      <c r="N145" s="6">
        <f t="shared" si="65"/>
        <v>3936961409000</v>
      </c>
    </row>
    <row r="146" spans="1:14" x14ac:dyDescent="0.25">
      <c r="A146" s="6">
        <v>2015</v>
      </c>
      <c r="B146" s="6">
        <f t="shared" ref="B146:N146" si="66">IF(B68&lt;&gt;"",B68*1000000,"")</f>
        <v>1340993299000</v>
      </c>
      <c r="C146" s="6">
        <f t="shared" si="66"/>
        <v>26505152000</v>
      </c>
      <c r="D146" s="6">
        <f t="shared" si="66"/>
        <v>1238842100000</v>
      </c>
      <c r="E146" s="6">
        <f t="shared" si="66"/>
        <v>3715433000</v>
      </c>
      <c r="F146" s="6">
        <f t="shared" si="66"/>
        <v>797177877000</v>
      </c>
      <c r="G146" s="6">
        <f t="shared" si="66"/>
        <v>-5091488000</v>
      </c>
      <c r="H146" s="6">
        <f t="shared" si="66"/>
        <v>247635692000</v>
      </c>
      <c r="I146" s="6">
        <f t="shared" si="66"/>
        <v>14562810000</v>
      </c>
      <c r="J146" s="6">
        <f t="shared" si="66"/>
        <v>17822931000</v>
      </c>
      <c r="K146" s="6">
        <f t="shared" si="66"/>
        <v>15917575000</v>
      </c>
      <c r="L146" s="6">
        <f t="shared" si="66"/>
        <v>24455541000</v>
      </c>
      <c r="M146" s="6">
        <f t="shared" si="66"/>
        <v>190546784000</v>
      </c>
      <c r="N146" s="6">
        <f t="shared" si="66"/>
        <v>3920406549000</v>
      </c>
    </row>
    <row r="147" spans="1:14" x14ac:dyDescent="0.25">
      <c r="A147" s="6">
        <v>2016</v>
      </c>
      <c r="B147" s="6">
        <f t="shared" ref="B147:N147" si="67">IF(B69&lt;&gt;"",B69*1000000,"")</f>
        <v>1229662700000</v>
      </c>
      <c r="C147" s="6">
        <f t="shared" si="67"/>
        <v>22710470000</v>
      </c>
      <c r="D147" s="6">
        <f t="shared" si="67"/>
        <v>1280343820000</v>
      </c>
      <c r="E147" s="6">
        <f t="shared" si="67"/>
        <v>3912432000</v>
      </c>
      <c r="F147" s="6">
        <f t="shared" si="67"/>
        <v>805693948000</v>
      </c>
      <c r="G147" s="6">
        <f t="shared" si="67"/>
        <v>-6686127000</v>
      </c>
      <c r="H147" s="6">
        <f t="shared" si="67"/>
        <v>266325922000.00003</v>
      </c>
      <c r="I147" s="6">
        <f t="shared" si="67"/>
        <v>13419894000</v>
      </c>
      <c r="J147" s="6">
        <f t="shared" si="67"/>
        <v>18183129000</v>
      </c>
      <c r="K147" s="6">
        <f t="shared" si="67"/>
        <v>15825807000</v>
      </c>
      <c r="L147" s="6">
        <f t="shared" si="67"/>
        <v>35497380000</v>
      </c>
      <c r="M147" s="6">
        <f t="shared" si="67"/>
        <v>226790293000</v>
      </c>
      <c r="N147" s="6">
        <f t="shared" si="67"/>
        <v>3918977217000</v>
      </c>
    </row>
    <row r="148" spans="1:14" x14ac:dyDescent="0.25">
      <c r="A148" s="6">
        <v>2017</v>
      </c>
      <c r="B148" s="6">
        <f t="shared" ref="B148:N148" si="68">IF(B70&lt;&gt;"",B70*1000000,"")</f>
        <v>1197837931000</v>
      </c>
      <c r="C148" s="6">
        <f t="shared" si="68"/>
        <v>20039388000</v>
      </c>
      <c r="D148" s="6">
        <f t="shared" si="68"/>
        <v>1198013534000</v>
      </c>
      <c r="E148" s="6">
        <f t="shared" si="68"/>
        <v>4126438000</v>
      </c>
      <c r="F148" s="6">
        <f t="shared" si="68"/>
        <v>804949635000</v>
      </c>
      <c r="G148" s="6">
        <f t="shared" si="68"/>
        <v>-6494548000</v>
      </c>
      <c r="H148" s="6">
        <f t="shared" si="68"/>
        <v>298710910000</v>
      </c>
      <c r="I148" s="6">
        <f t="shared" si="68"/>
        <v>13641291000</v>
      </c>
      <c r="J148" s="6">
        <f t="shared" si="68"/>
        <v>18083722000</v>
      </c>
      <c r="K148" s="6">
        <f t="shared" si="68"/>
        <v>15926774000</v>
      </c>
      <c r="L148" s="6">
        <f t="shared" si="68"/>
        <v>52723540000</v>
      </c>
      <c r="M148" s="6">
        <f t="shared" si="68"/>
        <v>254074023000</v>
      </c>
      <c r="N148" s="6">
        <f t="shared" si="68"/>
        <v>3878625066000</v>
      </c>
    </row>
    <row r="149" spans="1:14" x14ac:dyDescent="0.25">
      <c r="A149" s="6">
        <v>2018</v>
      </c>
      <c r="B149" s="6">
        <f t="shared" ref="B149:N149" si="69">IF(B71&lt;&gt;"",B71*1000000,"")</f>
        <v>1142173011000</v>
      </c>
      <c r="C149" s="6">
        <f t="shared" si="69"/>
        <v>23928476000</v>
      </c>
      <c r="D149" s="6">
        <f t="shared" si="69"/>
        <v>1368532451000</v>
      </c>
      <c r="E149" s="6">
        <f t="shared" si="69"/>
        <v>4086063000</v>
      </c>
      <c r="F149" s="6">
        <f t="shared" si="69"/>
        <v>807084477000</v>
      </c>
      <c r="G149" s="6">
        <f t="shared" si="69"/>
        <v>-5904539000</v>
      </c>
      <c r="H149" s="6">
        <f t="shared" si="69"/>
        <v>291147664000</v>
      </c>
      <c r="I149" s="6">
        <f t="shared" si="69"/>
        <v>13384747000</v>
      </c>
      <c r="J149" s="6">
        <f t="shared" si="69"/>
        <v>17623226000</v>
      </c>
      <c r="K149" s="6">
        <f t="shared" si="69"/>
        <v>15933692000</v>
      </c>
      <c r="L149" s="6">
        <f t="shared" si="69"/>
        <v>63252827000</v>
      </c>
      <c r="M149" s="6">
        <f t="shared" si="69"/>
        <v>272396428000</v>
      </c>
      <c r="N149" s="6">
        <f t="shared" si="69"/>
        <v>4020876936000</v>
      </c>
    </row>
    <row r="150" spans="1:14" x14ac:dyDescent="0.25">
      <c r="A150" s="6">
        <v>2019</v>
      </c>
      <c r="B150" s="6">
        <f t="shared" ref="B150:N150" si="70">IF(B72&lt;&gt;"",B72*1000000,"")</f>
        <v>958731995000</v>
      </c>
      <c r="C150" s="6">
        <f t="shared" si="70"/>
        <v>17220152000</v>
      </c>
      <c r="D150" s="6">
        <f t="shared" si="70"/>
        <v>1479857891000</v>
      </c>
      <c r="E150" s="6">
        <f t="shared" si="70"/>
        <v>4036667000</v>
      </c>
      <c r="F150" s="6">
        <f t="shared" si="70"/>
        <v>809409262000</v>
      </c>
      <c r="G150" s="6">
        <f t="shared" si="70"/>
        <v>-5260744000</v>
      </c>
      <c r="H150" s="6">
        <f t="shared" si="70"/>
        <v>286652042000</v>
      </c>
      <c r="I150" s="6">
        <f t="shared" si="70"/>
        <v>12020392000</v>
      </c>
      <c r="J150" s="6">
        <f t="shared" si="70"/>
        <v>16091328000</v>
      </c>
      <c r="K150" s="6">
        <f t="shared" si="70"/>
        <v>15030964000</v>
      </c>
      <c r="L150" s="6">
        <f t="shared" si="70"/>
        <v>71264746000</v>
      </c>
      <c r="M150" s="6">
        <f t="shared" si="70"/>
        <v>295604025000</v>
      </c>
      <c r="N150" s="6">
        <f t="shared" si="70"/>
        <v>3968347528000</v>
      </c>
    </row>
    <row r="151" spans="1:14" x14ac:dyDescent="0.25">
      <c r="A151" s="6">
        <v>2020</v>
      </c>
      <c r="B151" s="6">
        <f t="shared" ref="B151:N151" si="71">IF(B73&lt;&gt;"",B73*1000000,"")</f>
        <v>767701586000</v>
      </c>
      <c r="C151" s="6">
        <f t="shared" si="71"/>
        <v>16333431000</v>
      </c>
      <c r="D151" s="6">
        <f t="shared" si="71"/>
        <v>1522299080000</v>
      </c>
      <c r="E151" s="6">
        <f t="shared" si="71"/>
        <v>3174346000</v>
      </c>
      <c r="F151" s="6">
        <f t="shared" si="71"/>
        <v>789878863000</v>
      </c>
      <c r="G151" s="6">
        <f t="shared" si="71"/>
        <v>-5321205000</v>
      </c>
      <c r="H151" s="6">
        <f t="shared" si="71"/>
        <v>284059315000</v>
      </c>
      <c r="I151" s="6">
        <f t="shared" si="71"/>
        <v>11211404000</v>
      </c>
      <c r="J151" s="6">
        <f t="shared" si="71"/>
        <v>15625275000</v>
      </c>
      <c r="K151" s="6">
        <f t="shared" si="71"/>
        <v>15440756000</v>
      </c>
      <c r="L151" s="6">
        <f t="shared" si="71"/>
        <v>88511448000</v>
      </c>
      <c r="M151" s="6">
        <f t="shared" si="71"/>
        <v>337666269000</v>
      </c>
      <c r="N151" s="6">
        <f t="shared" si="71"/>
        <v>3854169801000</v>
      </c>
    </row>
    <row r="152" spans="1:14" x14ac:dyDescent="0.25">
      <c r="A152" s="6">
        <v>2021</v>
      </c>
      <c r="B152" s="6">
        <f t="shared" ref="B152:N152" si="72">IF(B74&lt;&gt;"",B74*1000000,"")</f>
        <v>892439982000</v>
      </c>
      <c r="C152" s="6">
        <f t="shared" si="72"/>
        <v>18308358000</v>
      </c>
      <c r="D152" s="6">
        <f t="shared" si="72"/>
        <v>1476603388000</v>
      </c>
      <c r="E152" s="6">
        <f t="shared" si="72"/>
        <v>3304107000</v>
      </c>
      <c r="F152" s="6">
        <f t="shared" si="72"/>
        <v>779644595000</v>
      </c>
      <c r="G152" s="6">
        <f t="shared" si="72"/>
        <v>-5111684000</v>
      </c>
      <c r="H152" s="6">
        <f t="shared" si="72"/>
        <v>250390977000</v>
      </c>
      <c r="I152" s="6">
        <f t="shared" si="72"/>
        <v>11896731000</v>
      </c>
      <c r="J152" s="6">
        <f t="shared" si="72"/>
        <v>14834194000</v>
      </c>
      <c r="K152" s="6">
        <f t="shared" si="72"/>
        <v>15473424000</v>
      </c>
      <c r="L152" s="6">
        <f t="shared" si="72"/>
        <v>114523301000</v>
      </c>
      <c r="M152" s="6">
        <f t="shared" si="72"/>
        <v>377917327000</v>
      </c>
      <c r="N152" s="6">
        <f t="shared" si="72"/>
        <v>3957181287000</v>
      </c>
    </row>
    <row r="153" spans="1:14" x14ac:dyDescent="0.25">
      <c r="A153" s="6">
        <v>2022</v>
      </c>
      <c r="B153" s="6">
        <f t="shared" ref="B153:N153" si="73">IF(B75&lt;&gt;"",B75*1000000,"")</f>
        <v>826096518000</v>
      </c>
      <c r="C153" s="6">
        <f t="shared" si="73"/>
        <v>21826556000</v>
      </c>
      <c r="D153" s="6">
        <f t="shared" si="73"/>
        <v>1582686971000</v>
      </c>
      <c r="E153" s="6">
        <f t="shared" si="73"/>
        <v>3451184000</v>
      </c>
      <c r="F153" s="6">
        <f t="shared" si="73"/>
        <v>771537176000</v>
      </c>
      <c r="G153" s="6">
        <f t="shared" si="73"/>
        <v>-6027858000</v>
      </c>
      <c r="H153" s="6">
        <f t="shared" si="73"/>
        <v>253626503000</v>
      </c>
      <c r="I153" s="6">
        <f t="shared" si="73"/>
        <v>12001836000</v>
      </c>
      <c r="J153" s="6">
        <f t="shared" si="73"/>
        <v>11739357000</v>
      </c>
      <c r="K153" s="6">
        <f t="shared" si="73"/>
        <v>16086929000</v>
      </c>
      <c r="L153" s="6">
        <f t="shared" si="73"/>
        <v>142846884000</v>
      </c>
      <c r="M153" s="6">
        <f t="shared" si="73"/>
        <v>433994241000</v>
      </c>
      <c r="N153" s="6">
        <f t="shared" si="73"/>
        <v>4073887536000</v>
      </c>
    </row>
    <row r="154" spans="1:14" x14ac:dyDescent="0.25">
      <c r="A154" s="6">
        <v>2023</v>
      </c>
      <c r="B154" s="6">
        <f t="shared" ref="B154:N154" si="74">IF(B76&lt;&gt;"",B76*1000000,"")</f>
        <v>670568566000</v>
      </c>
      <c r="C154" s="6">
        <f t="shared" si="74"/>
        <v>15388370000</v>
      </c>
      <c r="D154" s="6">
        <f t="shared" si="74"/>
        <v>1699855506000</v>
      </c>
      <c r="E154" s="6">
        <f t="shared" si="74"/>
        <v>3339770000</v>
      </c>
      <c r="F154" s="6">
        <f t="shared" si="74"/>
        <v>774873169000</v>
      </c>
      <c r="G154" s="6">
        <f t="shared" si="74"/>
        <v>-5990028000</v>
      </c>
      <c r="H154" s="6">
        <f t="shared" si="74"/>
        <v>243865424000</v>
      </c>
      <c r="I154" s="6">
        <f t="shared" si="74"/>
        <v>10186665000</v>
      </c>
      <c r="J154" s="6">
        <f t="shared" si="74"/>
        <v>11194253000</v>
      </c>
      <c r="K154" s="6">
        <f t="shared" si="74"/>
        <v>16367398000</v>
      </c>
      <c r="L154" s="6">
        <f t="shared" si="74"/>
        <v>164589701000</v>
      </c>
      <c r="M154" s="6">
        <f t="shared" si="74"/>
        <v>420899557000</v>
      </c>
      <c r="N154" s="6">
        <f t="shared" si="74"/>
        <v>4028541285000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5129-DBEA-4818-832D-60EBC67F100D}">
  <dimension ref="A1:L232"/>
  <sheetViews>
    <sheetView topLeftCell="B160" workbookViewId="0">
      <selection activeCell="G179" sqref="G179"/>
    </sheetView>
  </sheetViews>
  <sheetFormatPr defaultRowHeight="15" x14ac:dyDescent="0.25"/>
  <cols>
    <col min="1" max="1" width="10.7109375" customWidth="1"/>
    <col min="2" max="12" width="30.7109375" customWidth="1"/>
    <col min="13" max="26" width="12.42578125" bestFit="1" customWidth="1"/>
  </cols>
  <sheetData>
    <row r="1" spans="1:12" ht="75" x14ac:dyDescent="0.25">
      <c r="A1" s="7" t="s">
        <v>7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</row>
    <row r="2" spans="1:12" x14ac:dyDescent="0.25">
      <c r="A2" s="6">
        <v>1949</v>
      </c>
      <c r="B2" s="5">
        <v>83963.42</v>
      </c>
      <c r="C2" s="5">
        <v>4767</v>
      </c>
      <c r="D2" s="5">
        <v>61534</v>
      </c>
      <c r="E2" s="5"/>
      <c r="F2" s="5"/>
      <c r="G2" s="5">
        <v>66301</v>
      </c>
      <c r="H2" s="5">
        <v>550.12099999999998</v>
      </c>
      <c r="I2" s="5"/>
      <c r="J2" s="5">
        <v>5.8029999999999999</v>
      </c>
      <c r="K2" s="5"/>
      <c r="L2" s="5"/>
    </row>
    <row r="3" spans="1:12" x14ac:dyDescent="0.25">
      <c r="A3" s="6">
        <v>1950</v>
      </c>
      <c r="B3" s="5">
        <v>91870.77</v>
      </c>
      <c r="C3" s="5">
        <v>5423</v>
      </c>
      <c r="D3" s="5">
        <v>69998</v>
      </c>
      <c r="E3" s="5"/>
      <c r="F3" s="5"/>
      <c r="G3" s="5">
        <v>75421</v>
      </c>
      <c r="H3" s="5">
        <v>628.91899999999998</v>
      </c>
      <c r="I3" s="5"/>
      <c r="J3" s="5">
        <v>5.4660000000000002</v>
      </c>
      <c r="K3" s="5"/>
      <c r="L3" s="5"/>
    </row>
    <row r="4" spans="1:12" x14ac:dyDescent="0.25">
      <c r="A4" s="6">
        <v>1951</v>
      </c>
      <c r="B4" s="5">
        <v>105768.00599999999</v>
      </c>
      <c r="C4" s="5">
        <v>4598</v>
      </c>
      <c r="D4" s="5">
        <v>59347</v>
      </c>
      <c r="E4" s="5"/>
      <c r="F4" s="5"/>
      <c r="G4" s="5">
        <v>63945</v>
      </c>
      <c r="H4" s="5">
        <v>763.89800000000002</v>
      </c>
      <c r="I4" s="5"/>
      <c r="J4" s="5">
        <v>5.3310000000000004</v>
      </c>
      <c r="K4" s="5"/>
      <c r="L4" s="5"/>
    </row>
    <row r="5" spans="1:12" x14ac:dyDescent="0.25">
      <c r="A5" s="6">
        <v>1952</v>
      </c>
      <c r="B5" s="5">
        <v>107071.24099999999</v>
      </c>
      <c r="C5" s="5">
        <v>4833</v>
      </c>
      <c r="D5" s="5">
        <v>62385</v>
      </c>
      <c r="E5" s="5"/>
      <c r="F5" s="5"/>
      <c r="G5" s="5">
        <v>67218</v>
      </c>
      <c r="H5" s="5">
        <v>910.11699999999996</v>
      </c>
      <c r="I5" s="5"/>
      <c r="J5" s="5">
        <v>6.4349999999999996</v>
      </c>
      <c r="K5" s="5"/>
      <c r="L5" s="5"/>
    </row>
    <row r="6" spans="1:12" x14ac:dyDescent="0.25">
      <c r="A6" s="6">
        <v>1953</v>
      </c>
      <c r="B6" s="5">
        <v>115897.204</v>
      </c>
      <c r="C6" s="5">
        <v>5913</v>
      </c>
      <c r="D6" s="5">
        <v>76325</v>
      </c>
      <c r="E6" s="5"/>
      <c r="F6" s="5"/>
      <c r="G6" s="5">
        <v>82238</v>
      </c>
      <c r="H6" s="5">
        <v>1034.2719999999999</v>
      </c>
      <c r="I6" s="5"/>
      <c r="J6" s="5">
        <v>5.0190000000000001</v>
      </c>
      <c r="K6" s="5"/>
      <c r="L6" s="5"/>
    </row>
    <row r="7" spans="1:12" x14ac:dyDescent="0.25">
      <c r="A7" s="6">
        <v>1954</v>
      </c>
      <c r="B7" s="5">
        <v>118384.671</v>
      </c>
      <c r="C7" s="5">
        <v>4799</v>
      </c>
      <c r="D7" s="5">
        <v>61946</v>
      </c>
      <c r="E7" s="5"/>
      <c r="F7" s="5"/>
      <c r="G7" s="5">
        <v>66745</v>
      </c>
      <c r="H7" s="5">
        <v>1165.498</v>
      </c>
      <c r="I7" s="5"/>
      <c r="J7" s="5">
        <v>3.2090000000000001</v>
      </c>
      <c r="K7" s="5"/>
      <c r="L7" s="5"/>
    </row>
    <row r="8" spans="1:12" x14ac:dyDescent="0.25">
      <c r="A8" s="6">
        <v>1955</v>
      </c>
      <c r="B8" s="5">
        <v>143759.19500000001</v>
      </c>
      <c r="C8" s="5">
        <v>5412</v>
      </c>
      <c r="D8" s="5">
        <v>69862</v>
      </c>
      <c r="E8" s="5"/>
      <c r="F8" s="5"/>
      <c r="G8" s="5">
        <v>75274</v>
      </c>
      <c r="H8" s="5">
        <v>1153.28</v>
      </c>
      <c r="I8" s="5"/>
      <c r="J8" s="5">
        <v>3.234</v>
      </c>
      <c r="K8" s="5"/>
      <c r="L8" s="5"/>
    </row>
    <row r="9" spans="1:12" x14ac:dyDescent="0.25">
      <c r="A9" s="6">
        <v>1956</v>
      </c>
      <c r="B9" s="5">
        <v>158278.99600000001</v>
      </c>
      <c r="C9" s="5">
        <v>5228</v>
      </c>
      <c r="D9" s="5">
        <v>67483</v>
      </c>
      <c r="E9" s="5"/>
      <c r="F9" s="5"/>
      <c r="G9" s="5">
        <v>72711</v>
      </c>
      <c r="H9" s="5">
        <v>1239.3109999999999</v>
      </c>
      <c r="I9" s="5"/>
      <c r="J9" s="5">
        <v>1.738</v>
      </c>
      <c r="K9" s="5"/>
      <c r="L9" s="5"/>
    </row>
    <row r="10" spans="1:12" x14ac:dyDescent="0.25">
      <c r="A10" s="6">
        <v>1957</v>
      </c>
      <c r="B10" s="5">
        <v>160769.23199999999</v>
      </c>
      <c r="C10" s="5">
        <v>5730</v>
      </c>
      <c r="D10" s="5">
        <v>73963</v>
      </c>
      <c r="E10" s="5"/>
      <c r="F10" s="5"/>
      <c r="G10" s="5">
        <v>79693</v>
      </c>
      <c r="H10" s="5">
        <v>1336.1410000000001</v>
      </c>
      <c r="I10" s="5"/>
      <c r="J10" s="5">
        <v>2.008</v>
      </c>
      <c r="K10" s="5"/>
      <c r="L10" s="5"/>
    </row>
    <row r="11" spans="1:12" x14ac:dyDescent="0.25">
      <c r="A11" s="6">
        <v>1958</v>
      </c>
      <c r="B11" s="5">
        <v>155724.17000000001</v>
      </c>
      <c r="C11" s="5">
        <v>5584</v>
      </c>
      <c r="D11" s="5">
        <v>72083</v>
      </c>
      <c r="E11" s="5"/>
      <c r="F11" s="5"/>
      <c r="G11" s="5">
        <v>77667</v>
      </c>
      <c r="H11" s="5">
        <v>1372.8530000000001</v>
      </c>
      <c r="I11" s="5"/>
      <c r="J11" s="5">
        <v>1.94</v>
      </c>
      <c r="K11" s="5"/>
      <c r="L11" s="5"/>
    </row>
    <row r="12" spans="1:12" x14ac:dyDescent="0.25">
      <c r="A12" s="6">
        <v>1959</v>
      </c>
      <c r="B12" s="5">
        <v>168423.22099999999</v>
      </c>
      <c r="C12" s="5">
        <v>6346</v>
      </c>
      <c r="D12" s="5">
        <v>81917</v>
      </c>
      <c r="E12" s="5"/>
      <c r="F12" s="5"/>
      <c r="G12" s="5">
        <v>88263</v>
      </c>
      <c r="H12" s="5">
        <v>1628.509</v>
      </c>
      <c r="I12" s="5"/>
      <c r="J12" s="5">
        <v>1.677</v>
      </c>
      <c r="K12" s="5"/>
      <c r="L12" s="5"/>
    </row>
    <row r="13" spans="1:12" x14ac:dyDescent="0.25">
      <c r="A13" s="6">
        <v>1960</v>
      </c>
      <c r="B13" s="5">
        <v>176685.359</v>
      </c>
      <c r="C13" s="5">
        <v>3823.7510000000002</v>
      </c>
      <c r="D13" s="5">
        <v>84371.236999999994</v>
      </c>
      <c r="E13" s="5"/>
      <c r="F13" s="5"/>
      <c r="G13" s="5">
        <v>88194.987999999998</v>
      </c>
      <c r="H13" s="5">
        <v>1724.7619999999999</v>
      </c>
      <c r="I13" s="5"/>
      <c r="J13" s="5">
        <v>1.508</v>
      </c>
      <c r="K13" s="5"/>
      <c r="L13" s="5"/>
    </row>
    <row r="14" spans="1:12" x14ac:dyDescent="0.25">
      <c r="A14" s="6">
        <v>1961</v>
      </c>
      <c r="B14" s="5">
        <v>182185.128</v>
      </c>
      <c r="C14" s="5">
        <v>3708.0340000000001</v>
      </c>
      <c r="D14" s="5">
        <v>85204.144</v>
      </c>
      <c r="E14" s="5"/>
      <c r="F14" s="5"/>
      <c r="G14" s="5">
        <v>88912.178</v>
      </c>
      <c r="H14" s="5">
        <v>1825.117</v>
      </c>
      <c r="I14" s="5"/>
      <c r="J14" s="5">
        <v>1.339</v>
      </c>
      <c r="K14" s="5"/>
      <c r="L14" s="5"/>
    </row>
    <row r="15" spans="1:12" x14ac:dyDescent="0.25">
      <c r="A15" s="6">
        <v>1962</v>
      </c>
      <c r="B15" s="5">
        <v>193315.86900000001</v>
      </c>
      <c r="C15" s="5">
        <v>3909.8389999999999</v>
      </c>
      <c r="D15" s="5">
        <v>85384.161999999997</v>
      </c>
      <c r="E15" s="5"/>
      <c r="F15" s="5"/>
      <c r="G15" s="5">
        <v>89294.001000000004</v>
      </c>
      <c r="H15" s="5">
        <v>1965.9739999999999</v>
      </c>
      <c r="I15" s="5"/>
      <c r="J15" s="5">
        <v>1.349</v>
      </c>
      <c r="K15" s="5"/>
      <c r="L15" s="5"/>
    </row>
    <row r="16" spans="1:12" x14ac:dyDescent="0.25">
      <c r="A16" s="6">
        <v>1963</v>
      </c>
      <c r="B16" s="5">
        <v>211332.49400000001</v>
      </c>
      <c r="C16" s="5">
        <v>4233.0820000000003</v>
      </c>
      <c r="D16" s="5">
        <v>89080.501999999993</v>
      </c>
      <c r="E16" s="5"/>
      <c r="F16" s="5"/>
      <c r="G16" s="5">
        <v>93313.584000000003</v>
      </c>
      <c r="H16" s="5">
        <v>2144.473</v>
      </c>
      <c r="I16" s="5"/>
      <c r="J16" s="5">
        <v>1.341</v>
      </c>
      <c r="K16" s="5"/>
      <c r="L16" s="5"/>
    </row>
    <row r="17" spans="1:12" x14ac:dyDescent="0.25">
      <c r="A17" s="6">
        <v>1964</v>
      </c>
      <c r="B17" s="5">
        <v>225425.45699999999</v>
      </c>
      <c r="C17" s="5">
        <v>4310.2049999999999</v>
      </c>
      <c r="D17" s="5">
        <v>96830.748000000007</v>
      </c>
      <c r="E17" s="5"/>
      <c r="F17" s="5"/>
      <c r="G17" s="5">
        <v>101140.95299999999</v>
      </c>
      <c r="H17" s="5">
        <v>2322.8960000000002</v>
      </c>
      <c r="I17" s="5"/>
      <c r="J17" s="5">
        <v>1.5489999999999999</v>
      </c>
      <c r="K17" s="5"/>
      <c r="L17" s="5"/>
    </row>
    <row r="18" spans="1:12" x14ac:dyDescent="0.25">
      <c r="A18" s="6">
        <v>1965</v>
      </c>
      <c r="B18" s="5">
        <v>244788.11900000001</v>
      </c>
      <c r="C18" s="5">
        <v>4928.1689999999999</v>
      </c>
      <c r="D18" s="5">
        <v>110274.414</v>
      </c>
      <c r="E18" s="5"/>
      <c r="F18" s="5"/>
      <c r="G18" s="5">
        <v>115202.583</v>
      </c>
      <c r="H18" s="5">
        <v>2321.1010000000001</v>
      </c>
      <c r="I18" s="5"/>
      <c r="J18" s="5">
        <v>2.81</v>
      </c>
      <c r="K18" s="5"/>
      <c r="L18" s="5"/>
    </row>
    <row r="19" spans="1:12" x14ac:dyDescent="0.25">
      <c r="A19" s="6">
        <v>1966</v>
      </c>
      <c r="B19" s="5">
        <v>266476.82299999997</v>
      </c>
      <c r="C19" s="5">
        <v>6310.5259999999998</v>
      </c>
      <c r="D19" s="5">
        <v>134638.32800000001</v>
      </c>
      <c r="E19" s="5"/>
      <c r="F19" s="5"/>
      <c r="G19" s="5">
        <v>140948.85399999999</v>
      </c>
      <c r="H19" s="5">
        <v>2609.9490000000001</v>
      </c>
      <c r="I19" s="5"/>
      <c r="J19" s="5">
        <v>3.4780000000000002</v>
      </c>
      <c r="K19" s="5"/>
      <c r="L19" s="5"/>
    </row>
    <row r="20" spans="1:12" x14ac:dyDescent="0.25">
      <c r="A20" s="6">
        <v>1967</v>
      </c>
      <c r="B20" s="5">
        <v>274184.533</v>
      </c>
      <c r="C20" s="5">
        <v>7392.6180000000004</v>
      </c>
      <c r="D20" s="5">
        <v>153885.579</v>
      </c>
      <c r="E20" s="5"/>
      <c r="F20" s="5"/>
      <c r="G20" s="5">
        <v>161278.19699999999</v>
      </c>
      <c r="H20" s="5">
        <v>2746.3519999999999</v>
      </c>
      <c r="I20" s="5"/>
      <c r="J20" s="5">
        <v>3.2930000000000001</v>
      </c>
      <c r="K20" s="5"/>
      <c r="L20" s="5"/>
    </row>
    <row r="21" spans="1:12" x14ac:dyDescent="0.25">
      <c r="A21" s="6">
        <v>1968</v>
      </c>
      <c r="B21" s="5">
        <v>297779.06900000002</v>
      </c>
      <c r="C21" s="5">
        <v>9830.1409999999996</v>
      </c>
      <c r="D21" s="5">
        <v>178811.72099999999</v>
      </c>
      <c r="E21" s="5"/>
      <c r="F21" s="5"/>
      <c r="G21" s="5">
        <v>188641.86199999999</v>
      </c>
      <c r="H21" s="5">
        <v>3147.9090000000001</v>
      </c>
      <c r="I21" s="5"/>
      <c r="J21" s="5">
        <v>3.9</v>
      </c>
      <c r="K21" s="5"/>
      <c r="L21" s="5"/>
    </row>
    <row r="22" spans="1:12" x14ac:dyDescent="0.25">
      <c r="A22" s="6">
        <v>1969</v>
      </c>
      <c r="B22" s="5">
        <v>310640.91700000002</v>
      </c>
      <c r="C22" s="5">
        <v>14961.255999999999</v>
      </c>
      <c r="D22" s="5">
        <v>236065.679</v>
      </c>
      <c r="E22" s="5"/>
      <c r="F22" s="5"/>
      <c r="G22" s="5">
        <v>251026.935</v>
      </c>
      <c r="H22" s="5">
        <v>3487.6419999999998</v>
      </c>
      <c r="I22" s="5"/>
      <c r="J22" s="5">
        <v>3.3420000000000001</v>
      </c>
      <c r="K22" s="5"/>
      <c r="L22" s="5"/>
    </row>
    <row r="23" spans="1:12" x14ac:dyDescent="0.25">
      <c r="A23" s="6">
        <v>1970</v>
      </c>
      <c r="B23" s="5">
        <v>320181.70799999998</v>
      </c>
      <c r="C23" s="5">
        <v>24123.201000000001</v>
      </c>
      <c r="D23" s="5">
        <v>311380.55099999998</v>
      </c>
      <c r="E23" s="5"/>
      <c r="F23" s="5">
        <v>636.43299999999999</v>
      </c>
      <c r="G23" s="5">
        <v>338685.91700000002</v>
      </c>
      <c r="H23" s="5">
        <v>3931.86</v>
      </c>
      <c r="I23" s="5"/>
      <c r="J23" s="5">
        <v>1.427</v>
      </c>
      <c r="K23" s="5">
        <v>2.3130000000000002</v>
      </c>
      <c r="L23" s="5"/>
    </row>
    <row r="24" spans="1:12" x14ac:dyDescent="0.25">
      <c r="A24" s="6">
        <v>1971</v>
      </c>
      <c r="B24" s="5">
        <v>327300.61900000001</v>
      </c>
      <c r="C24" s="5">
        <v>34283.411</v>
      </c>
      <c r="D24" s="5">
        <v>362187.114</v>
      </c>
      <c r="E24" s="5"/>
      <c r="F24" s="5">
        <v>605.17499999999995</v>
      </c>
      <c r="G24" s="5">
        <v>399496.4</v>
      </c>
      <c r="H24" s="5">
        <v>3976.018</v>
      </c>
      <c r="I24" s="5"/>
      <c r="J24" s="5">
        <v>1.167</v>
      </c>
      <c r="K24" s="5">
        <v>2.0939999999999999</v>
      </c>
      <c r="L24" s="5"/>
    </row>
    <row r="25" spans="1:12" x14ac:dyDescent="0.25">
      <c r="A25" s="6">
        <v>1972</v>
      </c>
      <c r="B25" s="5">
        <v>351767.77799999999</v>
      </c>
      <c r="C25" s="5">
        <v>53464.546999999999</v>
      </c>
      <c r="D25" s="5">
        <v>440294.19099999999</v>
      </c>
      <c r="E25" s="5"/>
      <c r="F25" s="5">
        <v>627.27800000000002</v>
      </c>
      <c r="G25" s="5">
        <v>496895.12800000003</v>
      </c>
      <c r="H25" s="5">
        <v>3976.913</v>
      </c>
      <c r="I25" s="5"/>
      <c r="J25" s="5">
        <v>1.3580000000000001</v>
      </c>
      <c r="K25" s="5">
        <v>2.073</v>
      </c>
      <c r="L25" s="5"/>
    </row>
    <row r="26" spans="1:12" x14ac:dyDescent="0.25">
      <c r="A26" s="6">
        <v>1973</v>
      </c>
      <c r="B26" s="5">
        <v>389211.603</v>
      </c>
      <c r="C26" s="5">
        <v>47058.099000000002</v>
      </c>
      <c r="D26" s="5">
        <v>513189.73800000001</v>
      </c>
      <c r="E26" s="5"/>
      <c r="F26" s="5">
        <v>506.714</v>
      </c>
      <c r="G26" s="5">
        <v>562781.40700000001</v>
      </c>
      <c r="H26" s="5">
        <v>3660.172</v>
      </c>
      <c r="I26" s="5"/>
      <c r="J26" s="5">
        <v>1.355</v>
      </c>
      <c r="K26" s="5">
        <v>2.056</v>
      </c>
      <c r="L26" s="5"/>
    </row>
    <row r="27" spans="1:12" x14ac:dyDescent="0.25">
      <c r="A27" s="6">
        <v>1974</v>
      </c>
      <c r="B27" s="5">
        <v>391810.8</v>
      </c>
      <c r="C27" s="5">
        <v>53127.748</v>
      </c>
      <c r="D27" s="5">
        <v>483145.755</v>
      </c>
      <c r="E27" s="5"/>
      <c r="F27" s="5">
        <v>625.01900000000001</v>
      </c>
      <c r="G27" s="5">
        <v>539398.598</v>
      </c>
      <c r="H27" s="5">
        <v>3443.4279999999999</v>
      </c>
      <c r="I27" s="5"/>
      <c r="J27" s="5">
        <v>0.71599999999999997</v>
      </c>
      <c r="K27" s="5">
        <v>1.9019999999999999</v>
      </c>
      <c r="L27" s="5"/>
    </row>
    <row r="28" spans="1:12" x14ac:dyDescent="0.25">
      <c r="A28" s="6">
        <v>1975</v>
      </c>
      <c r="B28" s="5">
        <v>405962.43199999997</v>
      </c>
      <c r="C28" s="5">
        <v>38906.947999999997</v>
      </c>
      <c r="D28" s="5">
        <v>467221.47499999998</v>
      </c>
      <c r="E28" s="5"/>
      <c r="F28" s="5">
        <v>70.16</v>
      </c>
      <c r="G28" s="5">
        <v>506479.223</v>
      </c>
      <c r="H28" s="5">
        <v>3157.6689999999999</v>
      </c>
      <c r="I28" s="5"/>
      <c r="J28" s="5">
        <v>0.183</v>
      </c>
      <c r="K28" s="5">
        <v>1.806</v>
      </c>
      <c r="L28" s="5"/>
    </row>
    <row r="29" spans="1:12" x14ac:dyDescent="0.25">
      <c r="A29" s="6">
        <v>1976</v>
      </c>
      <c r="B29" s="5">
        <v>448370.97399999999</v>
      </c>
      <c r="C29" s="5">
        <v>41843.483999999997</v>
      </c>
      <c r="D29" s="5">
        <v>514076.70699999999</v>
      </c>
      <c r="E29" s="5"/>
      <c r="F29" s="5">
        <v>68.070999999999998</v>
      </c>
      <c r="G29" s="5">
        <v>556260.54599999997</v>
      </c>
      <c r="H29" s="5">
        <v>3080.8679999999999</v>
      </c>
      <c r="I29" s="5"/>
      <c r="J29" s="5">
        <v>0.875</v>
      </c>
      <c r="K29" s="5">
        <v>1.889</v>
      </c>
      <c r="L29" s="5"/>
    </row>
    <row r="30" spans="1:12" x14ac:dyDescent="0.25">
      <c r="A30" s="6">
        <v>1977</v>
      </c>
      <c r="B30" s="5">
        <v>477125.96299999999</v>
      </c>
      <c r="C30" s="5">
        <v>48836.591</v>
      </c>
      <c r="D30" s="5">
        <v>574868.60199999996</v>
      </c>
      <c r="E30" s="5"/>
      <c r="F30" s="5">
        <v>97.528999999999996</v>
      </c>
      <c r="G30" s="5">
        <v>624192.83799999999</v>
      </c>
      <c r="H30" s="5">
        <v>3191.2</v>
      </c>
      <c r="I30" s="5"/>
      <c r="J30" s="5">
        <v>3.21</v>
      </c>
      <c r="K30" s="5">
        <v>1.8080000000000001</v>
      </c>
      <c r="L30" s="5"/>
    </row>
    <row r="31" spans="1:12" x14ac:dyDescent="0.25">
      <c r="A31" s="6">
        <v>1978</v>
      </c>
      <c r="B31" s="5">
        <v>481234.82699999999</v>
      </c>
      <c r="C31" s="5">
        <v>47520.31</v>
      </c>
      <c r="D31" s="5">
        <v>588318.73899999994</v>
      </c>
      <c r="E31" s="5"/>
      <c r="F31" s="5">
        <v>398.27300000000002</v>
      </c>
      <c r="G31" s="5">
        <v>637830.41399999999</v>
      </c>
      <c r="H31" s="5">
        <v>3188.3629999999998</v>
      </c>
      <c r="I31" s="5"/>
      <c r="J31" s="5">
        <v>2.0430000000000001</v>
      </c>
      <c r="K31" s="5">
        <v>1.4550000000000001</v>
      </c>
      <c r="L31" s="5"/>
    </row>
    <row r="32" spans="1:12" x14ac:dyDescent="0.25">
      <c r="A32" s="6">
        <v>1979</v>
      </c>
      <c r="B32" s="5">
        <v>527051.24800000002</v>
      </c>
      <c r="C32" s="5">
        <v>30691.113000000001</v>
      </c>
      <c r="D32" s="5">
        <v>492605.90299999999</v>
      </c>
      <c r="E32" s="5"/>
      <c r="F32" s="5">
        <v>267.88799999999998</v>
      </c>
      <c r="G32" s="5">
        <v>524636.45600000001</v>
      </c>
      <c r="H32" s="5">
        <v>3490.5230000000001</v>
      </c>
      <c r="I32" s="5"/>
      <c r="J32" s="5">
        <v>3.1040000000000001</v>
      </c>
      <c r="K32" s="5">
        <v>2.052</v>
      </c>
      <c r="L32" s="5"/>
    </row>
    <row r="33" spans="1:12" x14ac:dyDescent="0.25">
      <c r="A33" s="6">
        <v>1980</v>
      </c>
      <c r="B33" s="5">
        <v>569273.73499999999</v>
      </c>
      <c r="C33" s="5">
        <v>29051.498</v>
      </c>
      <c r="D33" s="5">
        <v>391162.734</v>
      </c>
      <c r="E33" s="5"/>
      <c r="F33" s="5">
        <v>179.19900000000001</v>
      </c>
      <c r="G33" s="5">
        <v>421110.22700000001</v>
      </c>
      <c r="H33" s="5">
        <v>3681.5949999999998</v>
      </c>
      <c r="I33" s="5"/>
      <c r="J33" s="5">
        <v>2.8610000000000002</v>
      </c>
      <c r="K33" s="5">
        <v>1.639</v>
      </c>
      <c r="L33" s="5"/>
    </row>
    <row r="34" spans="1:12" x14ac:dyDescent="0.25">
      <c r="A34" s="6">
        <v>1981</v>
      </c>
      <c r="B34" s="5">
        <v>596796.83299999998</v>
      </c>
      <c r="C34" s="5">
        <v>21312.974999999999</v>
      </c>
      <c r="D34" s="5">
        <v>329798.31099999999</v>
      </c>
      <c r="E34" s="5"/>
      <c r="F34" s="5">
        <v>138.87100000000001</v>
      </c>
      <c r="G34" s="5">
        <v>351805.641</v>
      </c>
      <c r="H34" s="5">
        <v>3640.154</v>
      </c>
      <c r="I34" s="5"/>
      <c r="J34" s="5">
        <v>2.5630000000000002</v>
      </c>
      <c r="K34" s="5">
        <v>1.282</v>
      </c>
      <c r="L34" s="5"/>
    </row>
    <row r="35" spans="1:12" x14ac:dyDescent="0.25">
      <c r="A35" s="6">
        <v>1982</v>
      </c>
      <c r="B35" s="5">
        <v>593665.64399999997</v>
      </c>
      <c r="C35" s="5">
        <v>15336.715</v>
      </c>
      <c r="D35" s="5">
        <v>234434.08600000001</v>
      </c>
      <c r="E35" s="5"/>
      <c r="F35" s="5">
        <v>149.334</v>
      </c>
      <c r="G35" s="5">
        <v>250517.47099999999</v>
      </c>
      <c r="H35" s="5">
        <v>3225.518</v>
      </c>
      <c r="I35" s="5"/>
      <c r="J35" s="5">
        <v>2.048</v>
      </c>
      <c r="K35" s="5">
        <v>1.3069999999999999</v>
      </c>
      <c r="L35" s="5"/>
    </row>
    <row r="36" spans="1:12" x14ac:dyDescent="0.25">
      <c r="A36" s="6">
        <v>1983</v>
      </c>
      <c r="B36" s="5">
        <v>625211.31200000003</v>
      </c>
      <c r="C36" s="5">
        <v>16512.32</v>
      </c>
      <c r="D36" s="5">
        <v>228984.18100000001</v>
      </c>
      <c r="E36" s="5"/>
      <c r="F36" s="5">
        <v>261.45600000000002</v>
      </c>
      <c r="G36" s="5">
        <v>246803.78099999999</v>
      </c>
      <c r="H36" s="5">
        <v>2910.7669999999998</v>
      </c>
      <c r="I36" s="5"/>
      <c r="J36" s="5">
        <v>2.2709999999999999</v>
      </c>
      <c r="K36" s="5">
        <v>1.712</v>
      </c>
      <c r="L36" s="5"/>
    </row>
    <row r="37" spans="1:12" x14ac:dyDescent="0.25">
      <c r="A37" s="6">
        <v>1984</v>
      </c>
      <c r="B37" s="5">
        <v>664399.08499999996</v>
      </c>
      <c r="C37" s="5">
        <v>15190.194</v>
      </c>
      <c r="D37" s="5">
        <v>189288.516</v>
      </c>
      <c r="E37" s="5"/>
      <c r="F37" s="5">
        <v>251.52199999999999</v>
      </c>
      <c r="G37" s="5">
        <v>205736.32000000001</v>
      </c>
      <c r="H37" s="5">
        <v>3111.3420000000001</v>
      </c>
      <c r="I37" s="5"/>
      <c r="J37" s="5">
        <v>4.8170000000000002</v>
      </c>
      <c r="K37" s="5">
        <v>4.4320000000000004</v>
      </c>
      <c r="L37" s="5"/>
    </row>
    <row r="38" spans="1:12" x14ac:dyDescent="0.25">
      <c r="A38" s="6">
        <v>1985</v>
      </c>
      <c r="B38" s="5">
        <v>693840.76599999995</v>
      </c>
      <c r="C38" s="5">
        <v>14634.697</v>
      </c>
      <c r="D38" s="5">
        <v>158779.03</v>
      </c>
      <c r="E38" s="5"/>
      <c r="F38" s="5">
        <v>231.357</v>
      </c>
      <c r="G38" s="5">
        <v>174570.51199999999</v>
      </c>
      <c r="H38" s="5">
        <v>3044.0830000000001</v>
      </c>
      <c r="I38" s="5"/>
      <c r="J38" s="5">
        <v>7.7649999999999997</v>
      </c>
      <c r="K38" s="5">
        <v>6.6820000000000004</v>
      </c>
      <c r="L38" s="5"/>
    </row>
    <row r="39" spans="1:12" x14ac:dyDescent="0.25">
      <c r="A39" s="6">
        <v>1986</v>
      </c>
      <c r="B39" s="5">
        <v>685055.78200000001</v>
      </c>
      <c r="C39" s="5">
        <v>14325.905000000001</v>
      </c>
      <c r="D39" s="5">
        <v>216156.45499999999</v>
      </c>
      <c r="E39" s="5"/>
      <c r="F39" s="5">
        <v>312.69900000000001</v>
      </c>
      <c r="G39" s="5">
        <v>232045.85500000001</v>
      </c>
      <c r="H39" s="5">
        <v>2602.37</v>
      </c>
      <c r="I39" s="5"/>
      <c r="J39" s="5">
        <v>5.1340000000000003</v>
      </c>
      <c r="K39" s="5">
        <v>7.1580000000000004</v>
      </c>
      <c r="L39" s="5"/>
    </row>
    <row r="40" spans="1:12" x14ac:dyDescent="0.25">
      <c r="A40" s="6">
        <v>1987</v>
      </c>
      <c r="B40" s="5">
        <v>717894.15399999998</v>
      </c>
      <c r="C40" s="5">
        <v>15366.901</v>
      </c>
      <c r="D40" s="5">
        <v>184011.08799999999</v>
      </c>
      <c r="E40" s="5"/>
      <c r="F40" s="5">
        <v>347.58</v>
      </c>
      <c r="G40" s="5">
        <v>201115.889</v>
      </c>
      <c r="H40" s="5">
        <v>2844.0509999999999</v>
      </c>
      <c r="I40" s="5"/>
      <c r="J40" s="5">
        <v>8.1590000000000007</v>
      </c>
      <c r="K40" s="5">
        <v>7.23</v>
      </c>
      <c r="L40" s="5"/>
    </row>
    <row r="41" spans="1:12" x14ac:dyDescent="0.25">
      <c r="A41" s="6">
        <v>1988</v>
      </c>
      <c r="B41" s="5">
        <v>758371.60199999996</v>
      </c>
      <c r="C41" s="5">
        <v>18768.973999999998</v>
      </c>
      <c r="D41" s="5">
        <v>229326.693</v>
      </c>
      <c r="E41" s="5"/>
      <c r="F41" s="5">
        <v>409.005</v>
      </c>
      <c r="G41" s="5">
        <v>250140.69200000001</v>
      </c>
      <c r="H41" s="5">
        <v>2635.6129999999998</v>
      </c>
      <c r="I41" s="5"/>
      <c r="J41" s="5">
        <v>9.6630000000000003</v>
      </c>
      <c r="K41" s="5">
        <v>7.6219999999999999</v>
      </c>
      <c r="L41" s="5"/>
    </row>
    <row r="42" spans="1:12" x14ac:dyDescent="0.25">
      <c r="A42" s="6">
        <v>1989</v>
      </c>
      <c r="B42" s="5">
        <v>772189.74</v>
      </c>
      <c r="C42" s="5">
        <v>26155.524000000001</v>
      </c>
      <c r="D42" s="5">
        <v>244178.66399999999</v>
      </c>
      <c r="E42" s="5">
        <v>9.82</v>
      </c>
      <c r="F42" s="5">
        <v>517.38499999999999</v>
      </c>
      <c r="G42" s="5">
        <v>272930.93300000002</v>
      </c>
      <c r="H42" s="5">
        <v>3105.183</v>
      </c>
      <c r="I42" s="5">
        <v>9.4510000000000005</v>
      </c>
      <c r="J42" s="5">
        <v>99.575000000000003</v>
      </c>
      <c r="K42" s="5">
        <v>131.95500000000001</v>
      </c>
      <c r="L42" s="5">
        <v>2.9089999999999998</v>
      </c>
    </row>
    <row r="43" spans="1:12" x14ac:dyDescent="0.25">
      <c r="A43" s="6">
        <v>1990</v>
      </c>
      <c r="B43" s="5">
        <v>782566.64500000002</v>
      </c>
      <c r="C43" s="5">
        <v>16567.295999999998</v>
      </c>
      <c r="D43" s="5">
        <v>184915.15700000001</v>
      </c>
      <c r="E43" s="5">
        <v>26.26</v>
      </c>
      <c r="F43" s="5">
        <v>1008.199</v>
      </c>
      <c r="G43" s="5">
        <v>206549.70800000001</v>
      </c>
      <c r="H43" s="5">
        <v>3244.6190000000001</v>
      </c>
      <c r="I43" s="5">
        <v>10.836</v>
      </c>
      <c r="J43" s="5">
        <v>128.51599999999999</v>
      </c>
      <c r="K43" s="5">
        <v>187.99100000000001</v>
      </c>
      <c r="L43" s="5">
        <v>0.114</v>
      </c>
    </row>
    <row r="44" spans="1:12" x14ac:dyDescent="0.25">
      <c r="A44" s="6">
        <v>1991</v>
      </c>
      <c r="B44" s="5">
        <v>783874.04399999999</v>
      </c>
      <c r="C44" s="5">
        <v>14358.757</v>
      </c>
      <c r="D44" s="5">
        <v>172624.728</v>
      </c>
      <c r="E44" s="5">
        <v>58.9</v>
      </c>
      <c r="F44" s="5">
        <v>973.74900000000002</v>
      </c>
      <c r="G44" s="5">
        <v>191911.13</v>
      </c>
      <c r="H44" s="5">
        <v>3315.9250000000002</v>
      </c>
      <c r="I44" s="5">
        <v>11.407</v>
      </c>
      <c r="J44" s="5">
        <v>125.795</v>
      </c>
      <c r="K44" s="5">
        <v>228.55600000000001</v>
      </c>
      <c r="L44" s="5">
        <v>4.2869999999999999</v>
      </c>
    </row>
    <row r="45" spans="1:12" x14ac:dyDescent="0.25">
      <c r="A45" s="6">
        <v>1992</v>
      </c>
      <c r="B45" s="5">
        <v>795093.66399999999</v>
      </c>
      <c r="C45" s="5">
        <v>12623.362999999999</v>
      </c>
      <c r="D45" s="5">
        <v>138725.98699999999</v>
      </c>
      <c r="E45" s="5">
        <v>127.7</v>
      </c>
      <c r="F45" s="5">
        <v>1494.2190000000001</v>
      </c>
      <c r="G45" s="5">
        <v>158948.14499999999</v>
      </c>
      <c r="H45" s="5">
        <v>3447.8710000000001</v>
      </c>
      <c r="I45" s="5">
        <v>17.829000000000001</v>
      </c>
      <c r="J45" s="5">
        <v>140.221</v>
      </c>
      <c r="K45" s="5">
        <v>262.23599999999999</v>
      </c>
      <c r="L45" s="5">
        <v>5.3710000000000004</v>
      </c>
    </row>
    <row r="46" spans="1:12" x14ac:dyDescent="0.25">
      <c r="A46" s="6">
        <v>1993</v>
      </c>
      <c r="B46" s="5">
        <v>831645.18299999996</v>
      </c>
      <c r="C46" s="5">
        <v>14849.016</v>
      </c>
      <c r="D46" s="5">
        <v>152480.58199999999</v>
      </c>
      <c r="E46" s="5">
        <v>239.39</v>
      </c>
      <c r="F46" s="5">
        <v>2611.1689999999999</v>
      </c>
      <c r="G46" s="5">
        <v>180624.83300000001</v>
      </c>
      <c r="H46" s="5">
        <v>3472.982</v>
      </c>
      <c r="I46" s="5">
        <v>15.882</v>
      </c>
      <c r="J46" s="5">
        <v>149.83199999999999</v>
      </c>
      <c r="K46" s="5">
        <v>264.78699999999998</v>
      </c>
      <c r="L46" s="5">
        <v>4.5620000000000003</v>
      </c>
    </row>
    <row r="47" spans="1:12" x14ac:dyDescent="0.25">
      <c r="A47" s="6">
        <v>1994</v>
      </c>
      <c r="B47" s="5">
        <v>838354.196</v>
      </c>
      <c r="C47" s="5">
        <v>20612.182000000001</v>
      </c>
      <c r="D47" s="5">
        <v>138221.78599999999</v>
      </c>
      <c r="E47" s="5">
        <v>770.89</v>
      </c>
      <c r="F47" s="5">
        <v>2314.6320000000001</v>
      </c>
      <c r="G47" s="5">
        <v>171178.01800000001</v>
      </c>
      <c r="H47" s="5">
        <v>3902.5459999999998</v>
      </c>
      <c r="I47" s="5">
        <v>18.510999999999999</v>
      </c>
      <c r="J47" s="5">
        <v>152.33500000000001</v>
      </c>
      <c r="K47" s="5">
        <v>281.55399999999997</v>
      </c>
      <c r="L47" s="5">
        <v>2.992</v>
      </c>
    </row>
    <row r="48" spans="1:12" x14ac:dyDescent="0.25">
      <c r="A48" s="6">
        <v>1995</v>
      </c>
      <c r="B48" s="5">
        <v>850230.47499999998</v>
      </c>
      <c r="C48" s="5">
        <v>18552.546999999999</v>
      </c>
      <c r="D48" s="5">
        <v>90022.706000000006</v>
      </c>
      <c r="E48" s="5">
        <v>499.13</v>
      </c>
      <c r="F48" s="5">
        <v>2674.4879999999998</v>
      </c>
      <c r="G48" s="5">
        <v>122446.823</v>
      </c>
      <c r="H48" s="5">
        <v>4236.5259999999998</v>
      </c>
      <c r="I48" s="5">
        <v>23.597000000000001</v>
      </c>
      <c r="J48" s="5">
        <v>125.41200000000001</v>
      </c>
      <c r="K48" s="5">
        <v>296.25200000000001</v>
      </c>
      <c r="L48" s="5">
        <v>2.33</v>
      </c>
    </row>
    <row r="49" spans="1:12" x14ac:dyDescent="0.25">
      <c r="A49" s="6">
        <v>1996</v>
      </c>
      <c r="B49" s="5">
        <v>896920.59199999995</v>
      </c>
      <c r="C49" s="5">
        <v>18780.116999999998</v>
      </c>
      <c r="D49" s="5">
        <v>99950.837</v>
      </c>
      <c r="E49" s="5">
        <v>652.72</v>
      </c>
      <c r="F49" s="5">
        <v>2641.7979999999998</v>
      </c>
      <c r="G49" s="5">
        <v>132592.66399999999</v>
      </c>
      <c r="H49" s="5">
        <v>3806.9009999999998</v>
      </c>
      <c r="I49" s="5">
        <v>20.477</v>
      </c>
      <c r="J49" s="5">
        <v>137.86000000000001</v>
      </c>
      <c r="K49" s="5">
        <v>300.41300000000001</v>
      </c>
      <c r="L49" s="5">
        <v>2.2999999999999998</v>
      </c>
    </row>
    <row r="50" spans="1:12" x14ac:dyDescent="0.25">
      <c r="A50" s="6">
        <v>1997</v>
      </c>
      <c r="B50" s="5">
        <v>921363.598</v>
      </c>
      <c r="C50" s="5">
        <v>18988.642</v>
      </c>
      <c r="D50" s="5">
        <v>113668.55499999999</v>
      </c>
      <c r="E50" s="5">
        <v>152.22999999999999</v>
      </c>
      <c r="F50" s="5">
        <v>3371.7759999999998</v>
      </c>
      <c r="G50" s="5">
        <v>149668.307</v>
      </c>
      <c r="H50" s="5">
        <v>4064.8029999999999</v>
      </c>
      <c r="I50" s="5">
        <v>24.099</v>
      </c>
      <c r="J50" s="5">
        <v>136.99199999999999</v>
      </c>
      <c r="K50" s="5">
        <v>308.98099999999999</v>
      </c>
      <c r="L50" s="5">
        <v>0.66900000000000004</v>
      </c>
    </row>
    <row r="51" spans="1:12" x14ac:dyDescent="0.25">
      <c r="A51" s="6">
        <v>1998</v>
      </c>
      <c r="B51" s="5">
        <v>936619.299</v>
      </c>
      <c r="C51" s="5">
        <v>23299.66</v>
      </c>
      <c r="D51" s="5">
        <v>166527.82399999999</v>
      </c>
      <c r="E51" s="5">
        <v>430.68</v>
      </c>
      <c r="F51" s="5">
        <v>4102.07</v>
      </c>
      <c r="G51" s="5">
        <v>210768.514</v>
      </c>
      <c r="H51" s="5">
        <v>4588.2839999999997</v>
      </c>
      <c r="I51" s="5">
        <v>29.08</v>
      </c>
      <c r="J51" s="5">
        <v>136.70699999999999</v>
      </c>
      <c r="K51" s="5">
        <v>307.78899999999999</v>
      </c>
      <c r="L51" s="5">
        <v>1.702</v>
      </c>
    </row>
    <row r="52" spans="1:12" x14ac:dyDescent="0.25">
      <c r="A52" s="6">
        <v>1999</v>
      </c>
      <c r="B52" s="5">
        <v>940921.75699999998</v>
      </c>
      <c r="C52" s="5">
        <v>24057.764999999999</v>
      </c>
      <c r="D52" s="5">
        <v>152492.95499999999</v>
      </c>
      <c r="E52" s="5">
        <v>544.1</v>
      </c>
      <c r="F52" s="5">
        <v>3734.7510000000002</v>
      </c>
      <c r="G52" s="5">
        <v>195768.57500000001</v>
      </c>
      <c r="H52" s="5">
        <v>4819.5309999999999</v>
      </c>
      <c r="I52" s="5">
        <v>18.757999999999999</v>
      </c>
      <c r="J52" s="5">
        <v>138.02600000000001</v>
      </c>
      <c r="K52" s="5">
        <v>315.19799999999998</v>
      </c>
      <c r="L52" s="5">
        <v>1.4610000000000001</v>
      </c>
    </row>
    <row r="53" spans="1:12" x14ac:dyDescent="0.25">
      <c r="A53" s="6">
        <v>2000</v>
      </c>
      <c r="B53" s="5">
        <v>985820.84699999995</v>
      </c>
      <c r="C53" s="5">
        <v>30016.285</v>
      </c>
      <c r="D53" s="5">
        <v>138513.45800000001</v>
      </c>
      <c r="E53" s="5">
        <v>453.7</v>
      </c>
      <c r="F53" s="5">
        <v>3274.9319999999998</v>
      </c>
      <c r="G53" s="5">
        <v>185358.103</v>
      </c>
      <c r="H53" s="5">
        <v>5206.3239999999996</v>
      </c>
      <c r="I53" s="5">
        <v>25.463000000000001</v>
      </c>
      <c r="J53" s="5">
        <v>134.321</v>
      </c>
      <c r="K53" s="5">
        <v>318.43299999999999</v>
      </c>
      <c r="L53" s="5">
        <v>1.327</v>
      </c>
    </row>
    <row r="54" spans="1:12" x14ac:dyDescent="0.25">
      <c r="A54" s="6">
        <v>2001</v>
      </c>
      <c r="B54" s="5">
        <v>964432.93500000006</v>
      </c>
      <c r="C54" s="5">
        <v>29274.332999999999</v>
      </c>
      <c r="D54" s="5">
        <v>159504.209</v>
      </c>
      <c r="E54" s="5">
        <v>376.52</v>
      </c>
      <c r="F54" s="5">
        <v>3427.1489999999999</v>
      </c>
      <c r="G54" s="5">
        <v>206290.807</v>
      </c>
      <c r="H54" s="5">
        <v>5342.3010000000004</v>
      </c>
      <c r="I54" s="5">
        <v>15.292999999999999</v>
      </c>
      <c r="J54" s="5">
        <v>126.402</v>
      </c>
      <c r="K54" s="5">
        <v>210.73599999999999</v>
      </c>
      <c r="L54" s="5">
        <v>113.304</v>
      </c>
    </row>
    <row r="55" spans="1:12" x14ac:dyDescent="0.25">
      <c r="A55" s="6">
        <v>2002</v>
      </c>
      <c r="B55" s="5">
        <v>977506.71200000006</v>
      </c>
      <c r="C55" s="5">
        <v>21876.335999999999</v>
      </c>
      <c r="D55" s="5">
        <v>104773.41099999999</v>
      </c>
      <c r="E55" s="5">
        <v>1266.5029999999999</v>
      </c>
      <c r="F55" s="5">
        <v>5815.9489999999996</v>
      </c>
      <c r="G55" s="5">
        <v>156995.995</v>
      </c>
      <c r="H55" s="5">
        <v>5671.8969999999999</v>
      </c>
      <c r="I55" s="5">
        <v>32.942999999999998</v>
      </c>
      <c r="J55" s="5">
        <v>150.19200000000001</v>
      </c>
      <c r="K55" s="5">
        <v>229.78200000000001</v>
      </c>
      <c r="L55" s="5">
        <v>142.721</v>
      </c>
    </row>
    <row r="56" spans="1:12" x14ac:dyDescent="0.25">
      <c r="A56" s="6">
        <v>2003</v>
      </c>
      <c r="B56" s="5">
        <v>1005116.159</v>
      </c>
      <c r="C56" s="5">
        <v>27631.744999999999</v>
      </c>
      <c r="D56" s="5">
        <v>138279.49900000001</v>
      </c>
      <c r="E56" s="5">
        <v>2025.577</v>
      </c>
      <c r="F56" s="5">
        <v>5799.0259999999998</v>
      </c>
      <c r="G56" s="5">
        <v>196931.951</v>
      </c>
      <c r="H56" s="5">
        <v>5135.2150000000001</v>
      </c>
      <c r="I56" s="5">
        <v>41.165999999999997</v>
      </c>
      <c r="J56" s="5">
        <v>167.28700000000001</v>
      </c>
      <c r="K56" s="5">
        <v>229.88200000000001</v>
      </c>
      <c r="L56" s="5">
        <v>140.327</v>
      </c>
    </row>
    <row r="57" spans="1:12" x14ac:dyDescent="0.25">
      <c r="A57" s="6">
        <v>2004</v>
      </c>
      <c r="B57" s="5">
        <v>1016268.012</v>
      </c>
      <c r="C57" s="5">
        <v>19106.974999999999</v>
      </c>
      <c r="D57" s="5">
        <v>139815.85200000001</v>
      </c>
      <c r="E57" s="5">
        <v>2713.201</v>
      </c>
      <c r="F57" s="5">
        <v>7372.2969999999996</v>
      </c>
      <c r="G57" s="5">
        <v>198497.51300000001</v>
      </c>
      <c r="H57" s="5">
        <v>5463.7629999999999</v>
      </c>
      <c r="I57" s="5">
        <v>58.280999999999999</v>
      </c>
      <c r="J57" s="5">
        <v>165.18899999999999</v>
      </c>
      <c r="K57" s="5">
        <v>222.87700000000001</v>
      </c>
      <c r="L57" s="5">
        <v>138.221</v>
      </c>
    </row>
    <row r="58" spans="1:12" x14ac:dyDescent="0.25">
      <c r="A58" s="6">
        <v>2005</v>
      </c>
      <c r="B58" s="5">
        <v>1037484.561</v>
      </c>
      <c r="C58" s="5">
        <v>19675.188999999998</v>
      </c>
      <c r="D58" s="5">
        <v>139408.64300000001</v>
      </c>
      <c r="E58" s="5">
        <v>2685.319</v>
      </c>
      <c r="F58" s="5">
        <v>8082.9589999999998</v>
      </c>
      <c r="G58" s="5">
        <v>202183.94500000001</v>
      </c>
      <c r="H58" s="5">
        <v>5869.1450000000004</v>
      </c>
      <c r="I58" s="5">
        <v>83.992999999999995</v>
      </c>
      <c r="J58" s="5">
        <v>184.97300000000001</v>
      </c>
      <c r="K58" s="5">
        <v>220.72200000000001</v>
      </c>
      <c r="L58" s="5">
        <v>123.114</v>
      </c>
    </row>
    <row r="59" spans="1:12" x14ac:dyDescent="0.25">
      <c r="A59" s="6">
        <v>2006</v>
      </c>
      <c r="B59" s="5">
        <v>1026636.031</v>
      </c>
      <c r="C59" s="5">
        <v>12646.481</v>
      </c>
      <c r="D59" s="5">
        <v>57344.894999999997</v>
      </c>
      <c r="E59" s="5">
        <v>1869.8309999999999</v>
      </c>
      <c r="F59" s="5">
        <v>7100.6610000000001</v>
      </c>
      <c r="G59" s="5">
        <v>107364.512</v>
      </c>
      <c r="H59" s="5">
        <v>6222.1</v>
      </c>
      <c r="I59" s="5">
        <v>64.543000000000006</v>
      </c>
      <c r="J59" s="5">
        <v>181.815</v>
      </c>
      <c r="K59" s="5">
        <v>230.667</v>
      </c>
      <c r="L59" s="5">
        <v>124.789</v>
      </c>
    </row>
    <row r="60" spans="1:12" x14ac:dyDescent="0.25">
      <c r="A60" s="6">
        <v>2007</v>
      </c>
      <c r="B60" s="5">
        <v>1045141.487</v>
      </c>
      <c r="C60" s="5">
        <v>15326.768</v>
      </c>
      <c r="D60" s="5">
        <v>63086.324999999997</v>
      </c>
      <c r="E60" s="5">
        <v>2593.527</v>
      </c>
      <c r="F60" s="5">
        <v>5684.8050000000003</v>
      </c>
      <c r="G60" s="5">
        <v>109430.645</v>
      </c>
      <c r="H60" s="5">
        <v>6841.4080000000004</v>
      </c>
      <c r="I60" s="5">
        <v>61.396999999999998</v>
      </c>
      <c r="J60" s="5">
        <v>185.95599999999999</v>
      </c>
      <c r="K60" s="5">
        <v>237.49199999999999</v>
      </c>
      <c r="L60" s="5">
        <v>124.066</v>
      </c>
    </row>
    <row r="61" spans="1:12" x14ac:dyDescent="0.25">
      <c r="A61" s="6">
        <v>2008</v>
      </c>
      <c r="B61" s="5">
        <v>1040580.089</v>
      </c>
      <c r="C61" s="5">
        <v>12547.321</v>
      </c>
      <c r="D61" s="5">
        <v>38240.923000000003</v>
      </c>
      <c r="E61" s="5">
        <v>2669.9879999999998</v>
      </c>
      <c r="F61" s="5">
        <v>5119.46</v>
      </c>
      <c r="G61" s="5">
        <v>79055.532000000007</v>
      </c>
      <c r="H61" s="5">
        <v>6668.3789999999999</v>
      </c>
      <c r="I61" s="5">
        <v>61.249000000000002</v>
      </c>
      <c r="J61" s="5">
        <v>177.34800000000001</v>
      </c>
      <c r="K61" s="5">
        <v>257.92599999999999</v>
      </c>
      <c r="L61" s="5">
        <v>130.66</v>
      </c>
    </row>
    <row r="62" spans="1:12" x14ac:dyDescent="0.25">
      <c r="A62" s="6">
        <v>2009</v>
      </c>
      <c r="B62" s="5">
        <v>933626.951</v>
      </c>
      <c r="C62" s="5">
        <v>12034.991</v>
      </c>
      <c r="D62" s="5">
        <v>28782.422999999999</v>
      </c>
      <c r="E62" s="5">
        <v>2209.875</v>
      </c>
      <c r="F62" s="5">
        <v>4610.6589999999997</v>
      </c>
      <c r="G62" s="5">
        <v>66080.584000000003</v>
      </c>
      <c r="H62" s="5">
        <v>6872.5330000000004</v>
      </c>
      <c r="I62" s="5">
        <v>55.137</v>
      </c>
      <c r="J62" s="5">
        <v>180.04599999999999</v>
      </c>
      <c r="K62" s="5">
        <v>260.96600000000001</v>
      </c>
      <c r="L62" s="5">
        <v>123.595</v>
      </c>
    </row>
    <row r="63" spans="1:12" x14ac:dyDescent="0.25">
      <c r="A63" s="6">
        <v>2010</v>
      </c>
      <c r="B63" s="5">
        <v>975052.49</v>
      </c>
      <c r="C63" s="5">
        <v>13790.022000000001</v>
      </c>
      <c r="D63" s="5">
        <v>24503.223999999998</v>
      </c>
      <c r="E63" s="5">
        <v>1877.296</v>
      </c>
      <c r="F63" s="5">
        <v>4776.8670000000002</v>
      </c>
      <c r="G63" s="5">
        <v>64054.877</v>
      </c>
      <c r="H63" s="5">
        <v>7387.1840000000002</v>
      </c>
      <c r="I63" s="5">
        <v>52.2</v>
      </c>
      <c r="J63" s="5">
        <v>195.59700000000001</v>
      </c>
      <c r="K63" s="5">
        <v>263.77499999999998</v>
      </c>
      <c r="L63" s="5">
        <v>123.83199999999999</v>
      </c>
    </row>
    <row r="64" spans="1:12" x14ac:dyDescent="0.25">
      <c r="A64" s="6">
        <v>2011</v>
      </c>
      <c r="B64" s="5">
        <v>932484.08499999996</v>
      </c>
      <c r="C64" s="5">
        <v>11020.659</v>
      </c>
      <c r="D64" s="5">
        <v>14802.791999999999</v>
      </c>
      <c r="E64" s="5">
        <v>1657.816</v>
      </c>
      <c r="F64" s="5">
        <v>4837.2240000000002</v>
      </c>
      <c r="G64" s="5">
        <v>51667.387000000002</v>
      </c>
      <c r="H64" s="5">
        <v>7573.8630000000003</v>
      </c>
      <c r="I64" s="5">
        <v>50.338000000000001</v>
      </c>
      <c r="J64" s="5">
        <v>182.15899999999999</v>
      </c>
      <c r="K64" s="5">
        <v>254.56800000000001</v>
      </c>
      <c r="L64" s="5">
        <v>142.61500000000001</v>
      </c>
    </row>
    <row r="65" spans="1:12" x14ac:dyDescent="0.25">
      <c r="A65" s="6">
        <v>2012</v>
      </c>
      <c r="B65" s="5">
        <v>823551.49100000004</v>
      </c>
      <c r="C65" s="5">
        <v>9080.4889999999996</v>
      </c>
      <c r="D65" s="5">
        <v>12202.972</v>
      </c>
      <c r="E65" s="5">
        <v>1339.17</v>
      </c>
      <c r="F65" s="5">
        <v>2974.4380000000001</v>
      </c>
      <c r="G65" s="5">
        <v>37494.821000000004</v>
      </c>
      <c r="H65" s="5">
        <v>9110.7929999999997</v>
      </c>
      <c r="I65" s="5">
        <v>53.698</v>
      </c>
      <c r="J65" s="5">
        <v>190.191</v>
      </c>
      <c r="K65" s="5">
        <v>262.45299999999997</v>
      </c>
      <c r="L65" s="5">
        <v>142.66300000000001</v>
      </c>
    </row>
    <row r="66" spans="1:12" x14ac:dyDescent="0.25">
      <c r="A66" s="6">
        <v>2013</v>
      </c>
      <c r="B66" s="5">
        <v>857961.77300000004</v>
      </c>
      <c r="C66" s="5">
        <v>9598.1630000000005</v>
      </c>
      <c r="D66" s="5">
        <v>12283.34</v>
      </c>
      <c r="E66" s="5">
        <v>1489.4090000000001</v>
      </c>
      <c r="F66" s="5">
        <v>4284.5829999999996</v>
      </c>
      <c r="G66" s="5">
        <v>44793.826999999997</v>
      </c>
      <c r="H66" s="5">
        <v>8190.7560000000003</v>
      </c>
      <c r="I66" s="5">
        <v>59.704999999999998</v>
      </c>
      <c r="J66" s="5">
        <v>207.42599999999999</v>
      </c>
      <c r="K66" s="5">
        <v>262.185</v>
      </c>
      <c r="L66" s="5">
        <v>138.77099999999999</v>
      </c>
    </row>
    <row r="67" spans="1:12" x14ac:dyDescent="0.25">
      <c r="A67" s="6">
        <v>2014</v>
      </c>
      <c r="B67" s="5">
        <v>851601.85900000005</v>
      </c>
      <c r="C67" s="5">
        <v>14234.553</v>
      </c>
      <c r="D67" s="5">
        <v>15132.454</v>
      </c>
      <c r="E67" s="5">
        <v>2207.826</v>
      </c>
      <c r="F67" s="5">
        <v>4132.0290000000005</v>
      </c>
      <c r="G67" s="5">
        <v>52234.981</v>
      </c>
      <c r="H67" s="5">
        <v>8145.982</v>
      </c>
      <c r="I67" s="5">
        <v>43.607999999999997</v>
      </c>
      <c r="J67" s="5">
        <v>251.25299999999999</v>
      </c>
      <c r="K67" s="5">
        <v>278.89</v>
      </c>
      <c r="L67" s="5">
        <v>136.80199999999999</v>
      </c>
    </row>
    <row r="68" spans="1:12" x14ac:dyDescent="0.25">
      <c r="A68" s="6">
        <v>2015</v>
      </c>
      <c r="B68" s="5">
        <v>738444.08299999998</v>
      </c>
      <c r="C68" s="5">
        <v>12192.558999999999</v>
      </c>
      <c r="D68" s="5">
        <v>14929.362999999999</v>
      </c>
      <c r="E68" s="5">
        <v>2130.92</v>
      </c>
      <c r="F68" s="5">
        <v>3906.8380000000002</v>
      </c>
      <c r="G68" s="5">
        <v>48787.033000000003</v>
      </c>
      <c r="H68" s="5">
        <v>9613.3700000000008</v>
      </c>
      <c r="I68" s="5">
        <v>43.896999999999998</v>
      </c>
      <c r="J68" s="5">
        <v>243.857</v>
      </c>
      <c r="K68" s="5">
        <v>281.02199999999999</v>
      </c>
      <c r="L68" s="5">
        <v>136.26900000000001</v>
      </c>
    </row>
    <row r="69" spans="1:12" x14ac:dyDescent="0.25">
      <c r="A69" s="6">
        <v>2016</v>
      </c>
      <c r="B69" s="5">
        <v>678554.48600000003</v>
      </c>
      <c r="C69" s="5">
        <v>9510.1579999999994</v>
      </c>
      <c r="D69" s="5">
        <v>11242.249</v>
      </c>
      <c r="E69" s="5">
        <v>1322.123</v>
      </c>
      <c r="F69" s="5">
        <v>4137.68</v>
      </c>
      <c r="G69" s="5">
        <v>42762.928</v>
      </c>
      <c r="H69" s="5">
        <v>9985.27</v>
      </c>
      <c r="I69" s="5">
        <v>44.817</v>
      </c>
      <c r="J69" s="5">
        <v>224.40700000000001</v>
      </c>
      <c r="K69" s="5">
        <v>280.66199999999998</v>
      </c>
      <c r="L69" s="5">
        <v>138.82599999999999</v>
      </c>
    </row>
    <row r="70" spans="1:12" x14ac:dyDescent="0.25">
      <c r="A70" s="6">
        <v>2017</v>
      </c>
      <c r="B70" s="5">
        <v>664993.05299999996</v>
      </c>
      <c r="C70" s="5">
        <v>9481.2029999999995</v>
      </c>
      <c r="D70" s="5">
        <v>10464.172</v>
      </c>
      <c r="E70" s="5">
        <v>1375.203</v>
      </c>
      <c r="F70" s="5">
        <v>3399.4580000000001</v>
      </c>
      <c r="G70" s="5">
        <v>38317.868000000002</v>
      </c>
      <c r="H70" s="5">
        <v>9265.5650000000005</v>
      </c>
      <c r="I70" s="5">
        <v>46.167000000000002</v>
      </c>
      <c r="J70" s="5">
        <v>229.32400000000001</v>
      </c>
      <c r="K70" s="5">
        <v>280.21699999999998</v>
      </c>
      <c r="L70" s="5">
        <v>132.464</v>
      </c>
    </row>
    <row r="71" spans="1:12" x14ac:dyDescent="0.25">
      <c r="A71" s="6">
        <v>2018</v>
      </c>
      <c r="B71" s="5">
        <v>637216.87</v>
      </c>
      <c r="C71" s="5">
        <v>13966.91</v>
      </c>
      <c r="D71" s="5">
        <v>12446.482</v>
      </c>
      <c r="E71" s="5">
        <v>1854.6289999999999</v>
      </c>
      <c r="F71" s="5">
        <v>3548.9430000000002</v>
      </c>
      <c r="G71" s="5">
        <v>46012.735999999997</v>
      </c>
      <c r="H71" s="5">
        <v>10599.311</v>
      </c>
      <c r="I71" s="5">
        <v>47.265000000000001</v>
      </c>
      <c r="J71" s="5">
        <v>221.06299999999999</v>
      </c>
      <c r="K71" s="5">
        <v>275.02100000000002</v>
      </c>
      <c r="L71" s="5">
        <v>136.27500000000001</v>
      </c>
    </row>
    <row r="72" spans="1:12" x14ac:dyDescent="0.25">
      <c r="A72" s="6">
        <v>2019</v>
      </c>
      <c r="B72" s="5">
        <v>538605.6</v>
      </c>
      <c r="C72" s="5">
        <v>9336.1880000000001</v>
      </c>
      <c r="D72" s="5">
        <v>9351.6190000000006</v>
      </c>
      <c r="E72" s="5">
        <v>1749.8240000000001</v>
      </c>
      <c r="F72" s="5">
        <v>2654.7779999999998</v>
      </c>
      <c r="G72" s="5">
        <v>33711.521000000001</v>
      </c>
      <c r="H72" s="5">
        <v>11299.352999999999</v>
      </c>
      <c r="I72" s="5">
        <v>47.209000000000003</v>
      </c>
      <c r="J72" s="5">
        <v>200.524</v>
      </c>
      <c r="K72" s="5">
        <v>247.613</v>
      </c>
      <c r="L72" s="5">
        <v>144.98699999999999</v>
      </c>
    </row>
    <row r="73" spans="1:12" x14ac:dyDescent="0.25">
      <c r="A73" s="6">
        <v>2020</v>
      </c>
      <c r="B73" s="5">
        <v>435826.84899999999</v>
      </c>
      <c r="C73" s="5">
        <v>7673.2</v>
      </c>
      <c r="D73" s="5">
        <v>8381.7469999999994</v>
      </c>
      <c r="E73" s="5">
        <v>1542.932</v>
      </c>
      <c r="F73" s="5">
        <v>3057.4110000000001</v>
      </c>
      <c r="G73" s="5">
        <v>32884.934000000001</v>
      </c>
      <c r="H73" s="5">
        <v>11631.723</v>
      </c>
      <c r="I73" s="5">
        <v>39.844000000000001</v>
      </c>
      <c r="J73" s="5">
        <v>185.374</v>
      </c>
      <c r="K73" s="5">
        <v>242.19900000000001</v>
      </c>
      <c r="L73" s="5">
        <v>144.02199999999999</v>
      </c>
    </row>
    <row r="74" spans="1:12" x14ac:dyDescent="0.25">
      <c r="A74" s="6">
        <v>2021</v>
      </c>
      <c r="B74" s="5">
        <v>501434.54499999998</v>
      </c>
      <c r="C74" s="5">
        <v>10358.981</v>
      </c>
      <c r="D74" s="5">
        <v>9114.5619999999999</v>
      </c>
      <c r="E74" s="5">
        <v>1835.3530000000001</v>
      </c>
      <c r="F74" s="5">
        <v>3075.373</v>
      </c>
      <c r="G74" s="5">
        <v>36685.760999999999</v>
      </c>
      <c r="H74" s="5">
        <v>11228.587</v>
      </c>
      <c r="I74" s="5">
        <v>39.768000000000001</v>
      </c>
      <c r="J74" s="5">
        <v>196.74600000000001</v>
      </c>
      <c r="K74" s="5">
        <v>229.465</v>
      </c>
      <c r="L74" s="5">
        <v>134.035</v>
      </c>
    </row>
    <row r="75" spans="1:12" x14ac:dyDescent="0.25">
      <c r="A75" s="6">
        <v>2022</v>
      </c>
      <c r="B75" s="5">
        <v>472833.70500000002</v>
      </c>
      <c r="C75" s="5">
        <v>14462.511</v>
      </c>
      <c r="D75" s="5">
        <v>12030.55</v>
      </c>
      <c r="E75" s="5">
        <v>1864.0440000000001</v>
      </c>
      <c r="F75" s="5">
        <v>2964.7730000000001</v>
      </c>
      <c r="G75" s="5">
        <v>43180.97</v>
      </c>
      <c r="H75" s="5">
        <v>12091.545</v>
      </c>
      <c r="I75" s="5">
        <v>39.347000000000001</v>
      </c>
      <c r="J75" s="5">
        <v>197.691</v>
      </c>
      <c r="K75" s="5">
        <v>176.49</v>
      </c>
      <c r="L75" s="5">
        <v>80.503</v>
      </c>
    </row>
    <row r="76" spans="1:12" x14ac:dyDescent="0.25">
      <c r="A76" s="6">
        <v>2023</v>
      </c>
      <c r="B76" s="5">
        <v>387205.30499999999</v>
      </c>
      <c r="C76" s="5">
        <v>9164.8520000000008</v>
      </c>
      <c r="D76" s="5">
        <v>10201.949000000001</v>
      </c>
      <c r="E76" s="5">
        <v>1647.1790000000001</v>
      </c>
      <c r="F76" s="5">
        <v>2045.3910000000001</v>
      </c>
      <c r="G76" s="5">
        <v>31240.935000000001</v>
      </c>
      <c r="H76" s="5">
        <v>12940.207</v>
      </c>
      <c r="I76" s="5">
        <v>40.472000000000001</v>
      </c>
      <c r="J76" s="5">
        <v>174.072</v>
      </c>
      <c r="K76" s="5">
        <v>168.24100000000001</v>
      </c>
      <c r="L76" s="5">
        <v>80.090999999999994</v>
      </c>
    </row>
    <row r="79" spans="1:12" ht="75" x14ac:dyDescent="0.25">
      <c r="A79" s="7" t="s">
        <v>7</v>
      </c>
      <c r="B79" s="7" t="s">
        <v>45</v>
      </c>
      <c r="C79" s="7" t="s">
        <v>46</v>
      </c>
      <c r="D79" s="7" t="s">
        <v>47</v>
      </c>
      <c r="E79" s="7" t="s">
        <v>48</v>
      </c>
      <c r="F79" s="7" t="s">
        <v>49</v>
      </c>
      <c r="G79" s="7" t="s">
        <v>50</v>
      </c>
      <c r="H79" s="7" t="s">
        <v>40</v>
      </c>
      <c r="I79" s="7" t="s">
        <v>41</v>
      </c>
      <c r="J79" s="7" t="s">
        <v>42</v>
      </c>
      <c r="K79" s="7" t="s">
        <v>43</v>
      </c>
      <c r="L79" s="7" t="s">
        <v>44</v>
      </c>
    </row>
    <row r="80" spans="1:12" x14ac:dyDescent="0.25">
      <c r="A80" s="6">
        <v>1949</v>
      </c>
      <c r="B80">
        <f>IF(B2&lt;&gt;"",B2*1000,"")</f>
        <v>83963420</v>
      </c>
      <c r="C80">
        <f t="shared" ref="C80:G80" si="0">IF(C2&lt;&gt;"",C2*1000,"")</f>
        <v>4767000</v>
      </c>
      <c r="D80">
        <f t="shared" si="0"/>
        <v>61534000</v>
      </c>
      <c r="E80" t="str">
        <f t="shared" si="0"/>
        <v/>
      </c>
      <c r="F80" t="str">
        <f t="shared" si="0"/>
        <v/>
      </c>
      <c r="G80">
        <f t="shared" si="0"/>
        <v>66301000</v>
      </c>
      <c r="H80">
        <f>IF(H2&lt;&gt;"",H2,"")</f>
        <v>550.12099999999998</v>
      </c>
      <c r="I80" t="str">
        <f>IF(I2&lt;&gt;"",I2,"")</f>
        <v/>
      </c>
      <c r="J80">
        <f t="shared" ref="J80:L80" si="1">IF(J2&lt;&gt;"",J2,"")</f>
        <v>5.8029999999999999</v>
      </c>
      <c r="K80" t="str">
        <f t="shared" si="1"/>
        <v/>
      </c>
      <c r="L80" t="str">
        <f t="shared" si="1"/>
        <v/>
      </c>
    </row>
    <row r="81" spans="1:12" x14ac:dyDescent="0.25">
      <c r="A81" s="6">
        <v>1950</v>
      </c>
      <c r="B81">
        <f t="shared" ref="B81:G81" si="2">IF(B3&lt;&gt;"",B3*1000,"")</f>
        <v>91870770</v>
      </c>
      <c r="C81">
        <f t="shared" si="2"/>
        <v>5423000</v>
      </c>
      <c r="D81">
        <f t="shared" si="2"/>
        <v>69998000</v>
      </c>
      <c r="E81" t="str">
        <f t="shared" si="2"/>
        <v/>
      </c>
      <c r="F81" t="str">
        <f t="shared" si="2"/>
        <v/>
      </c>
      <c r="G81">
        <f t="shared" si="2"/>
        <v>75421000</v>
      </c>
      <c r="H81">
        <f t="shared" ref="H81:L144" si="3">IF(H3&lt;&gt;"",H3,"")</f>
        <v>628.91899999999998</v>
      </c>
      <c r="I81" t="str">
        <f t="shared" si="3"/>
        <v/>
      </c>
      <c r="J81">
        <f t="shared" si="3"/>
        <v>5.4660000000000002</v>
      </c>
      <c r="K81" t="str">
        <f t="shared" si="3"/>
        <v/>
      </c>
      <c r="L81" t="str">
        <f t="shared" si="3"/>
        <v/>
      </c>
    </row>
    <row r="82" spans="1:12" x14ac:dyDescent="0.25">
      <c r="A82" s="6">
        <v>1951</v>
      </c>
      <c r="B82">
        <f t="shared" ref="B82:G82" si="4">IF(B4&lt;&gt;"",B4*1000,"")</f>
        <v>105768006</v>
      </c>
      <c r="C82">
        <f t="shared" si="4"/>
        <v>4598000</v>
      </c>
      <c r="D82">
        <f t="shared" si="4"/>
        <v>59347000</v>
      </c>
      <c r="E82" t="str">
        <f t="shared" si="4"/>
        <v/>
      </c>
      <c r="F82" t="str">
        <f t="shared" si="4"/>
        <v/>
      </c>
      <c r="G82">
        <f t="shared" si="4"/>
        <v>63945000</v>
      </c>
      <c r="H82">
        <f t="shared" si="3"/>
        <v>763.89800000000002</v>
      </c>
      <c r="I82" t="str">
        <f t="shared" si="3"/>
        <v/>
      </c>
      <c r="J82">
        <f t="shared" si="3"/>
        <v>5.3310000000000004</v>
      </c>
      <c r="K82" t="str">
        <f t="shared" si="3"/>
        <v/>
      </c>
      <c r="L82" t="str">
        <f t="shared" si="3"/>
        <v/>
      </c>
    </row>
    <row r="83" spans="1:12" x14ac:dyDescent="0.25">
      <c r="A83" s="6">
        <v>1952</v>
      </c>
      <c r="B83">
        <f t="shared" ref="B83:G83" si="5">IF(B5&lt;&gt;"",B5*1000,"")</f>
        <v>107071241</v>
      </c>
      <c r="C83">
        <f t="shared" si="5"/>
        <v>4833000</v>
      </c>
      <c r="D83">
        <f t="shared" si="5"/>
        <v>62385000</v>
      </c>
      <c r="E83" t="str">
        <f t="shared" si="5"/>
        <v/>
      </c>
      <c r="F83" t="str">
        <f t="shared" si="5"/>
        <v/>
      </c>
      <c r="G83">
        <f t="shared" si="5"/>
        <v>67218000</v>
      </c>
      <c r="H83">
        <f t="shared" si="3"/>
        <v>910.11699999999996</v>
      </c>
      <c r="I83" t="str">
        <f t="shared" si="3"/>
        <v/>
      </c>
      <c r="J83">
        <f t="shared" si="3"/>
        <v>6.4349999999999996</v>
      </c>
      <c r="K83" t="str">
        <f t="shared" si="3"/>
        <v/>
      </c>
      <c r="L83" t="str">
        <f t="shared" si="3"/>
        <v/>
      </c>
    </row>
    <row r="84" spans="1:12" x14ac:dyDescent="0.25">
      <c r="A84" s="6">
        <v>1953</v>
      </c>
      <c r="B84">
        <f t="shared" ref="B84:G84" si="6">IF(B6&lt;&gt;"",B6*1000,"")</f>
        <v>115897204</v>
      </c>
      <c r="C84">
        <f t="shared" si="6"/>
        <v>5913000</v>
      </c>
      <c r="D84">
        <f t="shared" si="6"/>
        <v>76325000</v>
      </c>
      <c r="E84" t="str">
        <f t="shared" si="6"/>
        <v/>
      </c>
      <c r="F84" t="str">
        <f t="shared" si="6"/>
        <v/>
      </c>
      <c r="G84">
        <f t="shared" si="6"/>
        <v>82238000</v>
      </c>
      <c r="H84">
        <f t="shared" si="3"/>
        <v>1034.2719999999999</v>
      </c>
      <c r="I84" t="str">
        <f t="shared" si="3"/>
        <v/>
      </c>
      <c r="J84">
        <f t="shared" si="3"/>
        <v>5.0190000000000001</v>
      </c>
      <c r="K84" t="str">
        <f t="shared" si="3"/>
        <v/>
      </c>
      <c r="L84" t="str">
        <f t="shared" si="3"/>
        <v/>
      </c>
    </row>
    <row r="85" spans="1:12" x14ac:dyDescent="0.25">
      <c r="A85" s="6">
        <v>1954</v>
      </c>
      <c r="B85">
        <f t="shared" ref="B85:G85" si="7">IF(B7&lt;&gt;"",B7*1000,"")</f>
        <v>118384671</v>
      </c>
      <c r="C85">
        <f t="shared" si="7"/>
        <v>4799000</v>
      </c>
      <c r="D85">
        <f t="shared" si="7"/>
        <v>61946000</v>
      </c>
      <c r="E85" t="str">
        <f t="shared" si="7"/>
        <v/>
      </c>
      <c r="F85" t="str">
        <f t="shared" si="7"/>
        <v/>
      </c>
      <c r="G85">
        <f t="shared" si="7"/>
        <v>66745000</v>
      </c>
      <c r="H85">
        <f t="shared" si="3"/>
        <v>1165.498</v>
      </c>
      <c r="I85" t="str">
        <f t="shared" si="3"/>
        <v/>
      </c>
      <c r="J85">
        <f t="shared" si="3"/>
        <v>3.2090000000000001</v>
      </c>
      <c r="K85" t="str">
        <f t="shared" si="3"/>
        <v/>
      </c>
      <c r="L85" t="str">
        <f t="shared" si="3"/>
        <v/>
      </c>
    </row>
    <row r="86" spans="1:12" x14ac:dyDescent="0.25">
      <c r="A86" s="6">
        <v>1955</v>
      </c>
      <c r="B86">
        <f t="shared" ref="B86:G86" si="8">IF(B8&lt;&gt;"",B8*1000,"")</f>
        <v>143759195</v>
      </c>
      <c r="C86">
        <f t="shared" si="8"/>
        <v>5412000</v>
      </c>
      <c r="D86">
        <f t="shared" si="8"/>
        <v>69862000</v>
      </c>
      <c r="E86" t="str">
        <f t="shared" si="8"/>
        <v/>
      </c>
      <c r="F86" t="str">
        <f t="shared" si="8"/>
        <v/>
      </c>
      <c r="G86">
        <f t="shared" si="8"/>
        <v>75274000</v>
      </c>
      <c r="H86">
        <f t="shared" si="3"/>
        <v>1153.28</v>
      </c>
      <c r="I86" t="str">
        <f t="shared" si="3"/>
        <v/>
      </c>
      <c r="J86">
        <f t="shared" si="3"/>
        <v>3.234</v>
      </c>
      <c r="K86" t="str">
        <f t="shared" si="3"/>
        <v/>
      </c>
      <c r="L86" t="str">
        <f t="shared" si="3"/>
        <v/>
      </c>
    </row>
    <row r="87" spans="1:12" x14ac:dyDescent="0.25">
      <c r="A87" s="6">
        <v>1956</v>
      </c>
      <c r="B87">
        <f t="shared" ref="B87:G87" si="9">IF(B9&lt;&gt;"",B9*1000,"")</f>
        <v>158278996</v>
      </c>
      <c r="C87">
        <f t="shared" si="9"/>
        <v>5228000</v>
      </c>
      <c r="D87">
        <f t="shared" si="9"/>
        <v>67483000</v>
      </c>
      <c r="E87" t="str">
        <f t="shared" si="9"/>
        <v/>
      </c>
      <c r="F87" t="str">
        <f t="shared" si="9"/>
        <v/>
      </c>
      <c r="G87">
        <f t="shared" si="9"/>
        <v>72711000</v>
      </c>
      <c r="H87">
        <f t="shared" si="3"/>
        <v>1239.3109999999999</v>
      </c>
      <c r="I87" t="str">
        <f t="shared" si="3"/>
        <v/>
      </c>
      <c r="J87">
        <f t="shared" si="3"/>
        <v>1.738</v>
      </c>
      <c r="K87" t="str">
        <f t="shared" si="3"/>
        <v/>
      </c>
      <c r="L87" t="str">
        <f t="shared" si="3"/>
        <v/>
      </c>
    </row>
    <row r="88" spans="1:12" x14ac:dyDescent="0.25">
      <c r="A88" s="6">
        <v>1957</v>
      </c>
      <c r="B88">
        <f t="shared" ref="B88:G88" si="10">IF(B10&lt;&gt;"",B10*1000,"")</f>
        <v>160769232</v>
      </c>
      <c r="C88">
        <f t="shared" si="10"/>
        <v>5730000</v>
      </c>
      <c r="D88">
        <f t="shared" si="10"/>
        <v>73963000</v>
      </c>
      <c r="E88" t="str">
        <f t="shared" si="10"/>
        <v/>
      </c>
      <c r="F88" t="str">
        <f t="shared" si="10"/>
        <v/>
      </c>
      <c r="G88">
        <f t="shared" si="10"/>
        <v>79693000</v>
      </c>
      <c r="H88">
        <f t="shared" si="3"/>
        <v>1336.1410000000001</v>
      </c>
      <c r="I88" t="str">
        <f t="shared" si="3"/>
        <v/>
      </c>
      <c r="J88">
        <f t="shared" si="3"/>
        <v>2.008</v>
      </c>
      <c r="K88" t="str">
        <f t="shared" si="3"/>
        <v/>
      </c>
      <c r="L88" t="str">
        <f t="shared" si="3"/>
        <v/>
      </c>
    </row>
    <row r="89" spans="1:12" x14ac:dyDescent="0.25">
      <c r="A89" s="6">
        <v>1958</v>
      </c>
      <c r="B89">
        <f t="shared" ref="B89:G89" si="11">IF(B11&lt;&gt;"",B11*1000,"")</f>
        <v>155724170</v>
      </c>
      <c r="C89">
        <f t="shared" si="11"/>
        <v>5584000</v>
      </c>
      <c r="D89">
        <f t="shared" si="11"/>
        <v>72083000</v>
      </c>
      <c r="E89" t="str">
        <f t="shared" si="11"/>
        <v/>
      </c>
      <c r="F89" t="str">
        <f t="shared" si="11"/>
        <v/>
      </c>
      <c r="G89">
        <f t="shared" si="11"/>
        <v>77667000</v>
      </c>
      <c r="H89">
        <f t="shared" si="3"/>
        <v>1372.8530000000001</v>
      </c>
      <c r="I89" t="str">
        <f t="shared" si="3"/>
        <v/>
      </c>
      <c r="J89">
        <f t="shared" si="3"/>
        <v>1.94</v>
      </c>
      <c r="K89" t="str">
        <f t="shared" si="3"/>
        <v/>
      </c>
      <c r="L89" t="str">
        <f t="shared" si="3"/>
        <v/>
      </c>
    </row>
    <row r="90" spans="1:12" x14ac:dyDescent="0.25">
      <c r="A90" s="6">
        <v>1959</v>
      </c>
      <c r="B90">
        <f t="shared" ref="B90:G90" si="12">IF(B12&lt;&gt;"",B12*1000,"")</f>
        <v>168423221</v>
      </c>
      <c r="C90">
        <f t="shared" si="12"/>
        <v>6346000</v>
      </c>
      <c r="D90">
        <f t="shared" si="12"/>
        <v>81917000</v>
      </c>
      <c r="E90" t="str">
        <f t="shared" si="12"/>
        <v/>
      </c>
      <c r="F90" t="str">
        <f t="shared" si="12"/>
        <v/>
      </c>
      <c r="G90">
        <f t="shared" si="12"/>
        <v>88263000</v>
      </c>
      <c r="H90">
        <f t="shared" si="3"/>
        <v>1628.509</v>
      </c>
      <c r="I90" t="str">
        <f t="shared" si="3"/>
        <v/>
      </c>
      <c r="J90">
        <f t="shared" si="3"/>
        <v>1.677</v>
      </c>
      <c r="K90" t="str">
        <f t="shared" si="3"/>
        <v/>
      </c>
      <c r="L90" t="str">
        <f t="shared" si="3"/>
        <v/>
      </c>
    </row>
    <row r="91" spans="1:12" x14ac:dyDescent="0.25">
      <c r="A91" s="6">
        <v>1960</v>
      </c>
      <c r="B91">
        <f t="shared" ref="B91:G91" si="13">IF(B13&lt;&gt;"",B13*1000,"")</f>
        <v>176685359</v>
      </c>
      <c r="C91">
        <f t="shared" si="13"/>
        <v>3823751</v>
      </c>
      <c r="D91">
        <f t="shared" si="13"/>
        <v>84371237</v>
      </c>
      <c r="E91" t="str">
        <f t="shared" si="13"/>
        <v/>
      </c>
      <c r="F91" t="str">
        <f t="shared" si="13"/>
        <v/>
      </c>
      <c r="G91">
        <f t="shared" si="13"/>
        <v>88194988</v>
      </c>
      <c r="H91">
        <f t="shared" si="3"/>
        <v>1724.7619999999999</v>
      </c>
      <c r="I91" t="str">
        <f t="shared" si="3"/>
        <v/>
      </c>
      <c r="J91">
        <f t="shared" si="3"/>
        <v>1.508</v>
      </c>
      <c r="K91" t="str">
        <f t="shared" si="3"/>
        <v/>
      </c>
      <c r="L91" t="str">
        <f t="shared" si="3"/>
        <v/>
      </c>
    </row>
    <row r="92" spans="1:12" x14ac:dyDescent="0.25">
      <c r="A92" s="6">
        <v>1961</v>
      </c>
      <c r="B92">
        <f t="shared" ref="B92:G92" si="14">IF(B14&lt;&gt;"",B14*1000,"")</f>
        <v>182185128</v>
      </c>
      <c r="C92">
        <f t="shared" si="14"/>
        <v>3708034</v>
      </c>
      <c r="D92">
        <f t="shared" si="14"/>
        <v>85204144</v>
      </c>
      <c r="E92" t="str">
        <f t="shared" si="14"/>
        <v/>
      </c>
      <c r="F92" t="str">
        <f t="shared" si="14"/>
        <v/>
      </c>
      <c r="G92">
        <f t="shared" si="14"/>
        <v>88912178</v>
      </c>
      <c r="H92">
        <f t="shared" si="3"/>
        <v>1825.117</v>
      </c>
      <c r="I92" t="str">
        <f t="shared" si="3"/>
        <v/>
      </c>
      <c r="J92">
        <f t="shared" si="3"/>
        <v>1.339</v>
      </c>
      <c r="K92" t="str">
        <f t="shared" si="3"/>
        <v/>
      </c>
      <c r="L92" t="str">
        <f t="shared" si="3"/>
        <v/>
      </c>
    </row>
    <row r="93" spans="1:12" x14ac:dyDescent="0.25">
      <c r="A93" s="6">
        <v>1962</v>
      </c>
      <c r="B93">
        <f t="shared" ref="B93:G93" si="15">IF(B15&lt;&gt;"",B15*1000,"")</f>
        <v>193315869</v>
      </c>
      <c r="C93">
        <f t="shared" si="15"/>
        <v>3909839</v>
      </c>
      <c r="D93">
        <f t="shared" si="15"/>
        <v>85384162</v>
      </c>
      <c r="E93" t="str">
        <f t="shared" si="15"/>
        <v/>
      </c>
      <c r="F93" t="str">
        <f t="shared" si="15"/>
        <v/>
      </c>
      <c r="G93">
        <f t="shared" si="15"/>
        <v>89294001</v>
      </c>
      <c r="H93">
        <f t="shared" si="3"/>
        <v>1965.9739999999999</v>
      </c>
      <c r="I93" t="str">
        <f t="shared" si="3"/>
        <v/>
      </c>
      <c r="J93">
        <f t="shared" si="3"/>
        <v>1.349</v>
      </c>
      <c r="K93" t="str">
        <f t="shared" si="3"/>
        <v/>
      </c>
      <c r="L93" t="str">
        <f t="shared" si="3"/>
        <v/>
      </c>
    </row>
    <row r="94" spans="1:12" x14ac:dyDescent="0.25">
      <c r="A94" s="6">
        <v>1963</v>
      </c>
      <c r="B94">
        <f t="shared" ref="B94:G94" si="16">IF(B16&lt;&gt;"",B16*1000,"")</f>
        <v>211332494</v>
      </c>
      <c r="C94">
        <f t="shared" si="16"/>
        <v>4233082</v>
      </c>
      <c r="D94">
        <f t="shared" si="16"/>
        <v>89080502</v>
      </c>
      <c r="E94" t="str">
        <f t="shared" si="16"/>
        <v/>
      </c>
      <c r="F94" t="str">
        <f t="shared" si="16"/>
        <v/>
      </c>
      <c r="G94">
        <f t="shared" si="16"/>
        <v>93313584</v>
      </c>
      <c r="H94">
        <f t="shared" si="3"/>
        <v>2144.473</v>
      </c>
      <c r="I94" t="str">
        <f t="shared" si="3"/>
        <v/>
      </c>
      <c r="J94">
        <f t="shared" si="3"/>
        <v>1.341</v>
      </c>
      <c r="K94" t="str">
        <f t="shared" si="3"/>
        <v/>
      </c>
      <c r="L94" t="str">
        <f t="shared" si="3"/>
        <v/>
      </c>
    </row>
    <row r="95" spans="1:12" x14ac:dyDescent="0.25">
      <c r="A95" s="6">
        <v>1964</v>
      </c>
      <c r="B95">
        <f t="shared" ref="B95:G95" si="17">IF(B17&lt;&gt;"",B17*1000,"")</f>
        <v>225425457</v>
      </c>
      <c r="C95">
        <f t="shared" si="17"/>
        <v>4310205</v>
      </c>
      <c r="D95">
        <f t="shared" si="17"/>
        <v>96830748</v>
      </c>
      <c r="E95" t="str">
        <f t="shared" si="17"/>
        <v/>
      </c>
      <c r="F95" t="str">
        <f t="shared" si="17"/>
        <v/>
      </c>
      <c r="G95">
        <f t="shared" si="17"/>
        <v>101140953</v>
      </c>
      <c r="H95">
        <f t="shared" si="3"/>
        <v>2322.8960000000002</v>
      </c>
      <c r="I95" t="str">
        <f t="shared" si="3"/>
        <v/>
      </c>
      <c r="J95">
        <f t="shared" si="3"/>
        <v>1.5489999999999999</v>
      </c>
      <c r="K95" t="str">
        <f t="shared" si="3"/>
        <v/>
      </c>
      <c r="L95" t="str">
        <f t="shared" si="3"/>
        <v/>
      </c>
    </row>
    <row r="96" spans="1:12" x14ac:dyDescent="0.25">
      <c r="A96" s="6">
        <v>1965</v>
      </c>
      <c r="B96">
        <f t="shared" ref="B96:G96" si="18">IF(B18&lt;&gt;"",B18*1000,"")</f>
        <v>244788119</v>
      </c>
      <c r="C96">
        <f t="shared" si="18"/>
        <v>4928169</v>
      </c>
      <c r="D96">
        <f t="shared" si="18"/>
        <v>110274414</v>
      </c>
      <c r="E96" t="str">
        <f t="shared" si="18"/>
        <v/>
      </c>
      <c r="F96" t="str">
        <f t="shared" si="18"/>
        <v/>
      </c>
      <c r="G96">
        <f t="shared" si="18"/>
        <v>115202583</v>
      </c>
      <c r="H96">
        <f t="shared" si="3"/>
        <v>2321.1010000000001</v>
      </c>
      <c r="I96" t="str">
        <f t="shared" si="3"/>
        <v/>
      </c>
      <c r="J96">
        <f t="shared" si="3"/>
        <v>2.81</v>
      </c>
      <c r="K96" t="str">
        <f t="shared" si="3"/>
        <v/>
      </c>
      <c r="L96" t="str">
        <f t="shared" si="3"/>
        <v/>
      </c>
    </row>
    <row r="97" spans="1:12" x14ac:dyDescent="0.25">
      <c r="A97" s="6">
        <v>1966</v>
      </c>
      <c r="B97">
        <f t="shared" ref="B97:G97" si="19">IF(B19&lt;&gt;"",B19*1000,"")</f>
        <v>266476822.99999997</v>
      </c>
      <c r="C97">
        <f t="shared" si="19"/>
        <v>6310526</v>
      </c>
      <c r="D97">
        <f t="shared" si="19"/>
        <v>134638328</v>
      </c>
      <c r="E97" t="str">
        <f t="shared" si="19"/>
        <v/>
      </c>
      <c r="F97" t="str">
        <f t="shared" si="19"/>
        <v/>
      </c>
      <c r="G97">
        <f t="shared" si="19"/>
        <v>140948854</v>
      </c>
      <c r="H97">
        <f t="shared" si="3"/>
        <v>2609.9490000000001</v>
      </c>
      <c r="I97" t="str">
        <f t="shared" si="3"/>
        <v/>
      </c>
      <c r="J97">
        <f t="shared" si="3"/>
        <v>3.4780000000000002</v>
      </c>
      <c r="K97" t="str">
        <f t="shared" si="3"/>
        <v/>
      </c>
      <c r="L97" t="str">
        <f t="shared" si="3"/>
        <v/>
      </c>
    </row>
    <row r="98" spans="1:12" x14ac:dyDescent="0.25">
      <c r="A98" s="6">
        <v>1967</v>
      </c>
      <c r="B98">
        <f t="shared" ref="B98:G98" si="20">IF(B20&lt;&gt;"",B20*1000,"")</f>
        <v>274184533</v>
      </c>
      <c r="C98">
        <f t="shared" si="20"/>
        <v>7392618</v>
      </c>
      <c r="D98">
        <f t="shared" si="20"/>
        <v>153885579</v>
      </c>
      <c r="E98" t="str">
        <f t="shared" si="20"/>
        <v/>
      </c>
      <c r="F98" t="str">
        <f t="shared" si="20"/>
        <v/>
      </c>
      <c r="G98">
        <f t="shared" si="20"/>
        <v>161278197</v>
      </c>
      <c r="H98">
        <f t="shared" si="3"/>
        <v>2746.3519999999999</v>
      </c>
      <c r="I98" t="str">
        <f t="shared" si="3"/>
        <v/>
      </c>
      <c r="J98">
        <f t="shared" si="3"/>
        <v>3.2930000000000001</v>
      </c>
      <c r="K98" t="str">
        <f t="shared" si="3"/>
        <v/>
      </c>
      <c r="L98" t="str">
        <f t="shared" si="3"/>
        <v/>
      </c>
    </row>
    <row r="99" spans="1:12" x14ac:dyDescent="0.25">
      <c r="A99" s="6">
        <v>1968</v>
      </c>
      <c r="B99">
        <f t="shared" ref="B99:G99" si="21">IF(B21&lt;&gt;"",B21*1000,"")</f>
        <v>297779069</v>
      </c>
      <c r="C99">
        <f t="shared" si="21"/>
        <v>9830141</v>
      </c>
      <c r="D99">
        <f t="shared" si="21"/>
        <v>178811721</v>
      </c>
      <c r="E99" t="str">
        <f t="shared" si="21"/>
        <v/>
      </c>
      <c r="F99" t="str">
        <f t="shared" si="21"/>
        <v/>
      </c>
      <c r="G99">
        <f t="shared" si="21"/>
        <v>188641862</v>
      </c>
      <c r="H99">
        <f t="shared" si="3"/>
        <v>3147.9090000000001</v>
      </c>
      <c r="I99" t="str">
        <f t="shared" si="3"/>
        <v/>
      </c>
      <c r="J99">
        <f t="shared" si="3"/>
        <v>3.9</v>
      </c>
      <c r="K99" t="str">
        <f t="shared" si="3"/>
        <v/>
      </c>
      <c r="L99" t="str">
        <f t="shared" si="3"/>
        <v/>
      </c>
    </row>
    <row r="100" spans="1:12" x14ac:dyDescent="0.25">
      <c r="A100" s="6">
        <v>1969</v>
      </c>
      <c r="B100">
        <f t="shared" ref="B100:G100" si="22">IF(B22&lt;&gt;"",B22*1000,"")</f>
        <v>310640917</v>
      </c>
      <c r="C100">
        <f t="shared" si="22"/>
        <v>14961256</v>
      </c>
      <c r="D100">
        <f t="shared" si="22"/>
        <v>236065679</v>
      </c>
      <c r="E100" t="str">
        <f t="shared" si="22"/>
        <v/>
      </c>
      <c r="F100" t="str">
        <f t="shared" si="22"/>
        <v/>
      </c>
      <c r="G100">
        <f t="shared" si="22"/>
        <v>251026935</v>
      </c>
      <c r="H100">
        <f t="shared" si="3"/>
        <v>3487.6419999999998</v>
      </c>
      <c r="I100" t="str">
        <f t="shared" si="3"/>
        <v/>
      </c>
      <c r="J100">
        <f t="shared" si="3"/>
        <v>3.3420000000000001</v>
      </c>
      <c r="K100" t="str">
        <f t="shared" si="3"/>
        <v/>
      </c>
      <c r="L100" t="str">
        <f t="shared" si="3"/>
        <v/>
      </c>
    </row>
    <row r="101" spans="1:12" x14ac:dyDescent="0.25">
      <c r="A101" s="6">
        <v>1970</v>
      </c>
      <c r="B101">
        <f t="shared" ref="B101:G101" si="23">IF(B23&lt;&gt;"",B23*1000,"")</f>
        <v>320181708</v>
      </c>
      <c r="C101">
        <f t="shared" si="23"/>
        <v>24123201</v>
      </c>
      <c r="D101">
        <f t="shared" si="23"/>
        <v>311380551</v>
      </c>
      <c r="E101" t="str">
        <f t="shared" si="23"/>
        <v/>
      </c>
      <c r="F101">
        <f t="shared" si="23"/>
        <v>636433</v>
      </c>
      <c r="G101">
        <f t="shared" si="23"/>
        <v>338685917</v>
      </c>
      <c r="H101">
        <f t="shared" si="3"/>
        <v>3931.86</v>
      </c>
      <c r="I101" t="str">
        <f t="shared" si="3"/>
        <v/>
      </c>
      <c r="J101">
        <f t="shared" si="3"/>
        <v>1.427</v>
      </c>
      <c r="K101">
        <f t="shared" si="3"/>
        <v>2.3130000000000002</v>
      </c>
      <c r="L101" t="str">
        <f t="shared" si="3"/>
        <v/>
      </c>
    </row>
    <row r="102" spans="1:12" x14ac:dyDescent="0.25">
      <c r="A102" s="6">
        <v>1971</v>
      </c>
      <c r="B102">
        <f t="shared" ref="B102:G102" si="24">IF(B24&lt;&gt;"",B24*1000,"")</f>
        <v>327300619</v>
      </c>
      <c r="C102">
        <f t="shared" si="24"/>
        <v>34283411</v>
      </c>
      <c r="D102">
        <f t="shared" si="24"/>
        <v>362187114</v>
      </c>
      <c r="E102" t="str">
        <f t="shared" si="24"/>
        <v/>
      </c>
      <c r="F102">
        <f t="shared" si="24"/>
        <v>605175</v>
      </c>
      <c r="G102">
        <f t="shared" si="24"/>
        <v>399496400</v>
      </c>
      <c r="H102">
        <f t="shared" si="3"/>
        <v>3976.018</v>
      </c>
      <c r="I102" t="str">
        <f t="shared" si="3"/>
        <v/>
      </c>
      <c r="J102">
        <f t="shared" si="3"/>
        <v>1.167</v>
      </c>
      <c r="K102">
        <f t="shared" si="3"/>
        <v>2.0939999999999999</v>
      </c>
      <c r="L102" t="str">
        <f t="shared" si="3"/>
        <v/>
      </c>
    </row>
    <row r="103" spans="1:12" x14ac:dyDescent="0.25">
      <c r="A103" s="6">
        <v>1972</v>
      </c>
      <c r="B103">
        <f t="shared" ref="B103:G103" si="25">IF(B25&lt;&gt;"",B25*1000,"")</f>
        <v>351767778</v>
      </c>
      <c r="C103">
        <f t="shared" si="25"/>
        <v>53464547</v>
      </c>
      <c r="D103">
        <f t="shared" si="25"/>
        <v>440294191</v>
      </c>
      <c r="E103" t="str">
        <f t="shared" si="25"/>
        <v/>
      </c>
      <c r="F103">
        <f t="shared" si="25"/>
        <v>627278</v>
      </c>
      <c r="G103">
        <f t="shared" si="25"/>
        <v>496895128</v>
      </c>
      <c r="H103">
        <f t="shared" si="3"/>
        <v>3976.913</v>
      </c>
      <c r="I103" t="str">
        <f t="shared" si="3"/>
        <v/>
      </c>
      <c r="J103">
        <f t="shared" si="3"/>
        <v>1.3580000000000001</v>
      </c>
      <c r="K103">
        <f t="shared" si="3"/>
        <v>2.073</v>
      </c>
      <c r="L103" t="str">
        <f t="shared" si="3"/>
        <v/>
      </c>
    </row>
    <row r="104" spans="1:12" x14ac:dyDescent="0.25">
      <c r="A104" s="6">
        <v>1973</v>
      </c>
      <c r="B104">
        <f t="shared" ref="B104:G104" si="26">IF(B26&lt;&gt;"",B26*1000,"")</f>
        <v>389211603</v>
      </c>
      <c r="C104">
        <f t="shared" si="26"/>
        <v>47058099</v>
      </c>
      <c r="D104">
        <f t="shared" si="26"/>
        <v>513189738</v>
      </c>
      <c r="E104" t="str">
        <f t="shared" si="26"/>
        <v/>
      </c>
      <c r="F104">
        <f t="shared" si="26"/>
        <v>506714</v>
      </c>
      <c r="G104">
        <f t="shared" si="26"/>
        <v>562781407</v>
      </c>
      <c r="H104">
        <f t="shared" si="3"/>
        <v>3660.172</v>
      </c>
      <c r="I104" t="str">
        <f t="shared" si="3"/>
        <v/>
      </c>
      <c r="J104">
        <f t="shared" si="3"/>
        <v>1.355</v>
      </c>
      <c r="K104">
        <f t="shared" si="3"/>
        <v>2.056</v>
      </c>
      <c r="L104" t="str">
        <f t="shared" si="3"/>
        <v/>
      </c>
    </row>
    <row r="105" spans="1:12" x14ac:dyDescent="0.25">
      <c r="A105" s="6">
        <v>1974</v>
      </c>
      <c r="B105">
        <f t="shared" ref="B105:G105" si="27">IF(B27&lt;&gt;"",B27*1000,"")</f>
        <v>391810800</v>
      </c>
      <c r="C105">
        <f t="shared" si="27"/>
        <v>53127748</v>
      </c>
      <c r="D105">
        <f t="shared" si="27"/>
        <v>483145755</v>
      </c>
      <c r="E105" t="str">
        <f t="shared" si="27"/>
        <v/>
      </c>
      <c r="F105">
        <f t="shared" si="27"/>
        <v>625019</v>
      </c>
      <c r="G105">
        <f t="shared" si="27"/>
        <v>539398598</v>
      </c>
      <c r="H105">
        <f t="shared" si="3"/>
        <v>3443.4279999999999</v>
      </c>
      <c r="I105" t="str">
        <f t="shared" si="3"/>
        <v/>
      </c>
      <c r="J105">
        <f t="shared" si="3"/>
        <v>0.71599999999999997</v>
      </c>
      <c r="K105">
        <f t="shared" si="3"/>
        <v>1.9019999999999999</v>
      </c>
      <c r="L105" t="str">
        <f t="shared" si="3"/>
        <v/>
      </c>
    </row>
    <row r="106" spans="1:12" x14ac:dyDescent="0.25">
      <c r="A106" s="6">
        <v>1975</v>
      </c>
      <c r="B106">
        <f t="shared" ref="B106:G106" si="28">IF(B28&lt;&gt;"",B28*1000,"")</f>
        <v>405962432</v>
      </c>
      <c r="C106">
        <f t="shared" si="28"/>
        <v>38906948</v>
      </c>
      <c r="D106">
        <f t="shared" si="28"/>
        <v>467221475</v>
      </c>
      <c r="E106" t="str">
        <f t="shared" si="28"/>
        <v/>
      </c>
      <c r="F106">
        <f t="shared" si="28"/>
        <v>70160</v>
      </c>
      <c r="G106">
        <f t="shared" si="28"/>
        <v>506479223</v>
      </c>
      <c r="H106">
        <f t="shared" si="3"/>
        <v>3157.6689999999999</v>
      </c>
      <c r="I106" t="str">
        <f t="shared" si="3"/>
        <v/>
      </c>
      <c r="J106">
        <f t="shared" si="3"/>
        <v>0.183</v>
      </c>
      <c r="K106">
        <f t="shared" si="3"/>
        <v>1.806</v>
      </c>
      <c r="L106" t="str">
        <f t="shared" si="3"/>
        <v/>
      </c>
    </row>
    <row r="107" spans="1:12" x14ac:dyDescent="0.25">
      <c r="A107" s="6">
        <v>1976</v>
      </c>
      <c r="B107">
        <f t="shared" ref="B107:G107" si="29">IF(B29&lt;&gt;"",B29*1000,"")</f>
        <v>448370974</v>
      </c>
      <c r="C107">
        <f t="shared" si="29"/>
        <v>41843484</v>
      </c>
      <c r="D107">
        <f t="shared" si="29"/>
        <v>514076707</v>
      </c>
      <c r="E107" t="str">
        <f t="shared" si="29"/>
        <v/>
      </c>
      <c r="F107">
        <f t="shared" si="29"/>
        <v>68071</v>
      </c>
      <c r="G107">
        <f t="shared" si="29"/>
        <v>556260546</v>
      </c>
      <c r="H107">
        <f t="shared" si="3"/>
        <v>3080.8679999999999</v>
      </c>
      <c r="I107" t="str">
        <f t="shared" si="3"/>
        <v/>
      </c>
      <c r="J107">
        <f t="shared" si="3"/>
        <v>0.875</v>
      </c>
      <c r="K107">
        <f t="shared" si="3"/>
        <v>1.889</v>
      </c>
      <c r="L107" t="str">
        <f t="shared" si="3"/>
        <v/>
      </c>
    </row>
    <row r="108" spans="1:12" x14ac:dyDescent="0.25">
      <c r="A108" s="6">
        <v>1977</v>
      </c>
      <c r="B108">
        <f t="shared" ref="B108:G108" si="30">IF(B30&lt;&gt;"",B30*1000,"")</f>
        <v>477125963</v>
      </c>
      <c r="C108">
        <f t="shared" si="30"/>
        <v>48836591</v>
      </c>
      <c r="D108">
        <f t="shared" si="30"/>
        <v>574868602</v>
      </c>
      <c r="E108" t="str">
        <f t="shared" si="30"/>
        <v/>
      </c>
      <c r="F108">
        <f t="shared" si="30"/>
        <v>97529</v>
      </c>
      <c r="G108">
        <f t="shared" si="30"/>
        <v>624192838</v>
      </c>
      <c r="H108">
        <f t="shared" si="3"/>
        <v>3191.2</v>
      </c>
      <c r="I108" t="str">
        <f t="shared" si="3"/>
        <v/>
      </c>
      <c r="J108">
        <f t="shared" si="3"/>
        <v>3.21</v>
      </c>
      <c r="K108">
        <f t="shared" si="3"/>
        <v>1.8080000000000001</v>
      </c>
      <c r="L108" t="str">
        <f t="shared" si="3"/>
        <v/>
      </c>
    </row>
    <row r="109" spans="1:12" x14ac:dyDescent="0.25">
      <c r="A109" s="6">
        <v>1978</v>
      </c>
      <c r="B109">
        <f t="shared" ref="B109:G109" si="31">IF(B31&lt;&gt;"",B31*1000,"")</f>
        <v>481234827</v>
      </c>
      <c r="C109">
        <f t="shared" si="31"/>
        <v>47520310</v>
      </c>
      <c r="D109">
        <f t="shared" si="31"/>
        <v>588318739</v>
      </c>
      <c r="E109" t="str">
        <f t="shared" si="31"/>
        <v/>
      </c>
      <c r="F109">
        <f t="shared" si="31"/>
        <v>398273</v>
      </c>
      <c r="G109">
        <f t="shared" si="31"/>
        <v>637830414</v>
      </c>
      <c r="H109">
        <f t="shared" si="3"/>
        <v>3188.3629999999998</v>
      </c>
      <c r="I109" t="str">
        <f t="shared" si="3"/>
        <v/>
      </c>
      <c r="J109">
        <f t="shared" si="3"/>
        <v>2.0430000000000001</v>
      </c>
      <c r="K109">
        <f t="shared" si="3"/>
        <v>1.4550000000000001</v>
      </c>
      <c r="L109" t="str">
        <f t="shared" si="3"/>
        <v/>
      </c>
    </row>
    <row r="110" spans="1:12" x14ac:dyDescent="0.25">
      <c r="A110" s="6">
        <v>1979</v>
      </c>
      <c r="B110">
        <f t="shared" ref="B110:G110" si="32">IF(B32&lt;&gt;"",B32*1000,"")</f>
        <v>527051248</v>
      </c>
      <c r="C110">
        <f t="shared" si="32"/>
        <v>30691113</v>
      </c>
      <c r="D110">
        <f t="shared" si="32"/>
        <v>492605903</v>
      </c>
      <c r="E110" t="str">
        <f t="shared" si="32"/>
        <v/>
      </c>
      <c r="F110">
        <f t="shared" si="32"/>
        <v>267888</v>
      </c>
      <c r="G110">
        <f t="shared" si="32"/>
        <v>524636456</v>
      </c>
      <c r="H110">
        <f t="shared" si="3"/>
        <v>3490.5230000000001</v>
      </c>
      <c r="I110" t="str">
        <f t="shared" si="3"/>
        <v/>
      </c>
      <c r="J110">
        <f t="shared" si="3"/>
        <v>3.1040000000000001</v>
      </c>
      <c r="K110">
        <f t="shared" si="3"/>
        <v>2.052</v>
      </c>
      <c r="L110" t="str">
        <f t="shared" si="3"/>
        <v/>
      </c>
    </row>
    <row r="111" spans="1:12" x14ac:dyDescent="0.25">
      <c r="A111" s="6">
        <v>1980</v>
      </c>
      <c r="B111">
        <f t="shared" ref="B111:G111" si="33">IF(B33&lt;&gt;"",B33*1000,"")</f>
        <v>569273735</v>
      </c>
      <c r="C111">
        <f t="shared" si="33"/>
        <v>29051498</v>
      </c>
      <c r="D111">
        <f t="shared" si="33"/>
        <v>391162734</v>
      </c>
      <c r="E111" t="str">
        <f t="shared" si="33"/>
        <v/>
      </c>
      <c r="F111">
        <f t="shared" si="33"/>
        <v>179199</v>
      </c>
      <c r="G111">
        <f t="shared" si="33"/>
        <v>421110227</v>
      </c>
      <c r="H111">
        <f t="shared" si="3"/>
        <v>3681.5949999999998</v>
      </c>
      <c r="I111" t="str">
        <f t="shared" si="3"/>
        <v/>
      </c>
      <c r="J111">
        <f t="shared" si="3"/>
        <v>2.8610000000000002</v>
      </c>
      <c r="K111">
        <f t="shared" si="3"/>
        <v>1.639</v>
      </c>
      <c r="L111" t="str">
        <f t="shared" si="3"/>
        <v/>
      </c>
    </row>
    <row r="112" spans="1:12" x14ac:dyDescent="0.25">
      <c r="A112" s="6">
        <v>1981</v>
      </c>
      <c r="B112">
        <f t="shared" ref="B112:G112" si="34">IF(B34&lt;&gt;"",B34*1000,"")</f>
        <v>596796833</v>
      </c>
      <c r="C112">
        <f t="shared" si="34"/>
        <v>21312975</v>
      </c>
      <c r="D112">
        <f t="shared" si="34"/>
        <v>329798311</v>
      </c>
      <c r="E112" t="str">
        <f t="shared" si="34"/>
        <v/>
      </c>
      <c r="F112">
        <f t="shared" si="34"/>
        <v>138871</v>
      </c>
      <c r="G112">
        <f t="shared" si="34"/>
        <v>351805641</v>
      </c>
      <c r="H112">
        <f t="shared" si="3"/>
        <v>3640.154</v>
      </c>
      <c r="I112" t="str">
        <f t="shared" si="3"/>
        <v/>
      </c>
      <c r="J112">
        <f t="shared" si="3"/>
        <v>2.5630000000000002</v>
      </c>
      <c r="K112">
        <f t="shared" si="3"/>
        <v>1.282</v>
      </c>
      <c r="L112" t="str">
        <f t="shared" si="3"/>
        <v/>
      </c>
    </row>
    <row r="113" spans="1:12" x14ac:dyDescent="0.25">
      <c r="A113" s="6">
        <v>1982</v>
      </c>
      <c r="B113">
        <f t="shared" ref="B113:G113" si="35">IF(B35&lt;&gt;"",B35*1000,"")</f>
        <v>593665644</v>
      </c>
      <c r="C113">
        <f t="shared" si="35"/>
        <v>15336715</v>
      </c>
      <c r="D113">
        <f t="shared" si="35"/>
        <v>234434086</v>
      </c>
      <c r="E113" t="str">
        <f t="shared" si="35"/>
        <v/>
      </c>
      <c r="F113">
        <f t="shared" si="35"/>
        <v>149334</v>
      </c>
      <c r="G113">
        <f t="shared" si="35"/>
        <v>250517471</v>
      </c>
      <c r="H113">
        <f t="shared" si="3"/>
        <v>3225.518</v>
      </c>
      <c r="I113" t="str">
        <f t="shared" si="3"/>
        <v/>
      </c>
      <c r="J113">
        <f t="shared" si="3"/>
        <v>2.048</v>
      </c>
      <c r="K113">
        <f t="shared" si="3"/>
        <v>1.3069999999999999</v>
      </c>
      <c r="L113" t="str">
        <f t="shared" si="3"/>
        <v/>
      </c>
    </row>
    <row r="114" spans="1:12" x14ac:dyDescent="0.25">
      <c r="A114" s="6">
        <v>1983</v>
      </c>
      <c r="B114">
        <f t="shared" ref="B114:G114" si="36">IF(B36&lt;&gt;"",B36*1000,"")</f>
        <v>625211312</v>
      </c>
      <c r="C114">
        <f t="shared" si="36"/>
        <v>16512320</v>
      </c>
      <c r="D114">
        <f t="shared" si="36"/>
        <v>228984181</v>
      </c>
      <c r="E114" t="str">
        <f t="shared" si="36"/>
        <v/>
      </c>
      <c r="F114">
        <f t="shared" si="36"/>
        <v>261456.00000000003</v>
      </c>
      <c r="G114">
        <f t="shared" si="36"/>
        <v>246803781</v>
      </c>
      <c r="H114">
        <f t="shared" si="3"/>
        <v>2910.7669999999998</v>
      </c>
      <c r="I114" t="str">
        <f t="shared" si="3"/>
        <v/>
      </c>
      <c r="J114">
        <f t="shared" si="3"/>
        <v>2.2709999999999999</v>
      </c>
      <c r="K114">
        <f t="shared" si="3"/>
        <v>1.712</v>
      </c>
      <c r="L114" t="str">
        <f t="shared" si="3"/>
        <v/>
      </c>
    </row>
    <row r="115" spans="1:12" x14ac:dyDescent="0.25">
      <c r="A115" s="6">
        <v>1984</v>
      </c>
      <c r="B115">
        <f t="shared" ref="B115:G115" si="37">IF(B37&lt;&gt;"",B37*1000,"")</f>
        <v>664399085</v>
      </c>
      <c r="C115">
        <f t="shared" si="37"/>
        <v>15190194</v>
      </c>
      <c r="D115">
        <f t="shared" si="37"/>
        <v>189288516</v>
      </c>
      <c r="E115" t="str">
        <f t="shared" si="37"/>
        <v/>
      </c>
      <c r="F115">
        <f t="shared" si="37"/>
        <v>251522</v>
      </c>
      <c r="G115">
        <f t="shared" si="37"/>
        <v>205736320</v>
      </c>
      <c r="H115">
        <f t="shared" si="3"/>
        <v>3111.3420000000001</v>
      </c>
      <c r="I115" t="str">
        <f t="shared" si="3"/>
        <v/>
      </c>
      <c r="J115">
        <f t="shared" si="3"/>
        <v>4.8170000000000002</v>
      </c>
      <c r="K115">
        <f t="shared" si="3"/>
        <v>4.4320000000000004</v>
      </c>
      <c r="L115" t="str">
        <f t="shared" si="3"/>
        <v/>
      </c>
    </row>
    <row r="116" spans="1:12" x14ac:dyDescent="0.25">
      <c r="A116" s="6">
        <v>1985</v>
      </c>
      <c r="B116">
        <f t="shared" ref="B116:G116" si="38">IF(B38&lt;&gt;"",B38*1000,"")</f>
        <v>693840766</v>
      </c>
      <c r="C116">
        <f t="shared" si="38"/>
        <v>14634697</v>
      </c>
      <c r="D116">
        <f t="shared" si="38"/>
        <v>158779030</v>
      </c>
      <c r="E116" t="str">
        <f t="shared" si="38"/>
        <v/>
      </c>
      <c r="F116">
        <f t="shared" si="38"/>
        <v>231357</v>
      </c>
      <c r="G116">
        <f t="shared" si="38"/>
        <v>174570512</v>
      </c>
      <c r="H116">
        <f t="shared" si="3"/>
        <v>3044.0830000000001</v>
      </c>
      <c r="I116" t="str">
        <f t="shared" si="3"/>
        <v/>
      </c>
      <c r="J116">
        <f t="shared" si="3"/>
        <v>7.7649999999999997</v>
      </c>
      <c r="K116">
        <f t="shared" si="3"/>
        <v>6.6820000000000004</v>
      </c>
      <c r="L116" t="str">
        <f t="shared" si="3"/>
        <v/>
      </c>
    </row>
    <row r="117" spans="1:12" x14ac:dyDescent="0.25">
      <c r="A117" s="6">
        <v>1986</v>
      </c>
      <c r="B117">
        <f t="shared" ref="B117:G117" si="39">IF(B39&lt;&gt;"",B39*1000,"")</f>
        <v>685055782</v>
      </c>
      <c r="C117">
        <f t="shared" si="39"/>
        <v>14325905</v>
      </c>
      <c r="D117">
        <f t="shared" si="39"/>
        <v>216156455</v>
      </c>
      <c r="E117" t="str">
        <f t="shared" si="39"/>
        <v/>
      </c>
      <c r="F117">
        <f t="shared" si="39"/>
        <v>312699</v>
      </c>
      <c r="G117">
        <f t="shared" si="39"/>
        <v>232045855</v>
      </c>
      <c r="H117">
        <f t="shared" si="3"/>
        <v>2602.37</v>
      </c>
      <c r="I117" t="str">
        <f t="shared" si="3"/>
        <v/>
      </c>
      <c r="J117">
        <f t="shared" si="3"/>
        <v>5.1340000000000003</v>
      </c>
      <c r="K117">
        <f t="shared" si="3"/>
        <v>7.1580000000000004</v>
      </c>
      <c r="L117" t="str">
        <f t="shared" si="3"/>
        <v/>
      </c>
    </row>
    <row r="118" spans="1:12" x14ac:dyDescent="0.25">
      <c r="A118" s="6">
        <v>1987</v>
      </c>
      <c r="B118">
        <f t="shared" ref="B118:G118" si="40">IF(B40&lt;&gt;"",B40*1000,"")</f>
        <v>717894154</v>
      </c>
      <c r="C118">
        <f t="shared" si="40"/>
        <v>15366901</v>
      </c>
      <c r="D118">
        <f t="shared" si="40"/>
        <v>184011088</v>
      </c>
      <c r="E118" t="str">
        <f t="shared" si="40"/>
        <v/>
      </c>
      <c r="F118">
        <f t="shared" si="40"/>
        <v>347580</v>
      </c>
      <c r="G118">
        <f t="shared" si="40"/>
        <v>201115889</v>
      </c>
      <c r="H118">
        <f t="shared" si="3"/>
        <v>2844.0509999999999</v>
      </c>
      <c r="I118" t="str">
        <f t="shared" si="3"/>
        <v/>
      </c>
      <c r="J118">
        <f t="shared" si="3"/>
        <v>8.1590000000000007</v>
      </c>
      <c r="K118">
        <f t="shared" si="3"/>
        <v>7.23</v>
      </c>
      <c r="L118" t="str">
        <f t="shared" si="3"/>
        <v/>
      </c>
    </row>
    <row r="119" spans="1:12" x14ac:dyDescent="0.25">
      <c r="A119" s="6">
        <v>1988</v>
      </c>
      <c r="B119">
        <f t="shared" ref="B119:G119" si="41">IF(B41&lt;&gt;"",B41*1000,"")</f>
        <v>758371602</v>
      </c>
      <c r="C119">
        <f t="shared" si="41"/>
        <v>18768974</v>
      </c>
      <c r="D119">
        <f t="shared" si="41"/>
        <v>229326693</v>
      </c>
      <c r="E119" t="str">
        <f t="shared" si="41"/>
        <v/>
      </c>
      <c r="F119">
        <f t="shared" si="41"/>
        <v>409005</v>
      </c>
      <c r="G119">
        <f t="shared" si="41"/>
        <v>250140692</v>
      </c>
      <c r="H119">
        <f t="shared" si="3"/>
        <v>2635.6129999999998</v>
      </c>
      <c r="I119" t="str">
        <f t="shared" si="3"/>
        <v/>
      </c>
      <c r="J119">
        <f t="shared" si="3"/>
        <v>9.6630000000000003</v>
      </c>
      <c r="K119">
        <f t="shared" si="3"/>
        <v>7.6219999999999999</v>
      </c>
      <c r="L119" t="str">
        <f t="shared" si="3"/>
        <v/>
      </c>
    </row>
    <row r="120" spans="1:12" x14ac:dyDescent="0.25">
      <c r="A120" s="6">
        <v>1989</v>
      </c>
      <c r="B120">
        <f t="shared" ref="B120:G120" si="42">IF(B42&lt;&gt;"",B42*1000,"")</f>
        <v>772189740</v>
      </c>
      <c r="C120">
        <f t="shared" si="42"/>
        <v>26155524</v>
      </c>
      <c r="D120">
        <f t="shared" si="42"/>
        <v>244178664</v>
      </c>
      <c r="E120">
        <f t="shared" si="42"/>
        <v>9820</v>
      </c>
      <c r="F120">
        <f t="shared" si="42"/>
        <v>517385</v>
      </c>
      <c r="G120">
        <f t="shared" si="42"/>
        <v>272930933</v>
      </c>
      <c r="H120">
        <f t="shared" si="3"/>
        <v>3105.183</v>
      </c>
      <c r="I120">
        <f t="shared" si="3"/>
        <v>9.4510000000000005</v>
      </c>
      <c r="J120">
        <f t="shared" si="3"/>
        <v>99.575000000000003</v>
      </c>
      <c r="K120">
        <f t="shared" si="3"/>
        <v>131.95500000000001</v>
      </c>
      <c r="L120">
        <f t="shared" si="3"/>
        <v>2.9089999999999998</v>
      </c>
    </row>
    <row r="121" spans="1:12" x14ac:dyDescent="0.25">
      <c r="A121" s="6">
        <v>1990</v>
      </c>
      <c r="B121">
        <f t="shared" ref="B121:G121" si="43">IF(B43&lt;&gt;"",B43*1000,"")</f>
        <v>782566645</v>
      </c>
      <c r="C121">
        <f t="shared" si="43"/>
        <v>16567295.999999998</v>
      </c>
      <c r="D121">
        <f t="shared" si="43"/>
        <v>184915157</v>
      </c>
      <c r="E121">
        <f t="shared" si="43"/>
        <v>26260</v>
      </c>
      <c r="F121">
        <f t="shared" si="43"/>
        <v>1008199</v>
      </c>
      <c r="G121">
        <f t="shared" si="43"/>
        <v>206549708</v>
      </c>
      <c r="H121">
        <f t="shared" si="3"/>
        <v>3244.6190000000001</v>
      </c>
      <c r="I121">
        <f t="shared" si="3"/>
        <v>10.836</v>
      </c>
      <c r="J121">
        <f t="shared" si="3"/>
        <v>128.51599999999999</v>
      </c>
      <c r="K121">
        <f t="shared" si="3"/>
        <v>187.99100000000001</v>
      </c>
      <c r="L121">
        <f t="shared" si="3"/>
        <v>0.114</v>
      </c>
    </row>
    <row r="122" spans="1:12" x14ac:dyDescent="0.25">
      <c r="A122" s="6">
        <v>1991</v>
      </c>
      <c r="B122">
        <f t="shared" ref="B122:G122" si="44">IF(B44&lt;&gt;"",B44*1000,"")</f>
        <v>783874044</v>
      </c>
      <c r="C122">
        <f t="shared" si="44"/>
        <v>14358757</v>
      </c>
      <c r="D122">
        <f t="shared" si="44"/>
        <v>172624728</v>
      </c>
      <c r="E122">
        <f t="shared" si="44"/>
        <v>58900</v>
      </c>
      <c r="F122">
        <f t="shared" si="44"/>
        <v>973749</v>
      </c>
      <c r="G122">
        <f t="shared" si="44"/>
        <v>191911130</v>
      </c>
      <c r="H122">
        <f t="shared" si="3"/>
        <v>3315.9250000000002</v>
      </c>
      <c r="I122">
        <f t="shared" si="3"/>
        <v>11.407</v>
      </c>
      <c r="J122">
        <f t="shared" si="3"/>
        <v>125.795</v>
      </c>
      <c r="K122">
        <f t="shared" si="3"/>
        <v>228.55600000000001</v>
      </c>
      <c r="L122">
        <f t="shared" si="3"/>
        <v>4.2869999999999999</v>
      </c>
    </row>
    <row r="123" spans="1:12" x14ac:dyDescent="0.25">
      <c r="A123" s="6">
        <v>1992</v>
      </c>
      <c r="B123">
        <f t="shared" ref="B123:G123" si="45">IF(B45&lt;&gt;"",B45*1000,"")</f>
        <v>795093664</v>
      </c>
      <c r="C123">
        <f t="shared" si="45"/>
        <v>12623363</v>
      </c>
      <c r="D123">
        <f t="shared" si="45"/>
        <v>138725987</v>
      </c>
      <c r="E123">
        <f t="shared" si="45"/>
        <v>127700</v>
      </c>
      <c r="F123">
        <f t="shared" si="45"/>
        <v>1494219</v>
      </c>
      <c r="G123">
        <f t="shared" si="45"/>
        <v>158948145</v>
      </c>
      <c r="H123">
        <f t="shared" si="3"/>
        <v>3447.8710000000001</v>
      </c>
      <c r="I123">
        <f t="shared" si="3"/>
        <v>17.829000000000001</v>
      </c>
      <c r="J123">
        <f t="shared" si="3"/>
        <v>140.221</v>
      </c>
      <c r="K123">
        <f t="shared" si="3"/>
        <v>262.23599999999999</v>
      </c>
      <c r="L123">
        <f t="shared" si="3"/>
        <v>5.3710000000000004</v>
      </c>
    </row>
    <row r="124" spans="1:12" x14ac:dyDescent="0.25">
      <c r="A124" s="6">
        <v>1993</v>
      </c>
      <c r="B124">
        <f t="shared" ref="B124:G124" si="46">IF(B46&lt;&gt;"",B46*1000,"")</f>
        <v>831645183</v>
      </c>
      <c r="C124">
        <f t="shared" si="46"/>
        <v>14849016</v>
      </c>
      <c r="D124">
        <f t="shared" si="46"/>
        <v>152480582</v>
      </c>
      <c r="E124">
        <f t="shared" si="46"/>
        <v>239390</v>
      </c>
      <c r="F124">
        <f t="shared" si="46"/>
        <v>2611169</v>
      </c>
      <c r="G124">
        <f t="shared" si="46"/>
        <v>180624833</v>
      </c>
      <c r="H124">
        <f t="shared" si="3"/>
        <v>3472.982</v>
      </c>
      <c r="I124">
        <f t="shared" si="3"/>
        <v>15.882</v>
      </c>
      <c r="J124">
        <f t="shared" si="3"/>
        <v>149.83199999999999</v>
      </c>
      <c r="K124">
        <f t="shared" si="3"/>
        <v>264.78699999999998</v>
      </c>
      <c r="L124">
        <f t="shared" si="3"/>
        <v>4.5620000000000003</v>
      </c>
    </row>
    <row r="125" spans="1:12" x14ac:dyDescent="0.25">
      <c r="A125" s="6">
        <v>1994</v>
      </c>
      <c r="B125">
        <f t="shared" ref="B125:G125" si="47">IF(B47&lt;&gt;"",B47*1000,"")</f>
        <v>838354196</v>
      </c>
      <c r="C125">
        <f t="shared" si="47"/>
        <v>20612182</v>
      </c>
      <c r="D125">
        <f t="shared" si="47"/>
        <v>138221786</v>
      </c>
      <c r="E125">
        <f t="shared" si="47"/>
        <v>770890</v>
      </c>
      <c r="F125">
        <f t="shared" si="47"/>
        <v>2314632</v>
      </c>
      <c r="G125">
        <f t="shared" si="47"/>
        <v>171178018</v>
      </c>
      <c r="H125">
        <f t="shared" si="3"/>
        <v>3902.5459999999998</v>
      </c>
      <c r="I125">
        <f t="shared" si="3"/>
        <v>18.510999999999999</v>
      </c>
      <c r="J125">
        <f t="shared" si="3"/>
        <v>152.33500000000001</v>
      </c>
      <c r="K125">
        <f t="shared" si="3"/>
        <v>281.55399999999997</v>
      </c>
      <c r="L125">
        <f t="shared" si="3"/>
        <v>2.992</v>
      </c>
    </row>
    <row r="126" spans="1:12" x14ac:dyDescent="0.25">
      <c r="A126" s="6">
        <v>1995</v>
      </c>
      <c r="B126">
        <f t="shared" ref="B126:G126" si="48">IF(B48&lt;&gt;"",B48*1000,"")</f>
        <v>850230475</v>
      </c>
      <c r="C126">
        <f t="shared" si="48"/>
        <v>18552547</v>
      </c>
      <c r="D126">
        <f t="shared" si="48"/>
        <v>90022706</v>
      </c>
      <c r="E126">
        <f t="shared" si="48"/>
        <v>499130</v>
      </c>
      <c r="F126">
        <f t="shared" si="48"/>
        <v>2674488</v>
      </c>
      <c r="G126">
        <f t="shared" si="48"/>
        <v>122446823</v>
      </c>
      <c r="H126">
        <f t="shared" si="3"/>
        <v>4236.5259999999998</v>
      </c>
      <c r="I126">
        <f t="shared" si="3"/>
        <v>23.597000000000001</v>
      </c>
      <c r="J126">
        <f t="shared" si="3"/>
        <v>125.41200000000001</v>
      </c>
      <c r="K126">
        <f t="shared" si="3"/>
        <v>296.25200000000001</v>
      </c>
      <c r="L126">
        <f t="shared" si="3"/>
        <v>2.33</v>
      </c>
    </row>
    <row r="127" spans="1:12" x14ac:dyDescent="0.25">
      <c r="A127" s="6">
        <v>1996</v>
      </c>
      <c r="B127">
        <f t="shared" ref="B127:G127" si="49">IF(B49&lt;&gt;"",B49*1000,"")</f>
        <v>896920592</v>
      </c>
      <c r="C127">
        <f t="shared" si="49"/>
        <v>18780117</v>
      </c>
      <c r="D127">
        <f t="shared" si="49"/>
        <v>99950837</v>
      </c>
      <c r="E127">
        <f t="shared" si="49"/>
        <v>652720</v>
      </c>
      <c r="F127">
        <f t="shared" si="49"/>
        <v>2641798</v>
      </c>
      <c r="G127">
        <f t="shared" si="49"/>
        <v>132592663.99999999</v>
      </c>
      <c r="H127">
        <f t="shared" si="3"/>
        <v>3806.9009999999998</v>
      </c>
      <c r="I127">
        <f t="shared" si="3"/>
        <v>20.477</v>
      </c>
      <c r="J127">
        <f t="shared" si="3"/>
        <v>137.86000000000001</v>
      </c>
      <c r="K127">
        <f t="shared" si="3"/>
        <v>300.41300000000001</v>
      </c>
      <c r="L127">
        <f t="shared" si="3"/>
        <v>2.2999999999999998</v>
      </c>
    </row>
    <row r="128" spans="1:12" x14ac:dyDescent="0.25">
      <c r="A128" s="6">
        <v>1997</v>
      </c>
      <c r="B128">
        <f t="shared" ref="B128:G128" si="50">IF(B50&lt;&gt;"",B50*1000,"")</f>
        <v>921363598</v>
      </c>
      <c r="C128">
        <f t="shared" si="50"/>
        <v>18988642</v>
      </c>
      <c r="D128">
        <f t="shared" si="50"/>
        <v>113668555</v>
      </c>
      <c r="E128">
        <f t="shared" si="50"/>
        <v>152230</v>
      </c>
      <c r="F128">
        <f t="shared" si="50"/>
        <v>3371776</v>
      </c>
      <c r="G128">
        <f t="shared" si="50"/>
        <v>149668307</v>
      </c>
      <c r="H128">
        <f t="shared" si="3"/>
        <v>4064.8029999999999</v>
      </c>
      <c r="I128">
        <f t="shared" si="3"/>
        <v>24.099</v>
      </c>
      <c r="J128">
        <f t="shared" si="3"/>
        <v>136.99199999999999</v>
      </c>
      <c r="K128">
        <f t="shared" si="3"/>
        <v>308.98099999999999</v>
      </c>
      <c r="L128">
        <f t="shared" ref="L128" si="51">IF(L50&lt;&gt;"",L50,"")</f>
        <v>0.66900000000000004</v>
      </c>
    </row>
    <row r="129" spans="1:12" x14ac:dyDescent="0.25">
      <c r="A129" s="6">
        <v>1998</v>
      </c>
      <c r="B129">
        <f t="shared" ref="B129:G129" si="52">IF(B51&lt;&gt;"",B51*1000,"")</f>
        <v>936619299</v>
      </c>
      <c r="C129">
        <f t="shared" si="52"/>
        <v>23299660</v>
      </c>
      <c r="D129">
        <f t="shared" si="52"/>
        <v>166527824</v>
      </c>
      <c r="E129">
        <f t="shared" si="52"/>
        <v>430680</v>
      </c>
      <c r="F129">
        <f t="shared" si="52"/>
        <v>4102069.9999999995</v>
      </c>
      <c r="G129">
        <f t="shared" si="52"/>
        <v>210768514</v>
      </c>
      <c r="H129">
        <f t="shared" si="3"/>
        <v>4588.2839999999997</v>
      </c>
      <c r="I129">
        <f t="shared" ref="I129:L129" si="53">IF(I51&lt;&gt;"",I51,"")</f>
        <v>29.08</v>
      </c>
      <c r="J129">
        <f t="shared" si="53"/>
        <v>136.70699999999999</v>
      </c>
      <c r="K129">
        <f t="shared" si="53"/>
        <v>307.78899999999999</v>
      </c>
      <c r="L129">
        <f t="shared" si="53"/>
        <v>1.702</v>
      </c>
    </row>
    <row r="130" spans="1:12" x14ac:dyDescent="0.25">
      <c r="A130" s="6">
        <v>1999</v>
      </c>
      <c r="B130">
        <f t="shared" ref="B130:G130" si="54">IF(B52&lt;&gt;"",B52*1000,"")</f>
        <v>940921757</v>
      </c>
      <c r="C130">
        <f t="shared" si="54"/>
        <v>24057765</v>
      </c>
      <c r="D130">
        <f t="shared" si="54"/>
        <v>152492955</v>
      </c>
      <c r="E130">
        <f t="shared" si="54"/>
        <v>544100</v>
      </c>
      <c r="F130">
        <f t="shared" si="54"/>
        <v>3734751</v>
      </c>
      <c r="G130">
        <f t="shared" si="54"/>
        <v>195768575</v>
      </c>
      <c r="H130">
        <f t="shared" si="3"/>
        <v>4819.5309999999999</v>
      </c>
      <c r="I130">
        <f t="shared" ref="I130:L130" si="55">IF(I52&lt;&gt;"",I52,"")</f>
        <v>18.757999999999999</v>
      </c>
      <c r="J130">
        <f t="shared" si="55"/>
        <v>138.02600000000001</v>
      </c>
      <c r="K130">
        <f t="shared" si="55"/>
        <v>315.19799999999998</v>
      </c>
      <c r="L130">
        <f t="shared" si="55"/>
        <v>1.4610000000000001</v>
      </c>
    </row>
    <row r="131" spans="1:12" x14ac:dyDescent="0.25">
      <c r="A131" s="6">
        <v>2000</v>
      </c>
      <c r="B131">
        <f t="shared" ref="B131:G131" si="56">IF(B53&lt;&gt;"",B53*1000,"")</f>
        <v>985820847</v>
      </c>
      <c r="C131">
        <f t="shared" si="56"/>
        <v>30016285</v>
      </c>
      <c r="D131">
        <f t="shared" si="56"/>
        <v>138513458</v>
      </c>
      <c r="E131">
        <f t="shared" si="56"/>
        <v>453700</v>
      </c>
      <c r="F131">
        <f t="shared" si="56"/>
        <v>3274932</v>
      </c>
      <c r="G131">
        <f t="shared" si="56"/>
        <v>185358103</v>
      </c>
      <c r="H131">
        <f t="shared" si="3"/>
        <v>5206.3239999999996</v>
      </c>
      <c r="I131">
        <f t="shared" ref="I131:L131" si="57">IF(I53&lt;&gt;"",I53,"")</f>
        <v>25.463000000000001</v>
      </c>
      <c r="J131">
        <f t="shared" si="57"/>
        <v>134.321</v>
      </c>
      <c r="K131">
        <f t="shared" si="57"/>
        <v>318.43299999999999</v>
      </c>
      <c r="L131">
        <f t="shared" si="57"/>
        <v>1.327</v>
      </c>
    </row>
    <row r="132" spans="1:12" x14ac:dyDescent="0.25">
      <c r="A132" s="6">
        <v>2001</v>
      </c>
      <c r="B132">
        <f t="shared" ref="B132:G132" si="58">IF(B54&lt;&gt;"",B54*1000,"")</f>
        <v>964432935</v>
      </c>
      <c r="C132">
        <f t="shared" si="58"/>
        <v>29274333</v>
      </c>
      <c r="D132">
        <f t="shared" si="58"/>
        <v>159504209</v>
      </c>
      <c r="E132">
        <f t="shared" si="58"/>
        <v>376520</v>
      </c>
      <c r="F132">
        <f t="shared" si="58"/>
        <v>3427149</v>
      </c>
      <c r="G132">
        <f t="shared" si="58"/>
        <v>206290807</v>
      </c>
      <c r="H132">
        <f t="shared" si="3"/>
        <v>5342.3010000000004</v>
      </c>
      <c r="I132">
        <f t="shared" ref="I132:L132" si="59">IF(I54&lt;&gt;"",I54,"")</f>
        <v>15.292999999999999</v>
      </c>
      <c r="J132">
        <f t="shared" si="59"/>
        <v>126.402</v>
      </c>
      <c r="K132">
        <f t="shared" si="59"/>
        <v>210.73599999999999</v>
      </c>
      <c r="L132">
        <f t="shared" si="59"/>
        <v>113.304</v>
      </c>
    </row>
    <row r="133" spans="1:12" x14ac:dyDescent="0.25">
      <c r="A133" s="6">
        <v>2002</v>
      </c>
      <c r="B133">
        <f t="shared" ref="B133:G133" si="60">IF(B55&lt;&gt;"",B55*1000,"")</f>
        <v>977506712</v>
      </c>
      <c r="C133">
        <f t="shared" si="60"/>
        <v>21876336</v>
      </c>
      <c r="D133">
        <f t="shared" si="60"/>
        <v>104773411</v>
      </c>
      <c r="E133">
        <f t="shared" si="60"/>
        <v>1266503</v>
      </c>
      <c r="F133">
        <f t="shared" si="60"/>
        <v>5815949</v>
      </c>
      <c r="G133">
        <f t="shared" si="60"/>
        <v>156995995</v>
      </c>
      <c r="H133">
        <f t="shared" si="3"/>
        <v>5671.8969999999999</v>
      </c>
      <c r="I133">
        <f t="shared" ref="I133:L133" si="61">IF(I55&lt;&gt;"",I55,"")</f>
        <v>32.942999999999998</v>
      </c>
      <c r="J133">
        <f t="shared" si="61"/>
        <v>150.19200000000001</v>
      </c>
      <c r="K133">
        <f t="shared" si="61"/>
        <v>229.78200000000001</v>
      </c>
      <c r="L133">
        <f t="shared" si="61"/>
        <v>142.721</v>
      </c>
    </row>
    <row r="134" spans="1:12" x14ac:dyDescent="0.25">
      <c r="A134" s="6">
        <v>2003</v>
      </c>
      <c r="B134">
        <f t="shared" ref="B134:G134" si="62">IF(B56&lt;&gt;"",B56*1000,"")</f>
        <v>1005116159</v>
      </c>
      <c r="C134">
        <f t="shared" si="62"/>
        <v>27631745</v>
      </c>
      <c r="D134">
        <f t="shared" si="62"/>
        <v>138279499</v>
      </c>
      <c r="E134">
        <f t="shared" si="62"/>
        <v>2025577</v>
      </c>
      <c r="F134">
        <f t="shared" si="62"/>
        <v>5799026</v>
      </c>
      <c r="G134">
        <f t="shared" si="62"/>
        <v>196931951</v>
      </c>
      <c r="H134">
        <f t="shared" si="3"/>
        <v>5135.2150000000001</v>
      </c>
      <c r="I134">
        <f t="shared" ref="I134:L134" si="63">IF(I56&lt;&gt;"",I56,"")</f>
        <v>41.165999999999997</v>
      </c>
      <c r="J134">
        <f t="shared" si="63"/>
        <v>167.28700000000001</v>
      </c>
      <c r="K134">
        <f t="shared" si="63"/>
        <v>229.88200000000001</v>
      </c>
      <c r="L134">
        <f t="shared" si="63"/>
        <v>140.327</v>
      </c>
    </row>
    <row r="135" spans="1:12" x14ac:dyDescent="0.25">
      <c r="A135" s="6">
        <v>2004</v>
      </c>
      <c r="B135">
        <f t="shared" ref="B135:G135" si="64">IF(B57&lt;&gt;"",B57*1000,"")</f>
        <v>1016268012</v>
      </c>
      <c r="C135">
        <f t="shared" si="64"/>
        <v>19106975</v>
      </c>
      <c r="D135">
        <f t="shared" si="64"/>
        <v>139815852</v>
      </c>
      <c r="E135">
        <f t="shared" si="64"/>
        <v>2713201</v>
      </c>
      <c r="F135">
        <f t="shared" si="64"/>
        <v>7372297</v>
      </c>
      <c r="G135">
        <f t="shared" si="64"/>
        <v>198497513</v>
      </c>
      <c r="H135">
        <f t="shared" si="3"/>
        <v>5463.7629999999999</v>
      </c>
      <c r="I135">
        <f t="shared" ref="I135:L135" si="65">IF(I57&lt;&gt;"",I57,"")</f>
        <v>58.280999999999999</v>
      </c>
      <c r="J135">
        <f t="shared" si="65"/>
        <v>165.18899999999999</v>
      </c>
      <c r="K135">
        <f t="shared" si="65"/>
        <v>222.87700000000001</v>
      </c>
      <c r="L135">
        <f t="shared" si="65"/>
        <v>138.221</v>
      </c>
    </row>
    <row r="136" spans="1:12" x14ac:dyDescent="0.25">
      <c r="A136" s="6">
        <v>2005</v>
      </c>
      <c r="B136">
        <f t="shared" ref="B136:G136" si="66">IF(B58&lt;&gt;"",B58*1000,"")</f>
        <v>1037484561</v>
      </c>
      <c r="C136">
        <f t="shared" si="66"/>
        <v>19675189</v>
      </c>
      <c r="D136">
        <f t="shared" si="66"/>
        <v>139408643</v>
      </c>
      <c r="E136">
        <f t="shared" si="66"/>
        <v>2685319</v>
      </c>
      <c r="F136">
        <f t="shared" si="66"/>
        <v>8082959</v>
      </c>
      <c r="G136">
        <f t="shared" si="66"/>
        <v>202183945</v>
      </c>
      <c r="H136">
        <f t="shared" si="3"/>
        <v>5869.1450000000004</v>
      </c>
      <c r="I136">
        <f t="shared" ref="I136:L136" si="67">IF(I58&lt;&gt;"",I58,"")</f>
        <v>83.992999999999995</v>
      </c>
      <c r="J136">
        <f t="shared" si="67"/>
        <v>184.97300000000001</v>
      </c>
      <c r="K136">
        <f t="shared" si="67"/>
        <v>220.72200000000001</v>
      </c>
      <c r="L136">
        <f t="shared" si="67"/>
        <v>123.114</v>
      </c>
    </row>
    <row r="137" spans="1:12" x14ac:dyDescent="0.25">
      <c r="A137" s="6">
        <v>2006</v>
      </c>
      <c r="B137">
        <f t="shared" ref="B137:G137" si="68">IF(B59&lt;&gt;"",B59*1000,"")</f>
        <v>1026636031</v>
      </c>
      <c r="C137">
        <f t="shared" si="68"/>
        <v>12646481</v>
      </c>
      <c r="D137">
        <f t="shared" si="68"/>
        <v>57344895</v>
      </c>
      <c r="E137">
        <f t="shared" si="68"/>
        <v>1869831</v>
      </c>
      <c r="F137">
        <f t="shared" si="68"/>
        <v>7100661</v>
      </c>
      <c r="G137">
        <f t="shared" si="68"/>
        <v>107364512</v>
      </c>
      <c r="H137">
        <f t="shared" si="3"/>
        <v>6222.1</v>
      </c>
      <c r="I137">
        <f t="shared" ref="I137:L137" si="69">IF(I59&lt;&gt;"",I59,"")</f>
        <v>64.543000000000006</v>
      </c>
      <c r="J137">
        <f t="shared" si="69"/>
        <v>181.815</v>
      </c>
      <c r="K137">
        <f t="shared" si="69"/>
        <v>230.667</v>
      </c>
      <c r="L137">
        <f t="shared" si="69"/>
        <v>124.789</v>
      </c>
    </row>
    <row r="138" spans="1:12" x14ac:dyDescent="0.25">
      <c r="A138" s="6">
        <v>2007</v>
      </c>
      <c r="B138">
        <f t="shared" ref="B138:G138" si="70">IF(B60&lt;&gt;"",B60*1000,"")</f>
        <v>1045141487</v>
      </c>
      <c r="C138">
        <f t="shared" si="70"/>
        <v>15326768</v>
      </c>
      <c r="D138">
        <f t="shared" si="70"/>
        <v>63086325</v>
      </c>
      <c r="E138">
        <f t="shared" si="70"/>
        <v>2593527</v>
      </c>
      <c r="F138">
        <f t="shared" si="70"/>
        <v>5684805</v>
      </c>
      <c r="G138">
        <f t="shared" si="70"/>
        <v>109430645</v>
      </c>
      <c r="H138">
        <f t="shared" si="3"/>
        <v>6841.4080000000004</v>
      </c>
      <c r="I138">
        <f t="shared" ref="I138:L138" si="71">IF(I60&lt;&gt;"",I60,"")</f>
        <v>61.396999999999998</v>
      </c>
      <c r="J138">
        <f t="shared" si="71"/>
        <v>185.95599999999999</v>
      </c>
      <c r="K138">
        <f t="shared" si="71"/>
        <v>237.49199999999999</v>
      </c>
      <c r="L138">
        <f t="shared" si="71"/>
        <v>124.066</v>
      </c>
    </row>
    <row r="139" spans="1:12" x14ac:dyDescent="0.25">
      <c r="A139" s="6">
        <v>2008</v>
      </c>
      <c r="B139">
        <f t="shared" ref="B139:G139" si="72">IF(B61&lt;&gt;"",B61*1000,"")</f>
        <v>1040580089</v>
      </c>
      <c r="C139">
        <f t="shared" si="72"/>
        <v>12547321</v>
      </c>
      <c r="D139">
        <f t="shared" si="72"/>
        <v>38240923</v>
      </c>
      <c r="E139">
        <f t="shared" si="72"/>
        <v>2669988</v>
      </c>
      <c r="F139">
        <f t="shared" si="72"/>
        <v>5119460</v>
      </c>
      <c r="G139">
        <f t="shared" si="72"/>
        <v>79055532</v>
      </c>
      <c r="H139">
        <f t="shared" si="3"/>
        <v>6668.3789999999999</v>
      </c>
      <c r="I139">
        <f t="shared" ref="I139:L139" si="73">IF(I61&lt;&gt;"",I61,"")</f>
        <v>61.249000000000002</v>
      </c>
      <c r="J139">
        <f t="shared" si="73"/>
        <v>177.34800000000001</v>
      </c>
      <c r="K139">
        <f t="shared" si="73"/>
        <v>257.92599999999999</v>
      </c>
      <c r="L139">
        <f t="shared" si="73"/>
        <v>130.66</v>
      </c>
    </row>
    <row r="140" spans="1:12" x14ac:dyDescent="0.25">
      <c r="A140" s="6">
        <v>2009</v>
      </c>
      <c r="B140">
        <f t="shared" ref="B140:G140" si="74">IF(B62&lt;&gt;"",B62*1000,"")</f>
        <v>933626951</v>
      </c>
      <c r="C140">
        <f t="shared" si="74"/>
        <v>12034991</v>
      </c>
      <c r="D140">
        <f t="shared" si="74"/>
        <v>28782423</v>
      </c>
      <c r="E140">
        <f t="shared" si="74"/>
        <v>2209875</v>
      </c>
      <c r="F140">
        <f t="shared" si="74"/>
        <v>4610659</v>
      </c>
      <c r="G140">
        <f t="shared" si="74"/>
        <v>66080584</v>
      </c>
      <c r="H140">
        <f t="shared" si="3"/>
        <v>6872.5330000000004</v>
      </c>
      <c r="I140">
        <f t="shared" ref="I140:L140" si="75">IF(I62&lt;&gt;"",I62,"")</f>
        <v>55.137</v>
      </c>
      <c r="J140">
        <f t="shared" si="75"/>
        <v>180.04599999999999</v>
      </c>
      <c r="K140">
        <f t="shared" si="75"/>
        <v>260.96600000000001</v>
      </c>
      <c r="L140">
        <f t="shared" si="75"/>
        <v>123.595</v>
      </c>
    </row>
    <row r="141" spans="1:12" x14ac:dyDescent="0.25">
      <c r="A141" s="6">
        <v>2010</v>
      </c>
      <c r="B141">
        <f t="shared" ref="B141:G141" si="76">IF(B63&lt;&gt;"",B63*1000,"")</f>
        <v>975052490</v>
      </c>
      <c r="C141">
        <f t="shared" si="76"/>
        <v>13790022</v>
      </c>
      <c r="D141">
        <f t="shared" si="76"/>
        <v>24503224</v>
      </c>
      <c r="E141">
        <f t="shared" si="76"/>
        <v>1877296</v>
      </c>
      <c r="F141">
        <f t="shared" si="76"/>
        <v>4776867</v>
      </c>
      <c r="G141">
        <f t="shared" si="76"/>
        <v>64054877</v>
      </c>
      <c r="H141">
        <f t="shared" si="3"/>
        <v>7387.1840000000002</v>
      </c>
      <c r="I141">
        <f t="shared" ref="I141:L141" si="77">IF(I63&lt;&gt;"",I63,"")</f>
        <v>52.2</v>
      </c>
      <c r="J141">
        <f t="shared" si="77"/>
        <v>195.59700000000001</v>
      </c>
      <c r="K141">
        <f t="shared" si="77"/>
        <v>263.77499999999998</v>
      </c>
      <c r="L141">
        <f t="shared" si="77"/>
        <v>123.83199999999999</v>
      </c>
    </row>
    <row r="142" spans="1:12" x14ac:dyDescent="0.25">
      <c r="A142" s="6">
        <v>2011</v>
      </c>
      <c r="B142">
        <f t="shared" ref="B142:G142" si="78">IF(B64&lt;&gt;"",B64*1000,"")</f>
        <v>932484085</v>
      </c>
      <c r="C142">
        <f t="shared" si="78"/>
        <v>11020659</v>
      </c>
      <c r="D142">
        <f t="shared" si="78"/>
        <v>14802792</v>
      </c>
      <c r="E142">
        <f t="shared" si="78"/>
        <v>1657816</v>
      </c>
      <c r="F142">
        <f t="shared" si="78"/>
        <v>4837224</v>
      </c>
      <c r="G142">
        <f t="shared" si="78"/>
        <v>51667387</v>
      </c>
      <c r="H142">
        <f t="shared" si="3"/>
        <v>7573.8630000000003</v>
      </c>
      <c r="I142">
        <f t="shared" ref="I142:L142" si="79">IF(I64&lt;&gt;"",I64,"")</f>
        <v>50.338000000000001</v>
      </c>
      <c r="J142">
        <f t="shared" si="79"/>
        <v>182.15899999999999</v>
      </c>
      <c r="K142">
        <f t="shared" si="79"/>
        <v>254.56800000000001</v>
      </c>
      <c r="L142">
        <f t="shared" si="79"/>
        <v>142.61500000000001</v>
      </c>
    </row>
    <row r="143" spans="1:12" x14ac:dyDescent="0.25">
      <c r="A143" s="6">
        <v>2012</v>
      </c>
      <c r="B143">
        <f t="shared" ref="B143:G143" si="80">IF(B65&lt;&gt;"",B65*1000,"")</f>
        <v>823551491</v>
      </c>
      <c r="C143">
        <f t="shared" si="80"/>
        <v>9080489</v>
      </c>
      <c r="D143">
        <f t="shared" si="80"/>
        <v>12202972</v>
      </c>
      <c r="E143">
        <f t="shared" si="80"/>
        <v>1339170</v>
      </c>
      <c r="F143">
        <f t="shared" si="80"/>
        <v>2974438</v>
      </c>
      <c r="G143">
        <f t="shared" si="80"/>
        <v>37494821</v>
      </c>
      <c r="H143">
        <f t="shared" si="3"/>
        <v>9110.7929999999997</v>
      </c>
      <c r="I143">
        <f t="shared" ref="I143:L143" si="81">IF(I65&lt;&gt;"",I65,"")</f>
        <v>53.698</v>
      </c>
      <c r="J143">
        <f t="shared" si="81"/>
        <v>190.191</v>
      </c>
      <c r="K143">
        <f t="shared" si="81"/>
        <v>262.45299999999997</v>
      </c>
      <c r="L143">
        <f t="shared" si="81"/>
        <v>142.66300000000001</v>
      </c>
    </row>
    <row r="144" spans="1:12" x14ac:dyDescent="0.25">
      <c r="A144" s="6">
        <v>2013</v>
      </c>
      <c r="B144">
        <f t="shared" ref="B144:G144" si="82">IF(B66&lt;&gt;"",B66*1000,"")</f>
        <v>857961773</v>
      </c>
      <c r="C144">
        <f t="shared" si="82"/>
        <v>9598163</v>
      </c>
      <c r="D144">
        <f t="shared" si="82"/>
        <v>12283340</v>
      </c>
      <c r="E144">
        <f t="shared" si="82"/>
        <v>1489409</v>
      </c>
      <c r="F144">
        <f t="shared" si="82"/>
        <v>4284583</v>
      </c>
      <c r="G144">
        <f t="shared" si="82"/>
        <v>44793827</v>
      </c>
      <c r="H144">
        <f t="shared" si="3"/>
        <v>8190.7560000000003</v>
      </c>
      <c r="I144">
        <f t="shared" ref="I144:L144" si="83">IF(I66&lt;&gt;"",I66,"")</f>
        <v>59.704999999999998</v>
      </c>
      <c r="J144">
        <f t="shared" si="83"/>
        <v>207.42599999999999</v>
      </c>
      <c r="K144">
        <f t="shared" si="83"/>
        <v>262.185</v>
      </c>
      <c r="L144">
        <f t="shared" si="83"/>
        <v>138.77099999999999</v>
      </c>
    </row>
    <row r="145" spans="1:12" x14ac:dyDescent="0.25">
      <c r="A145" s="6">
        <v>2014</v>
      </c>
      <c r="B145">
        <f t="shared" ref="B145:G145" si="84">IF(B67&lt;&gt;"",B67*1000,"")</f>
        <v>851601859</v>
      </c>
      <c r="C145">
        <f t="shared" si="84"/>
        <v>14234553</v>
      </c>
      <c r="D145">
        <f t="shared" si="84"/>
        <v>15132454</v>
      </c>
      <c r="E145">
        <f t="shared" si="84"/>
        <v>2207826</v>
      </c>
      <c r="F145">
        <f t="shared" si="84"/>
        <v>4132029.0000000005</v>
      </c>
      <c r="G145">
        <f t="shared" si="84"/>
        <v>52234981</v>
      </c>
      <c r="H145">
        <f t="shared" ref="H145:L154" si="85">IF(H67&lt;&gt;"",H67,"")</f>
        <v>8145.982</v>
      </c>
      <c r="I145">
        <f t="shared" si="85"/>
        <v>43.607999999999997</v>
      </c>
      <c r="J145">
        <f t="shared" si="85"/>
        <v>251.25299999999999</v>
      </c>
      <c r="K145">
        <f t="shared" si="85"/>
        <v>278.89</v>
      </c>
      <c r="L145">
        <f t="shared" si="85"/>
        <v>136.80199999999999</v>
      </c>
    </row>
    <row r="146" spans="1:12" x14ac:dyDescent="0.25">
      <c r="A146" s="6">
        <v>2015</v>
      </c>
      <c r="B146">
        <f t="shared" ref="B146:G146" si="86">IF(B68&lt;&gt;"",B68*1000,"")</f>
        <v>738444083</v>
      </c>
      <c r="C146">
        <f t="shared" si="86"/>
        <v>12192559</v>
      </c>
      <c r="D146">
        <f t="shared" si="86"/>
        <v>14929363</v>
      </c>
      <c r="E146">
        <f t="shared" si="86"/>
        <v>2130920</v>
      </c>
      <c r="F146">
        <f t="shared" si="86"/>
        <v>3906838</v>
      </c>
      <c r="G146">
        <f t="shared" si="86"/>
        <v>48787033</v>
      </c>
      <c r="H146">
        <f t="shared" si="85"/>
        <v>9613.3700000000008</v>
      </c>
      <c r="I146">
        <f t="shared" si="85"/>
        <v>43.896999999999998</v>
      </c>
      <c r="J146">
        <f t="shared" si="85"/>
        <v>243.857</v>
      </c>
      <c r="K146">
        <f t="shared" si="85"/>
        <v>281.02199999999999</v>
      </c>
      <c r="L146">
        <f t="shared" si="85"/>
        <v>136.26900000000001</v>
      </c>
    </row>
    <row r="147" spans="1:12" x14ac:dyDescent="0.25">
      <c r="A147" s="6">
        <v>2016</v>
      </c>
      <c r="B147">
        <f t="shared" ref="B147:G147" si="87">IF(B69&lt;&gt;"",B69*1000,"")</f>
        <v>678554486</v>
      </c>
      <c r="C147">
        <f t="shared" si="87"/>
        <v>9510158</v>
      </c>
      <c r="D147">
        <f t="shared" si="87"/>
        <v>11242249</v>
      </c>
      <c r="E147">
        <f t="shared" si="87"/>
        <v>1322123</v>
      </c>
      <c r="F147">
        <f t="shared" si="87"/>
        <v>4137680.0000000005</v>
      </c>
      <c r="G147">
        <f t="shared" si="87"/>
        <v>42762928</v>
      </c>
      <c r="H147">
        <f t="shared" si="85"/>
        <v>9985.27</v>
      </c>
      <c r="I147">
        <f t="shared" si="85"/>
        <v>44.817</v>
      </c>
      <c r="J147">
        <f t="shared" si="85"/>
        <v>224.40700000000001</v>
      </c>
      <c r="K147">
        <f t="shared" si="85"/>
        <v>280.66199999999998</v>
      </c>
      <c r="L147">
        <f t="shared" si="85"/>
        <v>138.82599999999999</v>
      </c>
    </row>
    <row r="148" spans="1:12" x14ac:dyDescent="0.25">
      <c r="A148" s="6">
        <v>2017</v>
      </c>
      <c r="B148">
        <f t="shared" ref="B148:G148" si="88">IF(B70&lt;&gt;"",B70*1000,"")</f>
        <v>664993053</v>
      </c>
      <c r="C148">
        <f t="shared" si="88"/>
        <v>9481203</v>
      </c>
      <c r="D148">
        <f t="shared" si="88"/>
        <v>10464172</v>
      </c>
      <c r="E148">
        <f t="shared" si="88"/>
        <v>1375203</v>
      </c>
      <c r="F148">
        <f t="shared" si="88"/>
        <v>3399458</v>
      </c>
      <c r="G148">
        <f t="shared" si="88"/>
        <v>38317868</v>
      </c>
      <c r="H148">
        <f t="shared" si="85"/>
        <v>9265.5650000000005</v>
      </c>
      <c r="I148">
        <f t="shared" si="85"/>
        <v>46.167000000000002</v>
      </c>
      <c r="J148">
        <f t="shared" si="85"/>
        <v>229.32400000000001</v>
      </c>
      <c r="K148">
        <f t="shared" si="85"/>
        <v>280.21699999999998</v>
      </c>
      <c r="L148">
        <f t="shared" si="85"/>
        <v>132.464</v>
      </c>
    </row>
    <row r="149" spans="1:12" x14ac:dyDescent="0.25">
      <c r="A149" s="6">
        <v>2018</v>
      </c>
      <c r="B149">
        <f t="shared" ref="B149:G149" si="89">IF(B71&lt;&gt;"",B71*1000,"")</f>
        <v>637216870</v>
      </c>
      <c r="C149">
        <f t="shared" si="89"/>
        <v>13966910</v>
      </c>
      <c r="D149">
        <f t="shared" si="89"/>
        <v>12446482</v>
      </c>
      <c r="E149">
        <f t="shared" si="89"/>
        <v>1854629</v>
      </c>
      <c r="F149">
        <f t="shared" si="89"/>
        <v>3548943</v>
      </c>
      <c r="G149">
        <f t="shared" si="89"/>
        <v>46012736</v>
      </c>
      <c r="H149">
        <f t="shared" si="85"/>
        <v>10599.311</v>
      </c>
      <c r="I149">
        <f t="shared" si="85"/>
        <v>47.265000000000001</v>
      </c>
      <c r="J149">
        <f t="shared" si="85"/>
        <v>221.06299999999999</v>
      </c>
      <c r="K149">
        <f t="shared" si="85"/>
        <v>275.02100000000002</v>
      </c>
      <c r="L149">
        <f t="shared" si="85"/>
        <v>136.27500000000001</v>
      </c>
    </row>
    <row r="150" spans="1:12" x14ac:dyDescent="0.25">
      <c r="A150" s="6">
        <v>2019</v>
      </c>
      <c r="B150">
        <f t="shared" ref="B150:G150" si="90">IF(B72&lt;&gt;"",B72*1000,"")</f>
        <v>538605600</v>
      </c>
      <c r="C150">
        <f t="shared" si="90"/>
        <v>9336188</v>
      </c>
      <c r="D150">
        <f t="shared" si="90"/>
        <v>9351619</v>
      </c>
      <c r="E150">
        <f t="shared" si="90"/>
        <v>1749824</v>
      </c>
      <c r="F150">
        <f t="shared" si="90"/>
        <v>2654778</v>
      </c>
      <c r="G150">
        <f t="shared" si="90"/>
        <v>33711521</v>
      </c>
      <c r="H150">
        <f t="shared" si="85"/>
        <v>11299.352999999999</v>
      </c>
      <c r="I150">
        <f t="shared" si="85"/>
        <v>47.209000000000003</v>
      </c>
      <c r="J150">
        <f t="shared" si="85"/>
        <v>200.524</v>
      </c>
      <c r="K150">
        <f t="shared" si="85"/>
        <v>247.613</v>
      </c>
      <c r="L150">
        <f t="shared" si="85"/>
        <v>144.98699999999999</v>
      </c>
    </row>
    <row r="151" spans="1:12" x14ac:dyDescent="0.25">
      <c r="A151" s="6">
        <v>2020</v>
      </c>
      <c r="B151">
        <f t="shared" ref="B151:G151" si="91">IF(B73&lt;&gt;"",B73*1000,"")</f>
        <v>435826849</v>
      </c>
      <c r="C151">
        <f t="shared" si="91"/>
        <v>7673200</v>
      </c>
      <c r="D151">
        <f t="shared" si="91"/>
        <v>8381746.9999999991</v>
      </c>
      <c r="E151">
        <f t="shared" si="91"/>
        <v>1542932</v>
      </c>
      <c r="F151">
        <f t="shared" si="91"/>
        <v>3057411</v>
      </c>
      <c r="G151">
        <f t="shared" si="91"/>
        <v>32884934</v>
      </c>
      <c r="H151">
        <f t="shared" si="85"/>
        <v>11631.723</v>
      </c>
      <c r="I151">
        <f t="shared" si="85"/>
        <v>39.844000000000001</v>
      </c>
      <c r="J151">
        <f t="shared" si="85"/>
        <v>185.374</v>
      </c>
      <c r="K151">
        <f t="shared" si="85"/>
        <v>242.19900000000001</v>
      </c>
      <c r="L151">
        <f t="shared" si="85"/>
        <v>144.02199999999999</v>
      </c>
    </row>
    <row r="152" spans="1:12" x14ac:dyDescent="0.25">
      <c r="A152" s="6">
        <v>2021</v>
      </c>
      <c r="B152">
        <f t="shared" ref="B152:G152" si="92">IF(B74&lt;&gt;"",B74*1000,"")</f>
        <v>501434545</v>
      </c>
      <c r="C152">
        <f t="shared" si="92"/>
        <v>10358981</v>
      </c>
      <c r="D152">
        <f t="shared" si="92"/>
        <v>9114562</v>
      </c>
      <c r="E152">
        <f t="shared" si="92"/>
        <v>1835353</v>
      </c>
      <c r="F152">
        <f t="shared" si="92"/>
        <v>3075373</v>
      </c>
      <c r="G152">
        <f t="shared" si="92"/>
        <v>36685761</v>
      </c>
      <c r="H152">
        <f t="shared" si="85"/>
        <v>11228.587</v>
      </c>
      <c r="I152">
        <f t="shared" si="85"/>
        <v>39.768000000000001</v>
      </c>
      <c r="J152">
        <f t="shared" si="85"/>
        <v>196.74600000000001</v>
      </c>
      <c r="K152">
        <f t="shared" si="85"/>
        <v>229.465</v>
      </c>
      <c r="L152">
        <f t="shared" si="85"/>
        <v>134.035</v>
      </c>
    </row>
    <row r="153" spans="1:12" x14ac:dyDescent="0.25">
      <c r="A153" s="6">
        <v>2022</v>
      </c>
      <c r="B153">
        <f t="shared" ref="B153:G153" si="93">IF(B75&lt;&gt;"",B75*1000,"")</f>
        <v>472833705</v>
      </c>
      <c r="C153">
        <f t="shared" si="93"/>
        <v>14462511</v>
      </c>
      <c r="D153">
        <f t="shared" si="93"/>
        <v>12030550</v>
      </c>
      <c r="E153">
        <f t="shared" si="93"/>
        <v>1864044</v>
      </c>
      <c r="F153">
        <f t="shared" si="93"/>
        <v>2964773</v>
      </c>
      <c r="G153">
        <f t="shared" si="93"/>
        <v>43180970</v>
      </c>
      <c r="H153">
        <f t="shared" si="85"/>
        <v>12091.545</v>
      </c>
      <c r="I153">
        <f t="shared" si="85"/>
        <v>39.347000000000001</v>
      </c>
      <c r="J153">
        <f t="shared" si="85"/>
        <v>197.691</v>
      </c>
      <c r="K153">
        <f t="shared" si="85"/>
        <v>176.49</v>
      </c>
      <c r="L153">
        <f t="shared" si="85"/>
        <v>80.503</v>
      </c>
    </row>
    <row r="154" spans="1:12" x14ac:dyDescent="0.25">
      <c r="A154" s="6">
        <v>2023</v>
      </c>
      <c r="B154">
        <f t="shared" ref="B154:G154" si="94">IF(B76&lt;&gt;"",B76*1000,"")</f>
        <v>387205305</v>
      </c>
      <c r="C154">
        <f t="shared" si="94"/>
        <v>9164852</v>
      </c>
      <c r="D154">
        <f t="shared" si="94"/>
        <v>10201949</v>
      </c>
      <c r="E154">
        <f t="shared" si="94"/>
        <v>1647179</v>
      </c>
      <c r="F154">
        <f t="shared" si="94"/>
        <v>2045391</v>
      </c>
      <c r="G154">
        <f t="shared" si="94"/>
        <v>31240935</v>
      </c>
      <c r="H154">
        <f t="shared" si="85"/>
        <v>12940.207</v>
      </c>
      <c r="I154">
        <f t="shared" si="85"/>
        <v>40.472000000000001</v>
      </c>
      <c r="J154">
        <f t="shared" si="85"/>
        <v>174.072</v>
      </c>
      <c r="K154">
        <f t="shared" si="85"/>
        <v>168.24100000000001</v>
      </c>
      <c r="L154">
        <f t="shared" si="85"/>
        <v>80.090999999999994</v>
      </c>
    </row>
    <row r="157" spans="1:12" ht="75" x14ac:dyDescent="0.25">
      <c r="A157" s="7" t="s">
        <v>7</v>
      </c>
      <c r="B157" s="7" t="s">
        <v>51</v>
      </c>
      <c r="C157" s="7" t="s">
        <v>54</v>
      </c>
      <c r="D157" s="7" t="s">
        <v>55</v>
      </c>
      <c r="E157" s="7" t="s">
        <v>52</v>
      </c>
      <c r="F157" s="7" t="s">
        <v>53</v>
      </c>
      <c r="G157" s="7" t="s">
        <v>56</v>
      </c>
      <c r="H157" s="7" t="s">
        <v>57</v>
      </c>
      <c r="I157" s="7" t="s">
        <v>58</v>
      </c>
      <c r="J157" s="7" t="s">
        <v>59</v>
      </c>
      <c r="K157" s="7" t="s">
        <v>60</v>
      </c>
      <c r="L157" s="7" t="s">
        <v>61</v>
      </c>
    </row>
    <row r="158" spans="1:12" x14ac:dyDescent="0.25">
      <c r="A158" s="6">
        <v>1949</v>
      </c>
      <c r="B158">
        <f t="shared" ref="B158:B189" si="95">B80*0.9071847</f>
        <v>76170329.98367399</v>
      </c>
      <c r="C158">
        <f t="shared" ref="C158:D177" si="96">C80*0.157</f>
        <v>748419</v>
      </c>
      <c r="D158">
        <f t="shared" si="96"/>
        <v>9660838</v>
      </c>
      <c r="E158" t="str">
        <f t="shared" ref="E158:E189" si="97">IF(E80&lt;&gt;"",E80*0.1052,"")</f>
        <v/>
      </c>
      <c r="F158" t="str">
        <f t="shared" ref="F158:F189" si="98">IF(F80&lt;&gt;"",F80*0.9071847,"")</f>
        <v/>
      </c>
      <c r="G158">
        <f>SUM(C158:F158)</f>
        <v>10409257</v>
      </c>
      <c r="H158">
        <f t="shared" ref="H158:H189" si="99">H80*0.024*1000000</f>
        <v>13202904</v>
      </c>
      <c r="I158" t="str">
        <f t="shared" ref="I158:L177" si="100">IF(I80&lt;&gt;"",I80*0.025*1000000,"")</f>
        <v/>
      </c>
      <c r="J158">
        <f t="shared" si="100"/>
        <v>145075</v>
      </c>
      <c r="K158" t="str">
        <f t="shared" si="100"/>
        <v/>
      </c>
      <c r="L158" t="str">
        <f t="shared" si="100"/>
        <v/>
      </c>
    </row>
    <row r="159" spans="1:12" x14ac:dyDescent="0.25">
      <c r="A159" s="6">
        <v>1950</v>
      </c>
      <c r="B159">
        <f t="shared" si="95"/>
        <v>83343756.921218991</v>
      </c>
      <c r="C159">
        <f t="shared" si="96"/>
        <v>851411</v>
      </c>
      <c r="D159">
        <f t="shared" si="96"/>
        <v>10989686</v>
      </c>
      <c r="E159" t="str">
        <f t="shared" si="97"/>
        <v/>
      </c>
      <c r="F159" t="str">
        <f t="shared" si="98"/>
        <v/>
      </c>
      <c r="G159">
        <f t="shared" ref="G159:G222" si="101">SUM(C159:F159)</f>
        <v>11841097</v>
      </c>
      <c r="H159">
        <f t="shared" si="99"/>
        <v>15094056</v>
      </c>
      <c r="I159" t="str">
        <f t="shared" si="100"/>
        <v/>
      </c>
      <c r="J159">
        <f t="shared" si="100"/>
        <v>136650.00000000003</v>
      </c>
      <c r="K159" t="str">
        <f t="shared" si="100"/>
        <v/>
      </c>
      <c r="L159" t="str">
        <f t="shared" si="100"/>
        <v/>
      </c>
    </row>
    <row r="160" spans="1:12" x14ac:dyDescent="0.25">
      <c r="A160" s="6">
        <v>1951</v>
      </c>
      <c r="B160">
        <f t="shared" si="95"/>
        <v>95951116.792708188</v>
      </c>
      <c r="C160">
        <f t="shared" si="96"/>
        <v>721886</v>
      </c>
      <c r="D160">
        <f t="shared" si="96"/>
        <v>9317479</v>
      </c>
      <c r="E160" t="str">
        <f t="shared" si="97"/>
        <v/>
      </c>
      <c r="F160" t="str">
        <f t="shared" si="98"/>
        <v/>
      </c>
      <c r="G160">
        <f t="shared" si="101"/>
        <v>10039365</v>
      </c>
      <c r="H160">
        <f t="shared" si="99"/>
        <v>18333552</v>
      </c>
      <c r="I160" t="str">
        <f t="shared" si="100"/>
        <v/>
      </c>
      <c r="J160">
        <f t="shared" si="100"/>
        <v>133275</v>
      </c>
      <c r="K160" t="str">
        <f t="shared" si="100"/>
        <v/>
      </c>
      <c r="L160" t="str">
        <f t="shared" si="100"/>
        <v/>
      </c>
    </row>
    <row r="161" spans="1:12" x14ac:dyDescent="0.25">
      <c r="A161" s="6">
        <v>1952</v>
      </c>
      <c r="B161">
        <f t="shared" si="95"/>
        <v>97133391.645212695</v>
      </c>
      <c r="C161">
        <f t="shared" si="96"/>
        <v>758781</v>
      </c>
      <c r="D161">
        <f t="shared" si="96"/>
        <v>9794445</v>
      </c>
      <c r="E161" t="str">
        <f t="shared" si="97"/>
        <v/>
      </c>
      <c r="F161" t="str">
        <f t="shared" si="98"/>
        <v/>
      </c>
      <c r="G161">
        <f t="shared" si="101"/>
        <v>10553226</v>
      </c>
      <c r="H161">
        <f t="shared" si="99"/>
        <v>21842807.999999996</v>
      </c>
      <c r="I161" t="str">
        <f t="shared" si="100"/>
        <v/>
      </c>
      <c r="J161">
        <f t="shared" si="100"/>
        <v>160875</v>
      </c>
      <c r="K161" t="str">
        <f t="shared" si="100"/>
        <v/>
      </c>
      <c r="L161" t="str">
        <f t="shared" si="100"/>
        <v/>
      </c>
    </row>
    <row r="162" spans="1:12" x14ac:dyDescent="0.25">
      <c r="A162" s="6">
        <v>1953</v>
      </c>
      <c r="B162">
        <f t="shared" si="95"/>
        <v>105140170.24157879</v>
      </c>
      <c r="C162">
        <f t="shared" si="96"/>
        <v>928341</v>
      </c>
      <c r="D162">
        <f t="shared" si="96"/>
        <v>11983025</v>
      </c>
      <c r="E162" t="str">
        <f t="shared" si="97"/>
        <v/>
      </c>
      <c r="F162" t="str">
        <f t="shared" si="98"/>
        <v/>
      </c>
      <c r="G162">
        <f t="shared" si="101"/>
        <v>12911366</v>
      </c>
      <c r="H162">
        <f t="shared" si="99"/>
        <v>24822528</v>
      </c>
      <c r="I162" t="str">
        <f t="shared" si="100"/>
        <v/>
      </c>
      <c r="J162">
        <f t="shared" si="100"/>
        <v>125475</v>
      </c>
      <c r="K162" t="str">
        <f t="shared" si="100"/>
        <v/>
      </c>
      <c r="L162" t="str">
        <f t="shared" si="100"/>
        <v/>
      </c>
    </row>
    <row r="163" spans="1:12" x14ac:dyDescent="0.25">
      <c r="A163" s="6">
        <v>1954</v>
      </c>
      <c r="B163">
        <f t="shared" si="95"/>
        <v>107396762.24573369</v>
      </c>
      <c r="C163">
        <f t="shared" si="96"/>
        <v>753443</v>
      </c>
      <c r="D163">
        <f t="shared" si="96"/>
        <v>9725522</v>
      </c>
      <c r="E163" t="str">
        <f t="shared" si="97"/>
        <v/>
      </c>
      <c r="F163" t="str">
        <f t="shared" si="98"/>
        <v/>
      </c>
      <c r="G163">
        <f t="shared" si="101"/>
        <v>10478965</v>
      </c>
      <c r="H163">
        <f t="shared" si="99"/>
        <v>27971952</v>
      </c>
      <c r="I163" t="str">
        <f t="shared" si="100"/>
        <v/>
      </c>
      <c r="J163">
        <f t="shared" si="100"/>
        <v>80225</v>
      </c>
      <c r="K163" t="str">
        <f t="shared" si="100"/>
        <v/>
      </c>
      <c r="L163" t="str">
        <f t="shared" si="100"/>
        <v/>
      </c>
    </row>
    <row r="164" spans="1:12" x14ac:dyDescent="0.25">
      <c r="A164" s="6">
        <v>1955</v>
      </c>
      <c r="B164">
        <f t="shared" si="95"/>
        <v>130416142.18831649</v>
      </c>
      <c r="C164">
        <f t="shared" si="96"/>
        <v>849684</v>
      </c>
      <c r="D164">
        <f t="shared" si="96"/>
        <v>10968334</v>
      </c>
      <c r="E164" t="str">
        <f t="shared" si="97"/>
        <v/>
      </c>
      <c r="F164" t="str">
        <f t="shared" si="98"/>
        <v/>
      </c>
      <c r="G164">
        <f t="shared" si="101"/>
        <v>11818018</v>
      </c>
      <c r="H164">
        <f t="shared" si="99"/>
        <v>27678720</v>
      </c>
      <c r="I164" t="str">
        <f t="shared" si="100"/>
        <v/>
      </c>
      <c r="J164">
        <f t="shared" si="100"/>
        <v>80850</v>
      </c>
      <c r="K164" t="str">
        <f t="shared" si="100"/>
        <v/>
      </c>
      <c r="L164" t="str">
        <f t="shared" si="100"/>
        <v/>
      </c>
    </row>
    <row r="165" spans="1:12" x14ac:dyDescent="0.25">
      <c r="A165" s="6">
        <v>1956</v>
      </c>
      <c r="B165">
        <f t="shared" si="95"/>
        <v>143588283.50256118</v>
      </c>
      <c r="C165">
        <f t="shared" si="96"/>
        <v>820796</v>
      </c>
      <c r="D165">
        <f t="shared" si="96"/>
        <v>10594831</v>
      </c>
      <c r="E165" t="str">
        <f t="shared" si="97"/>
        <v/>
      </c>
      <c r="F165" t="str">
        <f t="shared" si="98"/>
        <v/>
      </c>
      <c r="G165">
        <f t="shared" si="101"/>
        <v>11415627</v>
      </c>
      <c r="H165">
        <f t="shared" si="99"/>
        <v>29743464</v>
      </c>
      <c r="I165" t="str">
        <f t="shared" si="100"/>
        <v/>
      </c>
      <c r="J165">
        <f t="shared" si="100"/>
        <v>43450</v>
      </c>
      <c r="K165" t="str">
        <f t="shared" si="100"/>
        <v/>
      </c>
      <c r="L165" t="str">
        <f t="shared" si="100"/>
        <v/>
      </c>
    </row>
    <row r="166" spans="1:12" x14ac:dyDescent="0.25">
      <c r="A166" s="6">
        <v>1957</v>
      </c>
      <c r="B166">
        <f t="shared" si="95"/>
        <v>145847387.5011504</v>
      </c>
      <c r="C166">
        <f t="shared" si="96"/>
        <v>899610</v>
      </c>
      <c r="D166">
        <f t="shared" si="96"/>
        <v>11612191</v>
      </c>
      <c r="E166" t="str">
        <f t="shared" si="97"/>
        <v/>
      </c>
      <c r="F166" t="str">
        <f t="shared" si="98"/>
        <v/>
      </c>
      <c r="G166">
        <f t="shared" si="101"/>
        <v>12511801</v>
      </c>
      <c r="H166">
        <f t="shared" si="99"/>
        <v>32067384.000000004</v>
      </c>
      <c r="I166" t="str">
        <f t="shared" si="100"/>
        <v/>
      </c>
      <c r="J166">
        <f t="shared" si="100"/>
        <v>50200</v>
      </c>
      <c r="K166" t="str">
        <f t="shared" si="100"/>
        <v/>
      </c>
      <c r="L166" t="str">
        <f t="shared" si="100"/>
        <v/>
      </c>
    </row>
    <row r="167" spans="1:12" x14ac:dyDescent="0.25">
      <c r="A167" s="6">
        <v>1958</v>
      </c>
      <c r="B167">
        <f t="shared" si="95"/>
        <v>141270584.444199</v>
      </c>
      <c r="C167">
        <f t="shared" si="96"/>
        <v>876688</v>
      </c>
      <c r="D167">
        <f t="shared" si="96"/>
        <v>11317031</v>
      </c>
      <c r="E167" t="str">
        <f t="shared" si="97"/>
        <v/>
      </c>
      <c r="F167" t="str">
        <f t="shared" si="98"/>
        <v/>
      </c>
      <c r="G167">
        <f t="shared" si="101"/>
        <v>12193719</v>
      </c>
      <c r="H167">
        <f t="shared" si="99"/>
        <v>32948472.000000004</v>
      </c>
      <c r="I167" t="str">
        <f t="shared" si="100"/>
        <v/>
      </c>
      <c r="J167">
        <f t="shared" si="100"/>
        <v>48500</v>
      </c>
      <c r="K167" t="str">
        <f t="shared" si="100"/>
        <v/>
      </c>
      <c r="L167" t="str">
        <f t="shared" si="100"/>
        <v/>
      </c>
    </row>
    <row r="168" spans="1:12" x14ac:dyDescent="0.25">
      <c r="A168" s="6">
        <v>1959</v>
      </c>
      <c r="B168">
        <f t="shared" si="95"/>
        <v>152790969.21591869</v>
      </c>
      <c r="C168">
        <f t="shared" si="96"/>
        <v>996322</v>
      </c>
      <c r="D168">
        <f t="shared" si="96"/>
        <v>12860969</v>
      </c>
      <c r="E168" t="str">
        <f t="shared" si="97"/>
        <v/>
      </c>
      <c r="F168" t="str">
        <f t="shared" si="98"/>
        <v/>
      </c>
      <c r="G168">
        <f t="shared" si="101"/>
        <v>13857291</v>
      </c>
      <c r="H168">
        <f t="shared" si="99"/>
        <v>39084216</v>
      </c>
      <c r="I168" t="str">
        <f t="shared" si="100"/>
        <v/>
      </c>
      <c r="J168">
        <f t="shared" si="100"/>
        <v>41925.000000000007</v>
      </c>
      <c r="K168" t="str">
        <f t="shared" si="100"/>
        <v/>
      </c>
      <c r="L168" t="str">
        <f t="shared" si="100"/>
        <v/>
      </c>
    </row>
    <row r="169" spans="1:12" x14ac:dyDescent="0.25">
      <c r="A169" s="6">
        <v>1960</v>
      </c>
      <c r="B169">
        <f t="shared" si="95"/>
        <v>160286254.39880729</v>
      </c>
      <c r="C169">
        <f t="shared" si="96"/>
        <v>600328.90700000001</v>
      </c>
      <c r="D169">
        <f t="shared" si="96"/>
        <v>13246284.209000001</v>
      </c>
      <c r="E169" t="str">
        <f t="shared" si="97"/>
        <v/>
      </c>
      <c r="F169" t="str">
        <f t="shared" si="98"/>
        <v/>
      </c>
      <c r="G169">
        <f t="shared" si="101"/>
        <v>13846613.116</v>
      </c>
      <c r="H169">
        <f t="shared" si="99"/>
        <v>41394287.999999993</v>
      </c>
      <c r="I169" t="str">
        <f t="shared" si="100"/>
        <v/>
      </c>
      <c r="J169">
        <f t="shared" si="100"/>
        <v>37700.000000000007</v>
      </c>
      <c r="K169" t="str">
        <f t="shared" si="100"/>
        <v/>
      </c>
      <c r="L169" t="str">
        <f t="shared" si="100"/>
        <v/>
      </c>
    </row>
    <row r="170" spans="1:12" x14ac:dyDescent="0.25">
      <c r="A170" s="6">
        <v>1961</v>
      </c>
      <c r="B170">
        <f t="shared" si="95"/>
        <v>165275560.6891416</v>
      </c>
      <c r="C170">
        <f t="shared" si="96"/>
        <v>582161.33799999999</v>
      </c>
      <c r="D170">
        <f t="shared" si="96"/>
        <v>13377050.608000001</v>
      </c>
      <c r="E170" t="str">
        <f t="shared" si="97"/>
        <v/>
      </c>
      <c r="F170" t="str">
        <f t="shared" si="98"/>
        <v/>
      </c>
      <c r="G170">
        <f t="shared" si="101"/>
        <v>13959211.946</v>
      </c>
      <c r="H170">
        <f t="shared" si="99"/>
        <v>43802808</v>
      </c>
      <c r="I170" t="str">
        <f t="shared" si="100"/>
        <v/>
      </c>
      <c r="J170">
        <f t="shared" si="100"/>
        <v>33475</v>
      </c>
      <c r="K170" t="str">
        <f t="shared" si="100"/>
        <v/>
      </c>
      <c r="L170" t="str">
        <f t="shared" si="100"/>
        <v/>
      </c>
    </row>
    <row r="171" spans="1:12" x14ac:dyDescent="0.25">
      <c r="A171" s="6">
        <v>1962</v>
      </c>
      <c r="B171">
        <f t="shared" si="95"/>
        <v>175373198.6240043</v>
      </c>
      <c r="C171">
        <f t="shared" si="96"/>
        <v>613844.723</v>
      </c>
      <c r="D171">
        <f t="shared" si="96"/>
        <v>13405313.434</v>
      </c>
      <c r="E171" t="str">
        <f t="shared" si="97"/>
        <v/>
      </c>
      <c r="F171" t="str">
        <f t="shared" si="98"/>
        <v/>
      </c>
      <c r="G171">
        <f t="shared" si="101"/>
        <v>14019158.157</v>
      </c>
      <c r="H171">
        <f t="shared" si="99"/>
        <v>47183376</v>
      </c>
      <c r="I171" t="str">
        <f t="shared" si="100"/>
        <v/>
      </c>
      <c r="J171">
        <f t="shared" si="100"/>
        <v>33725</v>
      </c>
      <c r="K171" t="str">
        <f t="shared" si="100"/>
        <v/>
      </c>
      <c r="L171" t="str">
        <f t="shared" si="100"/>
        <v/>
      </c>
    </row>
    <row r="172" spans="1:12" x14ac:dyDescent="0.25">
      <c r="A172" s="6">
        <v>1963</v>
      </c>
      <c r="B172">
        <f t="shared" si="95"/>
        <v>191717605.16964179</v>
      </c>
      <c r="C172">
        <f t="shared" si="96"/>
        <v>664593.87399999995</v>
      </c>
      <c r="D172">
        <f t="shared" si="96"/>
        <v>13985638.813999999</v>
      </c>
      <c r="E172" t="str">
        <f t="shared" si="97"/>
        <v/>
      </c>
      <c r="F172" t="str">
        <f t="shared" si="98"/>
        <v/>
      </c>
      <c r="G172">
        <f t="shared" si="101"/>
        <v>14650232.687999999</v>
      </c>
      <c r="H172">
        <f t="shared" si="99"/>
        <v>51467352</v>
      </c>
      <c r="I172" t="str">
        <f t="shared" si="100"/>
        <v/>
      </c>
      <c r="J172">
        <f t="shared" si="100"/>
        <v>33525</v>
      </c>
      <c r="K172" t="str">
        <f t="shared" si="100"/>
        <v/>
      </c>
      <c r="L172" t="str">
        <f t="shared" si="100"/>
        <v/>
      </c>
    </row>
    <row r="173" spans="1:12" x14ac:dyDescent="0.25">
      <c r="A173" s="6">
        <v>1964</v>
      </c>
      <c r="B173">
        <f t="shared" si="95"/>
        <v>204502525.58090788</v>
      </c>
      <c r="C173">
        <f t="shared" si="96"/>
        <v>676702.18500000006</v>
      </c>
      <c r="D173">
        <f t="shared" si="96"/>
        <v>15202427.436000001</v>
      </c>
      <c r="E173" t="str">
        <f t="shared" si="97"/>
        <v/>
      </c>
      <c r="F173" t="str">
        <f t="shared" si="98"/>
        <v/>
      </c>
      <c r="G173">
        <f t="shared" si="101"/>
        <v>15879129.621000001</v>
      </c>
      <c r="H173">
        <f t="shared" si="99"/>
        <v>55749504.000000007</v>
      </c>
      <c r="I173" t="str">
        <f t="shared" si="100"/>
        <v/>
      </c>
      <c r="J173">
        <f t="shared" si="100"/>
        <v>38725</v>
      </c>
      <c r="K173" t="str">
        <f t="shared" si="100"/>
        <v/>
      </c>
      <c r="L173" t="str">
        <f t="shared" si="100"/>
        <v/>
      </c>
    </row>
    <row r="174" spans="1:12" x14ac:dyDescent="0.25">
      <c r="A174" s="6">
        <v>1965</v>
      </c>
      <c r="B174">
        <f t="shared" si="95"/>
        <v>222068036.29857928</v>
      </c>
      <c r="C174">
        <f t="shared" si="96"/>
        <v>773722.53300000005</v>
      </c>
      <c r="D174">
        <f t="shared" si="96"/>
        <v>17313082.998</v>
      </c>
      <c r="E174" t="str">
        <f t="shared" si="97"/>
        <v/>
      </c>
      <c r="F174" t="str">
        <f t="shared" si="98"/>
        <v/>
      </c>
      <c r="G174">
        <f t="shared" si="101"/>
        <v>18086805.530999999</v>
      </c>
      <c r="H174">
        <f t="shared" si="99"/>
        <v>55706424.000000007</v>
      </c>
      <c r="I174" t="str">
        <f t="shared" si="100"/>
        <v/>
      </c>
      <c r="J174">
        <f t="shared" si="100"/>
        <v>70250</v>
      </c>
      <c r="K174" t="str">
        <f t="shared" si="100"/>
        <v/>
      </c>
      <c r="L174" t="str">
        <f t="shared" si="100"/>
        <v/>
      </c>
    </row>
    <row r="175" spans="1:12" x14ac:dyDescent="0.25">
      <c r="A175" s="6">
        <v>1966</v>
      </c>
      <c r="B175">
        <f t="shared" si="95"/>
        <v>241743696.73020807</v>
      </c>
      <c r="C175">
        <f t="shared" si="96"/>
        <v>990752.58200000005</v>
      </c>
      <c r="D175">
        <f t="shared" si="96"/>
        <v>21138217.495999999</v>
      </c>
      <c r="E175" t="str">
        <f t="shared" si="97"/>
        <v/>
      </c>
      <c r="F175" t="str">
        <f t="shared" si="98"/>
        <v/>
      </c>
      <c r="G175">
        <f t="shared" si="101"/>
        <v>22128970.077999998</v>
      </c>
      <c r="H175">
        <f t="shared" si="99"/>
        <v>62638776</v>
      </c>
      <c r="I175" t="str">
        <f t="shared" si="100"/>
        <v/>
      </c>
      <c r="J175">
        <f t="shared" si="100"/>
        <v>86950.000000000015</v>
      </c>
      <c r="K175" t="str">
        <f t="shared" si="100"/>
        <v/>
      </c>
      <c r="L175" t="str">
        <f t="shared" si="100"/>
        <v/>
      </c>
    </row>
    <row r="176" spans="1:12" x14ac:dyDescent="0.25">
      <c r="A176" s="6">
        <v>1967</v>
      </c>
      <c r="B176">
        <f t="shared" si="95"/>
        <v>248736013.31424507</v>
      </c>
      <c r="C176">
        <f t="shared" si="96"/>
        <v>1160641.0260000001</v>
      </c>
      <c r="D176">
        <f t="shared" si="96"/>
        <v>24160035.903000001</v>
      </c>
      <c r="E176" t="str">
        <f t="shared" si="97"/>
        <v/>
      </c>
      <c r="F176" t="str">
        <f t="shared" si="98"/>
        <v/>
      </c>
      <c r="G176">
        <f t="shared" si="101"/>
        <v>25320676.929000001</v>
      </c>
      <c r="H176">
        <f t="shared" si="99"/>
        <v>65912448</v>
      </c>
      <c r="I176" t="str">
        <f t="shared" si="100"/>
        <v/>
      </c>
      <c r="J176">
        <f t="shared" si="100"/>
        <v>82325.000000000015</v>
      </c>
      <c r="K176" t="str">
        <f t="shared" si="100"/>
        <v/>
      </c>
      <c r="L176" t="str">
        <f t="shared" si="100"/>
        <v/>
      </c>
    </row>
    <row r="177" spans="1:12" x14ac:dyDescent="0.25">
      <c r="A177" s="6">
        <v>1968</v>
      </c>
      <c r="B177">
        <f t="shared" si="95"/>
        <v>270140615.37704426</v>
      </c>
      <c r="C177">
        <f t="shared" si="96"/>
        <v>1543332.1370000001</v>
      </c>
      <c r="D177">
        <f t="shared" si="96"/>
        <v>28073440.197000001</v>
      </c>
      <c r="E177" t="str">
        <f t="shared" si="97"/>
        <v/>
      </c>
      <c r="F177" t="str">
        <f t="shared" si="98"/>
        <v/>
      </c>
      <c r="G177">
        <f t="shared" si="101"/>
        <v>29616772.333999999</v>
      </c>
      <c r="H177">
        <f t="shared" si="99"/>
        <v>75549816</v>
      </c>
      <c r="I177" t="str">
        <f t="shared" si="100"/>
        <v/>
      </c>
      <c r="J177">
        <f t="shared" si="100"/>
        <v>97500</v>
      </c>
      <c r="K177" t="str">
        <f t="shared" si="100"/>
        <v/>
      </c>
      <c r="L177" t="str">
        <f t="shared" si="100"/>
        <v/>
      </c>
    </row>
    <row r="178" spans="1:12" x14ac:dyDescent="0.25">
      <c r="A178" s="6">
        <v>1969</v>
      </c>
      <c r="B178">
        <f t="shared" si="95"/>
        <v>281808687.09636986</v>
      </c>
      <c r="C178">
        <f t="shared" ref="C178:D197" si="102">C100*0.157</f>
        <v>2348917.1919999998</v>
      </c>
      <c r="D178">
        <f t="shared" si="102"/>
        <v>37062311.603</v>
      </c>
      <c r="E178" t="str">
        <f t="shared" si="97"/>
        <v/>
      </c>
      <c r="F178" t="str">
        <f t="shared" si="98"/>
        <v/>
      </c>
      <c r="G178">
        <f t="shared" si="101"/>
        <v>39411228.795000002</v>
      </c>
      <c r="H178">
        <f t="shared" si="99"/>
        <v>83703408</v>
      </c>
      <c r="I178" t="str">
        <f t="shared" ref="I178:L197" si="103">IF(I100&lt;&gt;"",I100*0.025*1000000,"")</f>
        <v/>
      </c>
      <c r="J178">
        <f t="shared" si="103"/>
        <v>83550.000000000015</v>
      </c>
      <c r="K178" t="str">
        <f t="shared" si="103"/>
        <v/>
      </c>
      <c r="L178" t="str">
        <f t="shared" si="103"/>
        <v/>
      </c>
    </row>
    <row r="179" spans="1:12" x14ac:dyDescent="0.25">
      <c r="A179" s="6">
        <v>1970</v>
      </c>
      <c r="B179">
        <f t="shared" si="95"/>
        <v>290463946.71746761</v>
      </c>
      <c r="C179">
        <f t="shared" si="102"/>
        <v>3787342.557</v>
      </c>
      <c r="D179">
        <f t="shared" si="102"/>
        <v>48886746.506999999</v>
      </c>
      <c r="E179" t="str">
        <f t="shared" si="97"/>
        <v/>
      </c>
      <c r="F179">
        <f t="shared" si="98"/>
        <v>577362.28017509996</v>
      </c>
      <c r="G179">
        <f t="shared" si="101"/>
        <v>53251451.344175093</v>
      </c>
      <c r="H179">
        <f t="shared" si="99"/>
        <v>94364640.000000015</v>
      </c>
      <c r="I179" t="str">
        <f t="shared" si="103"/>
        <v/>
      </c>
      <c r="J179">
        <f t="shared" si="103"/>
        <v>35675.000000000007</v>
      </c>
      <c r="K179">
        <f t="shared" si="103"/>
        <v>57825.000000000007</v>
      </c>
      <c r="L179" t="str">
        <f t="shared" si="103"/>
        <v/>
      </c>
    </row>
    <row r="180" spans="1:12" x14ac:dyDescent="0.25">
      <c r="A180" s="6">
        <v>1971</v>
      </c>
      <c r="B180">
        <f t="shared" si="95"/>
        <v>296922113.85732931</v>
      </c>
      <c r="C180">
        <f t="shared" si="102"/>
        <v>5382495.5269999998</v>
      </c>
      <c r="D180">
        <f t="shared" si="102"/>
        <v>56863376.898000002</v>
      </c>
      <c r="E180" t="str">
        <f t="shared" si="97"/>
        <v/>
      </c>
      <c r="F180">
        <f t="shared" si="98"/>
        <v>549005.50082249998</v>
      </c>
      <c r="G180">
        <f t="shared" si="101"/>
        <v>62794877.925822504</v>
      </c>
      <c r="H180">
        <f t="shared" si="99"/>
        <v>95424432</v>
      </c>
      <c r="I180" t="str">
        <f t="shared" si="103"/>
        <v/>
      </c>
      <c r="J180">
        <f t="shared" si="103"/>
        <v>29175.000000000004</v>
      </c>
      <c r="K180">
        <f t="shared" si="103"/>
        <v>52350</v>
      </c>
      <c r="L180" t="str">
        <f t="shared" si="103"/>
        <v/>
      </c>
    </row>
    <row r="181" spans="1:12" x14ac:dyDescent="0.25">
      <c r="A181" s="6">
        <v>1972</v>
      </c>
      <c r="B181">
        <f t="shared" si="95"/>
        <v>319118346.15459657</v>
      </c>
      <c r="C181">
        <f t="shared" si="102"/>
        <v>8393933.8790000007</v>
      </c>
      <c r="D181">
        <f t="shared" si="102"/>
        <v>69126187.987000003</v>
      </c>
      <c r="E181" t="str">
        <f t="shared" si="97"/>
        <v/>
      </c>
      <c r="F181">
        <f t="shared" si="98"/>
        <v>569057.00424659997</v>
      </c>
      <c r="G181">
        <f t="shared" si="101"/>
        <v>78089178.870246589</v>
      </c>
      <c r="H181">
        <f t="shared" si="99"/>
        <v>95445912</v>
      </c>
      <c r="I181" t="str">
        <f t="shared" si="103"/>
        <v/>
      </c>
      <c r="J181">
        <f t="shared" si="103"/>
        <v>33950</v>
      </c>
      <c r="K181">
        <f t="shared" si="103"/>
        <v>51825</v>
      </c>
      <c r="L181" t="str">
        <f t="shared" si="103"/>
        <v/>
      </c>
    </row>
    <row r="182" spans="1:12" x14ac:dyDescent="0.25">
      <c r="A182" s="6">
        <v>1973</v>
      </c>
      <c r="B182">
        <f t="shared" si="95"/>
        <v>353086811.30407411</v>
      </c>
      <c r="C182">
        <f t="shared" si="102"/>
        <v>7388121.5429999996</v>
      </c>
      <c r="D182">
        <f t="shared" si="102"/>
        <v>80570788.865999997</v>
      </c>
      <c r="E182" t="str">
        <f t="shared" si="97"/>
        <v/>
      </c>
      <c r="F182">
        <f t="shared" si="98"/>
        <v>459683.18807579996</v>
      </c>
      <c r="G182">
        <f t="shared" si="101"/>
        <v>88418593.59707579</v>
      </c>
      <c r="H182">
        <f t="shared" si="99"/>
        <v>87844128</v>
      </c>
      <c r="I182" t="str">
        <f t="shared" si="103"/>
        <v/>
      </c>
      <c r="J182">
        <f t="shared" si="103"/>
        <v>33875</v>
      </c>
      <c r="K182">
        <f t="shared" si="103"/>
        <v>51400</v>
      </c>
      <c r="L182" t="str">
        <f t="shared" si="103"/>
        <v/>
      </c>
    </row>
    <row r="183" spans="1:12" x14ac:dyDescent="0.25">
      <c r="A183" s="6">
        <v>1974</v>
      </c>
      <c r="B183">
        <f t="shared" si="95"/>
        <v>355444763.05475998</v>
      </c>
      <c r="C183">
        <f t="shared" si="102"/>
        <v>8341056.4359999998</v>
      </c>
      <c r="D183">
        <f t="shared" si="102"/>
        <v>75853883.534999996</v>
      </c>
      <c r="E183" t="str">
        <f t="shared" si="97"/>
        <v/>
      </c>
      <c r="F183">
        <f t="shared" si="98"/>
        <v>567007.67400929995</v>
      </c>
      <c r="G183">
        <f t="shared" si="101"/>
        <v>84761947.645009294</v>
      </c>
      <c r="H183">
        <f t="shared" si="99"/>
        <v>82642272</v>
      </c>
      <c r="I183" t="str">
        <f t="shared" si="103"/>
        <v/>
      </c>
      <c r="J183">
        <f t="shared" si="103"/>
        <v>17900</v>
      </c>
      <c r="K183">
        <f t="shared" si="103"/>
        <v>47550</v>
      </c>
      <c r="L183" t="str">
        <f t="shared" si="103"/>
        <v/>
      </c>
    </row>
    <row r="184" spans="1:12" x14ac:dyDescent="0.25">
      <c r="A184" s="6">
        <v>1975</v>
      </c>
      <c r="B184">
        <f t="shared" si="95"/>
        <v>368282907.08519036</v>
      </c>
      <c r="C184">
        <f t="shared" si="102"/>
        <v>6108390.8360000001</v>
      </c>
      <c r="D184">
        <f t="shared" si="102"/>
        <v>73353771.575000003</v>
      </c>
      <c r="E184" t="str">
        <f t="shared" si="97"/>
        <v/>
      </c>
      <c r="F184">
        <f t="shared" si="98"/>
        <v>63648.078551999999</v>
      </c>
      <c r="G184">
        <f t="shared" si="101"/>
        <v>79525810.489551991</v>
      </c>
      <c r="H184">
        <f t="shared" si="99"/>
        <v>75784055.999999985</v>
      </c>
      <c r="I184" t="str">
        <f t="shared" si="103"/>
        <v/>
      </c>
      <c r="J184">
        <f t="shared" si="103"/>
        <v>4575</v>
      </c>
      <c r="K184">
        <f t="shared" si="103"/>
        <v>45150</v>
      </c>
      <c r="L184" t="str">
        <f t="shared" si="103"/>
        <v/>
      </c>
    </row>
    <row r="185" spans="1:12" x14ac:dyDescent="0.25">
      <c r="A185" s="6">
        <v>1976</v>
      </c>
      <c r="B185">
        <f t="shared" si="95"/>
        <v>406755287.53689778</v>
      </c>
      <c r="C185">
        <f t="shared" si="102"/>
        <v>6569426.9879999999</v>
      </c>
      <c r="D185">
        <f t="shared" si="102"/>
        <v>80710042.998999998</v>
      </c>
      <c r="E185" t="str">
        <f t="shared" si="97"/>
        <v/>
      </c>
      <c r="F185">
        <f t="shared" si="98"/>
        <v>61752.969713699997</v>
      </c>
      <c r="G185">
        <f t="shared" si="101"/>
        <v>87341222.956713706</v>
      </c>
      <c r="H185">
        <f t="shared" si="99"/>
        <v>73940832</v>
      </c>
      <c r="I185" t="str">
        <f t="shared" si="103"/>
        <v/>
      </c>
      <c r="J185">
        <f t="shared" si="103"/>
        <v>21875.000000000004</v>
      </c>
      <c r="K185">
        <f t="shared" si="103"/>
        <v>47225</v>
      </c>
      <c r="L185" t="str">
        <f t="shared" si="103"/>
        <v/>
      </c>
    </row>
    <row r="186" spans="1:12" x14ac:dyDescent="0.25">
      <c r="A186" s="6">
        <v>1977</v>
      </c>
      <c r="B186">
        <f t="shared" si="95"/>
        <v>432841373.6063661</v>
      </c>
      <c r="C186">
        <f t="shared" si="102"/>
        <v>7667344.7870000005</v>
      </c>
      <c r="D186">
        <f t="shared" si="102"/>
        <v>90254370.513999999</v>
      </c>
      <c r="E186" t="str">
        <f t="shared" si="97"/>
        <v/>
      </c>
      <c r="F186">
        <f t="shared" si="98"/>
        <v>88476.816606299995</v>
      </c>
      <c r="G186">
        <f t="shared" si="101"/>
        <v>98010192.117606297</v>
      </c>
      <c r="H186">
        <f t="shared" si="99"/>
        <v>76588799.999999985</v>
      </c>
      <c r="I186" t="str">
        <f t="shared" si="103"/>
        <v/>
      </c>
      <c r="J186">
        <f t="shared" si="103"/>
        <v>80250</v>
      </c>
      <c r="K186">
        <f t="shared" si="103"/>
        <v>45200.000000000007</v>
      </c>
      <c r="L186" t="str">
        <f t="shared" si="103"/>
        <v/>
      </c>
    </row>
    <row r="187" spans="1:12" x14ac:dyDescent="0.25">
      <c r="A187" s="6">
        <v>1978</v>
      </c>
      <c r="B187">
        <f t="shared" si="95"/>
        <v>436568872.16154689</v>
      </c>
      <c r="C187">
        <f t="shared" si="102"/>
        <v>7460688.6699999999</v>
      </c>
      <c r="D187">
        <f t="shared" si="102"/>
        <v>92366042.023000002</v>
      </c>
      <c r="E187" t="str">
        <f t="shared" si="97"/>
        <v/>
      </c>
      <c r="F187">
        <f t="shared" si="98"/>
        <v>361307.17202309996</v>
      </c>
      <c r="G187">
        <f t="shared" si="101"/>
        <v>100188037.86502311</v>
      </c>
      <c r="H187">
        <f t="shared" si="99"/>
        <v>76520712</v>
      </c>
      <c r="I187" t="str">
        <f t="shared" si="103"/>
        <v/>
      </c>
      <c r="J187">
        <f t="shared" si="103"/>
        <v>51075.000000000007</v>
      </c>
      <c r="K187">
        <f t="shared" si="103"/>
        <v>36375.000000000007</v>
      </c>
      <c r="L187" t="str">
        <f t="shared" si="103"/>
        <v/>
      </c>
    </row>
    <row r="188" spans="1:12" x14ac:dyDescent="0.25">
      <c r="A188" s="6">
        <v>1979</v>
      </c>
      <c r="B188">
        <f t="shared" si="95"/>
        <v>478132828.30150557</v>
      </c>
      <c r="C188">
        <f t="shared" si="102"/>
        <v>4818504.7410000004</v>
      </c>
      <c r="D188">
        <f t="shared" si="102"/>
        <v>77339126.770999998</v>
      </c>
      <c r="E188" t="str">
        <f t="shared" si="97"/>
        <v/>
      </c>
      <c r="F188">
        <f t="shared" si="98"/>
        <v>243023.8949136</v>
      </c>
      <c r="G188">
        <f t="shared" si="101"/>
        <v>82400655.406913593</v>
      </c>
      <c r="H188">
        <f t="shared" si="99"/>
        <v>83772552</v>
      </c>
      <c r="I188" t="str">
        <f t="shared" si="103"/>
        <v/>
      </c>
      <c r="J188">
        <f t="shared" si="103"/>
        <v>77600</v>
      </c>
      <c r="K188">
        <f t="shared" si="103"/>
        <v>51300.000000000007</v>
      </c>
      <c r="L188" t="str">
        <f t="shared" si="103"/>
        <v/>
      </c>
    </row>
    <row r="189" spans="1:12" x14ac:dyDescent="0.25">
      <c r="A189" s="6">
        <v>1980</v>
      </c>
      <c r="B189">
        <f t="shared" si="95"/>
        <v>516436422.50385445</v>
      </c>
      <c r="C189">
        <f t="shared" si="102"/>
        <v>4561085.1859999998</v>
      </c>
      <c r="D189">
        <f t="shared" si="102"/>
        <v>61412549.237999998</v>
      </c>
      <c r="E189" t="str">
        <f t="shared" si="97"/>
        <v/>
      </c>
      <c r="F189">
        <f t="shared" si="98"/>
        <v>162566.5910553</v>
      </c>
      <c r="G189">
        <f t="shared" si="101"/>
        <v>66136201.015055291</v>
      </c>
      <c r="H189">
        <f t="shared" si="99"/>
        <v>88358280</v>
      </c>
      <c r="I189" t="str">
        <f t="shared" si="103"/>
        <v/>
      </c>
      <c r="J189">
        <f t="shared" si="103"/>
        <v>71525</v>
      </c>
      <c r="K189">
        <f t="shared" si="103"/>
        <v>40975.000000000007</v>
      </c>
      <c r="L189" t="str">
        <f t="shared" si="103"/>
        <v/>
      </c>
    </row>
    <row r="190" spans="1:12" x14ac:dyDescent="0.25">
      <c r="A190" s="6">
        <v>1981</v>
      </c>
      <c r="B190">
        <f t="shared" ref="B190:B221" si="104">B112*0.9071847</f>
        <v>541404955.90605509</v>
      </c>
      <c r="C190">
        <f t="shared" si="102"/>
        <v>3346137.0750000002</v>
      </c>
      <c r="D190">
        <f t="shared" si="102"/>
        <v>51778334.827</v>
      </c>
      <c r="E190" t="str">
        <f t="shared" ref="E190:E221" si="105">IF(E112&lt;&gt;"",E112*0.1052,"")</f>
        <v/>
      </c>
      <c r="F190">
        <f t="shared" ref="F190:F221" si="106">IF(F112&lt;&gt;"",F112*0.9071847,"")</f>
        <v>125981.64647369999</v>
      </c>
      <c r="G190">
        <f t="shared" si="101"/>
        <v>55250453.548473701</v>
      </c>
      <c r="H190">
        <f t="shared" ref="H190:H221" si="107">H112*0.024*1000000</f>
        <v>87363696</v>
      </c>
      <c r="I190" t="str">
        <f t="shared" si="103"/>
        <v/>
      </c>
      <c r="J190">
        <f t="shared" si="103"/>
        <v>64075.000000000007</v>
      </c>
      <c r="K190">
        <f t="shared" si="103"/>
        <v>32050.000000000004</v>
      </c>
      <c r="L190" t="str">
        <f t="shared" si="103"/>
        <v/>
      </c>
    </row>
    <row r="191" spans="1:12" x14ac:dyDescent="0.25">
      <c r="A191" s="6">
        <v>1982</v>
      </c>
      <c r="B191">
        <f t="shared" si="104"/>
        <v>538564389.15244675</v>
      </c>
      <c r="C191">
        <f t="shared" si="102"/>
        <v>2407864.2549999999</v>
      </c>
      <c r="D191">
        <f t="shared" si="102"/>
        <v>36806151.501999997</v>
      </c>
      <c r="E191" t="str">
        <f t="shared" si="105"/>
        <v/>
      </c>
      <c r="F191">
        <f t="shared" si="106"/>
        <v>135473.5199898</v>
      </c>
      <c r="G191">
        <f t="shared" si="101"/>
        <v>39349489.276989803</v>
      </c>
      <c r="H191">
        <f t="shared" si="107"/>
        <v>77412432</v>
      </c>
      <c r="I191" t="str">
        <f t="shared" si="103"/>
        <v/>
      </c>
      <c r="J191">
        <f t="shared" si="103"/>
        <v>51200</v>
      </c>
      <c r="K191">
        <f t="shared" si="103"/>
        <v>32675.000000000004</v>
      </c>
      <c r="L191" t="str">
        <f t="shared" si="103"/>
        <v/>
      </c>
    </row>
    <row r="192" spans="1:12" x14ac:dyDescent="0.25">
      <c r="A192" s="6">
        <v>1983</v>
      </c>
      <c r="B192">
        <f t="shared" si="104"/>
        <v>567182136.51332641</v>
      </c>
      <c r="C192">
        <f t="shared" si="102"/>
        <v>2592434.2400000002</v>
      </c>
      <c r="D192">
        <f t="shared" si="102"/>
        <v>35950516.417000003</v>
      </c>
      <c r="E192" t="str">
        <f t="shared" si="105"/>
        <v/>
      </c>
      <c r="F192">
        <f t="shared" si="106"/>
        <v>237188.88292320003</v>
      </c>
      <c r="G192">
        <f t="shared" si="101"/>
        <v>38780139.539923206</v>
      </c>
      <c r="H192">
        <f t="shared" si="107"/>
        <v>69858408</v>
      </c>
      <c r="I192" t="str">
        <f t="shared" si="103"/>
        <v/>
      </c>
      <c r="J192">
        <f t="shared" si="103"/>
        <v>56775</v>
      </c>
      <c r="K192">
        <f t="shared" si="103"/>
        <v>42800.000000000007</v>
      </c>
      <c r="L192" t="str">
        <f t="shared" si="103"/>
        <v/>
      </c>
    </row>
    <row r="193" spans="1:12" x14ac:dyDescent="0.25">
      <c r="A193" s="6">
        <v>1984</v>
      </c>
      <c r="B193">
        <f t="shared" si="104"/>
        <v>602732684.60599947</v>
      </c>
      <c r="C193">
        <f t="shared" si="102"/>
        <v>2384860.4580000001</v>
      </c>
      <c r="D193">
        <f t="shared" si="102"/>
        <v>29718297.012000002</v>
      </c>
      <c r="E193" t="str">
        <f t="shared" si="105"/>
        <v/>
      </c>
      <c r="F193">
        <f t="shared" si="106"/>
        <v>228176.91011339999</v>
      </c>
      <c r="G193">
        <f t="shared" si="101"/>
        <v>32331334.380113404</v>
      </c>
      <c r="H193">
        <f t="shared" si="107"/>
        <v>74672208</v>
      </c>
      <c r="I193" t="str">
        <f t="shared" si="103"/>
        <v/>
      </c>
      <c r="J193">
        <f t="shared" si="103"/>
        <v>120425</v>
      </c>
      <c r="K193">
        <f t="shared" si="103"/>
        <v>110800.00000000001</v>
      </c>
      <c r="L193" t="str">
        <f t="shared" si="103"/>
        <v/>
      </c>
    </row>
    <row r="194" spans="1:12" x14ac:dyDescent="0.25">
      <c r="A194" s="6">
        <v>1985</v>
      </c>
      <c r="B194">
        <f t="shared" si="104"/>
        <v>629441727.1514802</v>
      </c>
      <c r="C194">
        <f t="shared" si="102"/>
        <v>2297647.429</v>
      </c>
      <c r="D194">
        <f t="shared" si="102"/>
        <v>24928307.710000001</v>
      </c>
      <c r="E194" t="str">
        <f t="shared" si="105"/>
        <v/>
      </c>
      <c r="F194">
        <f t="shared" si="106"/>
        <v>209883.5306379</v>
      </c>
      <c r="G194">
        <f t="shared" si="101"/>
        <v>27435838.669637904</v>
      </c>
      <c r="H194">
        <f t="shared" si="107"/>
        <v>73057992</v>
      </c>
      <c r="I194" t="str">
        <f t="shared" si="103"/>
        <v/>
      </c>
      <c r="J194">
        <f t="shared" si="103"/>
        <v>194125</v>
      </c>
      <c r="K194">
        <f t="shared" si="103"/>
        <v>167050.00000000003</v>
      </c>
      <c r="L194" t="str">
        <f t="shared" si="103"/>
        <v/>
      </c>
    </row>
    <row r="195" spans="1:12" x14ac:dyDescent="0.25">
      <c r="A195" s="6">
        <v>1986</v>
      </c>
      <c r="B195">
        <f t="shared" si="104"/>
        <v>621472124.07693541</v>
      </c>
      <c r="C195">
        <f t="shared" si="102"/>
        <v>2249167.085</v>
      </c>
      <c r="D195">
        <f t="shared" si="102"/>
        <v>33936563.435000002</v>
      </c>
      <c r="E195" t="str">
        <f t="shared" si="105"/>
        <v/>
      </c>
      <c r="F195">
        <f t="shared" si="106"/>
        <v>283675.74850529997</v>
      </c>
      <c r="G195">
        <f t="shared" si="101"/>
        <v>36469406.268505305</v>
      </c>
      <c r="H195">
        <f t="shared" si="107"/>
        <v>62456880</v>
      </c>
      <c r="I195" t="str">
        <f t="shared" si="103"/>
        <v/>
      </c>
      <c r="J195">
        <f t="shared" si="103"/>
        <v>128350.00000000001</v>
      </c>
      <c r="K195">
        <f t="shared" si="103"/>
        <v>178950.00000000003</v>
      </c>
      <c r="L195" t="str">
        <f t="shared" si="103"/>
        <v/>
      </c>
    </row>
    <row r="196" spans="1:12" x14ac:dyDescent="0.25">
      <c r="A196" s="6">
        <v>1987</v>
      </c>
      <c r="B196">
        <f t="shared" si="104"/>
        <v>651262592.72824371</v>
      </c>
      <c r="C196">
        <f t="shared" si="102"/>
        <v>2412603.4569999999</v>
      </c>
      <c r="D196">
        <f t="shared" si="102"/>
        <v>28889740.816</v>
      </c>
      <c r="E196" t="str">
        <f t="shared" si="105"/>
        <v/>
      </c>
      <c r="F196">
        <f t="shared" si="106"/>
        <v>315319.258026</v>
      </c>
      <c r="G196">
        <f t="shared" si="101"/>
        <v>31617663.531025998</v>
      </c>
      <c r="H196">
        <f t="shared" si="107"/>
        <v>68257224</v>
      </c>
      <c r="I196" t="str">
        <f t="shared" si="103"/>
        <v/>
      </c>
      <c r="J196">
        <f t="shared" si="103"/>
        <v>203975.00000000003</v>
      </c>
      <c r="K196">
        <f t="shared" si="103"/>
        <v>180750.00000000003</v>
      </c>
      <c r="L196" t="str">
        <f t="shared" si="103"/>
        <v/>
      </c>
    </row>
    <row r="197" spans="1:12" x14ac:dyDescent="0.25">
      <c r="A197" s="6">
        <v>1988</v>
      </c>
      <c r="B197">
        <f t="shared" si="104"/>
        <v>687983114.24888933</v>
      </c>
      <c r="C197">
        <f t="shared" si="102"/>
        <v>2946728.9180000001</v>
      </c>
      <c r="D197">
        <f t="shared" si="102"/>
        <v>36004290.800999999</v>
      </c>
      <c r="E197" t="str">
        <f t="shared" si="105"/>
        <v/>
      </c>
      <c r="F197">
        <f t="shared" si="106"/>
        <v>371043.07822349999</v>
      </c>
      <c r="G197">
        <f t="shared" si="101"/>
        <v>39322062.797223493</v>
      </c>
      <c r="H197">
        <f t="shared" si="107"/>
        <v>63254712</v>
      </c>
      <c r="I197" t="str">
        <f t="shared" si="103"/>
        <v/>
      </c>
      <c r="J197">
        <f t="shared" si="103"/>
        <v>241575</v>
      </c>
      <c r="K197">
        <f t="shared" si="103"/>
        <v>190550</v>
      </c>
      <c r="L197" t="str">
        <f t="shared" si="103"/>
        <v/>
      </c>
    </row>
    <row r="198" spans="1:12" x14ac:dyDescent="0.25">
      <c r="A198" s="6">
        <v>1989</v>
      </c>
      <c r="B198">
        <f t="shared" si="104"/>
        <v>700518717.62497795</v>
      </c>
      <c r="C198">
        <f t="shared" ref="C198:D217" si="108">C120*0.157</f>
        <v>4106417.2680000002</v>
      </c>
      <c r="D198">
        <f t="shared" si="108"/>
        <v>38336050.248000003</v>
      </c>
      <c r="E198">
        <f t="shared" si="105"/>
        <v>1033.0640000000001</v>
      </c>
      <c r="F198">
        <f t="shared" si="106"/>
        <v>469363.75600949995</v>
      </c>
      <c r="G198">
        <f t="shared" si="101"/>
        <v>42912864.336009502</v>
      </c>
      <c r="H198">
        <f t="shared" si="107"/>
        <v>74524392</v>
      </c>
      <c r="I198">
        <f t="shared" ref="I198:L217" si="109">IF(I120&lt;&gt;"",I120*0.025*1000000,"")</f>
        <v>236275</v>
      </c>
      <c r="J198">
        <f t="shared" si="109"/>
        <v>2489375.0000000005</v>
      </c>
      <c r="K198">
        <f t="shared" si="109"/>
        <v>3298875.0000000005</v>
      </c>
      <c r="L198">
        <f t="shared" si="109"/>
        <v>72725</v>
      </c>
    </row>
    <row r="199" spans="1:12" x14ac:dyDescent="0.25">
      <c r="A199" s="6">
        <v>1990</v>
      </c>
      <c r="B199">
        <f t="shared" si="104"/>
        <v>709932487.07433152</v>
      </c>
      <c r="C199">
        <f t="shared" si="108"/>
        <v>2601065.4719999996</v>
      </c>
      <c r="D199">
        <f t="shared" si="108"/>
        <v>29031679.649</v>
      </c>
      <c r="E199">
        <f t="shared" si="105"/>
        <v>2762.5520000000001</v>
      </c>
      <c r="F199">
        <f t="shared" si="106"/>
        <v>914622.70735529996</v>
      </c>
      <c r="G199">
        <f t="shared" si="101"/>
        <v>32550130.380355299</v>
      </c>
      <c r="H199">
        <f t="shared" si="107"/>
        <v>77870856</v>
      </c>
      <c r="I199">
        <f t="shared" si="109"/>
        <v>270900.00000000006</v>
      </c>
      <c r="J199">
        <f t="shared" si="109"/>
        <v>3212900</v>
      </c>
      <c r="K199">
        <f t="shared" si="109"/>
        <v>4699775.0000000009</v>
      </c>
      <c r="L199">
        <f t="shared" si="109"/>
        <v>2850</v>
      </c>
    </row>
    <row r="200" spans="1:12" x14ac:dyDescent="0.25">
      <c r="A200" s="6">
        <v>1991</v>
      </c>
      <c r="B200">
        <f t="shared" si="104"/>
        <v>711118539.44392681</v>
      </c>
      <c r="C200">
        <f t="shared" si="108"/>
        <v>2254324.8489999999</v>
      </c>
      <c r="D200">
        <f t="shared" si="108"/>
        <v>27102082.296</v>
      </c>
      <c r="E200">
        <f t="shared" si="105"/>
        <v>6196.28</v>
      </c>
      <c r="F200">
        <f t="shared" si="106"/>
        <v>883370.19444029999</v>
      </c>
      <c r="G200">
        <f t="shared" si="101"/>
        <v>30245973.619440302</v>
      </c>
      <c r="H200">
        <f t="shared" si="107"/>
        <v>79582200</v>
      </c>
      <c r="I200">
        <f t="shared" si="109"/>
        <v>285175</v>
      </c>
      <c r="J200">
        <f t="shared" si="109"/>
        <v>3144875.0000000005</v>
      </c>
      <c r="K200">
        <f t="shared" si="109"/>
        <v>5713900.0000000009</v>
      </c>
      <c r="L200">
        <f t="shared" si="109"/>
        <v>107175</v>
      </c>
    </row>
    <row r="201" spans="1:12" x14ac:dyDescent="0.25">
      <c r="A201" s="6">
        <v>1992</v>
      </c>
      <c r="B201">
        <f t="shared" si="104"/>
        <v>721296807.04774082</v>
      </c>
      <c r="C201">
        <f t="shared" si="108"/>
        <v>1981867.9909999999</v>
      </c>
      <c r="D201">
        <f t="shared" si="108"/>
        <v>21779979.958999999</v>
      </c>
      <c r="E201">
        <f t="shared" si="105"/>
        <v>13434.04</v>
      </c>
      <c r="F201">
        <f t="shared" si="106"/>
        <v>1355532.6152492999</v>
      </c>
      <c r="G201">
        <f t="shared" si="101"/>
        <v>25130814.605249297</v>
      </c>
      <c r="H201">
        <f t="shared" si="107"/>
        <v>82748904.000000015</v>
      </c>
      <c r="I201">
        <f t="shared" si="109"/>
        <v>445725.00000000006</v>
      </c>
      <c r="J201">
        <f t="shared" si="109"/>
        <v>3505525.0000000005</v>
      </c>
      <c r="K201">
        <f t="shared" si="109"/>
        <v>6555900</v>
      </c>
      <c r="L201">
        <f t="shared" si="109"/>
        <v>134275</v>
      </c>
    </row>
    <row r="202" spans="1:12" x14ac:dyDescent="0.25">
      <c r="A202" s="6">
        <v>1993</v>
      </c>
      <c r="B202">
        <f t="shared" si="104"/>
        <v>754455785.84630001</v>
      </c>
      <c r="C202">
        <f t="shared" si="108"/>
        <v>2331295.5120000001</v>
      </c>
      <c r="D202">
        <f t="shared" si="108"/>
        <v>23939451.374000002</v>
      </c>
      <c r="E202">
        <f t="shared" si="105"/>
        <v>25183.828000000001</v>
      </c>
      <c r="F202">
        <f t="shared" si="106"/>
        <v>2368812.5659142998</v>
      </c>
      <c r="G202">
        <f t="shared" si="101"/>
        <v>28664743.279914301</v>
      </c>
      <c r="H202">
        <f t="shared" si="107"/>
        <v>83351568</v>
      </c>
      <c r="I202">
        <f t="shared" si="109"/>
        <v>397050</v>
      </c>
      <c r="J202">
        <f t="shared" si="109"/>
        <v>3745800</v>
      </c>
      <c r="K202">
        <f t="shared" si="109"/>
        <v>6619675</v>
      </c>
      <c r="L202">
        <f t="shared" si="109"/>
        <v>114050.00000000001</v>
      </c>
    </row>
    <row r="203" spans="1:12" x14ac:dyDescent="0.25">
      <c r="A203" s="6">
        <v>1994</v>
      </c>
      <c r="B203">
        <f t="shared" si="104"/>
        <v>760542099.79200113</v>
      </c>
      <c r="C203">
        <f t="shared" si="108"/>
        <v>3236112.574</v>
      </c>
      <c r="D203">
        <f t="shared" si="108"/>
        <v>21700820.401999999</v>
      </c>
      <c r="E203">
        <f t="shared" si="105"/>
        <v>81097.627999999997</v>
      </c>
      <c r="F203">
        <f t="shared" si="106"/>
        <v>2099798.7365303999</v>
      </c>
      <c r="G203">
        <f t="shared" si="101"/>
        <v>27117829.340530399</v>
      </c>
      <c r="H203">
        <f t="shared" si="107"/>
        <v>93661104</v>
      </c>
      <c r="I203">
        <f t="shared" si="109"/>
        <v>462775</v>
      </c>
      <c r="J203">
        <f t="shared" si="109"/>
        <v>3808375.0000000005</v>
      </c>
      <c r="K203">
        <f t="shared" si="109"/>
        <v>7038850</v>
      </c>
      <c r="L203">
        <f t="shared" si="109"/>
        <v>74800</v>
      </c>
    </row>
    <row r="204" spans="1:12" x14ac:dyDescent="0.25">
      <c r="A204" s="6">
        <v>1995</v>
      </c>
      <c r="B204">
        <f t="shared" si="104"/>
        <v>771316078.39373243</v>
      </c>
      <c r="C204">
        <f t="shared" si="108"/>
        <v>2912749.8790000002</v>
      </c>
      <c r="D204">
        <f t="shared" si="108"/>
        <v>14133564.842</v>
      </c>
      <c r="E204">
        <f t="shared" si="105"/>
        <v>52508.476000000002</v>
      </c>
      <c r="F204">
        <f t="shared" si="106"/>
        <v>2426254.5939336</v>
      </c>
      <c r="G204">
        <f t="shared" si="101"/>
        <v>19525077.790933602</v>
      </c>
      <c r="H204">
        <f t="shared" si="107"/>
        <v>101676624</v>
      </c>
      <c r="I204">
        <f t="shared" si="109"/>
        <v>589925</v>
      </c>
      <c r="J204">
        <f t="shared" si="109"/>
        <v>3135300.0000000005</v>
      </c>
      <c r="K204">
        <f t="shared" si="109"/>
        <v>7406300.0000000009</v>
      </c>
      <c r="L204">
        <f t="shared" si="109"/>
        <v>58250</v>
      </c>
    </row>
    <row r="205" spans="1:12" x14ac:dyDescent="0.25">
      <c r="A205" s="6">
        <v>1996</v>
      </c>
      <c r="B205">
        <f t="shared" si="104"/>
        <v>813672638.17734241</v>
      </c>
      <c r="C205">
        <f t="shared" si="108"/>
        <v>2948478.3689999999</v>
      </c>
      <c r="D205">
        <f t="shared" si="108"/>
        <v>15692281.409</v>
      </c>
      <c r="E205">
        <f t="shared" si="105"/>
        <v>68666.144</v>
      </c>
      <c r="F205">
        <f t="shared" si="106"/>
        <v>2396598.7260905998</v>
      </c>
      <c r="G205">
        <f t="shared" si="101"/>
        <v>21106024.648090601</v>
      </c>
      <c r="H205">
        <f t="shared" si="107"/>
        <v>91365624</v>
      </c>
      <c r="I205">
        <f t="shared" si="109"/>
        <v>511925.00000000006</v>
      </c>
      <c r="J205">
        <f t="shared" si="109"/>
        <v>3446500.0000000005</v>
      </c>
      <c r="K205">
        <f t="shared" si="109"/>
        <v>7510325.0000000009</v>
      </c>
      <c r="L205">
        <f t="shared" si="109"/>
        <v>57499.999999999993</v>
      </c>
    </row>
    <row r="206" spans="1:12" x14ac:dyDescent="0.25">
      <c r="A206" s="6">
        <v>1997</v>
      </c>
      <c r="B206">
        <f t="shared" si="104"/>
        <v>835846959.24255061</v>
      </c>
      <c r="C206">
        <f t="shared" si="108"/>
        <v>2981216.7940000002</v>
      </c>
      <c r="D206">
        <f t="shared" si="108"/>
        <v>17845963.135000002</v>
      </c>
      <c r="E206">
        <f t="shared" si="105"/>
        <v>16014.596</v>
      </c>
      <c r="F206">
        <f t="shared" si="106"/>
        <v>3058823.5990271997</v>
      </c>
      <c r="G206">
        <f t="shared" si="101"/>
        <v>23902018.1240272</v>
      </c>
      <c r="H206">
        <f t="shared" si="107"/>
        <v>97555272</v>
      </c>
      <c r="I206">
        <f t="shared" si="109"/>
        <v>602475.00000000012</v>
      </c>
      <c r="J206">
        <f t="shared" si="109"/>
        <v>3424800</v>
      </c>
      <c r="K206">
        <f t="shared" si="109"/>
        <v>7724525</v>
      </c>
      <c r="L206">
        <f t="shared" si="109"/>
        <v>16725</v>
      </c>
    </row>
    <row r="207" spans="1:12" x14ac:dyDescent="0.25">
      <c r="A207" s="6">
        <v>1998</v>
      </c>
      <c r="B207">
        <f t="shared" si="104"/>
        <v>849686697.77752531</v>
      </c>
      <c r="C207">
        <f t="shared" si="108"/>
        <v>3658046.62</v>
      </c>
      <c r="D207">
        <f t="shared" si="108"/>
        <v>26144868.368000001</v>
      </c>
      <c r="E207">
        <f t="shared" si="105"/>
        <v>45307.536</v>
      </c>
      <c r="F207">
        <f t="shared" si="106"/>
        <v>3721335.1423289995</v>
      </c>
      <c r="G207">
        <f t="shared" si="101"/>
        <v>33569557.666328996</v>
      </c>
      <c r="H207">
        <f t="shared" si="107"/>
        <v>110118816</v>
      </c>
      <c r="I207">
        <f t="shared" si="109"/>
        <v>727000</v>
      </c>
      <c r="J207">
        <f t="shared" si="109"/>
        <v>3417675</v>
      </c>
      <c r="K207">
        <f t="shared" si="109"/>
        <v>7694725</v>
      </c>
      <c r="L207">
        <f t="shared" si="109"/>
        <v>42550.000000000007</v>
      </c>
    </row>
    <row r="208" spans="1:12" x14ac:dyDescent="0.25">
      <c r="A208" s="6">
        <v>1999</v>
      </c>
      <c r="B208">
        <f t="shared" si="104"/>
        <v>853589821.84751785</v>
      </c>
      <c r="C208">
        <f t="shared" si="108"/>
        <v>3777069.105</v>
      </c>
      <c r="D208">
        <f t="shared" si="108"/>
        <v>23941393.934999999</v>
      </c>
      <c r="E208">
        <f t="shared" si="105"/>
        <v>57239.32</v>
      </c>
      <c r="F208">
        <f t="shared" si="106"/>
        <v>3388108.9655096997</v>
      </c>
      <c r="G208">
        <f t="shared" si="101"/>
        <v>31163811.325509697</v>
      </c>
      <c r="H208">
        <f t="shared" si="107"/>
        <v>115668744</v>
      </c>
      <c r="I208">
        <f t="shared" si="109"/>
        <v>468950</v>
      </c>
      <c r="J208">
        <f t="shared" si="109"/>
        <v>3450650.0000000005</v>
      </c>
      <c r="K208">
        <f t="shared" si="109"/>
        <v>7879950</v>
      </c>
      <c r="L208">
        <f t="shared" si="109"/>
        <v>36525</v>
      </c>
    </row>
    <row r="209" spans="1:12" x14ac:dyDescent="0.25">
      <c r="A209" s="6">
        <v>2000</v>
      </c>
      <c r="B209">
        <f t="shared" si="104"/>
        <v>894321589.33944082</v>
      </c>
      <c r="C209">
        <f t="shared" si="108"/>
        <v>4712556.7450000001</v>
      </c>
      <c r="D209">
        <f t="shared" si="108"/>
        <v>21746612.905999999</v>
      </c>
      <c r="E209">
        <f t="shared" si="105"/>
        <v>47729.24</v>
      </c>
      <c r="F209">
        <f t="shared" si="106"/>
        <v>2970968.2039403999</v>
      </c>
      <c r="G209">
        <f t="shared" si="101"/>
        <v>29477867.094940398</v>
      </c>
      <c r="H209">
        <f t="shared" si="107"/>
        <v>124951776</v>
      </c>
      <c r="I209">
        <f t="shared" si="109"/>
        <v>636575.00000000012</v>
      </c>
      <c r="J209">
        <f t="shared" si="109"/>
        <v>3358025</v>
      </c>
      <c r="K209">
        <f t="shared" si="109"/>
        <v>7960825</v>
      </c>
      <c r="L209">
        <f t="shared" si="109"/>
        <v>33175</v>
      </c>
    </row>
    <row r="210" spans="1:12" x14ac:dyDescent="0.25">
      <c r="A210" s="6">
        <v>2001</v>
      </c>
      <c r="B210">
        <f t="shared" si="104"/>
        <v>874918802.8080945</v>
      </c>
      <c r="C210">
        <f t="shared" si="108"/>
        <v>4596070.2810000004</v>
      </c>
      <c r="D210">
        <f t="shared" si="108"/>
        <v>25042160.813000001</v>
      </c>
      <c r="E210">
        <f t="shared" si="105"/>
        <v>39609.904000000002</v>
      </c>
      <c r="F210">
        <f t="shared" si="106"/>
        <v>3109057.1374202999</v>
      </c>
      <c r="G210">
        <f t="shared" si="101"/>
        <v>32786898.1354203</v>
      </c>
      <c r="H210">
        <f t="shared" si="107"/>
        <v>128215224</v>
      </c>
      <c r="I210">
        <f t="shared" si="109"/>
        <v>382325</v>
      </c>
      <c r="J210">
        <f t="shared" si="109"/>
        <v>3160050</v>
      </c>
      <c r="K210">
        <f t="shared" si="109"/>
        <v>5268400</v>
      </c>
      <c r="L210">
        <f t="shared" si="109"/>
        <v>2832600</v>
      </c>
    </row>
    <row r="211" spans="1:12" x14ac:dyDescent="0.25">
      <c r="A211" s="6">
        <v>2002</v>
      </c>
      <c r="B211">
        <f t="shared" si="104"/>
        <v>886779133.27370632</v>
      </c>
      <c r="C211">
        <f t="shared" si="108"/>
        <v>3434584.7519999999</v>
      </c>
      <c r="D211">
        <f t="shared" si="108"/>
        <v>16449425.527000001</v>
      </c>
      <c r="E211">
        <f t="shared" si="105"/>
        <v>133236.11559999999</v>
      </c>
      <c r="F211">
        <f t="shared" si="106"/>
        <v>5276139.9487803001</v>
      </c>
      <c r="G211">
        <f t="shared" si="101"/>
        <v>25293386.343380302</v>
      </c>
      <c r="H211">
        <f t="shared" si="107"/>
        <v>136125528</v>
      </c>
      <c r="I211">
        <f t="shared" si="109"/>
        <v>823575</v>
      </c>
      <c r="J211">
        <f t="shared" si="109"/>
        <v>3754800.0000000005</v>
      </c>
      <c r="K211">
        <f t="shared" si="109"/>
        <v>5744550</v>
      </c>
      <c r="L211">
        <f t="shared" si="109"/>
        <v>3568025.0000000005</v>
      </c>
    </row>
    <row r="212" spans="1:12" x14ac:dyDescent="0.25">
      <c r="A212" s="6">
        <v>2003</v>
      </c>
      <c r="B212">
        <f t="shared" si="104"/>
        <v>911826001.16756725</v>
      </c>
      <c r="C212">
        <f t="shared" si="108"/>
        <v>4338183.9649999999</v>
      </c>
      <c r="D212">
        <f t="shared" si="108"/>
        <v>21709881.342999998</v>
      </c>
      <c r="E212">
        <f t="shared" si="105"/>
        <v>213090.7004</v>
      </c>
      <c r="F212">
        <f t="shared" si="106"/>
        <v>5260787.6621022001</v>
      </c>
      <c r="G212">
        <f t="shared" si="101"/>
        <v>31521943.670502197</v>
      </c>
      <c r="H212">
        <f t="shared" si="107"/>
        <v>123245160.00000001</v>
      </c>
      <c r="I212">
        <f t="shared" si="109"/>
        <v>1029150</v>
      </c>
      <c r="J212">
        <f t="shared" si="109"/>
        <v>4182175</v>
      </c>
      <c r="K212">
        <f t="shared" si="109"/>
        <v>5747050.0000000009</v>
      </c>
      <c r="L212">
        <f t="shared" si="109"/>
        <v>3508175</v>
      </c>
    </row>
    <row r="213" spans="1:12" x14ac:dyDescent="0.25">
      <c r="A213" s="6">
        <v>2004</v>
      </c>
      <c r="B213">
        <f t="shared" si="104"/>
        <v>921942791.58581638</v>
      </c>
      <c r="C213">
        <f t="shared" si="108"/>
        <v>2999795.0750000002</v>
      </c>
      <c r="D213">
        <f t="shared" si="108"/>
        <v>21951088.763999999</v>
      </c>
      <c r="E213">
        <f t="shared" si="105"/>
        <v>285428.7452</v>
      </c>
      <c r="F213">
        <f t="shared" si="106"/>
        <v>6688035.0422558999</v>
      </c>
      <c r="G213">
        <f t="shared" si="101"/>
        <v>31924347.626455899</v>
      </c>
      <c r="H213">
        <f t="shared" si="107"/>
        <v>131130312</v>
      </c>
      <c r="I213">
        <f t="shared" si="109"/>
        <v>1457025</v>
      </c>
      <c r="J213">
        <f t="shared" si="109"/>
        <v>4129724.9999999995</v>
      </c>
      <c r="K213">
        <f t="shared" si="109"/>
        <v>5571925</v>
      </c>
      <c r="L213">
        <f t="shared" si="109"/>
        <v>3455525</v>
      </c>
    </row>
    <row r="214" spans="1:12" x14ac:dyDescent="0.25">
      <c r="A214" s="6">
        <v>2005</v>
      </c>
      <c r="B214">
        <f t="shared" si="104"/>
        <v>941190120.22541666</v>
      </c>
      <c r="C214">
        <f t="shared" si="108"/>
        <v>3089004.673</v>
      </c>
      <c r="D214">
        <f t="shared" si="108"/>
        <v>21887156.951000001</v>
      </c>
      <c r="E214">
        <f t="shared" si="105"/>
        <v>282495.5588</v>
      </c>
      <c r="F214">
        <f t="shared" si="106"/>
        <v>7332736.7355272993</v>
      </c>
      <c r="G214">
        <f t="shared" si="101"/>
        <v>32591393.918327302</v>
      </c>
      <c r="H214">
        <f t="shared" si="107"/>
        <v>140859480.00000003</v>
      </c>
      <c r="I214">
        <f t="shared" si="109"/>
        <v>2099825</v>
      </c>
      <c r="J214">
        <f t="shared" si="109"/>
        <v>4624325.0000000009</v>
      </c>
      <c r="K214">
        <f t="shared" si="109"/>
        <v>5518050.0000000009</v>
      </c>
      <c r="L214">
        <f t="shared" si="109"/>
        <v>3077850</v>
      </c>
    </row>
    <row r="215" spans="1:12" x14ac:dyDescent="0.25">
      <c r="A215" s="6">
        <v>2006</v>
      </c>
      <c r="B215">
        <f t="shared" si="104"/>
        <v>931348499.79192567</v>
      </c>
      <c r="C215">
        <f t="shared" si="108"/>
        <v>1985497.517</v>
      </c>
      <c r="D215">
        <f t="shared" si="108"/>
        <v>9003148.5150000006</v>
      </c>
      <c r="E215">
        <f t="shared" si="105"/>
        <v>196706.2212</v>
      </c>
      <c r="F215">
        <f t="shared" si="106"/>
        <v>6441611.0190866999</v>
      </c>
      <c r="G215">
        <f t="shared" si="101"/>
        <v>17626963.272286702</v>
      </c>
      <c r="H215">
        <f t="shared" si="107"/>
        <v>149330400.00000003</v>
      </c>
      <c r="I215">
        <f t="shared" si="109"/>
        <v>1613575.0000000002</v>
      </c>
      <c r="J215">
        <f t="shared" si="109"/>
        <v>4545375</v>
      </c>
      <c r="K215">
        <f t="shared" si="109"/>
        <v>5766675</v>
      </c>
      <c r="L215">
        <f t="shared" si="109"/>
        <v>3119725.0000000005</v>
      </c>
    </row>
    <row r="216" spans="1:12" x14ac:dyDescent="0.25">
      <c r="A216" s="6">
        <v>2007</v>
      </c>
      <c r="B216">
        <f t="shared" si="104"/>
        <v>948136366.34164882</v>
      </c>
      <c r="C216">
        <f t="shared" si="108"/>
        <v>2406302.5759999999</v>
      </c>
      <c r="D216">
        <f t="shared" si="108"/>
        <v>9904553.0250000004</v>
      </c>
      <c r="E216">
        <f t="shared" si="105"/>
        <v>272839.0404</v>
      </c>
      <c r="F216">
        <f t="shared" si="106"/>
        <v>5157168.1184834996</v>
      </c>
      <c r="G216">
        <f t="shared" si="101"/>
        <v>17740862.759883501</v>
      </c>
      <c r="H216">
        <f t="shared" si="107"/>
        <v>164193792</v>
      </c>
      <c r="I216">
        <f t="shared" si="109"/>
        <v>1534925</v>
      </c>
      <c r="J216">
        <f t="shared" si="109"/>
        <v>4648900</v>
      </c>
      <c r="K216">
        <f t="shared" si="109"/>
        <v>5937300.0000000009</v>
      </c>
      <c r="L216">
        <f t="shared" si="109"/>
        <v>3101650.0000000005</v>
      </c>
    </row>
    <row r="217" spans="1:12" x14ac:dyDescent="0.25">
      <c r="A217" s="6">
        <v>2008</v>
      </c>
      <c r="B217">
        <f t="shared" si="104"/>
        <v>943998335.86543822</v>
      </c>
      <c r="C217">
        <f t="shared" si="108"/>
        <v>1969929.3970000001</v>
      </c>
      <c r="D217">
        <f t="shared" si="108"/>
        <v>6003824.9110000003</v>
      </c>
      <c r="E217">
        <f t="shared" si="105"/>
        <v>280882.73759999999</v>
      </c>
      <c r="F217">
        <f t="shared" si="106"/>
        <v>4644295.7842619997</v>
      </c>
      <c r="G217">
        <f t="shared" si="101"/>
        <v>12898932.829861999</v>
      </c>
      <c r="H217">
        <f t="shared" si="107"/>
        <v>160041096</v>
      </c>
      <c r="I217">
        <f t="shared" si="109"/>
        <v>1531225</v>
      </c>
      <c r="J217">
        <f t="shared" si="109"/>
        <v>4433700.0000000009</v>
      </c>
      <c r="K217">
        <f t="shared" si="109"/>
        <v>6448150</v>
      </c>
      <c r="L217">
        <f t="shared" si="109"/>
        <v>3266500</v>
      </c>
    </row>
    <row r="218" spans="1:12" x14ac:dyDescent="0.25">
      <c r="A218" s="6">
        <v>2009</v>
      </c>
      <c r="B218">
        <f t="shared" si="104"/>
        <v>846972085.4548496</v>
      </c>
      <c r="C218">
        <f t="shared" ref="C218:D232" si="110">C140*0.157</f>
        <v>1889493.5870000001</v>
      </c>
      <c r="D218">
        <f t="shared" si="110"/>
        <v>4518840.4110000003</v>
      </c>
      <c r="E218">
        <f t="shared" si="105"/>
        <v>232478.85</v>
      </c>
      <c r="F218">
        <f t="shared" si="106"/>
        <v>4182719.3017173</v>
      </c>
      <c r="G218">
        <f t="shared" si="101"/>
        <v>10823532.149717301</v>
      </c>
      <c r="H218">
        <f t="shared" si="107"/>
        <v>164940792.00000003</v>
      </c>
      <c r="I218">
        <f t="shared" ref="I218:L232" si="111">IF(I140&lt;&gt;"",I140*0.025*1000000,"")</f>
        <v>1378425</v>
      </c>
      <c r="J218">
        <f t="shared" si="111"/>
        <v>4501150</v>
      </c>
      <c r="K218">
        <f t="shared" si="111"/>
        <v>6524150.0000000009</v>
      </c>
      <c r="L218">
        <f t="shared" si="111"/>
        <v>3089875</v>
      </c>
    </row>
    <row r="219" spans="1:12" x14ac:dyDescent="0.25">
      <c r="A219" s="6">
        <v>2010</v>
      </c>
      <c r="B219">
        <f t="shared" si="104"/>
        <v>884552700.62490296</v>
      </c>
      <c r="C219">
        <f t="shared" si="110"/>
        <v>2165033.4539999999</v>
      </c>
      <c r="D219">
        <f t="shared" si="110"/>
        <v>3847006.1680000001</v>
      </c>
      <c r="E219">
        <f t="shared" si="105"/>
        <v>197491.5392</v>
      </c>
      <c r="F219">
        <f t="shared" si="106"/>
        <v>4333500.6563348994</v>
      </c>
      <c r="G219">
        <f t="shared" si="101"/>
        <v>10543031.817534899</v>
      </c>
      <c r="H219">
        <f t="shared" si="107"/>
        <v>177292416</v>
      </c>
      <c r="I219">
        <f t="shared" si="111"/>
        <v>1305000.0000000002</v>
      </c>
      <c r="J219">
        <f t="shared" si="111"/>
        <v>4889925.0000000009</v>
      </c>
      <c r="K219">
        <f t="shared" si="111"/>
        <v>6594374.9999999991</v>
      </c>
      <c r="L219">
        <f t="shared" si="111"/>
        <v>3095800</v>
      </c>
    </row>
    <row r="220" spans="1:12" x14ac:dyDescent="0.25">
      <c r="A220" s="6">
        <v>2011</v>
      </c>
      <c r="B220">
        <f t="shared" si="104"/>
        <v>845935294.90549946</v>
      </c>
      <c r="C220">
        <f t="shared" si="110"/>
        <v>1730243.463</v>
      </c>
      <c r="D220">
        <f t="shared" si="110"/>
        <v>2324038.344</v>
      </c>
      <c r="E220">
        <f t="shared" si="105"/>
        <v>174402.2432</v>
      </c>
      <c r="F220">
        <f t="shared" si="106"/>
        <v>4388255.6032727994</v>
      </c>
      <c r="G220">
        <f t="shared" si="101"/>
        <v>8616939.6534727998</v>
      </c>
      <c r="H220">
        <f t="shared" si="107"/>
        <v>181772712</v>
      </c>
      <c r="I220">
        <f t="shared" si="111"/>
        <v>1258450</v>
      </c>
      <c r="J220">
        <f t="shared" si="111"/>
        <v>4553975</v>
      </c>
      <c r="K220">
        <f t="shared" si="111"/>
        <v>6364200</v>
      </c>
      <c r="L220">
        <f t="shared" si="111"/>
        <v>3565375.0000000005</v>
      </c>
    </row>
    <row r="221" spans="1:12" x14ac:dyDescent="0.25">
      <c r="A221" s="6">
        <v>2012</v>
      </c>
      <c r="B221">
        <f t="shared" si="104"/>
        <v>747113312.29738772</v>
      </c>
      <c r="C221">
        <f t="shared" si="110"/>
        <v>1425636.773</v>
      </c>
      <c r="D221">
        <f t="shared" si="110"/>
        <v>1915866.6040000001</v>
      </c>
      <c r="E221">
        <f t="shared" si="105"/>
        <v>140880.68400000001</v>
      </c>
      <c r="F221">
        <f t="shared" si="106"/>
        <v>2698364.6446985998</v>
      </c>
      <c r="G221">
        <f t="shared" si="101"/>
        <v>6180748.7056986</v>
      </c>
      <c r="H221">
        <f t="shared" si="107"/>
        <v>218659032</v>
      </c>
      <c r="I221">
        <f t="shared" si="111"/>
        <v>1342450.0000000002</v>
      </c>
      <c r="J221">
        <f t="shared" si="111"/>
        <v>4754775</v>
      </c>
      <c r="K221">
        <f t="shared" si="111"/>
        <v>6561325</v>
      </c>
      <c r="L221">
        <f t="shared" si="111"/>
        <v>3566575.0000000005</v>
      </c>
    </row>
    <row r="222" spans="1:12" x14ac:dyDescent="0.25">
      <c r="A222" s="6">
        <v>2013</v>
      </c>
      <c r="B222">
        <f t="shared" ref="B222:B232" si="112">B144*0.9071847</f>
        <v>778329793.65047312</v>
      </c>
      <c r="C222">
        <f t="shared" si="110"/>
        <v>1506911.591</v>
      </c>
      <c r="D222">
        <f t="shared" si="110"/>
        <v>1928484.3800000001</v>
      </c>
      <c r="E222">
        <f t="shared" ref="E222:E232" si="113">IF(E144&lt;&gt;"",E144*0.1052,"")</f>
        <v>156685.82680000001</v>
      </c>
      <c r="F222">
        <f t="shared" ref="F222:F232" si="114">IF(F144&lt;&gt;"",F144*0.9071847,"")</f>
        <v>3886908.1434800997</v>
      </c>
      <c r="G222">
        <f t="shared" si="101"/>
        <v>7478989.9412800996</v>
      </c>
      <c r="H222">
        <f t="shared" ref="H222:H232" si="115">H144*0.024*1000000</f>
        <v>196578144</v>
      </c>
      <c r="I222">
        <f t="shared" si="111"/>
        <v>1492625</v>
      </c>
      <c r="J222">
        <f t="shared" si="111"/>
        <v>5185650</v>
      </c>
      <c r="K222">
        <f t="shared" si="111"/>
        <v>6554625.0000000009</v>
      </c>
      <c r="L222">
        <f t="shared" si="111"/>
        <v>3469274.9999999995</v>
      </c>
    </row>
    <row r="223" spans="1:12" x14ac:dyDescent="0.25">
      <c r="A223" s="6">
        <v>2014</v>
      </c>
      <c r="B223">
        <f t="shared" si="112"/>
        <v>772560176.97635722</v>
      </c>
      <c r="C223">
        <f t="shared" si="110"/>
        <v>2234824.821</v>
      </c>
      <c r="D223">
        <f t="shared" si="110"/>
        <v>2375795.2779999999</v>
      </c>
      <c r="E223">
        <f t="shared" si="113"/>
        <v>232263.29519999999</v>
      </c>
      <c r="F223">
        <f t="shared" si="114"/>
        <v>3748513.4887563004</v>
      </c>
      <c r="G223">
        <f t="shared" ref="G223:G232" si="116">SUM(C223:F223)</f>
        <v>8591396.8829562999</v>
      </c>
      <c r="H223">
        <f t="shared" si="115"/>
        <v>195503568</v>
      </c>
      <c r="I223">
        <f t="shared" si="111"/>
        <v>1090200</v>
      </c>
      <c r="J223">
        <f t="shared" si="111"/>
        <v>6281325</v>
      </c>
      <c r="K223">
        <f t="shared" si="111"/>
        <v>6972250</v>
      </c>
      <c r="L223">
        <f t="shared" si="111"/>
        <v>3420050</v>
      </c>
    </row>
    <row r="224" spans="1:12" x14ac:dyDescent="0.25">
      <c r="A224" s="6">
        <v>2015</v>
      </c>
      <c r="B224">
        <f t="shared" si="112"/>
        <v>669905173.90313005</v>
      </c>
      <c r="C224">
        <f t="shared" si="110"/>
        <v>1914231.763</v>
      </c>
      <c r="D224">
        <f t="shared" si="110"/>
        <v>2343909.9909999999</v>
      </c>
      <c r="E224">
        <f t="shared" si="113"/>
        <v>224172.78400000001</v>
      </c>
      <c r="F224">
        <f t="shared" si="114"/>
        <v>3544223.6589786001</v>
      </c>
      <c r="G224">
        <f t="shared" si="116"/>
        <v>8026538.1969785998</v>
      </c>
      <c r="H224">
        <f t="shared" si="115"/>
        <v>230720880.00000003</v>
      </c>
      <c r="I224">
        <f t="shared" si="111"/>
        <v>1097425</v>
      </c>
      <c r="J224">
        <f t="shared" si="111"/>
        <v>6096425</v>
      </c>
      <c r="K224">
        <f t="shared" si="111"/>
        <v>7025550</v>
      </c>
      <c r="L224">
        <f t="shared" si="111"/>
        <v>3406725</v>
      </c>
    </row>
    <row r="225" spans="1:12" x14ac:dyDescent="0.25">
      <c r="A225" s="6">
        <v>2016</v>
      </c>
      <c r="B225">
        <f t="shared" si="112"/>
        <v>615574247.81556416</v>
      </c>
      <c r="C225">
        <f t="shared" si="110"/>
        <v>1493094.8060000001</v>
      </c>
      <c r="D225">
        <f t="shared" si="110"/>
        <v>1765033.0930000001</v>
      </c>
      <c r="E225">
        <f t="shared" si="113"/>
        <v>139087.33960000001</v>
      </c>
      <c r="F225">
        <f t="shared" si="114"/>
        <v>3753639.9894960001</v>
      </c>
      <c r="G225">
        <f t="shared" si="116"/>
        <v>7150855.2280960009</v>
      </c>
      <c r="H225">
        <f t="shared" si="115"/>
        <v>239646480.00000003</v>
      </c>
      <c r="I225">
        <f t="shared" si="111"/>
        <v>1120425</v>
      </c>
      <c r="J225">
        <f t="shared" si="111"/>
        <v>5610175.0000000009</v>
      </c>
      <c r="K225">
        <f t="shared" si="111"/>
        <v>7016550</v>
      </c>
      <c r="L225">
        <f t="shared" si="111"/>
        <v>3470650</v>
      </c>
    </row>
    <row r="226" spans="1:12" x14ac:dyDescent="0.25">
      <c r="A226" s="6">
        <v>2017</v>
      </c>
      <c r="B226">
        <f t="shared" si="112"/>
        <v>603271523.28788912</v>
      </c>
      <c r="C226">
        <f t="shared" si="110"/>
        <v>1488548.871</v>
      </c>
      <c r="D226">
        <f t="shared" si="110"/>
        <v>1642875.004</v>
      </c>
      <c r="E226">
        <f t="shared" si="113"/>
        <v>144671.35560000001</v>
      </c>
      <c r="F226">
        <f t="shared" si="114"/>
        <v>3083936.2858925997</v>
      </c>
      <c r="G226">
        <f t="shared" si="116"/>
        <v>6360031.5164925996</v>
      </c>
      <c r="H226">
        <f t="shared" si="115"/>
        <v>222373560.00000003</v>
      </c>
      <c r="I226">
        <f t="shared" si="111"/>
        <v>1154175.0000000002</v>
      </c>
      <c r="J226">
        <f t="shared" si="111"/>
        <v>5733100</v>
      </c>
      <c r="K226">
        <f t="shared" si="111"/>
        <v>7005425</v>
      </c>
      <c r="L226">
        <f t="shared" si="111"/>
        <v>3311600.0000000005</v>
      </c>
    </row>
    <row r="227" spans="1:12" x14ac:dyDescent="0.25">
      <c r="A227" s="6">
        <v>2018</v>
      </c>
      <c r="B227">
        <f t="shared" si="112"/>
        <v>578073395.04588902</v>
      </c>
      <c r="C227">
        <f t="shared" si="110"/>
        <v>2192804.87</v>
      </c>
      <c r="D227">
        <f t="shared" si="110"/>
        <v>1954097.6740000001</v>
      </c>
      <c r="E227">
        <f t="shared" si="113"/>
        <v>195106.97080000001</v>
      </c>
      <c r="F227">
        <f t="shared" si="114"/>
        <v>3219546.7907721</v>
      </c>
      <c r="G227">
        <f t="shared" si="116"/>
        <v>7561556.3055721</v>
      </c>
      <c r="H227">
        <f t="shared" si="115"/>
        <v>254383464</v>
      </c>
      <c r="I227">
        <f t="shared" si="111"/>
        <v>1181625.0000000002</v>
      </c>
      <c r="J227">
        <f t="shared" si="111"/>
        <v>5526575</v>
      </c>
      <c r="K227">
        <f t="shared" si="111"/>
        <v>6875525.0000000009</v>
      </c>
      <c r="L227">
        <f t="shared" si="111"/>
        <v>3406875.0000000005</v>
      </c>
    </row>
    <row r="228" spans="1:12" x14ac:dyDescent="0.25">
      <c r="A228" s="6">
        <v>2019</v>
      </c>
      <c r="B228">
        <f t="shared" si="112"/>
        <v>488614759.65432</v>
      </c>
      <c r="C228">
        <f t="shared" si="110"/>
        <v>1465781.5160000001</v>
      </c>
      <c r="D228">
        <f t="shared" si="110"/>
        <v>1468204.183</v>
      </c>
      <c r="E228">
        <f t="shared" si="113"/>
        <v>184081.48480000001</v>
      </c>
      <c r="F228">
        <f t="shared" si="114"/>
        <v>2408373.9834965998</v>
      </c>
      <c r="G228">
        <f t="shared" si="116"/>
        <v>5526441.1672965996</v>
      </c>
      <c r="H228">
        <f t="shared" si="115"/>
        <v>271184472</v>
      </c>
      <c r="I228">
        <f t="shared" si="111"/>
        <v>1180225</v>
      </c>
      <c r="J228">
        <f t="shared" si="111"/>
        <v>5013100.0000000009</v>
      </c>
      <c r="K228">
        <f t="shared" si="111"/>
        <v>6190325.0000000009</v>
      </c>
      <c r="L228">
        <f t="shared" si="111"/>
        <v>3624675</v>
      </c>
    </row>
    <row r="229" spans="1:12" x14ac:dyDescent="0.25">
      <c r="A229" s="6">
        <v>2020</v>
      </c>
      <c r="B229">
        <f t="shared" si="112"/>
        <v>395375449.26201028</v>
      </c>
      <c r="C229">
        <f t="shared" si="110"/>
        <v>1204692.3999999999</v>
      </c>
      <c r="D229">
        <f t="shared" si="110"/>
        <v>1315934.2789999999</v>
      </c>
      <c r="E229">
        <f t="shared" si="113"/>
        <v>162316.44640000002</v>
      </c>
      <c r="F229">
        <f t="shared" si="114"/>
        <v>2773636.4808116998</v>
      </c>
      <c r="G229">
        <f t="shared" si="116"/>
        <v>5456579.6062116995</v>
      </c>
      <c r="H229">
        <f t="shared" si="115"/>
        <v>279161352</v>
      </c>
      <c r="I229">
        <f t="shared" si="111"/>
        <v>996100.00000000012</v>
      </c>
      <c r="J229">
        <f t="shared" si="111"/>
        <v>4634350</v>
      </c>
      <c r="K229">
        <f t="shared" si="111"/>
        <v>6054975.0000000009</v>
      </c>
      <c r="L229">
        <f t="shared" si="111"/>
        <v>3600550</v>
      </c>
    </row>
    <row r="230" spans="1:12" x14ac:dyDescent="0.25">
      <c r="A230" s="6">
        <v>2021</v>
      </c>
      <c r="B230">
        <f t="shared" si="112"/>
        <v>454893747.27546149</v>
      </c>
      <c r="C230">
        <f t="shared" si="110"/>
        <v>1626360.017</v>
      </c>
      <c r="D230">
        <f t="shared" si="110"/>
        <v>1430986.2339999999</v>
      </c>
      <c r="E230">
        <f t="shared" si="113"/>
        <v>193079.13560000001</v>
      </c>
      <c r="F230">
        <f t="shared" si="114"/>
        <v>2789931.3323931</v>
      </c>
      <c r="G230">
        <f t="shared" si="116"/>
        <v>6040356.7189931003</v>
      </c>
      <c r="H230">
        <f t="shared" si="115"/>
        <v>269486088</v>
      </c>
      <c r="I230">
        <f t="shared" si="111"/>
        <v>994200.00000000012</v>
      </c>
      <c r="J230">
        <f t="shared" si="111"/>
        <v>4918650</v>
      </c>
      <c r="K230">
        <f t="shared" si="111"/>
        <v>5736625</v>
      </c>
      <c r="L230">
        <f t="shared" si="111"/>
        <v>3350875.0000000005</v>
      </c>
    </row>
    <row r="231" spans="1:12" x14ac:dyDescent="0.25">
      <c r="A231" s="6">
        <v>2022</v>
      </c>
      <c r="B231">
        <f t="shared" si="112"/>
        <v>428947502.82031345</v>
      </c>
      <c r="C231">
        <f t="shared" si="110"/>
        <v>2270614.227</v>
      </c>
      <c r="D231">
        <f t="shared" si="110"/>
        <v>1888796.35</v>
      </c>
      <c r="E231">
        <f t="shared" si="113"/>
        <v>196097.42879999999</v>
      </c>
      <c r="F231">
        <f t="shared" si="114"/>
        <v>2689596.7045731</v>
      </c>
      <c r="G231">
        <f t="shared" si="116"/>
        <v>7045104.7103730999</v>
      </c>
      <c r="H231">
        <f t="shared" si="115"/>
        <v>290197080</v>
      </c>
      <c r="I231">
        <f t="shared" si="111"/>
        <v>983675.00000000012</v>
      </c>
      <c r="J231">
        <f t="shared" si="111"/>
        <v>4942275</v>
      </c>
      <c r="K231">
        <f t="shared" si="111"/>
        <v>4412250</v>
      </c>
      <c r="L231">
        <f t="shared" si="111"/>
        <v>2012575</v>
      </c>
    </row>
    <row r="232" spans="1:12" x14ac:dyDescent="0.25">
      <c r="A232" s="6">
        <v>2023</v>
      </c>
      <c r="B232">
        <f t="shared" si="112"/>
        <v>351266728.45483351</v>
      </c>
      <c r="C232">
        <f t="shared" si="110"/>
        <v>1438881.764</v>
      </c>
      <c r="D232">
        <f t="shared" si="110"/>
        <v>1601705.993</v>
      </c>
      <c r="E232">
        <f t="shared" si="113"/>
        <v>173283.23079999999</v>
      </c>
      <c r="F232">
        <f t="shared" si="114"/>
        <v>1855547.4207176999</v>
      </c>
      <c r="G232">
        <f t="shared" si="116"/>
        <v>5069418.4085176997</v>
      </c>
      <c r="H232">
        <f t="shared" si="115"/>
        <v>310564968</v>
      </c>
      <c r="I232">
        <f t="shared" si="111"/>
        <v>1011800</v>
      </c>
      <c r="J232">
        <f t="shared" si="111"/>
        <v>4351800</v>
      </c>
      <c r="K232">
        <f t="shared" si="111"/>
        <v>4206025</v>
      </c>
      <c r="L232">
        <f t="shared" si="111"/>
        <v>2002275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E598-284D-4707-A863-21418BF45F52}">
  <dimension ref="A1:J106"/>
  <sheetViews>
    <sheetView workbookViewId="0">
      <selection activeCell="A55" sqref="A55:J106"/>
    </sheetView>
  </sheetViews>
  <sheetFormatPr defaultRowHeight="15" x14ac:dyDescent="0.25"/>
  <cols>
    <col min="1" max="1" width="10.7109375" customWidth="1"/>
    <col min="2" max="10" width="30.7109375" customWidth="1"/>
    <col min="11" max="26" width="12.42578125" bestFit="1" customWidth="1"/>
  </cols>
  <sheetData>
    <row r="1" spans="1:10" ht="75" x14ac:dyDescent="0.25">
      <c r="A1" s="8" t="s">
        <v>0</v>
      </c>
      <c r="B1" s="7" t="s">
        <v>62</v>
      </c>
      <c r="C1" s="7" t="s">
        <v>63</v>
      </c>
      <c r="D1" s="7" t="s">
        <v>64</v>
      </c>
      <c r="E1" s="7" t="s">
        <v>65</v>
      </c>
      <c r="F1" s="7" t="s">
        <v>66</v>
      </c>
      <c r="G1" s="7" t="s">
        <v>67</v>
      </c>
      <c r="H1" s="7" t="s">
        <v>68</v>
      </c>
      <c r="I1" s="7" t="s">
        <v>69</v>
      </c>
      <c r="J1" s="7" t="s">
        <v>70</v>
      </c>
    </row>
    <row r="2" spans="1:10" x14ac:dyDescent="0.25">
      <c r="A2" s="6">
        <v>1973</v>
      </c>
      <c r="B2" s="5">
        <v>823.529</v>
      </c>
      <c r="C2" s="5">
        <v>198.72</v>
      </c>
      <c r="D2" s="5">
        <v>20.097999999999999</v>
      </c>
      <c r="E2" s="5">
        <v>1.5589999999999999</v>
      </c>
      <c r="F2" s="5">
        <v>242.28299999999999</v>
      </c>
      <c r="G2" s="5">
        <v>263.94</v>
      </c>
      <c r="H2" s="5"/>
      <c r="I2" s="5"/>
      <c r="J2" s="5">
        <v>1286.1890000000001</v>
      </c>
    </row>
    <row r="3" spans="1:10" x14ac:dyDescent="0.25">
      <c r="A3" s="6">
        <v>1974</v>
      </c>
      <c r="B3" s="5">
        <v>811.7</v>
      </c>
      <c r="C3" s="5">
        <v>186.58699999999999</v>
      </c>
      <c r="D3" s="5">
        <v>22.745000000000001</v>
      </c>
      <c r="E3" s="5">
        <v>1.9219999999999999</v>
      </c>
      <c r="F3" s="5">
        <v>228.09899999999999</v>
      </c>
      <c r="G3" s="5">
        <v>252.76599999999999</v>
      </c>
      <c r="H3" s="5"/>
      <c r="I3" s="5"/>
      <c r="J3" s="5">
        <v>1251.0540000000001</v>
      </c>
    </row>
    <row r="4" spans="1:10" x14ac:dyDescent="0.25">
      <c r="A4" s="6">
        <v>1975</v>
      </c>
      <c r="B4" s="5">
        <v>835.65</v>
      </c>
      <c r="C4" s="5">
        <v>171.773</v>
      </c>
      <c r="D4" s="5">
        <v>16.673999999999999</v>
      </c>
      <c r="E4" s="5">
        <v>0.216</v>
      </c>
      <c r="F4" s="5">
        <v>220.58099999999999</v>
      </c>
      <c r="G4" s="5">
        <v>237.47</v>
      </c>
      <c r="H4" s="5"/>
      <c r="I4" s="5"/>
      <c r="J4" s="5">
        <v>1244.893</v>
      </c>
    </row>
    <row r="5" spans="1:10" x14ac:dyDescent="0.25">
      <c r="A5" s="6">
        <v>1976</v>
      </c>
      <c r="B5" s="5">
        <v>924.524</v>
      </c>
      <c r="C5" s="5">
        <v>167.10499999999999</v>
      </c>
      <c r="D5" s="5">
        <v>17.91</v>
      </c>
      <c r="E5" s="5">
        <v>0.20899999999999999</v>
      </c>
      <c r="F5" s="5">
        <v>242.702</v>
      </c>
      <c r="G5" s="5">
        <v>260.82100000000003</v>
      </c>
      <c r="H5" s="5"/>
      <c r="I5" s="5"/>
      <c r="J5" s="5">
        <v>1352.4490000000001</v>
      </c>
    </row>
    <row r="6" spans="1:10" x14ac:dyDescent="0.25">
      <c r="A6" s="6">
        <v>1977</v>
      </c>
      <c r="B6" s="5">
        <v>976.05499999999995</v>
      </c>
      <c r="C6" s="5">
        <v>174.10400000000001</v>
      </c>
      <c r="D6" s="5">
        <v>20.864000000000001</v>
      </c>
      <c r="E6" s="5">
        <v>0.3</v>
      </c>
      <c r="F6" s="5">
        <v>271.40199999999999</v>
      </c>
      <c r="G6" s="5">
        <v>292.56599999999997</v>
      </c>
      <c r="H6" s="5"/>
      <c r="I6" s="5"/>
      <c r="J6" s="5">
        <v>1442.7260000000001</v>
      </c>
    </row>
    <row r="7" spans="1:10" x14ac:dyDescent="0.25">
      <c r="A7" s="6">
        <v>1978</v>
      </c>
      <c r="B7" s="5">
        <v>973.79600000000005</v>
      </c>
      <c r="C7" s="5">
        <v>174.79499999999999</v>
      </c>
      <c r="D7" s="5">
        <v>20.347999999999999</v>
      </c>
      <c r="E7" s="5">
        <v>1.2250000000000001</v>
      </c>
      <c r="F7" s="5">
        <v>277.75200000000001</v>
      </c>
      <c r="G7" s="5">
        <v>299.32499999999999</v>
      </c>
      <c r="H7" s="5"/>
      <c r="I7" s="5"/>
      <c r="J7" s="5">
        <v>1447.9159999999999</v>
      </c>
    </row>
    <row r="8" spans="1:10" x14ac:dyDescent="0.25">
      <c r="A8" s="6">
        <v>1979</v>
      </c>
      <c r="B8" s="5">
        <v>1070.9690000000001</v>
      </c>
      <c r="C8" s="5">
        <v>191.54499999999999</v>
      </c>
      <c r="D8" s="5">
        <v>13.134</v>
      </c>
      <c r="E8" s="5">
        <v>0.82399999999999995</v>
      </c>
      <c r="F8" s="5">
        <v>232.565</v>
      </c>
      <c r="G8" s="5">
        <v>246.524</v>
      </c>
      <c r="H8" s="5"/>
      <c r="I8" s="5"/>
      <c r="J8" s="5">
        <v>1509.037</v>
      </c>
    </row>
    <row r="9" spans="1:10" x14ac:dyDescent="0.25">
      <c r="A9" s="6">
        <v>1980</v>
      </c>
      <c r="B9" s="5">
        <v>1153.029</v>
      </c>
      <c r="C9" s="5">
        <v>200.316</v>
      </c>
      <c r="D9" s="5">
        <v>12.462</v>
      </c>
      <c r="E9" s="5">
        <v>0.55100000000000005</v>
      </c>
      <c r="F9" s="5">
        <v>184.673</v>
      </c>
      <c r="G9" s="5">
        <v>197.68600000000001</v>
      </c>
      <c r="H9" s="5"/>
      <c r="I9" s="5"/>
      <c r="J9" s="5">
        <v>1551.03</v>
      </c>
    </row>
    <row r="10" spans="1:10" x14ac:dyDescent="0.25">
      <c r="A10" s="6">
        <v>1981</v>
      </c>
      <c r="B10" s="5">
        <v>1196.855</v>
      </c>
      <c r="C10" s="5">
        <v>197.78800000000001</v>
      </c>
      <c r="D10" s="5">
        <v>9.1620000000000008</v>
      </c>
      <c r="E10" s="5">
        <v>0.42699999999999999</v>
      </c>
      <c r="F10" s="5">
        <v>155.702</v>
      </c>
      <c r="G10" s="5">
        <v>165.291</v>
      </c>
      <c r="H10" s="5"/>
      <c r="I10" s="5"/>
      <c r="J10" s="5">
        <v>1559.934</v>
      </c>
    </row>
    <row r="11" spans="1:10" x14ac:dyDescent="0.25">
      <c r="A11" s="6">
        <v>1982</v>
      </c>
      <c r="B11" s="5">
        <v>1196.73</v>
      </c>
      <c r="C11" s="5">
        <v>175.59899999999999</v>
      </c>
      <c r="D11" s="5">
        <v>6.5949999999999998</v>
      </c>
      <c r="E11" s="5">
        <v>0.45900000000000002</v>
      </c>
      <c r="F11" s="5">
        <v>110.679</v>
      </c>
      <c r="G11" s="5">
        <v>117.733</v>
      </c>
      <c r="H11" s="5"/>
      <c r="I11" s="5"/>
      <c r="J11" s="5">
        <v>1490.0630000000001</v>
      </c>
    </row>
    <row r="12" spans="1:10" x14ac:dyDescent="0.25">
      <c r="A12" s="6">
        <v>1983</v>
      </c>
      <c r="B12" s="5">
        <v>1256.694</v>
      </c>
      <c r="C12" s="5">
        <v>157.59399999999999</v>
      </c>
      <c r="D12" s="5">
        <v>7.1130000000000004</v>
      </c>
      <c r="E12" s="5">
        <v>0.80400000000000005</v>
      </c>
      <c r="F12" s="5">
        <v>108.10599999999999</v>
      </c>
      <c r="G12" s="5">
        <v>116.024</v>
      </c>
      <c r="H12" s="5"/>
      <c r="I12" s="5"/>
      <c r="J12" s="5">
        <v>1530.3119999999999</v>
      </c>
    </row>
    <row r="13" spans="1:10" x14ac:dyDescent="0.25">
      <c r="A13" s="6">
        <v>1984</v>
      </c>
      <c r="B13" s="5">
        <v>1333.44</v>
      </c>
      <c r="C13" s="5">
        <v>169.58799999999999</v>
      </c>
      <c r="D13" s="5">
        <v>6.5439999999999996</v>
      </c>
      <c r="E13" s="5">
        <v>0.77400000000000002</v>
      </c>
      <c r="F13" s="5">
        <v>89.364999999999995</v>
      </c>
      <c r="G13" s="5">
        <v>96.683000000000007</v>
      </c>
      <c r="H13" s="5"/>
      <c r="I13" s="5"/>
      <c r="J13" s="5">
        <v>1599.711</v>
      </c>
    </row>
    <row r="14" spans="1:10" x14ac:dyDescent="0.25">
      <c r="A14" s="6">
        <v>1985</v>
      </c>
      <c r="B14" s="5">
        <v>1383.1579999999999</v>
      </c>
      <c r="C14" s="5">
        <v>166.191</v>
      </c>
      <c r="D14" s="5">
        <v>6.3049999999999997</v>
      </c>
      <c r="E14" s="5">
        <v>0.71199999999999997</v>
      </c>
      <c r="F14" s="5">
        <v>74.960999999999999</v>
      </c>
      <c r="G14" s="5">
        <v>81.977999999999994</v>
      </c>
      <c r="H14" s="5"/>
      <c r="I14" s="5"/>
      <c r="J14" s="5">
        <v>1631.327</v>
      </c>
    </row>
    <row r="15" spans="1:10" x14ac:dyDescent="0.25">
      <c r="A15" s="6">
        <v>1986</v>
      </c>
      <c r="B15" s="5">
        <v>1373.79</v>
      </c>
      <c r="C15" s="5">
        <v>141.57900000000001</v>
      </c>
      <c r="D15" s="5">
        <v>6.1719999999999997</v>
      </c>
      <c r="E15" s="5">
        <v>0.96199999999999997</v>
      </c>
      <c r="F15" s="5">
        <v>102.05</v>
      </c>
      <c r="G15" s="5">
        <v>109.18300000000001</v>
      </c>
      <c r="H15" s="5"/>
      <c r="I15" s="5"/>
      <c r="J15" s="5">
        <v>1624.5519999999999</v>
      </c>
    </row>
    <row r="16" spans="1:10" x14ac:dyDescent="0.25">
      <c r="A16" s="6">
        <v>1987</v>
      </c>
      <c r="B16" s="5">
        <v>1443.194</v>
      </c>
      <c r="C16" s="5">
        <v>154.602</v>
      </c>
      <c r="D16" s="5">
        <v>6.62</v>
      </c>
      <c r="E16" s="5">
        <v>1.069</v>
      </c>
      <c r="F16" s="5">
        <v>86.873999999999995</v>
      </c>
      <c r="G16" s="5">
        <v>94.563000000000002</v>
      </c>
      <c r="H16" s="5"/>
      <c r="I16" s="5"/>
      <c r="J16" s="5">
        <v>1692.3579999999999</v>
      </c>
    </row>
    <row r="17" spans="1:10" x14ac:dyDescent="0.25">
      <c r="A17" s="6">
        <v>1988</v>
      </c>
      <c r="B17" s="5">
        <v>1507.5429999999999</v>
      </c>
      <c r="C17" s="5">
        <v>142.76300000000001</v>
      </c>
      <c r="D17" s="5">
        <v>8.0860000000000003</v>
      </c>
      <c r="E17" s="5">
        <v>1.258</v>
      </c>
      <c r="F17" s="5">
        <v>108.268</v>
      </c>
      <c r="G17" s="5">
        <v>117.611</v>
      </c>
      <c r="H17" s="5"/>
      <c r="I17" s="5"/>
      <c r="J17" s="5">
        <v>1767.9169999999999</v>
      </c>
    </row>
    <row r="18" spans="1:10" x14ac:dyDescent="0.25">
      <c r="A18" s="6">
        <v>1989</v>
      </c>
      <c r="B18" s="5">
        <v>1534.865</v>
      </c>
      <c r="C18" s="5">
        <v>168.21</v>
      </c>
      <c r="D18" s="5">
        <v>11.268000000000001</v>
      </c>
      <c r="E18" s="5">
        <v>1.591</v>
      </c>
      <c r="F18" s="5">
        <v>115.28</v>
      </c>
      <c r="G18" s="5">
        <v>128.13900000000001</v>
      </c>
      <c r="H18" s="5">
        <v>0.36299999999999999</v>
      </c>
      <c r="I18" s="5">
        <v>4.3659999999999997</v>
      </c>
      <c r="J18" s="5">
        <v>1835.942</v>
      </c>
    </row>
    <row r="19" spans="1:10" x14ac:dyDescent="0.25">
      <c r="A19" s="6">
        <v>1990</v>
      </c>
      <c r="B19" s="5">
        <v>1546.633</v>
      </c>
      <c r="C19" s="5">
        <v>175.41900000000001</v>
      </c>
      <c r="D19" s="5">
        <v>7.1369999999999996</v>
      </c>
      <c r="E19" s="5">
        <v>3.101</v>
      </c>
      <c r="F19" s="5">
        <v>87.301000000000002</v>
      </c>
      <c r="G19" s="5">
        <v>97.539000000000001</v>
      </c>
      <c r="H19" s="5">
        <v>0.38400000000000001</v>
      </c>
      <c r="I19" s="5">
        <v>5.7949999999999999</v>
      </c>
      <c r="J19" s="5">
        <v>1825.77</v>
      </c>
    </row>
    <row r="20" spans="1:10" x14ac:dyDescent="0.25">
      <c r="A20" s="6">
        <v>1991</v>
      </c>
      <c r="B20" s="5">
        <v>1547.3510000000001</v>
      </c>
      <c r="C20" s="5">
        <v>178.94399999999999</v>
      </c>
      <c r="D20" s="5">
        <v>6.1859999999999999</v>
      </c>
      <c r="E20" s="5">
        <v>2.9950000000000001</v>
      </c>
      <c r="F20" s="5">
        <v>81.498000000000005</v>
      </c>
      <c r="G20" s="5">
        <v>90.679000000000002</v>
      </c>
      <c r="H20" s="5">
        <v>0.39800000000000002</v>
      </c>
      <c r="I20" s="5">
        <v>7.2069999999999999</v>
      </c>
      <c r="J20" s="5">
        <v>1824.579</v>
      </c>
    </row>
    <row r="21" spans="1:10" x14ac:dyDescent="0.25">
      <c r="A21" s="6">
        <v>1992</v>
      </c>
      <c r="B21" s="5">
        <v>1568.5129999999999</v>
      </c>
      <c r="C21" s="5">
        <v>186.05099999999999</v>
      </c>
      <c r="D21" s="5">
        <v>5.4379999999999997</v>
      </c>
      <c r="E21" s="5">
        <v>4.5960000000000001</v>
      </c>
      <c r="F21" s="5">
        <v>65.494</v>
      </c>
      <c r="G21" s="5">
        <v>75.528000000000006</v>
      </c>
      <c r="H21" s="5">
        <v>0.4</v>
      </c>
      <c r="I21" s="5">
        <v>8.4760000000000009</v>
      </c>
      <c r="J21" s="5">
        <v>1838.9680000000001</v>
      </c>
    </row>
    <row r="22" spans="1:10" x14ac:dyDescent="0.25">
      <c r="A22" s="6">
        <v>1993</v>
      </c>
      <c r="B22" s="5">
        <v>1631.779</v>
      </c>
      <c r="C22" s="5">
        <v>187.55799999999999</v>
      </c>
      <c r="D22" s="5">
        <v>6.3970000000000002</v>
      </c>
      <c r="E22" s="5">
        <v>8.0310000000000006</v>
      </c>
      <c r="F22" s="5">
        <v>71.988</v>
      </c>
      <c r="G22" s="5">
        <v>86.415999999999997</v>
      </c>
      <c r="H22" s="5">
        <v>0.41499999999999998</v>
      </c>
      <c r="I22" s="5">
        <v>8.5920000000000005</v>
      </c>
      <c r="J22" s="5">
        <v>1914.761</v>
      </c>
    </row>
    <row r="23" spans="1:10" x14ac:dyDescent="0.25">
      <c r="A23" s="6">
        <v>1994</v>
      </c>
      <c r="B23" s="5">
        <v>1637.942</v>
      </c>
      <c r="C23" s="5">
        <v>210.876</v>
      </c>
      <c r="D23" s="5">
        <v>8.8719999999999999</v>
      </c>
      <c r="E23" s="5">
        <v>7.1189999999999998</v>
      </c>
      <c r="F23" s="5">
        <v>65.256</v>
      </c>
      <c r="G23" s="5">
        <v>81.247</v>
      </c>
      <c r="H23" s="5">
        <v>0.38400000000000001</v>
      </c>
      <c r="I23" s="5">
        <v>9.3230000000000004</v>
      </c>
      <c r="J23" s="5">
        <v>1939.7719999999999</v>
      </c>
    </row>
    <row r="24" spans="1:10" x14ac:dyDescent="0.25">
      <c r="A24" s="6">
        <v>1995</v>
      </c>
      <c r="B24" s="5">
        <v>1659.9960000000001</v>
      </c>
      <c r="C24" s="5">
        <v>228.24799999999999</v>
      </c>
      <c r="D24" s="5">
        <v>7.9859999999999998</v>
      </c>
      <c r="E24" s="5">
        <v>8.2260000000000009</v>
      </c>
      <c r="F24" s="5">
        <v>42.500999999999998</v>
      </c>
      <c r="G24" s="5">
        <v>58.712000000000003</v>
      </c>
      <c r="H24" s="5">
        <v>0.32900000000000001</v>
      </c>
      <c r="I24" s="5">
        <v>10.007999999999999</v>
      </c>
      <c r="J24" s="5">
        <v>1957.2929999999999</v>
      </c>
    </row>
    <row r="25" spans="1:10" x14ac:dyDescent="0.25">
      <c r="A25" s="6">
        <v>1996</v>
      </c>
      <c r="B25" s="5">
        <v>1751.4949999999999</v>
      </c>
      <c r="C25" s="5">
        <v>204.929</v>
      </c>
      <c r="D25" s="5">
        <v>8.0830000000000002</v>
      </c>
      <c r="E25" s="5">
        <v>8.1259999999999994</v>
      </c>
      <c r="F25" s="5">
        <v>47.188000000000002</v>
      </c>
      <c r="G25" s="5">
        <v>63.396999999999998</v>
      </c>
      <c r="H25" s="5">
        <v>0.36</v>
      </c>
      <c r="I25" s="5">
        <v>9.9260000000000002</v>
      </c>
      <c r="J25" s="5">
        <v>2030.106</v>
      </c>
    </row>
    <row r="26" spans="1:10" x14ac:dyDescent="0.25">
      <c r="A26" s="6">
        <v>1997</v>
      </c>
      <c r="B26" s="5">
        <v>1795.9939999999999</v>
      </c>
      <c r="C26" s="5">
        <v>218.886</v>
      </c>
      <c r="D26" s="5">
        <v>8.173</v>
      </c>
      <c r="E26" s="5">
        <v>10.371</v>
      </c>
      <c r="F26" s="5">
        <v>53.664000000000001</v>
      </c>
      <c r="G26" s="5">
        <v>72.207999999999998</v>
      </c>
      <c r="H26" s="5">
        <v>0.374</v>
      </c>
      <c r="I26" s="5">
        <v>10.33</v>
      </c>
      <c r="J26" s="5">
        <v>2097.7930000000001</v>
      </c>
    </row>
    <row r="27" spans="1:10" x14ac:dyDescent="0.25">
      <c r="A27" s="6">
        <v>1998</v>
      </c>
      <c r="B27" s="5">
        <v>1826.963</v>
      </c>
      <c r="C27" s="5">
        <v>247.69200000000001</v>
      </c>
      <c r="D27" s="5">
        <v>10.026999999999999</v>
      </c>
      <c r="E27" s="5">
        <v>12.617000000000001</v>
      </c>
      <c r="F27" s="5">
        <v>78.62</v>
      </c>
      <c r="G27" s="5">
        <v>101.264</v>
      </c>
      <c r="H27" s="5">
        <v>0.375</v>
      </c>
      <c r="I27" s="5">
        <v>10.164</v>
      </c>
      <c r="J27" s="5">
        <v>2186.4580000000001</v>
      </c>
    </row>
    <row r="28" spans="1:10" x14ac:dyDescent="0.25">
      <c r="A28" s="6">
        <v>1999</v>
      </c>
      <c r="B28" s="5">
        <v>1835.15</v>
      </c>
      <c r="C28" s="5">
        <v>259.91199999999998</v>
      </c>
      <c r="D28" s="5">
        <v>10.353</v>
      </c>
      <c r="E28" s="5">
        <v>11.487</v>
      </c>
      <c r="F28" s="5">
        <v>71.994</v>
      </c>
      <c r="G28" s="5">
        <v>93.834000000000003</v>
      </c>
      <c r="H28" s="5">
        <v>0.38100000000000001</v>
      </c>
      <c r="I28" s="5">
        <v>10.266999999999999</v>
      </c>
      <c r="J28" s="5">
        <v>2199.5439999999999</v>
      </c>
    </row>
    <row r="29" spans="1:10" x14ac:dyDescent="0.25">
      <c r="A29" s="6">
        <v>2000</v>
      </c>
      <c r="B29" s="5">
        <v>1926.174</v>
      </c>
      <c r="C29" s="5">
        <v>280.84899999999999</v>
      </c>
      <c r="D29" s="5">
        <v>13.058999999999999</v>
      </c>
      <c r="E29" s="5">
        <v>10.073</v>
      </c>
      <c r="F29" s="5">
        <v>65.394000000000005</v>
      </c>
      <c r="G29" s="5">
        <v>88.525000000000006</v>
      </c>
      <c r="H29" s="5">
        <v>0.36199999999999999</v>
      </c>
      <c r="I29" s="5">
        <v>10.144</v>
      </c>
      <c r="J29" s="5">
        <v>2306.0540000000001</v>
      </c>
    </row>
    <row r="30" spans="1:10" x14ac:dyDescent="0.25">
      <c r="A30" s="6">
        <v>2001</v>
      </c>
      <c r="B30" s="5">
        <v>1869.1179999999999</v>
      </c>
      <c r="C30" s="5">
        <v>289.38900000000001</v>
      </c>
      <c r="D30" s="5">
        <v>12.717000000000001</v>
      </c>
      <c r="E30" s="5">
        <v>10.541</v>
      </c>
      <c r="F30" s="5">
        <v>75.304000000000002</v>
      </c>
      <c r="G30" s="5">
        <v>98.561999999999998</v>
      </c>
      <c r="H30" s="5">
        <v>0.35299999999999998</v>
      </c>
      <c r="I30" s="5">
        <v>10.896000000000001</v>
      </c>
      <c r="J30" s="5">
        <v>2268.317</v>
      </c>
    </row>
    <row r="31" spans="1:10" x14ac:dyDescent="0.25">
      <c r="A31" s="6">
        <v>2002</v>
      </c>
      <c r="B31" s="5">
        <v>1888.86</v>
      </c>
      <c r="C31" s="5">
        <v>305.96800000000002</v>
      </c>
      <c r="D31" s="5">
        <v>9.5030000000000001</v>
      </c>
      <c r="E31" s="5">
        <v>17.888000000000002</v>
      </c>
      <c r="F31" s="5">
        <v>49.465000000000003</v>
      </c>
      <c r="G31" s="5">
        <v>76.855999999999995</v>
      </c>
      <c r="H31" s="5">
        <v>0.372</v>
      </c>
      <c r="I31" s="5">
        <v>12.749000000000001</v>
      </c>
      <c r="J31" s="5">
        <v>2284.806</v>
      </c>
    </row>
    <row r="32" spans="1:10" x14ac:dyDescent="0.25">
      <c r="A32" s="6">
        <v>2003</v>
      </c>
      <c r="B32" s="5">
        <v>1930.2</v>
      </c>
      <c r="C32" s="5">
        <v>278.15600000000001</v>
      </c>
      <c r="D32" s="5">
        <v>12.009</v>
      </c>
      <c r="E32" s="5">
        <v>17.835999999999999</v>
      </c>
      <c r="F32" s="5">
        <v>65.283000000000001</v>
      </c>
      <c r="G32" s="5">
        <v>95.129000000000005</v>
      </c>
      <c r="H32" s="5">
        <v>0.371</v>
      </c>
      <c r="I32" s="5">
        <v>11.443</v>
      </c>
      <c r="J32" s="5">
        <v>2315.2979999999998</v>
      </c>
    </row>
    <row r="33" spans="1:10" x14ac:dyDescent="0.25">
      <c r="A33" s="6">
        <v>2004</v>
      </c>
      <c r="B33" s="5">
        <v>1941.703</v>
      </c>
      <c r="C33" s="5">
        <v>296.84899999999999</v>
      </c>
      <c r="D33" s="5">
        <v>8.3109999999999999</v>
      </c>
      <c r="E33" s="5">
        <v>21.527000000000001</v>
      </c>
      <c r="F33" s="5">
        <v>66.009</v>
      </c>
      <c r="G33" s="5">
        <v>95.846999999999994</v>
      </c>
      <c r="H33" s="5">
        <v>0.38100000000000001</v>
      </c>
      <c r="I33" s="5">
        <v>11.164999999999999</v>
      </c>
      <c r="J33" s="5">
        <v>2345.944</v>
      </c>
    </row>
    <row r="34" spans="1:10" x14ac:dyDescent="0.25">
      <c r="A34" s="6">
        <v>2005</v>
      </c>
      <c r="B34" s="5">
        <v>1983.0329999999999</v>
      </c>
      <c r="C34" s="5">
        <v>318.89100000000002</v>
      </c>
      <c r="D34" s="5">
        <v>8.5500000000000007</v>
      </c>
      <c r="E34" s="5">
        <v>23.602</v>
      </c>
      <c r="F34" s="5">
        <v>65.816000000000003</v>
      </c>
      <c r="G34" s="5">
        <v>97.968999999999994</v>
      </c>
      <c r="H34" s="5">
        <v>0.377</v>
      </c>
      <c r="I34" s="5">
        <v>11.247999999999999</v>
      </c>
      <c r="J34" s="5">
        <v>2411.5189999999998</v>
      </c>
    </row>
    <row r="35" spans="1:10" x14ac:dyDescent="0.25">
      <c r="A35" s="6">
        <v>2006</v>
      </c>
      <c r="B35" s="5">
        <v>1952.95</v>
      </c>
      <c r="C35" s="5">
        <v>338.01</v>
      </c>
      <c r="D35" s="5">
        <v>5.4710000000000001</v>
      </c>
      <c r="E35" s="5">
        <v>20.734000000000002</v>
      </c>
      <c r="F35" s="5">
        <v>27.073</v>
      </c>
      <c r="G35" s="5">
        <v>53.277999999999999</v>
      </c>
      <c r="H35" s="5">
        <v>0.374</v>
      </c>
      <c r="I35" s="5">
        <v>11.529</v>
      </c>
      <c r="J35" s="5">
        <v>2356.1410000000001</v>
      </c>
    </row>
    <row r="36" spans="1:10" x14ac:dyDescent="0.25">
      <c r="A36" s="6">
        <v>2007</v>
      </c>
      <c r="B36" s="5">
        <v>1985.9580000000001</v>
      </c>
      <c r="C36" s="5">
        <v>371.41800000000001</v>
      </c>
      <c r="D36" s="5">
        <v>6.5819999999999999</v>
      </c>
      <c r="E36" s="5">
        <v>16.600000000000001</v>
      </c>
      <c r="F36" s="5">
        <v>29.783999999999999</v>
      </c>
      <c r="G36" s="5">
        <v>52.966000000000001</v>
      </c>
      <c r="H36" s="5">
        <v>0.376</v>
      </c>
      <c r="I36" s="5">
        <v>11.292999999999999</v>
      </c>
      <c r="J36" s="5">
        <v>2422.0100000000002</v>
      </c>
    </row>
    <row r="37" spans="1:10" x14ac:dyDescent="0.25">
      <c r="A37" s="6">
        <v>2008</v>
      </c>
      <c r="B37" s="5">
        <v>1958.577</v>
      </c>
      <c r="C37" s="5">
        <v>362.07</v>
      </c>
      <c r="D37" s="5">
        <v>5.3849999999999998</v>
      </c>
      <c r="E37" s="5">
        <v>14.949</v>
      </c>
      <c r="F37" s="5">
        <v>18.053999999999998</v>
      </c>
      <c r="G37" s="5">
        <v>38.387999999999998</v>
      </c>
      <c r="H37" s="5">
        <v>0.38100000000000001</v>
      </c>
      <c r="I37" s="5">
        <v>11.614000000000001</v>
      </c>
      <c r="J37" s="5">
        <v>2371.029</v>
      </c>
    </row>
    <row r="38" spans="1:10" x14ac:dyDescent="0.25">
      <c r="A38" s="6">
        <v>2009</v>
      </c>
      <c r="B38" s="5">
        <v>1740.155</v>
      </c>
      <c r="C38" s="5">
        <v>372.58499999999998</v>
      </c>
      <c r="D38" s="5">
        <v>5.1609999999999996</v>
      </c>
      <c r="E38" s="5">
        <v>13.462999999999999</v>
      </c>
      <c r="F38" s="5">
        <v>13.589</v>
      </c>
      <c r="G38" s="5">
        <v>32.213000000000001</v>
      </c>
      <c r="H38" s="5">
        <v>0.38600000000000001</v>
      </c>
      <c r="I38" s="5">
        <v>11.244999999999999</v>
      </c>
      <c r="J38" s="5">
        <v>2156.5819999999999</v>
      </c>
    </row>
    <row r="39" spans="1:10" x14ac:dyDescent="0.25">
      <c r="A39" s="6">
        <v>2010</v>
      </c>
      <c r="B39" s="5">
        <v>1827.5640000000001</v>
      </c>
      <c r="C39" s="5">
        <v>399.66800000000001</v>
      </c>
      <c r="D39" s="5">
        <v>5.9130000000000003</v>
      </c>
      <c r="E39" s="5">
        <v>13.949</v>
      </c>
      <c r="F39" s="5">
        <v>11.568</v>
      </c>
      <c r="G39" s="5">
        <v>31.43</v>
      </c>
      <c r="H39" s="5">
        <v>0.39100000000000001</v>
      </c>
      <c r="I39" s="5">
        <v>11.010999999999999</v>
      </c>
      <c r="J39" s="5">
        <v>2270.0630000000001</v>
      </c>
    </row>
    <row r="40" spans="1:10" x14ac:dyDescent="0.25">
      <c r="A40" s="6">
        <v>2011</v>
      </c>
      <c r="B40" s="5">
        <v>1722.66</v>
      </c>
      <c r="C40" s="5">
        <v>409.46699999999998</v>
      </c>
      <c r="D40" s="5">
        <v>4.7190000000000003</v>
      </c>
      <c r="E40" s="5">
        <v>14.125</v>
      </c>
      <c r="F40" s="5">
        <v>6.9889999999999999</v>
      </c>
      <c r="G40" s="5">
        <v>25.832999999999998</v>
      </c>
      <c r="H40" s="5">
        <v>0.39500000000000002</v>
      </c>
      <c r="I40" s="5">
        <v>11.327999999999999</v>
      </c>
      <c r="J40" s="5">
        <v>2169.6819999999998</v>
      </c>
    </row>
    <row r="41" spans="1:10" x14ac:dyDescent="0.25">
      <c r="A41" s="6">
        <v>2012</v>
      </c>
      <c r="B41" s="5">
        <v>1511.7729999999999</v>
      </c>
      <c r="C41" s="5">
        <v>492.726</v>
      </c>
      <c r="D41" s="5">
        <v>3.887</v>
      </c>
      <c r="E41" s="5">
        <v>8.6850000000000005</v>
      </c>
      <c r="F41" s="5">
        <v>5.7610000000000001</v>
      </c>
      <c r="G41" s="5">
        <v>18.334</v>
      </c>
      <c r="H41" s="5">
        <v>0.4</v>
      </c>
      <c r="I41" s="5">
        <v>11.436999999999999</v>
      </c>
      <c r="J41" s="5">
        <v>2034.67</v>
      </c>
    </row>
    <row r="42" spans="1:10" x14ac:dyDescent="0.25">
      <c r="A42" s="6">
        <v>2013</v>
      </c>
      <c r="B42" s="5">
        <v>1571.3030000000001</v>
      </c>
      <c r="C42" s="5">
        <v>444.10899999999998</v>
      </c>
      <c r="D42" s="5">
        <v>4.1109999999999998</v>
      </c>
      <c r="E42" s="5">
        <v>12.510999999999999</v>
      </c>
      <c r="F42" s="5">
        <v>5.7990000000000004</v>
      </c>
      <c r="G42" s="5">
        <v>22.420999999999999</v>
      </c>
      <c r="H42" s="5">
        <v>0.40500000000000003</v>
      </c>
      <c r="I42" s="5">
        <v>11.074</v>
      </c>
      <c r="J42" s="5">
        <v>2049.3119999999999</v>
      </c>
    </row>
    <row r="43" spans="1:10" x14ac:dyDescent="0.25">
      <c r="A43" s="6">
        <v>2014</v>
      </c>
      <c r="B43" s="5">
        <v>1568.4880000000001</v>
      </c>
      <c r="C43" s="5">
        <v>443.03</v>
      </c>
      <c r="D43" s="5">
        <v>6.0960000000000001</v>
      </c>
      <c r="E43" s="5">
        <v>12.066000000000001</v>
      </c>
      <c r="F43" s="5">
        <v>7.1440000000000001</v>
      </c>
      <c r="G43" s="5">
        <v>25.305</v>
      </c>
      <c r="H43" s="5">
        <v>0.41799999999999998</v>
      </c>
      <c r="I43" s="5">
        <v>11.132</v>
      </c>
      <c r="J43" s="5">
        <v>2048.3719999999998</v>
      </c>
    </row>
    <row r="44" spans="1:10" x14ac:dyDescent="0.25">
      <c r="A44" s="6">
        <v>2015</v>
      </c>
      <c r="B44" s="5">
        <v>1351.4749999999999</v>
      </c>
      <c r="C44" s="5">
        <v>525.20899999999995</v>
      </c>
      <c r="D44" s="5">
        <v>5.2190000000000003</v>
      </c>
      <c r="E44" s="5">
        <v>11.407999999999999</v>
      </c>
      <c r="F44" s="5">
        <v>7.048</v>
      </c>
      <c r="G44" s="5">
        <v>23.675000000000001</v>
      </c>
      <c r="H44" s="5">
        <v>0.41899999999999998</v>
      </c>
      <c r="I44" s="5">
        <v>11.07</v>
      </c>
      <c r="J44" s="5">
        <v>1911.848</v>
      </c>
    </row>
    <row r="45" spans="1:10" x14ac:dyDescent="0.25">
      <c r="A45" s="6">
        <v>2016</v>
      </c>
      <c r="B45" s="5">
        <v>1241.845</v>
      </c>
      <c r="C45" s="5">
        <v>545.04200000000003</v>
      </c>
      <c r="D45" s="5">
        <v>4.0679999999999996</v>
      </c>
      <c r="E45" s="5">
        <v>12.082000000000001</v>
      </c>
      <c r="F45" s="5">
        <v>5.3079999999999998</v>
      </c>
      <c r="G45" s="5">
        <v>21.457999999999998</v>
      </c>
      <c r="H45" s="5">
        <v>0.41599999999999998</v>
      </c>
      <c r="I45" s="5">
        <v>11.234</v>
      </c>
      <c r="J45" s="5">
        <v>1819.9949999999999</v>
      </c>
    </row>
    <row r="46" spans="1:10" x14ac:dyDescent="0.25">
      <c r="A46" s="6">
        <v>2017</v>
      </c>
      <c r="B46" s="5">
        <v>1207.0219999999999</v>
      </c>
      <c r="C46" s="5">
        <v>505.56599999999997</v>
      </c>
      <c r="D46" s="5">
        <v>4.0549999999999997</v>
      </c>
      <c r="E46" s="5">
        <v>9.9269999999999996</v>
      </c>
      <c r="F46" s="5">
        <v>4.9400000000000004</v>
      </c>
      <c r="G46" s="5">
        <v>18.922000000000001</v>
      </c>
      <c r="H46" s="5">
        <v>0.41899999999999998</v>
      </c>
      <c r="I46" s="5">
        <v>10.677</v>
      </c>
      <c r="J46" s="5">
        <v>1742.607</v>
      </c>
    </row>
    <row r="47" spans="1:10" x14ac:dyDescent="0.25">
      <c r="A47" s="6">
        <v>2018</v>
      </c>
      <c r="B47" s="5">
        <v>1153.0260000000001</v>
      </c>
      <c r="C47" s="5">
        <v>577.85699999999997</v>
      </c>
      <c r="D47" s="5">
        <v>5.9770000000000003</v>
      </c>
      <c r="E47" s="5">
        <v>10.363</v>
      </c>
      <c r="F47" s="5">
        <v>5.8760000000000003</v>
      </c>
      <c r="G47" s="5">
        <v>22.216000000000001</v>
      </c>
      <c r="H47" s="5">
        <v>0.41899999999999998</v>
      </c>
      <c r="I47" s="5">
        <v>11.016999999999999</v>
      </c>
      <c r="J47" s="5">
        <v>1764.5350000000001</v>
      </c>
    </row>
    <row r="48" spans="1:10" x14ac:dyDescent="0.25">
      <c r="A48" s="6">
        <v>2019</v>
      </c>
      <c r="B48" s="5">
        <v>973.6</v>
      </c>
      <c r="C48" s="5">
        <v>616.846</v>
      </c>
      <c r="D48" s="5">
        <v>3.9950000000000001</v>
      </c>
      <c r="E48" s="5">
        <v>7.7519999999999998</v>
      </c>
      <c r="F48" s="5">
        <v>4.415</v>
      </c>
      <c r="G48" s="5">
        <v>16.161999999999999</v>
      </c>
      <c r="H48" s="5">
        <v>0.39500000000000002</v>
      </c>
      <c r="I48" s="5">
        <v>10.557</v>
      </c>
      <c r="J48" s="5">
        <v>1617.56</v>
      </c>
    </row>
    <row r="49" spans="1:10" x14ac:dyDescent="0.25">
      <c r="A49" s="6">
        <v>2020</v>
      </c>
      <c r="B49" s="5">
        <v>788.14599999999996</v>
      </c>
      <c r="C49" s="5">
        <v>634.90800000000002</v>
      </c>
      <c r="D49" s="5">
        <v>3.2829999999999999</v>
      </c>
      <c r="E49" s="5">
        <v>8.9280000000000008</v>
      </c>
      <c r="F49" s="5">
        <v>3.9569999999999999</v>
      </c>
      <c r="G49" s="5">
        <v>16.167000000000002</v>
      </c>
      <c r="H49" s="5">
        <v>0.47</v>
      </c>
      <c r="I49" s="5">
        <v>10.505000000000001</v>
      </c>
      <c r="J49" s="5">
        <v>1450.1959999999999</v>
      </c>
    </row>
    <row r="50" spans="1:10" x14ac:dyDescent="0.25">
      <c r="A50" s="6">
        <v>2021</v>
      </c>
      <c r="B50" s="5">
        <v>909.97199999999998</v>
      </c>
      <c r="C50" s="5">
        <v>612.83500000000004</v>
      </c>
      <c r="D50" s="5">
        <v>4.431</v>
      </c>
      <c r="E50" s="5">
        <v>8.98</v>
      </c>
      <c r="F50" s="5">
        <v>4.3029999999999999</v>
      </c>
      <c r="G50" s="5">
        <v>17.715</v>
      </c>
      <c r="H50" s="5">
        <v>0.45100000000000001</v>
      </c>
      <c r="I50" s="5">
        <v>11.577</v>
      </c>
      <c r="J50" s="5">
        <v>1552.55</v>
      </c>
    </row>
    <row r="51" spans="1:10" x14ac:dyDescent="0.25">
      <c r="A51" s="6">
        <v>2022</v>
      </c>
      <c r="B51" s="5">
        <v>851.31899999999996</v>
      </c>
      <c r="C51" s="5">
        <v>659.21400000000006</v>
      </c>
      <c r="D51" s="5">
        <v>6.1870000000000003</v>
      </c>
      <c r="E51" s="5">
        <v>8.657</v>
      </c>
      <c r="F51" s="5">
        <v>5.68</v>
      </c>
      <c r="G51" s="5">
        <v>20.524000000000001</v>
      </c>
      <c r="H51" s="5">
        <v>0.45600000000000002</v>
      </c>
      <c r="I51" s="5">
        <v>7.0060000000000002</v>
      </c>
      <c r="J51" s="5">
        <v>1538.519</v>
      </c>
    </row>
    <row r="52" spans="1:10" x14ac:dyDescent="0.25">
      <c r="A52" s="6">
        <v>2023</v>
      </c>
      <c r="B52" s="5">
        <v>694.36599999999999</v>
      </c>
      <c r="C52" s="5">
        <v>704.44899999999996</v>
      </c>
      <c r="D52" s="5">
        <v>3.9209999999999998</v>
      </c>
      <c r="E52" s="5">
        <v>5.9729999999999999</v>
      </c>
      <c r="F52" s="5">
        <v>4.8159999999999998</v>
      </c>
      <c r="G52" s="5">
        <v>14.71</v>
      </c>
      <c r="H52" s="5">
        <v>0.45600000000000002</v>
      </c>
      <c r="I52" s="5">
        <v>7.0060000000000002</v>
      </c>
      <c r="J52" s="5">
        <v>1420.9870000000001</v>
      </c>
    </row>
    <row r="55" spans="1:10" ht="75" x14ac:dyDescent="0.25">
      <c r="A55" s="8" t="s">
        <v>0</v>
      </c>
      <c r="B55" s="7" t="s">
        <v>71</v>
      </c>
      <c r="C55" s="7" t="s">
        <v>72</v>
      </c>
      <c r="D55" s="7" t="s">
        <v>73</v>
      </c>
      <c r="E55" s="7" t="s">
        <v>74</v>
      </c>
      <c r="F55" s="7" t="s">
        <v>75</v>
      </c>
      <c r="G55" s="7" t="s">
        <v>76</v>
      </c>
      <c r="H55" s="7" t="s">
        <v>77</v>
      </c>
      <c r="I55" s="7" t="s">
        <v>78</v>
      </c>
      <c r="J55" s="7" t="s">
        <v>79</v>
      </c>
    </row>
    <row r="56" spans="1:10" x14ac:dyDescent="0.25">
      <c r="A56" s="6">
        <v>1973</v>
      </c>
      <c r="B56" s="6">
        <f>IF(B2&lt;&gt;"",B2*1000000,"")</f>
        <v>823529000</v>
      </c>
      <c r="C56" s="6">
        <f t="shared" ref="C56:J56" si="0">IF(C2&lt;&gt;"",C2*1000000,"")</f>
        <v>198720000</v>
      </c>
      <c r="D56" s="6">
        <f t="shared" si="0"/>
        <v>20098000</v>
      </c>
      <c r="E56" s="6">
        <f t="shared" si="0"/>
        <v>1559000</v>
      </c>
      <c r="F56" s="6">
        <f t="shared" si="0"/>
        <v>242283000</v>
      </c>
      <c r="G56" s="6">
        <f t="shared" si="0"/>
        <v>263940000</v>
      </c>
      <c r="H56" s="6" t="str">
        <f t="shared" si="0"/>
        <v/>
      </c>
      <c r="I56" s="6" t="str">
        <f t="shared" si="0"/>
        <v/>
      </c>
      <c r="J56" s="6">
        <f t="shared" si="0"/>
        <v>1286189000</v>
      </c>
    </row>
    <row r="57" spans="1:10" x14ac:dyDescent="0.25">
      <c r="A57" s="6">
        <v>1974</v>
      </c>
      <c r="B57" s="6">
        <f t="shared" ref="B57:J57" si="1">IF(B3&lt;&gt;"",B3*1000000,"")</f>
        <v>811700000</v>
      </c>
      <c r="C57" s="6">
        <f t="shared" si="1"/>
        <v>186587000</v>
      </c>
      <c r="D57" s="6">
        <f t="shared" si="1"/>
        <v>22745000</v>
      </c>
      <c r="E57" s="6">
        <f t="shared" si="1"/>
        <v>1922000</v>
      </c>
      <c r="F57" s="6">
        <f t="shared" si="1"/>
        <v>228099000</v>
      </c>
      <c r="G57" s="6">
        <f t="shared" si="1"/>
        <v>252766000</v>
      </c>
      <c r="H57" s="6" t="str">
        <f t="shared" si="1"/>
        <v/>
      </c>
      <c r="I57" s="6" t="str">
        <f t="shared" si="1"/>
        <v/>
      </c>
      <c r="J57" s="6">
        <f t="shared" si="1"/>
        <v>1251054000</v>
      </c>
    </row>
    <row r="58" spans="1:10" x14ac:dyDescent="0.25">
      <c r="A58" s="6">
        <v>1975</v>
      </c>
      <c r="B58" s="6">
        <f t="shared" ref="B58:J58" si="2">IF(B4&lt;&gt;"",B4*1000000,"")</f>
        <v>835650000</v>
      </c>
      <c r="C58" s="6">
        <f t="shared" si="2"/>
        <v>171773000</v>
      </c>
      <c r="D58" s="6">
        <f t="shared" si="2"/>
        <v>16674000</v>
      </c>
      <c r="E58" s="6">
        <f t="shared" si="2"/>
        <v>216000</v>
      </c>
      <c r="F58" s="6">
        <f t="shared" si="2"/>
        <v>220581000</v>
      </c>
      <c r="G58" s="6">
        <f t="shared" si="2"/>
        <v>237470000</v>
      </c>
      <c r="H58" s="6" t="str">
        <f t="shared" si="2"/>
        <v/>
      </c>
      <c r="I58" s="6" t="str">
        <f t="shared" si="2"/>
        <v/>
      </c>
      <c r="J58" s="6">
        <f t="shared" si="2"/>
        <v>1244893000</v>
      </c>
    </row>
    <row r="59" spans="1:10" x14ac:dyDescent="0.25">
      <c r="A59" s="6">
        <v>1976</v>
      </c>
      <c r="B59" s="6">
        <f t="shared" ref="B59:J59" si="3">IF(B5&lt;&gt;"",B5*1000000,"")</f>
        <v>924524000</v>
      </c>
      <c r="C59" s="6">
        <f t="shared" si="3"/>
        <v>167105000</v>
      </c>
      <c r="D59" s="6">
        <f t="shared" si="3"/>
        <v>17910000</v>
      </c>
      <c r="E59" s="6">
        <f t="shared" si="3"/>
        <v>209000</v>
      </c>
      <c r="F59" s="6">
        <f t="shared" si="3"/>
        <v>242702000</v>
      </c>
      <c r="G59" s="6">
        <f t="shared" si="3"/>
        <v>260821000.00000003</v>
      </c>
      <c r="H59" s="6" t="str">
        <f t="shared" si="3"/>
        <v/>
      </c>
      <c r="I59" s="6" t="str">
        <f t="shared" si="3"/>
        <v/>
      </c>
      <c r="J59" s="6">
        <f t="shared" si="3"/>
        <v>1352449000</v>
      </c>
    </row>
    <row r="60" spans="1:10" x14ac:dyDescent="0.25">
      <c r="A60" s="6">
        <v>1977</v>
      </c>
      <c r="B60" s="6">
        <f t="shared" ref="B60:J60" si="4">IF(B6&lt;&gt;"",B6*1000000,"")</f>
        <v>976055000</v>
      </c>
      <c r="C60" s="6">
        <f t="shared" si="4"/>
        <v>174104000</v>
      </c>
      <c r="D60" s="6">
        <f t="shared" si="4"/>
        <v>20864000</v>
      </c>
      <c r="E60" s="6">
        <f t="shared" si="4"/>
        <v>300000</v>
      </c>
      <c r="F60" s="6">
        <f t="shared" si="4"/>
        <v>271402000</v>
      </c>
      <c r="G60" s="6">
        <f t="shared" si="4"/>
        <v>292566000</v>
      </c>
      <c r="H60" s="6" t="str">
        <f t="shared" si="4"/>
        <v/>
      </c>
      <c r="I60" s="6" t="str">
        <f t="shared" si="4"/>
        <v/>
      </c>
      <c r="J60" s="6">
        <f t="shared" si="4"/>
        <v>1442726000</v>
      </c>
    </row>
    <row r="61" spans="1:10" x14ac:dyDescent="0.25">
      <c r="A61" s="6">
        <v>1978</v>
      </c>
      <c r="B61" s="6">
        <f t="shared" ref="B61:J61" si="5">IF(B7&lt;&gt;"",B7*1000000,"")</f>
        <v>973796000</v>
      </c>
      <c r="C61" s="6">
        <f t="shared" si="5"/>
        <v>174795000</v>
      </c>
      <c r="D61" s="6">
        <f t="shared" si="5"/>
        <v>20348000</v>
      </c>
      <c r="E61" s="6">
        <f t="shared" si="5"/>
        <v>1225000</v>
      </c>
      <c r="F61" s="6">
        <f t="shared" si="5"/>
        <v>277752000</v>
      </c>
      <c r="G61" s="6">
        <f t="shared" si="5"/>
        <v>299325000</v>
      </c>
      <c r="H61" s="6" t="str">
        <f t="shared" si="5"/>
        <v/>
      </c>
      <c r="I61" s="6" t="str">
        <f t="shared" si="5"/>
        <v/>
      </c>
      <c r="J61" s="6">
        <f t="shared" si="5"/>
        <v>1447916000</v>
      </c>
    </row>
    <row r="62" spans="1:10" x14ac:dyDescent="0.25">
      <c r="A62" s="6">
        <v>1979</v>
      </c>
      <c r="B62" s="6">
        <f t="shared" ref="B62:J62" si="6">IF(B8&lt;&gt;"",B8*1000000,"")</f>
        <v>1070969000</v>
      </c>
      <c r="C62" s="6">
        <f t="shared" si="6"/>
        <v>191545000</v>
      </c>
      <c r="D62" s="6">
        <f t="shared" si="6"/>
        <v>13134000</v>
      </c>
      <c r="E62" s="6">
        <f t="shared" si="6"/>
        <v>824000</v>
      </c>
      <c r="F62" s="6">
        <f t="shared" si="6"/>
        <v>232565000</v>
      </c>
      <c r="G62" s="6">
        <f t="shared" si="6"/>
        <v>246524000</v>
      </c>
      <c r="H62" s="6" t="str">
        <f t="shared" si="6"/>
        <v/>
      </c>
      <c r="I62" s="6" t="str">
        <f t="shared" si="6"/>
        <v/>
      </c>
      <c r="J62" s="6">
        <f t="shared" si="6"/>
        <v>1509037000</v>
      </c>
    </row>
    <row r="63" spans="1:10" x14ac:dyDescent="0.25">
      <c r="A63" s="6">
        <v>1980</v>
      </c>
      <c r="B63" s="6">
        <f t="shared" ref="B63:J63" si="7">IF(B9&lt;&gt;"",B9*1000000,"")</f>
        <v>1153029000</v>
      </c>
      <c r="C63" s="6">
        <f t="shared" si="7"/>
        <v>200316000</v>
      </c>
      <c r="D63" s="6">
        <f t="shared" si="7"/>
        <v>12462000</v>
      </c>
      <c r="E63" s="6">
        <f t="shared" si="7"/>
        <v>551000</v>
      </c>
      <c r="F63" s="6">
        <f t="shared" si="7"/>
        <v>184673000</v>
      </c>
      <c r="G63" s="6">
        <f t="shared" si="7"/>
        <v>197686000</v>
      </c>
      <c r="H63" s="6" t="str">
        <f t="shared" si="7"/>
        <v/>
      </c>
      <c r="I63" s="6" t="str">
        <f t="shared" si="7"/>
        <v/>
      </c>
      <c r="J63" s="6">
        <f t="shared" si="7"/>
        <v>1551030000</v>
      </c>
    </row>
    <row r="64" spans="1:10" x14ac:dyDescent="0.25">
      <c r="A64" s="6">
        <v>1981</v>
      </c>
      <c r="B64" s="6">
        <f t="shared" ref="B64:J64" si="8">IF(B10&lt;&gt;"",B10*1000000,"")</f>
        <v>1196855000</v>
      </c>
      <c r="C64" s="6">
        <f t="shared" si="8"/>
        <v>197788000</v>
      </c>
      <c r="D64" s="6">
        <f t="shared" si="8"/>
        <v>9162000</v>
      </c>
      <c r="E64" s="6">
        <f t="shared" si="8"/>
        <v>427000</v>
      </c>
      <c r="F64" s="6">
        <f t="shared" si="8"/>
        <v>155702000</v>
      </c>
      <c r="G64" s="6">
        <f t="shared" si="8"/>
        <v>165291000</v>
      </c>
      <c r="H64" s="6" t="str">
        <f t="shared" si="8"/>
        <v/>
      </c>
      <c r="I64" s="6" t="str">
        <f t="shared" si="8"/>
        <v/>
      </c>
      <c r="J64" s="6">
        <f t="shared" si="8"/>
        <v>1559934000</v>
      </c>
    </row>
    <row r="65" spans="1:10" x14ac:dyDescent="0.25">
      <c r="A65" s="6">
        <v>1982</v>
      </c>
      <c r="B65" s="6">
        <f t="shared" ref="B65:J65" si="9">IF(B11&lt;&gt;"",B11*1000000,"")</f>
        <v>1196730000</v>
      </c>
      <c r="C65" s="6">
        <f t="shared" si="9"/>
        <v>175599000</v>
      </c>
      <c r="D65" s="6">
        <f t="shared" si="9"/>
        <v>6595000</v>
      </c>
      <c r="E65" s="6">
        <f t="shared" si="9"/>
        <v>459000</v>
      </c>
      <c r="F65" s="6">
        <f t="shared" si="9"/>
        <v>110679000</v>
      </c>
      <c r="G65" s="6">
        <f t="shared" si="9"/>
        <v>117733000</v>
      </c>
      <c r="H65" s="6" t="str">
        <f t="shared" si="9"/>
        <v/>
      </c>
      <c r="I65" s="6" t="str">
        <f t="shared" si="9"/>
        <v/>
      </c>
      <c r="J65" s="6">
        <f t="shared" si="9"/>
        <v>1490063000</v>
      </c>
    </row>
    <row r="66" spans="1:10" x14ac:dyDescent="0.25">
      <c r="A66" s="6">
        <v>1983</v>
      </c>
      <c r="B66" s="6">
        <f t="shared" ref="B66:J66" si="10">IF(B12&lt;&gt;"",B12*1000000,"")</f>
        <v>1256694000</v>
      </c>
      <c r="C66" s="6">
        <f t="shared" si="10"/>
        <v>157594000</v>
      </c>
      <c r="D66" s="6">
        <f t="shared" si="10"/>
        <v>7113000</v>
      </c>
      <c r="E66" s="6">
        <f t="shared" si="10"/>
        <v>804000</v>
      </c>
      <c r="F66" s="6">
        <f t="shared" si="10"/>
        <v>108106000</v>
      </c>
      <c r="G66" s="6">
        <f t="shared" si="10"/>
        <v>116024000</v>
      </c>
      <c r="H66" s="6" t="str">
        <f t="shared" si="10"/>
        <v/>
      </c>
      <c r="I66" s="6" t="str">
        <f t="shared" si="10"/>
        <v/>
      </c>
      <c r="J66" s="6">
        <f t="shared" si="10"/>
        <v>1530312000</v>
      </c>
    </row>
    <row r="67" spans="1:10" x14ac:dyDescent="0.25">
      <c r="A67" s="6">
        <v>1984</v>
      </c>
      <c r="B67" s="6">
        <f t="shared" ref="B67:J67" si="11">IF(B13&lt;&gt;"",B13*1000000,"")</f>
        <v>1333440000</v>
      </c>
      <c r="C67" s="6">
        <f t="shared" si="11"/>
        <v>169588000</v>
      </c>
      <c r="D67" s="6">
        <f t="shared" si="11"/>
        <v>6544000</v>
      </c>
      <c r="E67" s="6">
        <f t="shared" si="11"/>
        <v>774000</v>
      </c>
      <c r="F67" s="6">
        <f t="shared" si="11"/>
        <v>89365000</v>
      </c>
      <c r="G67" s="6">
        <f t="shared" si="11"/>
        <v>96683000</v>
      </c>
      <c r="H67" s="6" t="str">
        <f t="shared" si="11"/>
        <v/>
      </c>
      <c r="I67" s="6" t="str">
        <f t="shared" si="11"/>
        <v/>
      </c>
      <c r="J67" s="6">
        <f t="shared" si="11"/>
        <v>1599711000</v>
      </c>
    </row>
    <row r="68" spans="1:10" x14ac:dyDescent="0.25">
      <c r="A68" s="6">
        <v>1985</v>
      </c>
      <c r="B68" s="6">
        <f t="shared" ref="B68:J68" si="12">IF(B14&lt;&gt;"",B14*1000000,"")</f>
        <v>1383158000</v>
      </c>
      <c r="C68" s="6">
        <f t="shared" si="12"/>
        <v>166191000</v>
      </c>
      <c r="D68" s="6">
        <f t="shared" si="12"/>
        <v>6305000</v>
      </c>
      <c r="E68" s="6">
        <f t="shared" si="12"/>
        <v>712000</v>
      </c>
      <c r="F68" s="6">
        <f t="shared" si="12"/>
        <v>74961000</v>
      </c>
      <c r="G68" s="6">
        <f t="shared" si="12"/>
        <v>81978000</v>
      </c>
      <c r="H68" s="6" t="str">
        <f t="shared" si="12"/>
        <v/>
      </c>
      <c r="I68" s="6" t="str">
        <f t="shared" si="12"/>
        <v/>
      </c>
      <c r="J68" s="6">
        <f t="shared" si="12"/>
        <v>1631327000</v>
      </c>
    </row>
    <row r="69" spans="1:10" x14ac:dyDescent="0.25">
      <c r="A69" s="6">
        <v>1986</v>
      </c>
      <c r="B69" s="6">
        <f t="shared" ref="B69:J69" si="13">IF(B15&lt;&gt;"",B15*1000000,"")</f>
        <v>1373790000</v>
      </c>
      <c r="C69" s="6">
        <f t="shared" si="13"/>
        <v>141579000</v>
      </c>
      <c r="D69" s="6">
        <f t="shared" si="13"/>
        <v>6172000</v>
      </c>
      <c r="E69" s="6">
        <f t="shared" si="13"/>
        <v>962000</v>
      </c>
      <c r="F69" s="6">
        <f t="shared" si="13"/>
        <v>102050000</v>
      </c>
      <c r="G69" s="6">
        <f t="shared" si="13"/>
        <v>109183000</v>
      </c>
      <c r="H69" s="6" t="str">
        <f t="shared" si="13"/>
        <v/>
      </c>
      <c r="I69" s="6" t="str">
        <f t="shared" si="13"/>
        <v/>
      </c>
      <c r="J69" s="6">
        <f t="shared" si="13"/>
        <v>1624552000</v>
      </c>
    </row>
    <row r="70" spans="1:10" x14ac:dyDescent="0.25">
      <c r="A70" s="6">
        <v>1987</v>
      </c>
      <c r="B70" s="6">
        <f t="shared" ref="B70:J70" si="14">IF(B16&lt;&gt;"",B16*1000000,"")</f>
        <v>1443194000</v>
      </c>
      <c r="C70" s="6">
        <f t="shared" si="14"/>
        <v>154602000</v>
      </c>
      <c r="D70" s="6">
        <f t="shared" si="14"/>
        <v>6620000</v>
      </c>
      <c r="E70" s="6">
        <f t="shared" si="14"/>
        <v>1069000</v>
      </c>
      <c r="F70" s="6">
        <f t="shared" si="14"/>
        <v>86874000</v>
      </c>
      <c r="G70" s="6">
        <f t="shared" si="14"/>
        <v>94563000</v>
      </c>
      <c r="H70" s="6" t="str">
        <f t="shared" si="14"/>
        <v/>
      </c>
      <c r="I70" s="6" t="str">
        <f t="shared" si="14"/>
        <v/>
      </c>
      <c r="J70" s="6">
        <f t="shared" si="14"/>
        <v>1692358000</v>
      </c>
    </row>
    <row r="71" spans="1:10" x14ac:dyDescent="0.25">
      <c r="A71" s="6">
        <v>1988</v>
      </c>
      <c r="B71" s="6">
        <f t="shared" ref="B71:J71" si="15">IF(B17&lt;&gt;"",B17*1000000,"")</f>
        <v>1507543000</v>
      </c>
      <c r="C71" s="6">
        <f t="shared" si="15"/>
        <v>142763000</v>
      </c>
      <c r="D71" s="6">
        <f t="shared" si="15"/>
        <v>8086000</v>
      </c>
      <c r="E71" s="6">
        <f t="shared" si="15"/>
        <v>1258000</v>
      </c>
      <c r="F71" s="6">
        <f t="shared" si="15"/>
        <v>108268000</v>
      </c>
      <c r="G71" s="6">
        <f t="shared" si="15"/>
        <v>117611000</v>
      </c>
      <c r="H71" s="6" t="str">
        <f t="shared" si="15"/>
        <v/>
      </c>
      <c r="I71" s="6" t="str">
        <f t="shared" si="15"/>
        <v/>
      </c>
      <c r="J71" s="6">
        <f t="shared" si="15"/>
        <v>1767917000</v>
      </c>
    </row>
    <row r="72" spans="1:10" x14ac:dyDescent="0.25">
      <c r="A72" s="6">
        <v>1989</v>
      </c>
      <c r="B72" s="6">
        <f t="shared" ref="B72:J72" si="16">IF(B18&lt;&gt;"",B18*1000000,"")</f>
        <v>1534865000</v>
      </c>
      <c r="C72" s="6">
        <f t="shared" si="16"/>
        <v>168210000</v>
      </c>
      <c r="D72" s="6">
        <f t="shared" si="16"/>
        <v>11268000</v>
      </c>
      <c r="E72" s="6">
        <f t="shared" si="16"/>
        <v>1591000</v>
      </c>
      <c r="F72" s="6">
        <f t="shared" si="16"/>
        <v>115280000</v>
      </c>
      <c r="G72" s="6">
        <f t="shared" si="16"/>
        <v>128139000.00000001</v>
      </c>
      <c r="H72" s="6">
        <f t="shared" si="16"/>
        <v>363000</v>
      </c>
      <c r="I72" s="6">
        <f t="shared" si="16"/>
        <v>4366000</v>
      </c>
      <c r="J72" s="6">
        <f t="shared" si="16"/>
        <v>1835942000</v>
      </c>
    </row>
    <row r="73" spans="1:10" x14ac:dyDescent="0.25">
      <c r="A73" s="6">
        <v>1990</v>
      </c>
      <c r="B73" s="6">
        <f t="shared" ref="B73:J73" si="17">IF(B19&lt;&gt;"",B19*1000000,"")</f>
        <v>1546633000</v>
      </c>
      <c r="C73" s="6">
        <f t="shared" si="17"/>
        <v>175419000</v>
      </c>
      <c r="D73" s="6">
        <f t="shared" si="17"/>
        <v>7137000</v>
      </c>
      <c r="E73" s="6">
        <f t="shared" si="17"/>
        <v>3101000</v>
      </c>
      <c r="F73" s="6">
        <f t="shared" si="17"/>
        <v>87301000</v>
      </c>
      <c r="G73" s="6">
        <f t="shared" si="17"/>
        <v>97539000</v>
      </c>
      <c r="H73" s="6">
        <f t="shared" si="17"/>
        <v>384000</v>
      </c>
      <c r="I73" s="6">
        <f t="shared" si="17"/>
        <v>5795000</v>
      </c>
      <c r="J73" s="6">
        <f t="shared" si="17"/>
        <v>1825770000</v>
      </c>
    </row>
    <row r="74" spans="1:10" x14ac:dyDescent="0.25">
      <c r="A74" s="6">
        <v>1991</v>
      </c>
      <c r="B74" s="6">
        <f t="shared" ref="B74:J74" si="18">IF(B20&lt;&gt;"",B20*1000000,"")</f>
        <v>1547351000</v>
      </c>
      <c r="C74" s="6">
        <f t="shared" si="18"/>
        <v>178944000</v>
      </c>
      <c r="D74" s="6">
        <f t="shared" si="18"/>
        <v>6186000</v>
      </c>
      <c r="E74" s="6">
        <f t="shared" si="18"/>
        <v>2995000</v>
      </c>
      <c r="F74" s="6">
        <f t="shared" si="18"/>
        <v>81498000</v>
      </c>
      <c r="G74" s="6">
        <f t="shared" si="18"/>
        <v>90679000</v>
      </c>
      <c r="H74" s="6">
        <f t="shared" si="18"/>
        <v>398000</v>
      </c>
      <c r="I74" s="6">
        <f t="shared" si="18"/>
        <v>7207000</v>
      </c>
      <c r="J74" s="6">
        <f t="shared" si="18"/>
        <v>1824579000</v>
      </c>
    </row>
    <row r="75" spans="1:10" x14ac:dyDescent="0.25">
      <c r="A75" s="6">
        <v>1992</v>
      </c>
      <c r="B75" s="6">
        <f t="shared" ref="B75:J75" si="19">IF(B21&lt;&gt;"",B21*1000000,"")</f>
        <v>1568513000</v>
      </c>
      <c r="C75" s="6">
        <f t="shared" si="19"/>
        <v>186051000</v>
      </c>
      <c r="D75" s="6">
        <f t="shared" si="19"/>
        <v>5438000</v>
      </c>
      <c r="E75" s="6">
        <f t="shared" si="19"/>
        <v>4596000</v>
      </c>
      <c r="F75" s="6">
        <f t="shared" si="19"/>
        <v>65494000</v>
      </c>
      <c r="G75" s="6">
        <f t="shared" si="19"/>
        <v>75528000</v>
      </c>
      <c r="H75" s="6">
        <f t="shared" si="19"/>
        <v>400000</v>
      </c>
      <c r="I75" s="6">
        <f t="shared" si="19"/>
        <v>8476000</v>
      </c>
      <c r="J75" s="6">
        <f t="shared" si="19"/>
        <v>1838968000</v>
      </c>
    </row>
    <row r="76" spans="1:10" x14ac:dyDescent="0.25">
      <c r="A76" s="6">
        <v>1993</v>
      </c>
      <c r="B76" s="6">
        <f t="shared" ref="B76:J76" si="20">IF(B22&lt;&gt;"",B22*1000000,"")</f>
        <v>1631779000</v>
      </c>
      <c r="C76" s="6">
        <f t="shared" si="20"/>
        <v>187558000</v>
      </c>
      <c r="D76" s="6">
        <f t="shared" si="20"/>
        <v>6397000</v>
      </c>
      <c r="E76" s="6">
        <f t="shared" si="20"/>
        <v>8031000.0000000009</v>
      </c>
      <c r="F76" s="6">
        <f t="shared" si="20"/>
        <v>71988000</v>
      </c>
      <c r="G76" s="6">
        <f t="shared" si="20"/>
        <v>86416000</v>
      </c>
      <c r="H76" s="6">
        <f t="shared" si="20"/>
        <v>415000</v>
      </c>
      <c r="I76" s="6">
        <f t="shared" si="20"/>
        <v>8592000</v>
      </c>
      <c r="J76" s="6">
        <f t="shared" si="20"/>
        <v>1914761000</v>
      </c>
    </row>
    <row r="77" spans="1:10" x14ac:dyDescent="0.25">
      <c r="A77" s="6">
        <v>1994</v>
      </c>
      <c r="B77" s="6">
        <f t="shared" ref="B77:J77" si="21">IF(B23&lt;&gt;"",B23*1000000,"")</f>
        <v>1637942000</v>
      </c>
      <c r="C77" s="6">
        <f t="shared" si="21"/>
        <v>210876000</v>
      </c>
      <c r="D77" s="6">
        <f t="shared" si="21"/>
        <v>8872000</v>
      </c>
      <c r="E77" s="6">
        <f t="shared" si="21"/>
        <v>7119000</v>
      </c>
      <c r="F77" s="6">
        <f t="shared" si="21"/>
        <v>65256000</v>
      </c>
      <c r="G77" s="6">
        <f t="shared" si="21"/>
        <v>81247000</v>
      </c>
      <c r="H77" s="6">
        <f t="shared" si="21"/>
        <v>384000</v>
      </c>
      <c r="I77" s="6">
        <f t="shared" si="21"/>
        <v>9323000</v>
      </c>
      <c r="J77" s="6">
        <f t="shared" si="21"/>
        <v>1939772000</v>
      </c>
    </row>
    <row r="78" spans="1:10" x14ac:dyDescent="0.25">
      <c r="A78" s="6">
        <v>1995</v>
      </c>
      <c r="B78" s="6">
        <f t="shared" ref="B78:J78" si="22">IF(B24&lt;&gt;"",B24*1000000,"")</f>
        <v>1659996000</v>
      </c>
      <c r="C78" s="6">
        <f t="shared" si="22"/>
        <v>228248000</v>
      </c>
      <c r="D78" s="6">
        <f t="shared" si="22"/>
        <v>7986000</v>
      </c>
      <c r="E78" s="6">
        <f t="shared" si="22"/>
        <v>8226000.0000000009</v>
      </c>
      <c r="F78" s="6">
        <f t="shared" si="22"/>
        <v>42501000</v>
      </c>
      <c r="G78" s="6">
        <f t="shared" si="22"/>
        <v>58712000</v>
      </c>
      <c r="H78" s="6">
        <f t="shared" si="22"/>
        <v>329000</v>
      </c>
      <c r="I78" s="6">
        <f t="shared" si="22"/>
        <v>10008000</v>
      </c>
      <c r="J78" s="6">
        <f t="shared" si="22"/>
        <v>1957293000</v>
      </c>
    </row>
    <row r="79" spans="1:10" x14ac:dyDescent="0.25">
      <c r="A79" s="6">
        <v>1996</v>
      </c>
      <c r="B79" s="6">
        <f t="shared" ref="B79:J79" si="23">IF(B25&lt;&gt;"",B25*1000000,"")</f>
        <v>1751495000</v>
      </c>
      <c r="C79" s="6">
        <f t="shared" si="23"/>
        <v>204929000</v>
      </c>
      <c r="D79" s="6">
        <f t="shared" si="23"/>
        <v>8083000</v>
      </c>
      <c r="E79" s="6">
        <f t="shared" si="23"/>
        <v>8125999.9999999991</v>
      </c>
      <c r="F79" s="6">
        <f t="shared" si="23"/>
        <v>47188000</v>
      </c>
      <c r="G79" s="6">
        <f t="shared" si="23"/>
        <v>63397000</v>
      </c>
      <c r="H79" s="6">
        <f t="shared" si="23"/>
        <v>360000</v>
      </c>
      <c r="I79" s="6">
        <f t="shared" si="23"/>
        <v>9926000</v>
      </c>
      <c r="J79" s="6">
        <f t="shared" si="23"/>
        <v>2030106000</v>
      </c>
    </row>
    <row r="80" spans="1:10" x14ac:dyDescent="0.25">
      <c r="A80" s="6">
        <v>1997</v>
      </c>
      <c r="B80" s="6">
        <f t="shared" ref="B80:J80" si="24">IF(B26&lt;&gt;"",B26*1000000,"")</f>
        <v>1795994000</v>
      </c>
      <c r="C80" s="6">
        <f t="shared" si="24"/>
        <v>218886000</v>
      </c>
      <c r="D80" s="6">
        <f t="shared" si="24"/>
        <v>8173000</v>
      </c>
      <c r="E80" s="6">
        <f t="shared" si="24"/>
        <v>10371000</v>
      </c>
      <c r="F80" s="6">
        <f t="shared" si="24"/>
        <v>53664000</v>
      </c>
      <c r="G80" s="6">
        <f t="shared" si="24"/>
        <v>72208000</v>
      </c>
      <c r="H80" s="6">
        <f t="shared" si="24"/>
        <v>374000</v>
      </c>
      <c r="I80" s="6">
        <f t="shared" si="24"/>
        <v>10330000</v>
      </c>
      <c r="J80" s="6">
        <f t="shared" si="24"/>
        <v>2097793000.0000002</v>
      </c>
    </row>
    <row r="81" spans="1:10" x14ac:dyDescent="0.25">
      <c r="A81" s="6">
        <v>1998</v>
      </c>
      <c r="B81" s="6">
        <f t="shared" ref="B81:J81" si="25">IF(B27&lt;&gt;"",B27*1000000,"")</f>
        <v>1826963000</v>
      </c>
      <c r="C81" s="6">
        <f t="shared" si="25"/>
        <v>247692000</v>
      </c>
      <c r="D81" s="6">
        <f t="shared" si="25"/>
        <v>10027000</v>
      </c>
      <c r="E81" s="6">
        <f t="shared" si="25"/>
        <v>12617000</v>
      </c>
      <c r="F81" s="6">
        <f t="shared" si="25"/>
        <v>78620000</v>
      </c>
      <c r="G81" s="6">
        <f t="shared" si="25"/>
        <v>101264000</v>
      </c>
      <c r="H81" s="6">
        <f t="shared" si="25"/>
        <v>375000</v>
      </c>
      <c r="I81" s="6">
        <f t="shared" si="25"/>
        <v>10164000</v>
      </c>
      <c r="J81" s="6">
        <f t="shared" si="25"/>
        <v>2186458000</v>
      </c>
    </row>
    <row r="82" spans="1:10" x14ac:dyDescent="0.25">
      <c r="A82" s="6">
        <v>1999</v>
      </c>
      <c r="B82" s="6">
        <f t="shared" ref="B82:J82" si="26">IF(B28&lt;&gt;"",B28*1000000,"")</f>
        <v>1835150000</v>
      </c>
      <c r="C82" s="6">
        <f t="shared" si="26"/>
        <v>259911999.99999997</v>
      </c>
      <c r="D82" s="6">
        <f t="shared" si="26"/>
        <v>10353000</v>
      </c>
      <c r="E82" s="6">
        <f t="shared" si="26"/>
        <v>11487000</v>
      </c>
      <c r="F82" s="6">
        <f t="shared" si="26"/>
        <v>71994000</v>
      </c>
      <c r="G82" s="6">
        <f t="shared" si="26"/>
        <v>93834000</v>
      </c>
      <c r="H82" s="6">
        <f t="shared" si="26"/>
        <v>381000</v>
      </c>
      <c r="I82" s="6">
        <f t="shared" si="26"/>
        <v>10267000</v>
      </c>
      <c r="J82" s="6">
        <f t="shared" si="26"/>
        <v>2199544000</v>
      </c>
    </row>
    <row r="83" spans="1:10" x14ac:dyDescent="0.25">
      <c r="A83" s="6">
        <v>2000</v>
      </c>
      <c r="B83" s="6">
        <f t="shared" ref="B83:J83" si="27">IF(B29&lt;&gt;"",B29*1000000,"")</f>
        <v>1926174000</v>
      </c>
      <c r="C83" s="6">
        <f t="shared" si="27"/>
        <v>280849000</v>
      </c>
      <c r="D83" s="6">
        <f t="shared" si="27"/>
        <v>13059000</v>
      </c>
      <c r="E83" s="6">
        <f t="shared" si="27"/>
        <v>10073000</v>
      </c>
      <c r="F83" s="6">
        <f t="shared" si="27"/>
        <v>65394000.000000007</v>
      </c>
      <c r="G83" s="6">
        <f t="shared" si="27"/>
        <v>88525000</v>
      </c>
      <c r="H83" s="6">
        <f t="shared" si="27"/>
        <v>362000</v>
      </c>
      <c r="I83" s="6">
        <f t="shared" si="27"/>
        <v>10144000</v>
      </c>
      <c r="J83" s="6">
        <f t="shared" si="27"/>
        <v>2306054000</v>
      </c>
    </row>
    <row r="84" spans="1:10" x14ac:dyDescent="0.25">
      <c r="A84" s="6">
        <v>2001</v>
      </c>
      <c r="B84" s="6">
        <f t="shared" ref="B84:J84" si="28">IF(B30&lt;&gt;"",B30*1000000,"")</f>
        <v>1869118000</v>
      </c>
      <c r="C84" s="6">
        <f t="shared" si="28"/>
        <v>289389000</v>
      </c>
      <c r="D84" s="6">
        <f t="shared" si="28"/>
        <v>12717000</v>
      </c>
      <c r="E84" s="6">
        <f t="shared" si="28"/>
        <v>10541000</v>
      </c>
      <c r="F84" s="6">
        <f t="shared" si="28"/>
        <v>75304000</v>
      </c>
      <c r="G84" s="6">
        <f t="shared" si="28"/>
        <v>98562000</v>
      </c>
      <c r="H84" s="6">
        <f t="shared" si="28"/>
        <v>353000</v>
      </c>
      <c r="I84" s="6">
        <f t="shared" si="28"/>
        <v>10896000</v>
      </c>
      <c r="J84" s="6">
        <f t="shared" si="28"/>
        <v>2268317000</v>
      </c>
    </row>
    <row r="85" spans="1:10" x14ac:dyDescent="0.25">
      <c r="A85" s="6">
        <v>2002</v>
      </c>
      <c r="B85" s="6">
        <f t="shared" ref="B85:J85" si="29">IF(B31&lt;&gt;"",B31*1000000,"")</f>
        <v>1888860000</v>
      </c>
      <c r="C85" s="6">
        <f t="shared" si="29"/>
        <v>305968000</v>
      </c>
      <c r="D85" s="6">
        <f t="shared" si="29"/>
        <v>9503000</v>
      </c>
      <c r="E85" s="6">
        <f t="shared" si="29"/>
        <v>17888000</v>
      </c>
      <c r="F85" s="6">
        <f t="shared" si="29"/>
        <v>49465000</v>
      </c>
      <c r="G85" s="6">
        <f t="shared" si="29"/>
        <v>76856000</v>
      </c>
      <c r="H85" s="6">
        <f t="shared" si="29"/>
        <v>372000</v>
      </c>
      <c r="I85" s="6">
        <f t="shared" si="29"/>
        <v>12749000</v>
      </c>
      <c r="J85" s="6">
        <f t="shared" si="29"/>
        <v>2284806000</v>
      </c>
    </row>
    <row r="86" spans="1:10" x14ac:dyDescent="0.25">
      <c r="A86" s="6">
        <v>2003</v>
      </c>
      <c r="B86" s="6">
        <f t="shared" ref="B86:J86" si="30">IF(B32&lt;&gt;"",B32*1000000,"")</f>
        <v>1930200000</v>
      </c>
      <c r="C86" s="6">
        <f t="shared" si="30"/>
        <v>278156000</v>
      </c>
      <c r="D86" s="6">
        <f t="shared" si="30"/>
        <v>12009000</v>
      </c>
      <c r="E86" s="6">
        <f t="shared" si="30"/>
        <v>17836000</v>
      </c>
      <c r="F86" s="6">
        <f t="shared" si="30"/>
        <v>65283000</v>
      </c>
      <c r="G86" s="6">
        <f t="shared" si="30"/>
        <v>95129000</v>
      </c>
      <c r="H86" s="6">
        <f t="shared" si="30"/>
        <v>371000</v>
      </c>
      <c r="I86" s="6">
        <f t="shared" si="30"/>
        <v>11443000</v>
      </c>
      <c r="J86" s="6">
        <f t="shared" si="30"/>
        <v>2315298000</v>
      </c>
    </row>
    <row r="87" spans="1:10" x14ac:dyDescent="0.25">
      <c r="A87" s="6">
        <v>2004</v>
      </c>
      <c r="B87" s="6">
        <f t="shared" ref="B87:J87" si="31">IF(B33&lt;&gt;"",B33*1000000,"")</f>
        <v>1941703000</v>
      </c>
      <c r="C87" s="6">
        <f t="shared" si="31"/>
        <v>296849000</v>
      </c>
      <c r="D87" s="6">
        <f t="shared" si="31"/>
        <v>8311000</v>
      </c>
      <c r="E87" s="6">
        <f t="shared" si="31"/>
        <v>21527000</v>
      </c>
      <c r="F87" s="6">
        <f t="shared" si="31"/>
        <v>66009000</v>
      </c>
      <c r="G87" s="6">
        <f t="shared" si="31"/>
        <v>95847000</v>
      </c>
      <c r="H87" s="6">
        <f t="shared" si="31"/>
        <v>381000</v>
      </c>
      <c r="I87" s="6">
        <f t="shared" si="31"/>
        <v>11165000</v>
      </c>
      <c r="J87" s="6">
        <f t="shared" si="31"/>
        <v>2345944000</v>
      </c>
    </row>
    <row r="88" spans="1:10" x14ac:dyDescent="0.25">
      <c r="A88" s="6">
        <v>2005</v>
      </c>
      <c r="B88" s="6">
        <f t="shared" ref="B88:J88" si="32">IF(B34&lt;&gt;"",B34*1000000,"")</f>
        <v>1983033000</v>
      </c>
      <c r="C88" s="6">
        <f t="shared" si="32"/>
        <v>318891000</v>
      </c>
      <c r="D88" s="6">
        <f t="shared" si="32"/>
        <v>8550000</v>
      </c>
      <c r="E88" s="6">
        <f t="shared" si="32"/>
        <v>23602000</v>
      </c>
      <c r="F88" s="6">
        <f t="shared" si="32"/>
        <v>65816000</v>
      </c>
      <c r="G88" s="6">
        <f t="shared" si="32"/>
        <v>97969000</v>
      </c>
      <c r="H88" s="6">
        <f t="shared" si="32"/>
        <v>377000</v>
      </c>
      <c r="I88" s="6">
        <f t="shared" si="32"/>
        <v>11248000</v>
      </c>
      <c r="J88" s="6">
        <f t="shared" si="32"/>
        <v>2411519000</v>
      </c>
    </row>
    <row r="89" spans="1:10" x14ac:dyDescent="0.25">
      <c r="A89" s="6">
        <v>2006</v>
      </c>
      <c r="B89" s="6">
        <f t="shared" ref="B89:J89" si="33">IF(B35&lt;&gt;"",B35*1000000,"")</f>
        <v>1952950000</v>
      </c>
      <c r="C89" s="6">
        <f t="shared" si="33"/>
        <v>338010000</v>
      </c>
      <c r="D89" s="6">
        <f t="shared" si="33"/>
        <v>5471000</v>
      </c>
      <c r="E89" s="6">
        <f t="shared" si="33"/>
        <v>20734000</v>
      </c>
      <c r="F89" s="6">
        <f t="shared" si="33"/>
        <v>27073000</v>
      </c>
      <c r="G89" s="6">
        <f t="shared" si="33"/>
        <v>53278000</v>
      </c>
      <c r="H89" s="6">
        <f t="shared" si="33"/>
        <v>374000</v>
      </c>
      <c r="I89" s="6">
        <f t="shared" si="33"/>
        <v>11529000</v>
      </c>
      <c r="J89" s="6">
        <f t="shared" si="33"/>
        <v>2356141000</v>
      </c>
    </row>
    <row r="90" spans="1:10" x14ac:dyDescent="0.25">
      <c r="A90" s="6">
        <v>2007</v>
      </c>
      <c r="B90" s="6">
        <f t="shared" ref="B90:J90" si="34">IF(B36&lt;&gt;"",B36*1000000,"")</f>
        <v>1985958000</v>
      </c>
      <c r="C90" s="6">
        <f t="shared" si="34"/>
        <v>371418000</v>
      </c>
      <c r="D90" s="6">
        <f t="shared" si="34"/>
        <v>6582000</v>
      </c>
      <c r="E90" s="6">
        <f t="shared" si="34"/>
        <v>16600000.000000002</v>
      </c>
      <c r="F90" s="6">
        <f t="shared" si="34"/>
        <v>29784000</v>
      </c>
      <c r="G90" s="6">
        <f t="shared" si="34"/>
        <v>52966000</v>
      </c>
      <c r="H90" s="6">
        <f t="shared" si="34"/>
        <v>376000</v>
      </c>
      <c r="I90" s="6">
        <f t="shared" si="34"/>
        <v>11293000</v>
      </c>
      <c r="J90" s="6">
        <f t="shared" si="34"/>
        <v>2422010000</v>
      </c>
    </row>
    <row r="91" spans="1:10" x14ac:dyDescent="0.25">
      <c r="A91" s="6">
        <v>2008</v>
      </c>
      <c r="B91" s="6">
        <f t="shared" ref="B91:J91" si="35">IF(B37&lt;&gt;"",B37*1000000,"")</f>
        <v>1958577000</v>
      </c>
      <c r="C91" s="6">
        <f t="shared" si="35"/>
        <v>362070000</v>
      </c>
      <c r="D91" s="6">
        <f t="shared" si="35"/>
        <v>5385000</v>
      </c>
      <c r="E91" s="6">
        <f t="shared" si="35"/>
        <v>14949000</v>
      </c>
      <c r="F91" s="6">
        <f t="shared" si="35"/>
        <v>18054000</v>
      </c>
      <c r="G91" s="6">
        <f t="shared" si="35"/>
        <v>38388000</v>
      </c>
      <c r="H91" s="6">
        <f t="shared" si="35"/>
        <v>381000</v>
      </c>
      <c r="I91" s="6">
        <f t="shared" si="35"/>
        <v>11614000</v>
      </c>
      <c r="J91" s="6">
        <f t="shared" si="35"/>
        <v>2371029000</v>
      </c>
    </row>
    <row r="92" spans="1:10" x14ac:dyDescent="0.25">
      <c r="A92" s="6">
        <v>2009</v>
      </c>
      <c r="B92" s="6">
        <f t="shared" ref="B92:J92" si="36">IF(B38&lt;&gt;"",B38*1000000,"")</f>
        <v>1740155000</v>
      </c>
      <c r="C92" s="6">
        <f t="shared" si="36"/>
        <v>372585000</v>
      </c>
      <c r="D92" s="6">
        <f t="shared" si="36"/>
        <v>5161000</v>
      </c>
      <c r="E92" s="6">
        <f t="shared" si="36"/>
        <v>13463000</v>
      </c>
      <c r="F92" s="6">
        <f t="shared" si="36"/>
        <v>13589000</v>
      </c>
      <c r="G92" s="6">
        <f t="shared" si="36"/>
        <v>32213000</v>
      </c>
      <c r="H92" s="6">
        <f t="shared" si="36"/>
        <v>386000</v>
      </c>
      <c r="I92" s="6">
        <f t="shared" si="36"/>
        <v>11245000</v>
      </c>
      <c r="J92" s="6">
        <f t="shared" si="36"/>
        <v>2156582000</v>
      </c>
    </row>
    <row r="93" spans="1:10" x14ac:dyDescent="0.25">
      <c r="A93" s="6">
        <v>2010</v>
      </c>
      <c r="B93" s="6">
        <f t="shared" ref="B93:J93" si="37">IF(B39&lt;&gt;"",B39*1000000,"")</f>
        <v>1827564000</v>
      </c>
      <c r="C93" s="6">
        <f t="shared" si="37"/>
        <v>399668000</v>
      </c>
      <c r="D93" s="6">
        <f t="shared" si="37"/>
        <v>5913000</v>
      </c>
      <c r="E93" s="6">
        <f t="shared" si="37"/>
        <v>13949000</v>
      </c>
      <c r="F93" s="6">
        <f t="shared" si="37"/>
        <v>11568000</v>
      </c>
      <c r="G93" s="6">
        <f t="shared" si="37"/>
        <v>31430000</v>
      </c>
      <c r="H93" s="6">
        <f t="shared" si="37"/>
        <v>391000</v>
      </c>
      <c r="I93" s="6">
        <f t="shared" si="37"/>
        <v>11011000</v>
      </c>
      <c r="J93" s="6">
        <f t="shared" si="37"/>
        <v>2270063000</v>
      </c>
    </row>
    <row r="94" spans="1:10" x14ac:dyDescent="0.25">
      <c r="A94" s="6">
        <v>2011</v>
      </c>
      <c r="B94" s="6">
        <f t="shared" ref="B94:J94" si="38">IF(B40&lt;&gt;"",B40*1000000,"")</f>
        <v>1722660000</v>
      </c>
      <c r="C94" s="6">
        <f t="shared" si="38"/>
        <v>409467000</v>
      </c>
      <c r="D94" s="6">
        <f t="shared" si="38"/>
        <v>4719000</v>
      </c>
      <c r="E94" s="6">
        <f t="shared" si="38"/>
        <v>14125000</v>
      </c>
      <c r="F94" s="6">
        <f t="shared" si="38"/>
        <v>6989000</v>
      </c>
      <c r="G94" s="6">
        <f t="shared" si="38"/>
        <v>25833000</v>
      </c>
      <c r="H94" s="6">
        <f t="shared" si="38"/>
        <v>395000</v>
      </c>
      <c r="I94" s="6">
        <f t="shared" si="38"/>
        <v>11328000</v>
      </c>
      <c r="J94" s="6">
        <f t="shared" si="38"/>
        <v>2169682000</v>
      </c>
    </row>
    <row r="95" spans="1:10" x14ac:dyDescent="0.25">
      <c r="A95" s="6">
        <v>2012</v>
      </c>
      <c r="B95" s="6">
        <f t="shared" ref="B95:J95" si="39">IF(B41&lt;&gt;"",B41*1000000,"")</f>
        <v>1511773000</v>
      </c>
      <c r="C95" s="6">
        <f t="shared" si="39"/>
        <v>492726000</v>
      </c>
      <c r="D95" s="6">
        <f t="shared" si="39"/>
        <v>3887000</v>
      </c>
      <c r="E95" s="6">
        <f t="shared" si="39"/>
        <v>8685000</v>
      </c>
      <c r="F95" s="6">
        <f t="shared" si="39"/>
        <v>5761000</v>
      </c>
      <c r="G95" s="6">
        <f t="shared" si="39"/>
        <v>18334000</v>
      </c>
      <c r="H95" s="6">
        <f t="shared" si="39"/>
        <v>400000</v>
      </c>
      <c r="I95" s="6">
        <f t="shared" si="39"/>
        <v>11437000</v>
      </c>
      <c r="J95" s="6">
        <f t="shared" si="39"/>
        <v>2034670000</v>
      </c>
    </row>
    <row r="96" spans="1:10" x14ac:dyDescent="0.25">
      <c r="A96" s="6">
        <v>2013</v>
      </c>
      <c r="B96" s="6">
        <f t="shared" ref="B96:J96" si="40">IF(B42&lt;&gt;"",B42*1000000,"")</f>
        <v>1571303000</v>
      </c>
      <c r="C96" s="6">
        <f t="shared" si="40"/>
        <v>444109000</v>
      </c>
      <c r="D96" s="6">
        <f t="shared" si="40"/>
        <v>4110999.9999999995</v>
      </c>
      <c r="E96" s="6">
        <f t="shared" si="40"/>
        <v>12511000</v>
      </c>
      <c r="F96" s="6">
        <f t="shared" si="40"/>
        <v>5799000</v>
      </c>
      <c r="G96" s="6">
        <f t="shared" si="40"/>
        <v>22421000</v>
      </c>
      <c r="H96" s="6">
        <f t="shared" si="40"/>
        <v>405000</v>
      </c>
      <c r="I96" s="6">
        <f t="shared" si="40"/>
        <v>11074000</v>
      </c>
      <c r="J96" s="6">
        <f t="shared" si="40"/>
        <v>2049312000</v>
      </c>
    </row>
    <row r="97" spans="1:10" x14ac:dyDescent="0.25">
      <c r="A97" s="6">
        <v>2014</v>
      </c>
      <c r="B97" s="6">
        <f t="shared" ref="B97:J97" si="41">IF(B43&lt;&gt;"",B43*1000000,"")</f>
        <v>1568488000</v>
      </c>
      <c r="C97" s="6">
        <f t="shared" si="41"/>
        <v>443030000</v>
      </c>
      <c r="D97" s="6">
        <f t="shared" si="41"/>
        <v>6096000</v>
      </c>
      <c r="E97" s="6">
        <f t="shared" si="41"/>
        <v>12066000</v>
      </c>
      <c r="F97" s="6">
        <f t="shared" si="41"/>
        <v>7144000</v>
      </c>
      <c r="G97" s="6">
        <f t="shared" si="41"/>
        <v>25305000</v>
      </c>
      <c r="H97" s="6">
        <f t="shared" si="41"/>
        <v>418000</v>
      </c>
      <c r="I97" s="6">
        <f t="shared" si="41"/>
        <v>11132000</v>
      </c>
      <c r="J97" s="6">
        <f t="shared" si="41"/>
        <v>2048371999.9999998</v>
      </c>
    </row>
    <row r="98" spans="1:10" x14ac:dyDescent="0.25">
      <c r="A98" s="6">
        <v>2015</v>
      </c>
      <c r="B98" s="6">
        <f t="shared" ref="B98:J98" si="42">IF(B44&lt;&gt;"",B44*1000000,"")</f>
        <v>1351475000</v>
      </c>
      <c r="C98" s="6">
        <f t="shared" si="42"/>
        <v>525208999.99999994</v>
      </c>
      <c r="D98" s="6">
        <f t="shared" si="42"/>
        <v>5219000</v>
      </c>
      <c r="E98" s="6">
        <f t="shared" si="42"/>
        <v>11408000</v>
      </c>
      <c r="F98" s="6">
        <f t="shared" si="42"/>
        <v>7048000</v>
      </c>
      <c r="G98" s="6">
        <f t="shared" si="42"/>
        <v>23675000</v>
      </c>
      <c r="H98" s="6">
        <f t="shared" si="42"/>
        <v>419000</v>
      </c>
      <c r="I98" s="6">
        <f t="shared" si="42"/>
        <v>11070000</v>
      </c>
      <c r="J98" s="6">
        <f t="shared" si="42"/>
        <v>1911848000</v>
      </c>
    </row>
    <row r="99" spans="1:10" x14ac:dyDescent="0.25">
      <c r="A99" s="6">
        <v>2016</v>
      </c>
      <c r="B99" s="6">
        <f t="shared" ref="B99:J99" si="43">IF(B45&lt;&gt;"",B45*1000000,"")</f>
        <v>1241845000</v>
      </c>
      <c r="C99" s="6">
        <f t="shared" si="43"/>
        <v>545042000</v>
      </c>
      <c r="D99" s="6">
        <f t="shared" si="43"/>
        <v>4067999.9999999995</v>
      </c>
      <c r="E99" s="6">
        <f t="shared" si="43"/>
        <v>12082000</v>
      </c>
      <c r="F99" s="6">
        <f t="shared" si="43"/>
        <v>5308000</v>
      </c>
      <c r="G99" s="6">
        <f t="shared" si="43"/>
        <v>21458000</v>
      </c>
      <c r="H99" s="6">
        <f t="shared" si="43"/>
        <v>416000</v>
      </c>
      <c r="I99" s="6">
        <f t="shared" si="43"/>
        <v>11234000</v>
      </c>
      <c r="J99" s="6">
        <f t="shared" si="43"/>
        <v>1819995000</v>
      </c>
    </row>
    <row r="100" spans="1:10" x14ac:dyDescent="0.25">
      <c r="A100" s="6">
        <v>2017</v>
      </c>
      <c r="B100" s="6">
        <f t="shared" ref="B100:J100" si="44">IF(B46&lt;&gt;"",B46*1000000,"")</f>
        <v>1207022000</v>
      </c>
      <c r="C100" s="6">
        <f t="shared" si="44"/>
        <v>505566000</v>
      </c>
      <c r="D100" s="6">
        <f t="shared" si="44"/>
        <v>4054999.9999999995</v>
      </c>
      <c r="E100" s="6">
        <f t="shared" si="44"/>
        <v>9927000</v>
      </c>
      <c r="F100" s="6">
        <f t="shared" si="44"/>
        <v>4940000</v>
      </c>
      <c r="G100" s="6">
        <f t="shared" si="44"/>
        <v>18922000</v>
      </c>
      <c r="H100" s="6">
        <f t="shared" si="44"/>
        <v>419000</v>
      </c>
      <c r="I100" s="6">
        <f t="shared" si="44"/>
        <v>10677000</v>
      </c>
      <c r="J100" s="6">
        <f t="shared" si="44"/>
        <v>1742607000</v>
      </c>
    </row>
    <row r="101" spans="1:10" x14ac:dyDescent="0.25">
      <c r="A101" s="6">
        <v>2018</v>
      </c>
      <c r="B101" s="6">
        <f t="shared" ref="B101:J101" si="45">IF(B47&lt;&gt;"",B47*1000000,"")</f>
        <v>1153026000</v>
      </c>
      <c r="C101" s="6">
        <f t="shared" si="45"/>
        <v>577857000</v>
      </c>
      <c r="D101" s="6">
        <f t="shared" si="45"/>
        <v>5977000</v>
      </c>
      <c r="E101" s="6">
        <f t="shared" si="45"/>
        <v>10363000</v>
      </c>
      <c r="F101" s="6">
        <f t="shared" si="45"/>
        <v>5876000</v>
      </c>
      <c r="G101" s="6">
        <f t="shared" si="45"/>
        <v>22216000</v>
      </c>
      <c r="H101" s="6">
        <f t="shared" si="45"/>
        <v>419000</v>
      </c>
      <c r="I101" s="6">
        <f t="shared" si="45"/>
        <v>11017000</v>
      </c>
      <c r="J101" s="6">
        <f t="shared" si="45"/>
        <v>1764535000</v>
      </c>
    </row>
    <row r="102" spans="1:10" x14ac:dyDescent="0.25">
      <c r="A102" s="6">
        <v>2019</v>
      </c>
      <c r="B102" s="6">
        <f t="shared" ref="B102:J102" si="46">IF(B48&lt;&gt;"",B48*1000000,"")</f>
        <v>973600000</v>
      </c>
      <c r="C102" s="6">
        <f t="shared" si="46"/>
        <v>616846000</v>
      </c>
      <c r="D102" s="6">
        <f t="shared" si="46"/>
        <v>3995000</v>
      </c>
      <c r="E102" s="6">
        <f t="shared" si="46"/>
        <v>7752000</v>
      </c>
      <c r="F102" s="6">
        <f t="shared" si="46"/>
        <v>4415000</v>
      </c>
      <c r="G102" s="6">
        <f t="shared" si="46"/>
        <v>16161999.999999998</v>
      </c>
      <c r="H102" s="6">
        <f t="shared" si="46"/>
        <v>395000</v>
      </c>
      <c r="I102" s="6">
        <f t="shared" si="46"/>
        <v>10557000</v>
      </c>
      <c r="J102" s="6">
        <f t="shared" si="46"/>
        <v>1617560000</v>
      </c>
    </row>
    <row r="103" spans="1:10" x14ac:dyDescent="0.25">
      <c r="A103" s="6">
        <v>2020</v>
      </c>
      <c r="B103" s="6">
        <f t="shared" ref="B103:J103" si="47">IF(B49&lt;&gt;"",B49*1000000,"")</f>
        <v>788146000</v>
      </c>
      <c r="C103" s="6">
        <f t="shared" si="47"/>
        <v>634908000</v>
      </c>
      <c r="D103" s="6">
        <f t="shared" si="47"/>
        <v>3283000</v>
      </c>
      <c r="E103" s="6">
        <f t="shared" si="47"/>
        <v>8928000</v>
      </c>
      <c r="F103" s="6">
        <f t="shared" si="47"/>
        <v>3957000</v>
      </c>
      <c r="G103" s="6">
        <f t="shared" si="47"/>
        <v>16167000.000000002</v>
      </c>
      <c r="H103" s="6">
        <f t="shared" si="47"/>
        <v>470000</v>
      </c>
      <c r="I103" s="6">
        <f t="shared" si="47"/>
        <v>10505000</v>
      </c>
      <c r="J103" s="6">
        <f t="shared" si="47"/>
        <v>1450196000</v>
      </c>
    </row>
    <row r="104" spans="1:10" x14ac:dyDescent="0.25">
      <c r="A104" s="6">
        <v>2021</v>
      </c>
      <c r="B104" s="6">
        <f t="shared" ref="B104:J104" si="48">IF(B50&lt;&gt;"",B50*1000000,"")</f>
        <v>909972000</v>
      </c>
      <c r="C104" s="6">
        <f t="shared" si="48"/>
        <v>612835000</v>
      </c>
      <c r="D104" s="6">
        <f t="shared" si="48"/>
        <v>4431000</v>
      </c>
      <c r="E104" s="6">
        <f t="shared" si="48"/>
        <v>8980000</v>
      </c>
      <c r="F104" s="6">
        <f t="shared" si="48"/>
        <v>4303000</v>
      </c>
      <c r="G104" s="6">
        <f t="shared" si="48"/>
        <v>17715000</v>
      </c>
      <c r="H104" s="6">
        <f t="shared" si="48"/>
        <v>451000</v>
      </c>
      <c r="I104" s="6">
        <f t="shared" si="48"/>
        <v>11577000</v>
      </c>
      <c r="J104" s="6">
        <f t="shared" si="48"/>
        <v>1552550000</v>
      </c>
    </row>
    <row r="105" spans="1:10" x14ac:dyDescent="0.25">
      <c r="A105" s="6">
        <v>2022</v>
      </c>
      <c r="B105" s="6">
        <f t="shared" ref="B105:J105" si="49">IF(B51&lt;&gt;"",B51*1000000,"")</f>
        <v>851319000</v>
      </c>
      <c r="C105" s="6">
        <f t="shared" si="49"/>
        <v>659214000</v>
      </c>
      <c r="D105" s="6">
        <f t="shared" si="49"/>
        <v>6187000</v>
      </c>
      <c r="E105" s="6">
        <f t="shared" si="49"/>
        <v>8657000</v>
      </c>
      <c r="F105" s="6">
        <f t="shared" si="49"/>
        <v>5680000</v>
      </c>
      <c r="G105" s="6">
        <f t="shared" si="49"/>
        <v>20524000</v>
      </c>
      <c r="H105" s="6">
        <f t="shared" si="49"/>
        <v>456000</v>
      </c>
      <c r="I105" s="6">
        <f t="shared" si="49"/>
        <v>7006000</v>
      </c>
      <c r="J105" s="6">
        <f t="shared" si="49"/>
        <v>1538519000</v>
      </c>
    </row>
    <row r="106" spans="1:10" x14ac:dyDescent="0.25">
      <c r="A106" s="6">
        <v>2023</v>
      </c>
      <c r="B106" s="6">
        <f t="shared" ref="B106:J106" si="50">IF(B52&lt;&gt;"",B52*1000000,"")</f>
        <v>694366000</v>
      </c>
      <c r="C106" s="6">
        <f t="shared" si="50"/>
        <v>704449000</v>
      </c>
      <c r="D106" s="6">
        <f t="shared" si="50"/>
        <v>3921000</v>
      </c>
      <c r="E106" s="6">
        <f t="shared" si="50"/>
        <v>5973000</v>
      </c>
      <c r="F106" s="6">
        <f t="shared" si="50"/>
        <v>4816000</v>
      </c>
      <c r="G106" s="6">
        <f t="shared" si="50"/>
        <v>14710000</v>
      </c>
      <c r="H106" s="6">
        <f t="shared" si="50"/>
        <v>456000</v>
      </c>
      <c r="I106" s="6">
        <f t="shared" si="50"/>
        <v>7006000</v>
      </c>
      <c r="J106" s="6">
        <f t="shared" si="50"/>
        <v>1420987000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352D-640A-4C8D-9D72-0EE40E7952DA}">
  <dimension ref="A1:I154"/>
  <sheetViews>
    <sheetView topLeftCell="B1" workbookViewId="0">
      <selection activeCell="B80" sqref="B80"/>
    </sheetView>
  </sheetViews>
  <sheetFormatPr defaultRowHeight="15" x14ac:dyDescent="0.25"/>
  <cols>
    <col min="1" max="1" width="10.7109375" customWidth="1"/>
    <col min="2" max="2" width="30.7109375" customWidth="1"/>
    <col min="3" max="4" width="30" bestFit="1" customWidth="1"/>
    <col min="5" max="5" width="45.28515625" bestFit="1" customWidth="1"/>
    <col min="6" max="6" width="31.42578125" bestFit="1" customWidth="1"/>
    <col min="7" max="9" width="30" bestFit="1" customWidth="1"/>
    <col min="10" max="24" width="12.42578125" bestFit="1" customWidth="1"/>
  </cols>
  <sheetData>
    <row r="1" spans="1:9" ht="45" x14ac:dyDescent="0.25">
      <c r="A1" s="8" t="s">
        <v>0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</row>
    <row r="2" spans="1:9" x14ac:dyDescent="0.25">
      <c r="A2" s="6">
        <v>1949</v>
      </c>
      <c r="B2" s="5">
        <v>0.36</v>
      </c>
      <c r="C2" s="5">
        <v>4.3</v>
      </c>
      <c r="D2" s="5">
        <v>0</v>
      </c>
      <c r="E2" s="5"/>
      <c r="F2" s="5"/>
      <c r="G2" s="5"/>
      <c r="H2" s="5"/>
      <c r="I2" s="5"/>
    </row>
    <row r="3" spans="1:9" x14ac:dyDescent="0.25">
      <c r="A3" s="6">
        <v>1950</v>
      </c>
      <c r="B3" s="5">
        <v>0.92</v>
      </c>
      <c r="C3" s="5">
        <v>5.5</v>
      </c>
      <c r="D3" s="5">
        <v>0</v>
      </c>
      <c r="E3" s="5"/>
      <c r="F3" s="5"/>
      <c r="G3" s="5"/>
      <c r="H3" s="5"/>
      <c r="I3" s="5"/>
    </row>
    <row r="4" spans="1:9" x14ac:dyDescent="0.25">
      <c r="A4" s="6">
        <v>1951</v>
      </c>
      <c r="B4" s="5">
        <v>1.54</v>
      </c>
      <c r="C4" s="5">
        <v>6.1</v>
      </c>
      <c r="D4" s="5">
        <v>0</v>
      </c>
      <c r="E4" s="5"/>
      <c r="F4" s="5"/>
      <c r="G4" s="5"/>
      <c r="H4" s="5"/>
      <c r="I4" s="5"/>
    </row>
    <row r="5" spans="1:9" x14ac:dyDescent="0.25">
      <c r="A5" s="6">
        <v>1952</v>
      </c>
      <c r="B5" s="5">
        <v>1.74</v>
      </c>
      <c r="C5" s="5">
        <v>5.7</v>
      </c>
      <c r="D5" s="5">
        <v>0</v>
      </c>
      <c r="E5" s="5"/>
      <c r="F5" s="5"/>
      <c r="G5" s="5"/>
      <c r="H5" s="5"/>
      <c r="I5" s="5"/>
    </row>
    <row r="6" spans="1:9" x14ac:dyDescent="0.25">
      <c r="A6" s="6">
        <v>1953</v>
      </c>
      <c r="B6" s="5">
        <v>2.3199999999999998</v>
      </c>
      <c r="C6" s="5">
        <v>3.8</v>
      </c>
      <c r="D6" s="5">
        <v>0</v>
      </c>
      <c r="E6" s="5"/>
      <c r="F6" s="5"/>
      <c r="G6" s="5"/>
      <c r="H6" s="5"/>
      <c r="I6" s="5"/>
    </row>
    <row r="7" spans="1:9" x14ac:dyDescent="0.25">
      <c r="A7" s="6">
        <v>1954</v>
      </c>
      <c r="B7" s="5">
        <v>3.4</v>
      </c>
      <c r="C7" s="5">
        <v>6.5</v>
      </c>
      <c r="D7" s="5">
        <v>0</v>
      </c>
      <c r="E7" s="5"/>
      <c r="F7" s="5"/>
      <c r="G7" s="5"/>
      <c r="H7" s="5"/>
      <c r="I7" s="5"/>
    </row>
    <row r="8" spans="1:9" x14ac:dyDescent="0.25">
      <c r="A8" s="6">
        <v>1955</v>
      </c>
      <c r="B8" s="5">
        <v>5.56</v>
      </c>
      <c r="C8" s="5">
        <v>7.6</v>
      </c>
      <c r="D8" s="5">
        <v>0</v>
      </c>
      <c r="E8" s="5"/>
      <c r="F8" s="5"/>
      <c r="G8" s="5"/>
      <c r="H8" s="5"/>
      <c r="I8" s="5"/>
    </row>
    <row r="9" spans="1:9" x14ac:dyDescent="0.25">
      <c r="A9" s="6">
        <v>1956</v>
      </c>
      <c r="B9" s="5">
        <v>11.92</v>
      </c>
      <c r="C9" s="5">
        <v>12.5</v>
      </c>
      <c r="D9" s="5">
        <v>0</v>
      </c>
      <c r="E9" s="5"/>
      <c r="F9" s="5"/>
      <c r="G9" s="5"/>
      <c r="H9" s="5"/>
      <c r="I9" s="5"/>
    </row>
    <row r="10" spans="1:9" x14ac:dyDescent="0.25">
      <c r="A10" s="6">
        <v>1957</v>
      </c>
      <c r="B10" s="5">
        <v>16.96</v>
      </c>
      <c r="C10" s="5">
        <v>17.100000000000001</v>
      </c>
      <c r="D10" s="5">
        <v>0</v>
      </c>
      <c r="E10" s="5"/>
      <c r="F10" s="5"/>
      <c r="G10" s="5"/>
      <c r="H10" s="5"/>
      <c r="I10" s="5"/>
    </row>
    <row r="11" spans="1:9" x14ac:dyDescent="0.25">
      <c r="A11" s="6">
        <v>1958</v>
      </c>
      <c r="B11" s="5">
        <v>24.88</v>
      </c>
      <c r="C11" s="5">
        <v>32.299999999999997</v>
      </c>
      <c r="D11" s="5">
        <v>0</v>
      </c>
      <c r="E11" s="5"/>
      <c r="F11" s="5"/>
      <c r="G11" s="5"/>
      <c r="H11" s="5"/>
      <c r="I11" s="5"/>
    </row>
    <row r="12" spans="1:9" x14ac:dyDescent="0.25">
      <c r="A12" s="6">
        <v>1959</v>
      </c>
      <c r="B12" s="5">
        <v>32.479999999999997</v>
      </c>
      <c r="C12" s="5">
        <v>36.299999999999997</v>
      </c>
      <c r="D12" s="5">
        <v>0</v>
      </c>
      <c r="E12" s="5"/>
      <c r="F12" s="5"/>
      <c r="G12" s="5"/>
      <c r="H12" s="5"/>
      <c r="I12" s="5"/>
    </row>
    <row r="13" spans="1:9" x14ac:dyDescent="0.25">
      <c r="A13" s="6">
        <v>1960</v>
      </c>
      <c r="B13" s="5">
        <v>35.28</v>
      </c>
      <c r="C13" s="5">
        <v>36</v>
      </c>
      <c r="D13" s="5">
        <v>0</v>
      </c>
      <c r="E13" s="5"/>
      <c r="F13" s="5"/>
      <c r="G13" s="5"/>
      <c r="H13" s="5"/>
      <c r="I13" s="5"/>
    </row>
    <row r="14" spans="1:9" x14ac:dyDescent="0.25">
      <c r="A14" s="6">
        <v>1961</v>
      </c>
      <c r="B14" s="5">
        <v>34.700000000000003</v>
      </c>
      <c r="C14" s="5">
        <v>29</v>
      </c>
      <c r="D14" s="5">
        <v>0</v>
      </c>
      <c r="E14" s="5"/>
      <c r="F14" s="5"/>
      <c r="G14" s="5"/>
      <c r="H14" s="5"/>
      <c r="I14" s="5"/>
    </row>
    <row r="15" spans="1:9" x14ac:dyDescent="0.25">
      <c r="A15" s="6">
        <v>1962</v>
      </c>
      <c r="B15" s="5">
        <v>34.020000000000003</v>
      </c>
      <c r="C15" s="5">
        <v>24.2</v>
      </c>
      <c r="D15" s="5">
        <v>0</v>
      </c>
      <c r="E15" s="5"/>
      <c r="F15" s="5"/>
      <c r="G15" s="5"/>
      <c r="H15" s="5"/>
      <c r="I15" s="5"/>
    </row>
    <row r="16" spans="1:9" x14ac:dyDescent="0.25">
      <c r="A16" s="6">
        <v>1963</v>
      </c>
      <c r="B16" s="5">
        <v>28.44</v>
      </c>
      <c r="C16" s="5">
        <v>22.4</v>
      </c>
      <c r="D16" s="5">
        <v>0</v>
      </c>
      <c r="E16" s="5"/>
      <c r="F16" s="5"/>
      <c r="G16" s="5"/>
      <c r="H16" s="5"/>
      <c r="I16" s="5"/>
    </row>
    <row r="17" spans="1:9" x14ac:dyDescent="0.25">
      <c r="A17" s="6">
        <v>1964</v>
      </c>
      <c r="B17" s="5">
        <v>23.7</v>
      </c>
      <c r="C17" s="5">
        <v>12.1</v>
      </c>
      <c r="D17" s="5">
        <v>0</v>
      </c>
      <c r="E17" s="5"/>
      <c r="F17" s="5"/>
      <c r="G17" s="5"/>
      <c r="H17" s="5"/>
      <c r="I17" s="5"/>
    </row>
    <row r="18" spans="1:9" x14ac:dyDescent="0.25">
      <c r="A18" s="6">
        <v>1965</v>
      </c>
      <c r="B18" s="5">
        <v>20.88</v>
      </c>
      <c r="C18" s="5">
        <v>8</v>
      </c>
      <c r="D18" s="5">
        <v>0</v>
      </c>
      <c r="E18" s="5"/>
      <c r="F18" s="5"/>
      <c r="G18" s="5"/>
      <c r="H18" s="5"/>
      <c r="I18" s="5"/>
    </row>
    <row r="19" spans="1:9" x14ac:dyDescent="0.25">
      <c r="A19" s="6">
        <v>1966</v>
      </c>
      <c r="B19" s="5">
        <v>21.18</v>
      </c>
      <c r="C19" s="5">
        <v>4.5999999999999996</v>
      </c>
      <c r="D19" s="5">
        <v>0.8</v>
      </c>
      <c r="E19" s="5"/>
      <c r="F19" s="5"/>
      <c r="G19" s="5"/>
      <c r="H19" s="5"/>
      <c r="I19" s="5"/>
    </row>
    <row r="20" spans="1:9" x14ac:dyDescent="0.25">
      <c r="A20" s="6">
        <v>1967</v>
      </c>
      <c r="B20" s="5">
        <v>22.51</v>
      </c>
      <c r="C20" s="5">
        <v>0</v>
      </c>
      <c r="D20" s="5">
        <v>1.4</v>
      </c>
      <c r="E20" s="5"/>
      <c r="F20" s="5"/>
      <c r="G20" s="5"/>
      <c r="H20" s="5"/>
      <c r="I20" s="5"/>
    </row>
    <row r="21" spans="1:9" x14ac:dyDescent="0.25">
      <c r="A21" s="6">
        <v>1968</v>
      </c>
      <c r="B21" s="5">
        <v>24.74</v>
      </c>
      <c r="C21" s="5">
        <v>0</v>
      </c>
      <c r="D21" s="5">
        <v>1.6</v>
      </c>
      <c r="E21" s="5"/>
      <c r="F21" s="5"/>
      <c r="G21" s="5"/>
      <c r="H21" s="5"/>
      <c r="I21" s="5"/>
    </row>
    <row r="22" spans="1:9" x14ac:dyDescent="0.25">
      <c r="A22" s="6">
        <v>1969</v>
      </c>
      <c r="B22" s="5">
        <v>23.22</v>
      </c>
      <c r="C22" s="5">
        <v>0</v>
      </c>
      <c r="D22" s="5">
        <v>1</v>
      </c>
      <c r="E22" s="5"/>
      <c r="F22" s="5"/>
      <c r="G22" s="5"/>
      <c r="H22" s="5"/>
      <c r="I22" s="5"/>
    </row>
    <row r="23" spans="1:9" x14ac:dyDescent="0.25">
      <c r="A23" s="6">
        <v>1970</v>
      </c>
      <c r="B23" s="5">
        <v>25.81</v>
      </c>
      <c r="C23" s="5">
        <v>0</v>
      </c>
      <c r="D23" s="5">
        <v>4.2</v>
      </c>
      <c r="E23" s="5"/>
      <c r="F23" s="5"/>
      <c r="G23" s="5"/>
      <c r="H23" s="5"/>
      <c r="I23" s="5"/>
    </row>
    <row r="24" spans="1:9" x14ac:dyDescent="0.25">
      <c r="A24" s="6">
        <v>1971</v>
      </c>
      <c r="B24" s="5">
        <v>24.55</v>
      </c>
      <c r="C24" s="5">
        <v>0</v>
      </c>
      <c r="D24" s="5">
        <v>0.4</v>
      </c>
      <c r="E24" s="5"/>
      <c r="F24" s="5"/>
      <c r="G24" s="5"/>
      <c r="H24" s="5"/>
      <c r="I24" s="5"/>
    </row>
    <row r="25" spans="1:9" x14ac:dyDescent="0.25">
      <c r="A25" s="6">
        <v>1972</v>
      </c>
      <c r="B25" s="5">
        <v>25.8</v>
      </c>
      <c r="C25" s="5">
        <v>0</v>
      </c>
      <c r="D25" s="5">
        <v>0.2</v>
      </c>
      <c r="E25" s="5"/>
      <c r="F25" s="5"/>
      <c r="G25" s="5"/>
      <c r="H25" s="5"/>
      <c r="I25" s="5"/>
    </row>
    <row r="26" spans="1:9" x14ac:dyDescent="0.25">
      <c r="A26" s="6">
        <v>1973</v>
      </c>
      <c r="B26" s="5">
        <v>26.47</v>
      </c>
      <c r="C26" s="5">
        <v>0</v>
      </c>
      <c r="D26" s="5">
        <v>1.2</v>
      </c>
      <c r="E26" s="5"/>
      <c r="F26" s="5"/>
      <c r="G26" s="5"/>
      <c r="H26" s="5"/>
      <c r="I26" s="5"/>
    </row>
    <row r="27" spans="1:9" x14ac:dyDescent="0.25">
      <c r="A27" s="6">
        <v>1974</v>
      </c>
      <c r="B27" s="5">
        <v>23.06</v>
      </c>
      <c r="C27" s="5">
        <v>0</v>
      </c>
      <c r="D27" s="5">
        <v>3</v>
      </c>
      <c r="E27" s="5"/>
      <c r="F27" s="5"/>
      <c r="G27" s="5"/>
      <c r="H27" s="5"/>
      <c r="I27" s="5"/>
    </row>
    <row r="28" spans="1:9" x14ac:dyDescent="0.25">
      <c r="A28" s="6">
        <v>1975</v>
      </c>
      <c r="B28" s="5">
        <v>23.2</v>
      </c>
      <c r="C28" s="5">
        <v>1.4</v>
      </c>
      <c r="D28" s="5">
        <v>1</v>
      </c>
      <c r="E28" s="5"/>
      <c r="F28" s="5"/>
      <c r="G28" s="5"/>
      <c r="H28" s="5"/>
      <c r="I28" s="5"/>
    </row>
    <row r="29" spans="1:9" x14ac:dyDescent="0.25">
      <c r="A29" s="6">
        <v>1976</v>
      </c>
      <c r="B29" s="5">
        <v>25.49</v>
      </c>
      <c r="C29" s="5">
        <v>3.6</v>
      </c>
      <c r="D29" s="5">
        <v>1.2</v>
      </c>
      <c r="E29" s="5"/>
      <c r="F29" s="5"/>
      <c r="G29" s="5"/>
      <c r="H29" s="5"/>
      <c r="I29" s="5"/>
    </row>
    <row r="30" spans="1:9" x14ac:dyDescent="0.25">
      <c r="A30" s="6">
        <v>1977</v>
      </c>
      <c r="B30" s="5">
        <v>29.88</v>
      </c>
      <c r="C30" s="5">
        <v>5.6</v>
      </c>
      <c r="D30" s="5">
        <v>4</v>
      </c>
      <c r="E30" s="5"/>
      <c r="F30" s="5"/>
      <c r="G30" s="5"/>
      <c r="H30" s="5"/>
      <c r="I30" s="5"/>
    </row>
    <row r="31" spans="1:9" x14ac:dyDescent="0.25">
      <c r="A31" s="6">
        <v>1978</v>
      </c>
      <c r="B31" s="5">
        <v>36.97</v>
      </c>
      <c r="C31" s="5">
        <v>5.2</v>
      </c>
      <c r="D31" s="5">
        <v>6.8</v>
      </c>
      <c r="E31" s="5"/>
      <c r="F31" s="5"/>
      <c r="G31" s="5"/>
      <c r="H31" s="5"/>
      <c r="I31" s="5"/>
    </row>
    <row r="32" spans="1:9" x14ac:dyDescent="0.25">
      <c r="A32" s="6">
        <v>1979</v>
      </c>
      <c r="B32" s="5">
        <v>37.47</v>
      </c>
      <c r="C32" s="5">
        <v>3</v>
      </c>
      <c r="D32" s="5">
        <v>6.2</v>
      </c>
      <c r="E32" s="5"/>
      <c r="F32" s="5"/>
      <c r="G32" s="5"/>
      <c r="H32" s="5"/>
      <c r="I32" s="5"/>
    </row>
    <row r="33" spans="1:9" x14ac:dyDescent="0.25">
      <c r="A33" s="6">
        <v>1980</v>
      </c>
      <c r="B33" s="5">
        <v>43.7</v>
      </c>
      <c r="C33" s="5">
        <v>3.6</v>
      </c>
      <c r="D33" s="5">
        <v>5.8</v>
      </c>
      <c r="E33" s="5"/>
      <c r="F33" s="5"/>
      <c r="G33" s="5"/>
      <c r="H33" s="5"/>
      <c r="I33" s="5"/>
    </row>
    <row r="34" spans="1:9" x14ac:dyDescent="0.25">
      <c r="A34" s="6">
        <v>1981</v>
      </c>
      <c r="B34" s="5">
        <v>38.47</v>
      </c>
      <c r="C34" s="5">
        <v>6.6</v>
      </c>
      <c r="D34" s="5">
        <v>4.4000000000000004</v>
      </c>
      <c r="E34" s="5">
        <v>32.6</v>
      </c>
      <c r="F34" s="5"/>
      <c r="G34" s="5"/>
      <c r="H34" s="5"/>
      <c r="I34" s="5">
        <v>159.19999999999999</v>
      </c>
    </row>
    <row r="35" spans="1:9" x14ac:dyDescent="0.25">
      <c r="A35" s="6">
        <v>1982</v>
      </c>
      <c r="B35" s="5">
        <v>26.87</v>
      </c>
      <c r="C35" s="5">
        <v>17.100000000000001</v>
      </c>
      <c r="D35" s="5">
        <v>6.2</v>
      </c>
      <c r="E35" s="5">
        <v>27.1</v>
      </c>
      <c r="F35" s="5"/>
      <c r="G35" s="5"/>
      <c r="H35" s="5"/>
      <c r="I35" s="5">
        <v>174.8</v>
      </c>
    </row>
    <row r="36" spans="1:9" x14ac:dyDescent="0.25">
      <c r="A36" s="6">
        <v>1983</v>
      </c>
      <c r="B36" s="5">
        <v>21.16</v>
      </c>
      <c r="C36" s="5">
        <v>8.1999999999999993</v>
      </c>
      <c r="D36" s="5">
        <v>3.3</v>
      </c>
      <c r="E36" s="5">
        <v>24.2</v>
      </c>
      <c r="F36" s="5"/>
      <c r="G36" s="5"/>
      <c r="H36" s="5"/>
      <c r="I36" s="5">
        <v>191.8</v>
      </c>
    </row>
    <row r="37" spans="1:9" x14ac:dyDescent="0.25">
      <c r="A37" s="6">
        <v>1984</v>
      </c>
      <c r="B37" s="5">
        <v>14.88</v>
      </c>
      <c r="C37" s="5">
        <v>12.5</v>
      </c>
      <c r="D37" s="5">
        <v>2.2000000000000002</v>
      </c>
      <c r="E37" s="5">
        <v>22.5</v>
      </c>
      <c r="F37" s="5"/>
      <c r="G37" s="5">
        <v>25</v>
      </c>
      <c r="H37" s="5">
        <v>160.19999999999999</v>
      </c>
      <c r="I37" s="5">
        <v>185.2</v>
      </c>
    </row>
    <row r="38" spans="1:9" x14ac:dyDescent="0.25">
      <c r="A38" s="6">
        <v>1985</v>
      </c>
      <c r="B38" s="5">
        <v>11.31</v>
      </c>
      <c r="C38" s="5">
        <v>11.7</v>
      </c>
      <c r="D38" s="5">
        <v>5.3</v>
      </c>
      <c r="E38" s="5">
        <v>21.7</v>
      </c>
      <c r="F38" s="5"/>
      <c r="G38" s="5">
        <v>23.7</v>
      </c>
      <c r="H38" s="5">
        <v>153.19999999999999</v>
      </c>
      <c r="I38" s="5">
        <v>176.9</v>
      </c>
    </row>
    <row r="39" spans="1:9" x14ac:dyDescent="0.25">
      <c r="A39" s="6">
        <v>1986</v>
      </c>
      <c r="B39" s="5">
        <v>13.51</v>
      </c>
      <c r="C39" s="5">
        <v>13.5</v>
      </c>
      <c r="D39" s="5">
        <v>1.6</v>
      </c>
      <c r="E39" s="5">
        <v>18.899999999999999</v>
      </c>
      <c r="F39" s="5"/>
      <c r="G39" s="5">
        <v>27</v>
      </c>
      <c r="H39" s="5">
        <v>144.1</v>
      </c>
      <c r="I39" s="5">
        <v>171.1</v>
      </c>
    </row>
    <row r="40" spans="1:9" x14ac:dyDescent="0.25">
      <c r="A40" s="6">
        <v>1987</v>
      </c>
      <c r="B40" s="5">
        <v>12.99</v>
      </c>
      <c r="C40" s="5">
        <v>15.1</v>
      </c>
      <c r="D40" s="5">
        <v>1</v>
      </c>
      <c r="E40" s="5">
        <v>20.8</v>
      </c>
      <c r="F40" s="5"/>
      <c r="G40" s="5">
        <v>25.4</v>
      </c>
      <c r="H40" s="5">
        <v>137.80000000000001</v>
      </c>
      <c r="I40" s="5">
        <v>163.19999999999999</v>
      </c>
    </row>
    <row r="41" spans="1:9" x14ac:dyDescent="0.25">
      <c r="A41" s="6">
        <v>1988</v>
      </c>
      <c r="B41" s="5">
        <v>13.13</v>
      </c>
      <c r="C41" s="5">
        <v>15.8</v>
      </c>
      <c r="D41" s="5">
        <v>3.3</v>
      </c>
      <c r="E41" s="5">
        <v>17.600000000000001</v>
      </c>
      <c r="F41" s="5"/>
      <c r="G41" s="5">
        <v>19.3</v>
      </c>
      <c r="H41" s="5">
        <v>125.5</v>
      </c>
      <c r="I41" s="5">
        <v>144.80000000000001</v>
      </c>
    </row>
    <row r="42" spans="1:9" x14ac:dyDescent="0.25">
      <c r="A42" s="6">
        <v>1989</v>
      </c>
      <c r="B42" s="5">
        <v>13.84</v>
      </c>
      <c r="C42" s="5">
        <v>13.1</v>
      </c>
      <c r="D42" s="5">
        <v>2.1</v>
      </c>
      <c r="E42" s="5">
        <v>18.399999999999999</v>
      </c>
      <c r="F42" s="5"/>
      <c r="G42" s="5">
        <v>22.2</v>
      </c>
      <c r="H42" s="5">
        <v>115.8</v>
      </c>
      <c r="I42" s="5">
        <v>138.1</v>
      </c>
    </row>
    <row r="43" spans="1:9" x14ac:dyDescent="0.25">
      <c r="A43" s="6">
        <v>1990</v>
      </c>
      <c r="B43" s="5">
        <v>8.89</v>
      </c>
      <c r="C43" s="5">
        <v>23.7</v>
      </c>
      <c r="D43" s="5">
        <v>2</v>
      </c>
      <c r="E43" s="5">
        <v>20.5</v>
      </c>
      <c r="F43" s="5"/>
      <c r="G43" s="5">
        <v>26.4</v>
      </c>
      <c r="H43" s="5">
        <v>102.7</v>
      </c>
      <c r="I43" s="5">
        <v>129.1</v>
      </c>
    </row>
    <row r="44" spans="1:9" x14ac:dyDescent="0.25">
      <c r="A44" s="6">
        <v>1991</v>
      </c>
      <c r="B44" s="5">
        <v>7.95</v>
      </c>
      <c r="C44" s="5">
        <v>16.3</v>
      </c>
      <c r="D44" s="5">
        <v>3.5</v>
      </c>
      <c r="E44" s="5">
        <v>26.8</v>
      </c>
      <c r="F44" s="5">
        <v>34.6</v>
      </c>
      <c r="G44" s="5">
        <v>20.7</v>
      </c>
      <c r="H44" s="5">
        <v>98</v>
      </c>
      <c r="I44" s="5">
        <v>118.7</v>
      </c>
    </row>
    <row r="45" spans="1:9" x14ac:dyDescent="0.25">
      <c r="A45" s="6">
        <v>1992</v>
      </c>
      <c r="B45" s="5">
        <v>5.65</v>
      </c>
      <c r="C45" s="5">
        <v>23.3</v>
      </c>
      <c r="D45" s="5">
        <v>2.8</v>
      </c>
      <c r="E45" s="5">
        <v>23.4</v>
      </c>
      <c r="F45" s="5">
        <v>43</v>
      </c>
      <c r="G45" s="5">
        <v>25.2</v>
      </c>
      <c r="H45" s="5">
        <v>92.1</v>
      </c>
      <c r="I45" s="5">
        <v>117.3</v>
      </c>
    </row>
    <row r="46" spans="1:9" x14ac:dyDescent="0.25">
      <c r="A46" s="6">
        <v>1993</v>
      </c>
      <c r="B46" s="5">
        <v>3.06</v>
      </c>
      <c r="C46" s="5">
        <v>21</v>
      </c>
      <c r="D46" s="5">
        <v>3</v>
      </c>
      <c r="E46" s="5">
        <v>15.5</v>
      </c>
      <c r="F46" s="5">
        <v>45.1</v>
      </c>
      <c r="G46" s="5">
        <v>24.5</v>
      </c>
      <c r="H46" s="5">
        <v>81.2</v>
      </c>
      <c r="I46" s="5">
        <v>105.7</v>
      </c>
    </row>
    <row r="47" spans="1:9" x14ac:dyDescent="0.25">
      <c r="A47" s="6">
        <v>1994</v>
      </c>
      <c r="B47" s="5">
        <v>3.35</v>
      </c>
      <c r="C47" s="5">
        <v>36.6</v>
      </c>
      <c r="D47" s="5">
        <v>17.7</v>
      </c>
      <c r="E47" s="5">
        <v>22.7</v>
      </c>
      <c r="F47" s="5">
        <v>40.4</v>
      </c>
      <c r="G47" s="5">
        <v>21.5</v>
      </c>
      <c r="H47" s="5">
        <v>65.400000000000006</v>
      </c>
      <c r="I47" s="5">
        <v>86.9</v>
      </c>
    </row>
    <row r="48" spans="1:9" x14ac:dyDescent="0.25">
      <c r="A48" s="6">
        <v>1995</v>
      </c>
      <c r="B48" s="5">
        <v>6.04</v>
      </c>
      <c r="C48" s="5">
        <v>41.3</v>
      </c>
      <c r="D48" s="5">
        <v>9.8000000000000007</v>
      </c>
      <c r="E48" s="5">
        <v>22.3</v>
      </c>
      <c r="F48" s="5">
        <v>51.1</v>
      </c>
      <c r="G48" s="5">
        <v>13.7</v>
      </c>
      <c r="H48" s="5">
        <v>58.7</v>
      </c>
      <c r="I48" s="5">
        <v>72.5</v>
      </c>
    </row>
    <row r="49" spans="1:9" x14ac:dyDescent="0.25">
      <c r="A49" s="6">
        <v>1996</v>
      </c>
      <c r="B49" s="5">
        <v>6.32</v>
      </c>
      <c r="C49" s="5">
        <v>45.4</v>
      </c>
      <c r="D49" s="5">
        <v>11.5</v>
      </c>
      <c r="E49" s="5">
        <v>23.7</v>
      </c>
      <c r="F49" s="5">
        <v>46.2</v>
      </c>
      <c r="G49" s="5">
        <v>13.9</v>
      </c>
      <c r="H49" s="5">
        <v>66.099999999999994</v>
      </c>
      <c r="I49" s="5">
        <v>80</v>
      </c>
    </row>
    <row r="50" spans="1:9" x14ac:dyDescent="0.25">
      <c r="A50" s="6">
        <v>1997</v>
      </c>
      <c r="B50" s="5">
        <v>5.64</v>
      </c>
      <c r="C50" s="5">
        <v>43</v>
      </c>
      <c r="D50" s="5">
        <v>17</v>
      </c>
      <c r="E50" s="5">
        <v>19.399999999999999</v>
      </c>
      <c r="F50" s="5">
        <v>48.2</v>
      </c>
      <c r="G50" s="5">
        <v>40.4</v>
      </c>
      <c r="H50" s="5">
        <v>65.900000000000006</v>
      </c>
      <c r="I50" s="5">
        <v>106.2</v>
      </c>
    </row>
    <row r="51" spans="1:9" x14ac:dyDescent="0.25">
      <c r="A51" s="6">
        <v>1998</v>
      </c>
      <c r="B51" s="5">
        <v>4.7</v>
      </c>
      <c r="C51" s="5">
        <v>43.7</v>
      </c>
      <c r="D51" s="5">
        <v>15.1</v>
      </c>
      <c r="E51" s="5">
        <v>21.6</v>
      </c>
      <c r="F51" s="5">
        <v>38.200000000000003</v>
      </c>
      <c r="G51" s="5">
        <v>70.7</v>
      </c>
      <c r="H51" s="5">
        <v>65.8</v>
      </c>
      <c r="I51" s="5">
        <v>136.5</v>
      </c>
    </row>
    <row r="52" spans="1:9" x14ac:dyDescent="0.25">
      <c r="A52" s="6">
        <v>1999</v>
      </c>
      <c r="B52" s="5">
        <v>4.6100000000000003</v>
      </c>
      <c r="C52" s="5">
        <v>47.6</v>
      </c>
      <c r="D52" s="5">
        <v>8.5</v>
      </c>
      <c r="E52" s="5">
        <v>21.4</v>
      </c>
      <c r="F52" s="5">
        <v>58.8</v>
      </c>
      <c r="G52" s="5">
        <v>68.8</v>
      </c>
      <c r="H52" s="5">
        <v>58.3</v>
      </c>
      <c r="I52" s="5">
        <v>127.1</v>
      </c>
    </row>
    <row r="53" spans="1:9" x14ac:dyDescent="0.25">
      <c r="A53" s="6">
        <v>2000</v>
      </c>
      <c r="B53" s="5">
        <v>3.98</v>
      </c>
      <c r="C53" s="5">
        <v>44.9</v>
      </c>
      <c r="D53" s="5">
        <v>13.6</v>
      </c>
      <c r="E53" s="5">
        <v>24.3</v>
      </c>
      <c r="F53" s="5">
        <v>51.5</v>
      </c>
      <c r="G53" s="5">
        <v>56.5</v>
      </c>
      <c r="H53" s="5">
        <v>54.8</v>
      </c>
      <c r="I53" s="5">
        <v>111.3</v>
      </c>
    </row>
    <row r="54" spans="1:9" x14ac:dyDescent="0.25">
      <c r="A54" s="6">
        <v>2001</v>
      </c>
      <c r="B54" s="5">
        <v>2.64</v>
      </c>
      <c r="C54" s="5">
        <v>46.7</v>
      </c>
      <c r="D54" s="5">
        <v>11.7</v>
      </c>
      <c r="E54" s="5">
        <v>27.5</v>
      </c>
      <c r="F54" s="5">
        <v>52.7</v>
      </c>
      <c r="G54" s="5">
        <v>48.1</v>
      </c>
      <c r="H54" s="5">
        <v>55.6</v>
      </c>
      <c r="I54" s="5">
        <v>103.8</v>
      </c>
    </row>
    <row r="55" spans="1:9" x14ac:dyDescent="0.25">
      <c r="A55" s="6">
        <v>2002</v>
      </c>
      <c r="B55" s="5">
        <v>2.34</v>
      </c>
      <c r="C55" s="5">
        <v>52.7</v>
      </c>
      <c r="D55" s="5">
        <v>15.4</v>
      </c>
      <c r="E55" s="5">
        <v>22.7</v>
      </c>
      <c r="F55" s="5">
        <v>57.2</v>
      </c>
      <c r="G55" s="5">
        <v>48.7</v>
      </c>
      <c r="H55" s="5">
        <v>53.5</v>
      </c>
      <c r="I55" s="5">
        <v>102.1</v>
      </c>
    </row>
    <row r="56" spans="1:9" x14ac:dyDescent="0.25">
      <c r="A56" s="6">
        <v>2003</v>
      </c>
      <c r="B56" s="5">
        <v>2</v>
      </c>
      <c r="C56" s="5">
        <v>53</v>
      </c>
      <c r="D56" s="5">
        <v>13.2</v>
      </c>
      <c r="E56" s="5">
        <v>21.7</v>
      </c>
      <c r="F56" s="5">
        <v>62.3</v>
      </c>
      <c r="G56" s="5">
        <v>39.9</v>
      </c>
      <c r="H56" s="5">
        <v>45.6</v>
      </c>
      <c r="I56" s="5">
        <v>85.5</v>
      </c>
    </row>
    <row r="57" spans="1:9" x14ac:dyDescent="0.25">
      <c r="A57" s="6">
        <v>2004</v>
      </c>
      <c r="B57" s="5">
        <v>2.2799999999999998</v>
      </c>
      <c r="C57" s="5">
        <v>66.099999999999994</v>
      </c>
      <c r="D57" s="5">
        <v>13.2</v>
      </c>
      <c r="E57" s="5">
        <v>28.2</v>
      </c>
      <c r="F57" s="5">
        <v>50.1</v>
      </c>
      <c r="G57" s="5">
        <v>37.5</v>
      </c>
      <c r="H57" s="5">
        <v>57.7</v>
      </c>
      <c r="I57" s="5">
        <v>95.2</v>
      </c>
    </row>
    <row r="58" spans="1:9" x14ac:dyDescent="0.25">
      <c r="A58" s="6">
        <v>2005</v>
      </c>
      <c r="B58" s="5">
        <v>2.69</v>
      </c>
      <c r="C58" s="5">
        <v>65.5</v>
      </c>
      <c r="D58" s="5">
        <v>20.5</v>
      </c>
      <c r="E58" s="5">
        <v>27.3</v>
      </c>
      <c r="F58" s="5">
        <v>58.3</v>
      </c>
      <c r="G58" s="5">
        <v>29.1</v>
      </c>
      <c r="H58" s="5">
        <v>64.7</v>
      </c>
      <c r="I58" s="5">
        <v>93.8</v>
      </c>
    </row>
    <row r="59" spans="1:9" x14ac:dyDescent="0.25">
      <c r="A59" s="6">
        <v>2006</v>
      </c>
      <c r="B59" s="5">
        <v>4.1100000000000003</v>
      </c>
      <c r="C59" s="5">
        <v>64.8</v>
      </c>
      <c r="D59" s="5">
        <v>18.7</v>
      </c>
      <c r="E59" s="5">
        <v>27.9</v>
      </c>
      <c r="F59" s="5">
        <v>51.7</v>
      </c>
      <c r="G59" s="5">
        <v>29.1</v>
      </c>
      <c r="H59" s="5">
        <v>77.5</v>
      </c>
      <c r="I59" s="5">
        <v>106.6</v>
      </c>
    </row>
    <row r="60" spans="1:9" x14ac:dyDescent="0.25">
      <c r="A60" s="6">
        <v>2007</v>
      </c>
      <c r="B60" s="5">
        <v>4.53</v>
      </c>
      <c r="C60" s="5">
        <v>54.1</v>
      </c>
      <c r="D60" s="5">
        <v>14.8</v>
      </c>
      <c r="E60" s="5">
        <v>18.5</v>
      </c>
      <c r="F60" s="5">
        <v>45.5</v>
      </c>
      <c r="G60" s="5">
        <v>31.2</v>
      </c>
      <c r="H60" s="5">
        <v>81.2</v>
      </c>
      <c r="I60" s="5">
        <v>112.4</v>
      </c>
    </row>
    <row r="61" spans="1:9" x14ac:dyDescent="0.25">
      <c r="A61" s="6">
        <v>2008</v>
      </c>
      <c r="B61" s="5">
        <v>3.9</v>
      </c>
      <c r="C61" s="5">
        <v>57.1</v>
      </c>
      <c r="D61" s="5">
        <v>17.2</v>
      </c>
      <c r="E61" s="5">
        <v>20.399999999999999</v>
      </c>
      <c r="F61" s="5">
        <v>51.3</v>
      </c>
      <c r="G61" s="5">
        <v>27</v>
      </c>
      <c r="H61" s="5">
        <v>83</v>
      </c>
      <c r="I61" s="5">
        <v>110</v>
      </c>
    </row>
    <row r="62" spans="1:9" x14ac:dyDescent="0.25">
      <c r="A62" s="6">
        <v>2009</v>
      </c>
      <c r="B62" s="5">
        <v>3.71</v>
      </c>
      <c r="C62" s="5">
        <v>58.9</v>
      </c>
      <c r="D62" s="5">
        <v>23.5</v>
      </c>
      <c r="E62" s="5">
        <v>17.600000000000001</v>
      </c>
      <c r="F62" s="5">
        <v>49.4</v>
      </c>
      <c r="G62" s="5">
        <v>26.8</v>
      </c>
      <c r="H62" s="5">
        <v>84.8</v>
      </c>
      <c r="I62" s="5">
        <v>111.5</v>
      </c>
    </row>
    <row r="63" spans="1:9" x14ac:dyDescent="0.25">
      <c r="A63" s="6">
        <v>2010</v>
      </c>
      <c r="B63" s="5">
        <v>4.2300000000000004</v>
      </c>
      <c r="C63" s="5">
        <v>55.3</v>
      </c>
      <c r="D63" s="5">
        <v>23.1</v>
      </c>
      <c r="E63" s="5">
        <v>16.2</v>
      </c>
      <c r="F63" s="5">
        <v>44.3</v>
      </c>
      <c r="G63" s="5">
        <v>24.7</v>
      </c>
      <c r="H63" s="5">
        <v>86.5</v>
      </c>
      <c r="I63" s="5">
        <v>111.3</v>
      </c>
    </row>
    <row r="64" spans="1:9" x14ac:dyDescent="0.25">
      <c r="A64" s="6">
        <v>2011</v>
      </c>
      <c r="B64" s="5">
        <v>3.99</v>
      </c>
      <c r="C64" s="5">
        <v>54.4</v>
      </c>
      <c r="D64" s="5">
        <v>16.7</v>
      </c>
      <c r="E64" s="5">
        <v>19.8</v>
      </c>
      <c r="F64" s="5">
        <v>50.9</v>
      </c>
      <c r="G64" s="5">
        <v>22.3</v>
      </c>
      <c r="H64" s="5">
        <v>89.8</v>
      </c>
      <c r="I64" s="5">
        <v>112.1</v>
      </c>
    </row>
    <row r="65" spans="1:9" x14ac:dyDescent="0.25">
      <c r="A65" s="6">
        <v>2012</v>
      </c>
      <c r="B65" s="5">
        <v>4.1500000000000004</v>
      </c>
      <c r="C65" s="5">
        <v>56.2</v>
      </c>
      <c r="D65" s="5">
        <v>18</v>
      </c>
      <c r="E65" s="5">
        <v>21.5</v>
      </c>
      <c r="F65" s="5">
        <v>49.5</v>
      </c>
      <c r="G65" s="5">
        <v>23.3</v>
      </c>
      <c r="H65" s="5">
        <v>97.6</v>
      </c>
      <c r="I65" s="5">
        <v>120.9</v>
      </c>
    </row>
    <row r="66" spans="1:9" x14ac:dyDescent="0.25">
      <c r="A66" s="6">
        <v>2013</v>
      </c>
      <c r="B66" s="5">
        <v>4.66</v>
      </c>
      <c r="C66" s="5">
        <v>57.4</v>
      </c>
      <c r="D66" s="5">
        <v>18.899999999999999</v>
      </c>
      <c r="E66" s="5">
        <v>23.3</v>
      </c>
      <c r="F66" s="5">
        <v>42.6</v>
      </c>
      <c r="G66" s="5">
        <v>21.3</v>
      </c>
      <c r="H66" s="5">
        <v>113.1</v>
      </c>
      <c r="I66" s="5">
        <v>134.4</v>
      </c>
    </row>
    <row r="67" spans="1:9" x14ac:dyDescent="0.25">
      <c r="A67" s="6">
        <v>2014</v>
      </c>
      <c r="B67" s="5">
        <v>4.8899999999999997</v>
      </c>
      <c r="C67" s="5">
        <v>56.5</v>
      </c>
      <c r="D67" s="5">
        <v>20</v>
      </c>
      <c r="E67" s="5">
        <v>20.5</v>
      </c>
      <c r="F67" s="5">
        <v>50.5</v>
      </c>
      <c r="G67" s="5">
        <v>18.7</v>
      </c>
      <c r="H67" s="5">
        <v>114</v>
      </c>
      <c r="I67" s="5">
        <v>132.69999999999999</v>
      </c>
    </row>
    <row r="68" spans="1:9" x14ac:dyDescent="0.25">
      <c r="A68" s="6">
        <v>2015</v>
      </c>
      <c r="B68" s="5">
        <v>3.34</v>
      </c>
      <c r="C68" s="5">
        <v>64.2</v>
      </c>
      <c r="D68" s="5">
        <v>25.7</v>
      </c>
      <c r="E68" s="5">
        <v>19.600000000000001</v>
      </c>
      <c r="F68" s="5">
        <v>47.4</v>
      </c>
      <c r="G68" s="5">
        <v>14.3</v>
      </c>
      <c r="H68" s="5">
        <v>121.1</v>
      </c>
      <c r="I68" s="5">
        <v>135.5</v>
      </c>
    </row>
    <row r="69" spans="1:9" x14ac:dyDescent="0.25">
      <c r="A69" s="6">
        <v>2016</v>
      </c>
      <c r="B69" s="5">
        <v>2.92</v>
      </c>
      <c r="C69" s="5">
        <v>50.7</v>
      </c>
      <c r="D69" s="5">
        <v>17.2</v>
      </c>
      <c r="E69" s="5">
        <v>18.8</v>
      </c>
      <c r="F69" s="5">
        <v>41.7</v>
      </c>
      <c r="G69" s="5">
        <v>16.7</v>
      </c>
      <c r="H69" s="5">
        <v>128</v>
      </c>
      <c r="I69" s="5">
        <v>144.6</v>
      </c>
    </row>
    <row r="70" spans="1:9" x14ac:dyDescent="0.25">
      <c r="A70" s="6">
        <v>2017</v>
      </c>
      <c r="B70" s="5">
        <v>2.44</v>
      </c>
      <c r="C70" s="5">
        <v>42.1</v>
      </c>
      <c r="D70" s="5">
        <v>14</v>
      </c>
      <c r="E70" s="5">
        <v>14</v>
      </c>
      <c r="F70" s="5">
        <v>45.5</v>
      </c>
      <c r="G70" s="5">
        <v>17.8</v>
      </c>
      <c r="H70" s="5">
        <v>123.9</v>
      </c>
      <c r="I70" s="5">
        <v>141.69999999999999</v>
      </c>
    </row>
    <row r="71" spans="1:9" x14ac:dyDescent="0.25">
      <c r="A71" s="6">
        <v>2018</v>
      </c>
      <c r="B71" s="5">
        <v>1.65</v>
      </c>
      <c r="C71" s="5">
        <v>41.5</v>
      </c>
      <c r="D71" s="5">
        <v>13.9</v>
      </c>
      <c r="E71" s="5">
        <v>11.1</v>
      </c>
      <c r="F71" s="5">
        <v>50.4</v>
      </c>
      <c r="G71" s="5">
        <v>19.3</v>
      </c>
      <c r="H71" s="5">
        <v>111.2</v>
      </c>
      <c r="I71" s="5">
        <v>130.5</v>
      </c>
    </row>
    <row r="72" spans="1:9" x14ac:dyDescent="0.25">
      <c r="A72" s="6">
        <v>2019</v>
      </c>
      <c r="B72" s="5">
        <v>0.17</v>
      </c>
      <c r="C72" s="5">
        <v>42.9</v>
      </c>
      <c r="D72" s="5">
        <v>11.7</v>
      </c>
      <c r="E72" s="5"/>
      <c r="F72" s="5">
        <v>43.2</v>
      </c>
      <c r="G72" s="5">
        <v>17.5</v>
      </c>
      <c r="H72" s="5">
        <v>113.1</v>
      </c>
      <c r="I72" s="5">
        <v>130.69999999999999</v>
      </c>
    </row>
    <row r="73" spans="1:9" x14ac:dyDescent="0.25">
      <c r="A73" s="6">
        <v>2020</v>
      </c>
      <c r="B73" s="5"/>
      <c r="C73" s="5">
        <v>39.6</v>
      </c>
      <c r="D73" s="5">
        <v>9.9</v>
      </c>
      <c r="E73" s="5">
        <v>10.5</v>
      </c>
      <c r="F73" s="5">
        <v>48.6</v>
      </c>
      <c r="G73" s="5">
        <v>24.2</v>
      </c>
      <c r="H73" s="5">
        <v>106.9</v>
      </c>
      <c r="I73" s="5">
        <v>131</v>
      </c>
    </row>
    <row r="74" spans="1:9" x14ac:dyDescent="0.25">
      <c r="A74" s="6">
        <v>2021</v>
      </c>
      <c r="B74" s="5">
        <v>0.02</v>
      </c>
      <c r="C74" s="5">
        <v>41.3</v>
      </c>
      <c r="D74" s="5">
        <v>7.5</v>
      </c>
      <c r="E74" s="5">
        <v>8.1999999999999993</v>
      </c>
      <c r="F74" s="5">
        <v>44.4</v>
      </c>
      <c r="G74" s="5">
        <v>33.200000000000003</v>
      </c>
      <c r="H74" s="5">
        <v>108.5</v>
      </c>
      <c r="I74" s="5">
        <v>141.69999999999999</v>
      </c>
    </row>
    <row r="75" spans="1:9" x14ac:dyDescent="0.25">
      <c r="A75" s="6">
        <v>2022</v>
      </c>
      <c r="B75" s="5">
        <v>0.19</v>
      </c>
      <c r="C75" s="5">
        <v>32.1</v>
      </c>
      <c r="D75" s="5">
        <v>2.5</v>
      </c>
      <c r="E75" s="5">
        <v>4.4000000000000004</v>
      </c>
      <c r="F75" s="5">
        <v>44.4</v>
      </c>
      <c r="G75" s="5">
        <v>40.700000000000003</v>
      </c>
      <c r="H75" s="5">
        <v>102.4</v>
      </c>
      <c r="I75" s="5">
        <v>143.1</v>
      </c>
    </row>
    <row r="76" spans="1:9" x14ac:dyDescent="0.25">
      <c r="A76" s="6">
        <v>2023</v>
      </c>
      <c r="B76" s="5">
        <v>0.05</v>
      </c>
      <c r="C76" s="5">
        <v>32</v>
      </c>
      <c r="D76" s="5">
        <v>1.4</v>
      </c>
      <c r="E76" s="5">
        <v>5.9</v>
      </c>
      <c r="F76" s="5">
        <v>43.9</v>
      </c>
      <c r="G76" s="5">
        <v>42.1</v>
      </c>
      <c r="H76" s="5">
        <v>110</v>
      </c>
      <c r="I76" s="5">
        <v>152.1</v>
      </c>
    </row>
    <row r="79" spans="1:9" ht="45" x14ac:dyDescent="0.25">
      <c r="A79" s="8" t="s">
        <v>0</v>
      </c>
      <c r="B79" s="7" t="s">
        <v>88</v>
      </c>
      <c r="C79" s="7" t="s">
        <v>89</v>
      </c>
      <c r="D79" s="7" t="s">
        <v>90</v>
      </c>
      <c r="E79" s="7" t="s">
        <v>91</v>
      </c>
      <c r="F79" s="7" t="s">
        <v>92</v>
      </c>
      <c r="G79" s="7" t="s">
        <v>93</v>
      </c>
      <c r="H79" s="7" t="s">
        <v>94</v>
      </c>
      <c r="I79" s="7" t="s">
        <v>95</v>
      </c>
    </row>
    <row r="80" spans="1:9" x14ac:dyDescent="0.25">
      <c r="A80" s="6">
        <v>1949</v>
      </c>
      <c r="B80" s="5">
        <f>IF(B2&lt;&gt;"",B2*1000000*0.384647/1000,"")</f>
        <v>138.47292000000002</v>
      </c>
      <c r="C80" s="5">
        <f t="shared" ref="C80:I80" si="0">IF(C2&lt;&gt;"",C2*1000000*0.384647/1000,"")</f>
        <v>1653.9821000000002</v>
      </c>
      <c r="D80" s="5">
        <f t="shared" si="0"/>
        <v>0</v>
      </c>
      <c r="E80" s="5" t="str">
        <f t="shared" si="0"/>
        <v/>
      </c>
      <c r="F80" s="5" t="str">
        <f t="shared" si="0"/>
        <v/>
      </c>
      <c r="G80" s="5" t="str">
        <f t="shared" si="0"/>
        <v/>
      </c>
      <c r="H80" s="5" t="str">
        <f t="shared" si="0"/>
        <v/>
      </c>
      <c r="I80" s="5" t="str">
        <f t="shared" si="0"/>
        <v/>
      </c>
    </row>
    <row r="81" spans="1:9" x14ac:dyDescent="0.25">
      <c r="A81" s="6">
        <v>1950</v>
      </c>
      <c r="B81" s="5">
        <f t="shared" ref="B81:I81" si="1">IF(B3&lt;&gt;"",B3*1000000*0.384647/1000,"")</f>
        <v>353.87523999999996</v>
      </c>
      <c r="C81" s="5">
        <f t="shared" si="1"/>
        <v>2115.5585000000001</v>
      </c>
      <c r="D81" s="5">
        <f t="shared" si="1"/>
        <v>0</v>
      </c>
      <c r="E81" s="5" t="str">
        <f t="shared" si="1"/>
        <v/>
      </c>
      <c r="F81" s="5" t="str">
        <f t="shared" si="1"/>
        <v/>
      </c>
      <c r="G81" s="5" t="str">
        <f t="shared" si="1"/>
        <v/>
      </c>
      <c r="H81" s="5" t="str">
        <f t="shared" si="1"/>
        <v/>
      </c>
      <c r="I81" s="5" t="str">
        <f t="shared" si="1"/>
        <v/>
      </c>
    </row>
    <row r="82" spans="1:9" x14ac:dyDescent="0.25">
      <c r="A82" s="6">
        <v>1951</v>
      </c>
      <c r="B82" s="5">
        <f t="shared" ref="B82:I82" si="2">IF(B4&lt;&gt;"",B4*1000000*0.384647/1000,"")</f>
        <v>592.35638000000006</v>
      </c>
      <c r="C82" s="5">
        <f t="shared" si="2"/>
        <v>2346.3467000000001</v>
      </c>
      <c r="D82" s="5">
        <f t="shared" si="2"/>
        <v>0</v>
      </c>
      <c r="E82" s="5" t="str">
        <f t="shared" si="2"/>
        <v/>
      </c>
      <c r="F82" s="5" t="str">
        <f t="shared" si="2"/>
        <v/>
      </c>
      <c r="G82" s="5" t="str">
        <f t="shared" si="2"/>
        <v/>
      </c>
      <c r="H82" s="5" t="str">
        <f t="shared" si="2"/>
        <v/>
      </c>
      <c r="I82" s="5" t="str">
        <f t="shared" si="2"/>
        <v/>
      </c>
    </row>
    <row r="83" spans="1:9" x14ac:dyDescent="0.25">
      <c r="A83" s="6">
        <v>1952</v>
      </c>
      <c r="B83" s="5">
        <f t="shared" ref="B83:I83" si="3">IF(B5&lt;&gt;"",B5*1000000*0.384647/1000,"")</f>
        <v>669.28578000000005</v>
      </c>
      <c r="C83" s="5">
        <f t="shared" si="3"/>
        <v>2192.4879000000001</v>
      </c>
      <c r="D83" s="5">
        <f t="shared" si="3"/>
        <v>0</v>
      </c>
      <c r="E83" s="5" t="str">
        <f t="shared" si="3"/>
        <v/>
      </c>
      <c r="F83" s="5" t="str">
        <f t="shared" si="3"/>
        <v/>
      </c>
      <c r="G83" s="5" t="str">
        <f t="shared" si="3"/>
        <v/>
      </c>
      <c r="H83" s="5" t="str">
        <f t="shared" si="3"/>
        <v/>
      </c>
      <c r="I83" s="5" t="str">
        <f t="shared" si="3"/>
        <v/>
      </c>
    </row>
    <row r="84" spans="1:9" x14ac:dyDescent="0.25">
      <c r="A84" s="6">
        <v>1953</v>
      </c>
      <c r="B84" s="5">
        <f t="shared" ref="B84:I84" si="4">IF(B6&lt;&gt;"",B6*1000000*0.384647/1000,"")</f>
        <v>892.38103999999998</v>
      </c>
      <c r="C84" s="5">
        <f t="shared" si="4"/>
        <v>1461.6586000000002</v>
      </c>
      <c r="D84" s="5">
        <f t="shared" si="4"/>
        <v>0</v>
      </c>
      <c r="E84" s="5" t="str">
        <f t="shared" si="4"/>
        <v/>
      </c>
      <c r="F84" s="5" t="str">
        <f t="shared" si="4"/>
        <v/>
      </c>
      <c r="G84" s="5" t="str">
        <f t="shared" si="4"/>
        <v/>
      </c>
      <c r="H84" s="5" t="str">
        <f t="shared" si="4"/>
        <v/>
      </c>
      <c r="I84" s="5" t="str">
        <f t="shared" si="4"/>
        <v/>
      </c>
    </row>
    <row r="85" spans="1:9" x14ac:dyDescent="0.25">
      <c r="A85" s="6">
        <v>1954</v>
      </c>
      <c r="B85" s="5">
        <f t="shared" ref="B85:I85" si="5">IF(B7&lt;&gt;"",B7*1000000*0.384647/1000,"")</f>
        <v>1307.7998</v>
      </c>
      <c r="C85" s="5">
        <f t="shared" si="5"/>
        <v>2500.2055</v>
      </c>
      <c r="D85" s="5">
        <f t="shared" si="5"/>
        <v>0</v>
      </c>
      <c r="E85" s="5" t="str">
        <f t="shared" si="5"/>
        <v/>
      </c>
      <c r="F85" s="5" t="str">
        <f t="shared" si="5"/>
        <v/>
      </c>
      <c r="G85" s="5" t="str">
        <f t="shared" si="5"/>
        <v/>
      </c>
      <c r="H85" s="5" t="str">
        <f t="shared" si="5"/>
        <v/>
      </c>
      <c r="I85" s="5" t="str">
        <f t="shared" si="5"/>
        <v/>
      </c>
    </row>
    <row r="86" spans="1:9" x14ac:dyDescent="0.25">
      <c r="A86" s="6">
        <v>1955</v>
      </c>
      <c r="B86" s="5">
        <f t="shared" ref="B86:I86" si="6">IF(B8&lt;&gt;"",B8*1000000*0.384647/1000,"")</f>
        <v>2138.6373200000003</v>
      </c>
      <c r="C86" s="5">
        <f t="shared" si="6"/>
        <v>2923.3172000000004</v>
      </c>
      <c r="D86" s="5">
        <f t="shared" si="6"/>
        <v>0</v>
      </c>
      <c r="E86" s="5" t="str">
        <f t="shared" si="6"/>
        <v/>
      </c>
      <c r="F86" s="5" t="str">
        <f t="shared" si="6"/>
        <v/>
      </c>
      <c r="G86" s="5" t="str">
        <f t="shared" si="6"/>
        <v/>
      </c>
      <c r="H86" s="5" t="str">
        <f t="shared" si="6"/>
        <v/>
      </c>
      <c r="I86" s="5" t="str">
        <f t="shared" si="6"/>
        <v/>
      </c>
    </row>
    <row r="87" spans="1:9" x14ac:dyDescent="0.25">
      <c r="A87" s="6">
        <v>1956</v>
      </c>
      <c r="B87" s="5">
        <f t="shared" ref="B87:I87" si="7">IF(B9&lt;&gt;"",B9*1000000*0.384647/1000,"")</f>
        <v>4584.9922400000005</v>
      </c>
      <c r="C87" s="5">
        <f t="shared" si="7"/>
        <v>4808.0874999999996</v>
      </c>
      <c r="D87" s="5">
        <f t="shared" si="7"/>
        <v>0</v>
      </c>
      <c r="E87" s="5" t="str">
        <f t="shared" si="7"/>
        <v/>
      </c>
      <c r="F87" s="5" t="str">
        <f t="shared" si="7"/>
        <v/>
      </c>
      <c r="G87" s="5" t="str">
        <f t="shared" si="7"/>
        <v/>
      </c>
      <c r="H87" s="5" t="str">
        <f t="shared" si="7"/>
        <v/>
      </c>
      <c r="I87" s="5" t="str">
        <f t="shared" si="7"/>
        <v/>
      </c>
    </row>
    <row r="88" spans="1:9" x14ac:dyDescent="0.25">
      <c r="A88" s="6">
        <v>1957</v>
      </c>
      <c r="B88" s="5">
        <f t="shared" ref="B88:I88" si="8">IF(B10&lt;&gt;"",B10*1000000*0.384647/1000,"")</f>
        <v>6523.61312</v>
      </c>
      <c r="C88" s="5">
        <f t="shared" si="8"/>
        <v>6577.4637000000002</v>
      </c>
      <c r="D88" s="5">
        <f t="shared" si="8"/>
        <v>0</v>
      </c>
      <c r="E88" s="5" t="str">
        <f t="shared" si="8"/>
        <v/>
      </c>
      <c r="F88" s="5" t="str">
        <f t="shared" si="8"/>
        <v/>
      </c>
      <c r="G88" s="5" t="str">
        <f t="shared" si="8"/>
        <v/>
      </c>
      <c r="H88" s="5" t="str">
        <f t="shared" si="8"/>
        <v/>
      </c>
      <c r="I88" s="5" t="str">
        <f t="shared" si="8"/>
        <v/>
      </c>
    </row>
    <row r="89" spans="1:9" x14ac:dyDescent="0.25">
      <c r="A89" s="6">
        <v>1958</v>
      </c>
      <c r="B89" s="5">
        <f t="shared" ref="B89:I89" si="9">IF(B11&lt;&gt;"",B11*1000000*0.384647/1000,"")</f>
        <v>9570.0173600000016</v>
      </c>
      <c r="C89" s="5">
        <f t="shared" si="9"/>
        <v>12424.098099999999</v>
      </c>
      <c r="D89" s="5">
        <f t="shared" si="9"/>
        <v>0</v>
      </c>
      <c r="E89" s="5" t="str">
        <f t="shared" si="9"/>
        <v/>
      </c>
      <c r="F89" s="5" t="str">
        <f t="shared" si="9"/>
        <v/>
      </c>
      <c r="G89" s="5" t="str">
        <f t="shared" si="9"/>
        <v/>
      </c>
      <c r="H89" s="5" t="str">
        <f t="shared" si="9"/>
        <v/>
      </c>
      <c r="I89" s="5" t="str">
        <f t="shared" si="9"/>
        <v/>
      </c>
    </row>
    <row r="90" spans="1:9" x14ac:dyDescent="0.25">
      <c r="A90" s="6">
        <v>1959</v>
      </c>
      <c r="B90" s="5">
        <f t="shared" ref="B90:I90" si="10">IF(B12&lt;&gt;"",B12*1000000*0.384647/1000,"")</f>
        <v>12493.334559999999</v>
      </c>
      <c r="C90" s="5">
        <f t="shared" si="10"/>
        <v>13962.686100000001</v>
      </c>
      <c r="D90" s="5">
        <f t="shared" si="10"/>
        <v>0</v>
      </c>
      <c r="E90" s="5" t="str">
        <f t="shared" si="10"/>
        <v/>
      </c>
      <c r="F90" s="5" t="str">
        <f t="shared" si="10"/>
        <v/>
      </c>
      <c r="G90" s="5" t="str">
        <f t="shared" si="10"/>
        <v/>
      </c>
      <c r="H90" s="5" t="str">
        <f t="shared" si="10"/>
        <v/>
      </c>
      <c r="I90" s="5" t="str">
        <f t="shared" si="10"/>
        <v/>
      </c>
    </row>
    <row r="91" spans="1:9" x14ac:dyDescent="0.25">
      <c r="A91" s="6">
        <v>1960</v>
      </c>
      <c r="B91" s="5">
        <f t="shared" ref="B91:I91" si="11">IF(B13&lt;&gt;"",B13*1000000*0.384647/1000,"")</f>
        <v>13570.346160000001</v>
      </c>
      <c r="C91" s="5">
        <f t="shared" si="11"/>
        <v>13847.291999999999</v>
      </c>
      <c r="D91" s="5">
        <f t="shared" si="11"/>
        <v>0</v>
      </c>
      <c r="E91" s="5" t="str">
        <f t="shared" si="11"/>
        <v/>
      </c>
      <c r="F91" s="5" t="str">
        <f t="shared" si="11"/>
        <v/>
      </c>
      <c r="G91" s="5" t="str">
        <f t="shared" si="11"/>
        <v/>
      </c>
      <c r="H91" s="5" t="str">
        <f t="shared" si="11"/>
        <v/>
      </c>
      <c r="I91" s="5" t="str">
        <f t="shared" si="11"/>
        <v/>
      </c>
    </row>
    <row r="92" spans="1:9" x14ac:dyDescent="0.25">
      <c r="A92" s="6">
        <v>1961</v>
      </c>
      <c r="B92" s="5">
        <f t="shared" ref="B92:I92" si="12">IF(B14&lt;&gt;"",B14*1000000*0.384647/1000,"")</f>
        <v>13347.250900000001</v>
      </c>
      <c r="C92" s="5">
        <f t="shared" si="12"/>
        <v>11154.763000000001</v>
      </c>
      <c r="D92" s="5">
        <f t="shared" si="12"/>
        <v>0</v>
      </c>
      <c r="E92" s="5" t="str">
        <f t="shared" si="12"/>
        <v/>
      </c>
      <c r="F92" s="5" t="str">
        <f t="shared" si="12"/>
        <v/>
      </c>
      <c r="G92" s="5" t="str">
        <f t="shared" si="12"/>
        <v/>
      </c>
      <c r="H92" s="5" t="str">
        <f t="shared" si="12"/>
        <v/>
      </c>
      <c r="I92" s="5" t="str">
        <f t="shared" si="12"/>
        <v/>
      </c>
    </row>
    <row r="93" spans="1:9" x14ac:dyDescent="0.25">
      <c r="A93" s="6">
        <v>1962</v>
      </c>
      <c r="B93" s="5">
        <f t="shared" ref="B93:I93" si="13">IF(B15&lt;&gt;"",B15*1000000*0.384647/1000,"")</f>
        <v>13085.690940000002</v>
      </c>
      <c r="C93" s="5">
        <f t="shared" si="13"/>
        <v>9308.4574000000011</v>
      </c>
      <c r="D93" s="5">
        <f t="shared" si="13"/>
        <v>0</v>
      </c>
      <c r="E93" s="5" t="str">
        <f t="shared" si="13"/>
        <v/>
      </c>
      <c r="F93" s="5" t="str">
        <f t="shared" si="13"/>
        <v/>
      </c>
      <c r="G93" s="5" t="str">
        <f t="shared" si="13"/>
        <v/>
      </c>
      <c r="H93" s="5" t="str">
        <f t="shared" si="13"/>
        <v/>
      </c>
      <c r="I93" s="5" t="str">
        <f t="shared" si="13"/>
        <v/>
      </c>
    </row>
    <row r="94" spans="1:9" x14ac:dyDescent="0.25">
      <c r="A94" s="6">
        <v>1963</v>
      </c>
      <c r="B94" s="5">
        <f t="shared" ref="B94:I94" si="14">IF(B16&lt;&gt;"",B16*1000000*0.384647/1000,"")</f>
        <v>10939.36068</v>
      </c>
      <c r="C94" s="5">
        <f t="shared" si="14"/>
        <v>8616.0928000000004</v>
      </c>
      <c r="D94" s="5">
        <f t="shared" si="14"/>
        <v>0</v>
      </c>
      <c r="E94" s="5" t="str">
        <f t="shared" si="14"/>
        <v/>
      </c>
      <c r="F94" s="5" t="str">
        <f t="shared" si="14"/>
        <v/>
      </c>
      <c r="G94" s="5" t="str">
        <f t="shared" si="14"/>
        <v/>
      </c>
      <c r="H94" s="5" t="str">
        <f t="shared" si="14"/>
        <v/>
      </c>
      <c r="I94" s="5" t="str">
        <f t="shared" si="14"/>
        <v/>
      </c>
    </row>
    <row r="95" spans="1:9" x14ac:dyDescent="0.25">
      <c r="A95" s="6">
        <v>1964</v>
      </c>
      <c r="B95" s="5">
        <f t="shared" ref="B95:I95" si="15">IF(B17&lt;&gt;"",B17*1000000*0.384647/1000,"")</f>
        <v>9116.1339000000007</v>
      </c>
      <c r="C95" s="5">
        <f t="shared" si="15"/>
        <v>4654.2287000000006</v>
      </c>
      <c r="D95" s="5">
        <f t="shared" si="15"/>
        <v>0</v>
      </c>
      <c r="E95" s="5" t="str">
        <f t="shared" si="15"/>
        <v/>
      </c>
      <c r="F95" s="5" t="str">
        <f t="shared" si="15"/>
        <v/>
      </c>
      <c r="G95" s="5" t="str">
        <f t="shared" si="15"/>
        <v/>
      </c>
      <c r="H95" s="5" t="str">
        <f t="shared" si="15"/>
        <v/>
      </c>
      <c r="I95" s="5" t="str">
        <f t="shared" si="15"/>
        <v/>
      </c>
    </row>
    <row r="96" spans="1:9" x14ac:dyDescent="0.25">
      <c r="A96" s="6">
        <v>1965</v>
      </c>
      <c r="B96" s="5">
        <f t="shared" ref="B96:I96" si="16">IF(B18&lt;&gt;"",B18*1000000*0.384647/1000,"")</f>
        <v>8031.4293600000001</v>
      </c>
      <c r="C96" s="5">
        <f t="shared" si="16"/>
        <v>3077.1759999999999</v>
      </c>
      <c r="D96" s="5">
        <f t="shared" si="16"/>
        <v>0</v>
      </c>
      <c r="E96" s="5" t="str">
        <f t="shared" si="16"/>
        <v/>
      </c>
      <c r="F96" s="5" t="str">
        <f t="shared" si="16"/>
        <v/>
      </c>
      <c r="G96" s="5" t="str">
        <f t="shared" si="16"/>
        <v/>
      </c>
      <c r="H96" s="5" t="str">
        <f t="shared" si="16"/>
        <v/>
      </c>
      <c r="I96" s="5" t="str">
        <f t="shared" si="16"/>
        <v/>
      </c>
    </row>
    <row r="97" spans="1:9" x14ac:dyDescent="0.25">
      <c r="A97" s="6">
        <v>1966</v>
      </c>
      <c r="B97" s="5">
        <f t="shared" ref="B97:I97" si="17">IF(B19&lt;&gt;"",B19*1000000*0.384647/1000,"")</f>
        <v>8146.8234599999996</v>
      </c>
      <c r="C97" s="5">
        <f t="shared" si="17"/>
        <v>1769.3762000000002</v>
      </c>
      <c r="D97" s="5">
        <f t="shared" si="17"/>
        <v>307.71760000000006</v>
      </c>
      <c r="E97" s="5" t="str">
        <f t="shared" si="17"/>
        <v/>
      </c>
      <c r="F97" s="5" t="str">
        <f t="shared" si="17"/>
        <v/>
      </c>
      <c r="G97" s="5" t="str">
        <f t="shared" si="17"/>
        <v/>
      </c>
      <c r="H97" s="5" t="str">
        <f t="shared" si="17"/>
        <v/>
      </c>
      <c r="I97" s="5" t="str">
        <f t="shared" si="17"/>
        <v/>
      </c>
    </row>
    <row r="98" spans="1:9" x14ac:dyDescent="0.25">
      <c r="A98" s="6">
        <v>1967</v>
      </c>
      <c r="B98" s="5">
        <f t="shared" ref="B98:I98" si="18">IF(B20&lt;&gt;"",B20*1000000*0.384647/1000,"")</f>
        <v>8658.4039700000012</v>
      </c>
      <c r="C98" s="5">
        <f t="shared" si="18"/>
        <v>0</v>
      </c>
      <c r="D98" s="5">
        <f t="shared" si="18"/>
        <v>538.50580000000002</v>
      </c>
      <c r="E98" s="5" t="str">
        <f t="shared" si="18"/>
        <v/>
      </c>
      <c r="F98" s="5" t="str">
        <f t="shared" si="18"/>
        <v/>
      </c>
      <c r="G98" s="5" t="str">
        <f t="shared" si="18"/>
        <v/>
      </c>
      <c r="H98" s="5" t="str">
        <f t="shared" si="18"/>
        <v/>
      </c>
      <c r="I98" s="5" t="str">
        <f t="shared" si="18"/>
        <v/>
      </c>
    </row>
    <row r="99" spans="1:9" x14ac:dyDescent="0.25">
      <c r="A99" s="6">
        <v>1968</v>
      </c>
      <c r="B99" s="5">
        <f t="shared" ref="B99:I99" si="19">IF(B21&lt;&gt;"",B21*1000000*0.384647/1000,"")</f>
        <v>9516.1667800000014</v>
      </c>
      <c r="C99" s="5">
        <f t="shared" si="19"/>
        <v>0</v>
      </c>
      <c r="D99" s="5">
        <f t="shared" si="19"/>
        <v>615.43520000000012</v>
      </c>
      <c r="E99" s="5" t="str">
        <f t="shared" si="19"/>
        <v/>
      </c>
      <c r="F99" s="5" t="str">
        <f t="shared" si="19"/>
        <v/>
      </c>
      <c r="G99" s="5" t="str">
        <f t="shared" si="19"/>
        <v/>
      </c>
      <c r="H99" s="5" t="str">
        <f t="shared" si="19"/>
        <v/>
      </c>
      <c r="I99" s="5" t="str">
        <f t="shared" si="19"/>
        <v/>
      </c>
    </row>
    <row r="100" spans="1:9" x14ac:dyDescent="0.25">
      <c r="A100" s="6">
        <v>1969</v>
      </c>
      <c r="B100" s="5">
        <f t="shared" ref="B100:I100" si="20">IF(B22&lt;&gt;"",B22*1000000*0.384647/1000,"")</f>
        <v>8931.5033399999993</v>
      </c>
      <c r="C100" s="5">
        <f t="shared" si="20"/>
        <v>0</v>
      </c>
      <c r="D100" s="5">
        <f t="shared" si="20"/>
        <v>384.64699999999999</v>
      </c>
      <c r="E100" s="5" t="str">
        <f t="shared" si="20"/>
        <v/>
      </c>
      <c r="F100" s="5" t="str">
        <f t="shared" si="20"/>
        <v/>
      </c>
      <c r="G100" s="5" t="str">
        <f t="shared" si="20"/>
        <v/>
      </c>
      <c r="H100" s="5" t="str">
        <f t="shared" si="20"/>
        <v/>
      </c>
      <c r="I100" s="5" t="str">
        <f t="shared" si="20"/>
        <v/>
      </c>
    </row>
    <row r="101" spans="1:9" x14ac:dyDescent="0.25">
      <c r="A101" s="6">
        <v>1970</v>
      </c>
      <c r="B101" s="5">
        <f t="shared" ref="B101:I101" si="21">IF(B23&lt;&gt;"",B23*1000000*0.384647/1000,"")</f>
        <v>9927.7390699999996</v>
      </c>
      <c r="C101" s="5">
        <f t="shared" si="21"/>
        <v>0</v>
      </c>
      <c r="D101" s="5">
        <f t="shared" si="21"/>
        <v>1615.5174000000002</v>
      </c>
      <c r="E101" s="5" t="str">
        <f t="shared" si="21"/>
        <v/>
      </c>
      <c r="F101" s="5" t="str">
        <f t="shared" si="21"/>
        <v/>
      </c>
      <c r="G101" s="5" t="str">
        <f t="shared" si="21"/>
        <v/>
      </c>
      <c r="H101" s="5" t="str">
        <f t="shared" si="21"/>
        <v/>
      </c>
      <c r="I101" s="5" t="str">
        <f t="shared" si="21"/>
        <v/>
      </c>
    </row>
    <row r="102" spans="1:9" x14ac:dyDescent="0.25">
      <c r="A102" s="6">
        <v>1971</v>
      </c>
      <c r="B102" s="5">
        <f t="shared" ref="B102:I102" si="22">IF(B24&lt;&gt;"",B24*1000000*0.384647/1000,"")</f>
        <v>9443.0838499999991</v>
      </c>
      <c r="C102" s="5">
        <f t="shared" si="22"/>
        <v>0</v>
      </c>
      <c r="D102" s="5">
        <f t="shared" si="22"/>
        <v>153.85880000000003</v>
      </c>
      <c r="E102" s="5" t="str">
        <f t="shared" si="22"/>
        <v/>
      </c>
      <c r="F102" s="5" t="str">
        <f t="shared" si="22"/>
        <v/>
      </c>
      <c r="G102" s="5" t="str">
        <f t="shared" si="22"/>
        <v/>
      </c>
      <c r="H102" s="5" t="str">
        <f t="shared" si="22"/>
        <v/>
      </c>
      <c r="I102" s="5" t="str">
        <f t="shared" si="22"/>
        <v/>
      </c>
    </row>
    <row r="103" spans="1:9" x14ac:dyDescent="0.25">
      <c r="A103" s="6">
        <v>1972</v>
      </c>
      <c r="B103" s="5">
        <f t="shared" ref="B103:I103" si="23">IF(B25&lt;&gt;"",B25*1000000*0.384647/1000,"")</f>
        <v>9923.8925999999992</v>
      </c>
      <c r="C103" s="5">
        <f t="shared" si="23"/>
        <v>0</v>
      </c>
      <c r="D103" s="5">
        <f t="shared" si="23"/>
        <v>76.929400000000015</v>
      </c>
      <c r="E103" s="5" t="str">
        <f t="shared" si="23"/>
        <v/>
      </c>
      <c r="F103" s="5" t="str">
        <f t="shared" si="23"/>
        <v/>
      </c>
      <c r="G103" s="5" t="str">
        <f t="shared" si="23"/>
        <v/>
      </c>
      <c r="H103" s="5" t="str">
        <f t="shared" si="23"/>
        <v/>
      </c>
      <c r="I103" s="5" t="str">
        <f t="shared" si="23"/>
        <v/>
      </c>
    </row>
    <row r="104" spans="1:9" x14ac:dyDescent="0.25">
      <c r="A104" s="6">
        <v>1973</v>
      </c>
      <c r="B104" s="5">
        <f t="shared" ref="B104:I104" si="24">IF(B26&lt;&gt;"",B26*1000000*0.384647/1000,"")</f>
        <v>10181.606089999999</v>
      </c>
      <c r="C104" s="5">
        <f t="shared" si="24"/>
        <v>0</v>
      </c>
      <c r="D104" s="5">
        <f t="shared" si="24"/>
        <v>461.57640000000004</v>
      </c>
      <c r="E104" s="5" t="str">
        <f t="shared" si="24"/>
        <v/>
      </c>
      <c r="F104" s="5" t="str">
        <f t="shared" si="24"/>
        <v/>
      </c>
      <c r="G104" s="5" t="str">
        <f t="shared" si="24"/>
        <v/>
      </c>
      <c r="H104" s="5" t="str">
        <f t="shared" si="24"/>
        <v/>
      </c>
      <c r="I104" s="5" t="str">
        <f t="shared" si="24"/>
        <v/>
      </c>
    </row>
    <row r="105" spans="1:9" x14ac:dyDescent="0.25">
      <c r="A105" s="6">
        <v>1974</v>
      </c>
      <c r="B105" s="5">
        <f t="shared" ref="B105:I105" si="25">IF(B27&lt;&gt;"",B27*1000000*0.384647/1000,"")</f>
        <v>8869.95982</v>
      </c>
      <c r="C105" s="5">
        <f t="shared" si="25"/>
        <v>0</v>
      </c>
      <c r="D105" s="5">
        <f t="shared" si="25"/>
        <v>1153.941</v>
      </c>
      <c r="E105" s="5" t="str">
        <f t="shared" si="25"/>
        <v/>
      </c>
      <c r="F105" s="5" t="str">
        <f t="shared" si="25"/>
        <v/>
      </c>
      <c r="G105" s="5" t="str">
        <f t="shared" si="25"/>
        <v/>
      </c>
      <c r="H105" s="5" t="str">
        <f t="shared" si="25"/>
        <v/>
      </c>
      <c r="I105" s="5" t="str">
        <f t="shared" si="25"/>
        <v/>
      </c>
    </row>
    <row r="106" spans="1:9" x14ac:dyDescent="0.25">
      <c r="A106" s="6">
        <v>1975</v>
      </c>
      <c r="B106" s="5">
        <f t="shared" ref="B106:I106" si="26">IF(B28&lt;&gt;"",B28*1000000*0.384647/1000,"")</f>
        <v>8923.8104000000003</v>
      </c>
      <c r="C106" s="5">
        <f t="shared" si="26"/>
        <v>538.50580000000002</v>
      </c>
      <c r="D106" s="5">
        <f t="shared" si="26"/>
        <v>384.64699999999999</v>
      </c>
      <c r="E106" s="5" t="str">
        <f t="shared" si="26"/>
        <v/>
      </c>
      <c r="F106" s="5" t="str">
        <f t="shared" si="26"/>
        <v/>
      </c>
      <c r="G106" s="5" t="str">
        <f t="shared" si="26"/>
        <v/>
      </c>
      <c r="H106" s="5" t="str">
        <f t="shared" si="26"/>
        <v/>
      </c>
      <c r="I106" s="5" t="str">
        <f t="shared" si="26"/>
        <v/>
      </c>
    </row>
    <row r="107" spans="1:9" x14ac:dyDescent="0.25">
      <c r="A107" s="6">
        <v>1976</v>
      </c>
      <c r="B107" s="5">
        <f t="shared" ref="B107:I107" si="27">IF(B29&lt;&gt;"",B29*1000000*0.384647/1000,"")</f>
        <v>9804.6520300000011</v>
      </c>
      <c r="C107" s="5">
        <f t="shared" si="27"/>
        <v>1384.7292</v>
      </c>
      <c r="D107" s="5">
        <f t="shared" si="27"/>
        <v>461.57640000000004</v>
      </c>
      <c r="E107" s="5" t="str">
        <f t="shared" si="27"/>
        <v/>
      </c>
      <c r="F107" s="5" t="str">
        <f t="shared" si="27"/>
        <v/>
      </c>
      <c r="G107" s="5" t="str">
        <f t="shared" si="27"/>
        <v/>
      </c>
      <c r="H107" s="5" t="str">
        <f t="shared" si="27"/>
        <v/>
      </c>
      <c r="I107" s="5" t="str">
        <f t="shared" si="27"/>
        <v/>
      </c>
    </row>
    <row r="108" spans="1:9" x14ac:dyDescent="0.25">
      <c r="A108" s="6">
        <v>1977</v>
      </c>
      <c r="B108" s="5">
        <f t="shared" ref="B108:I108" si="28">IF(B30&lt;&gt;"",B30*1000000*0.384647/1000,"")</f>
        <v>11493.25236</v>
      </c>
      <c r="C108" s="5">
        <f t="shared" si="28"/>
        <v>2154.0232000000001</v>
      </c>
      <c r="D108" s="5">
        <f t="shared" si="28"/>
        <v>1538.588</v>
      </c>
      <c r="E108" s="5" t="str">
        <f t="shared" si="28"/>
        <v/>
      </c>
      <c r="F108" s="5" t="str">
        <f t="shared" si="28"/>
        <v/>
      </c>
      <c r="G108" s="5" t="str">
        <f t="shared" si="28"/>
        <v/>
      </c>
      <c r="H108" s="5" t="str">
        <f t="shared" si="28"/>
        <v/>
      </c>
      <c r="I108" s="5" t="str">
        <f t="shared" si="28"/>
        <v/>
      </c>
    </row>
    <row r="109" spans="1:9" x14ac:dyDescent="0.25">
      <c r="A109" s="6">
        <v>1978</v>
      </c>
      <c r="B109" s="5">
        <f t="shared" ref="B109:I109" si="29">IF(B31&lt;&gt;"",B31*1000000*0.384647/1000,"")</f>
        <v>14220.399589999999</v>
      </c>
      <c r="C109" s="5">
        <f t="shared" si="29"/>
        <v>2000.1644000000001</v>
      </c>
      <c r="D109" s="5">
        <f t="shared" si="29"/>
        <v>2615.5996</v>
      </c>
      <c r="E109" s="5" t="str">
        <f t="shared" si="29"/>
        <v/>
      </c>
      <c r="F109" s="5" t="str">
        <f t="shared" si="29"/>
        <v/>
      </c>
      <c r="G109" s="5" t="str">
        <f t="shared" si="29"/>
        <v/>
      </c>
      <c r="H109" s="5" t="str">
        <f t="shared" si="29"/>
        <v/>
      </c>
      <c r="I109" s="5" t="str">
        <f t="shared" si="29"/>
        <v/>
      </c>
    </row>
    <row r="110" spans="1:9" x14ac:dyDescent="0.25">
      <c r="A110" s="6">
        <v>1979</v>
      </c>
      <c r="B110" s="5">
        <f t="shared" ref="B110:I110" si="30">IF(B32&lt;&gt;"",B32*1000000*0.384647/1000,"")</f>
        <v>14412.72309</v>
      </c>
      <c r="C110" s="5">
        <f t="shared" si="30"/>
        <v>1153.941</v>
      </c>
      <c r="D110" s="5">
        <f t="shared" si="30"/>
        <v>2384.8114</v>
      </c>
      <c r="E110" s="5" t="str">
        <f t="shared" si="30"/>
        <v/>
      </c>
      <c r="F110" s="5" t="str">
        <f t="shared" si="30"/>
        <v/>
      </c>
      <c r="G110" s="5" t="str">
        <f t="shared" si="30"/>
        <v/>
      </c>
      <c r="H110" s="5" t="str">
        <f t="shared" si="30"/>
        <v/>
      </c>
      <c r="I110" s="5" t="str">
        <f t="shared" si="30"/>
        <v/>
      </c>
    </row>
    <row r="111" spans="1:9" x14ac:dyDescent="0.25">
      <c r="A111" s="6">
        <v>1980</v>
      </c>
      <c r="B111" s="5">
        <f t="shared" ref="B111:I111" si="31">IF(B33&lt;&gt;"",B33*1000000*0.384647/1000,"")</f>
        <v>16809.073900000003</v>
      </c>
      <c r="C111" s="5">
        <f t="shared" si="31"/>
        <v>1384.7292</v>
      </c>
      <c r="D111" s="5">
        <f t="shared" si="31"/>
        <v>2230.9526000000001</v>
      </c>
      <c r="E111" s="5" t="str">
        <f t="shared" si="31"/>
        <v/>
      </c>
      <c r="F111" s="5" t="str">
        <f t="shared" si="31"/>
        <v/>
      </c>
      <c r="G111" s="5" t="str">
        <f t="shared" si="31"/>
        <v/>
      </c>
      <c r="H111" s="5" t="str">
        <f t="shared" si="31"/>
        <v/>
      </c>
      <c r="I111" s="5" t="str">
        <f t="shared" si="31"/>
        <v/>
      </c>
    </row>
    <row r="112" spans="1:9" x14ac:dyDescent="0.25">
      <c r="A112" s="6">
        <v>1981</v>
      </c>
      <c r="B112" s="5">
        <f t="shared" ref="B112:I112" si="32">IF(B34&lt;&gt;"",B34*1000000*0.384647/1000,"")</f>
        <v>14797.37009</v>
      </c>
      <c r="C112" s="5">
        <f t="shared" si="32"/>
        <v>2538.6702</v>
      </c>
      <c r="D112" s="5">
        <f t="shared" si="32"/>
        <v>1692.4467999999999</v>
      </c>
      <c r="E112" s="5">
        <f t="shared" si="32"/>
        <v>12539.492200000001</v>
      </c>
      <c r="F112" s="5" t="str">
        <f t="shared" si="32"/>
        <v/>
      </c>
      <c r="G112" s="5" t="str">
        <f t="shared" si="32"/>
        <v/>
      </c>
      <c r="H112" s="5" t="str">
        <f t="shared" si="32"/>
        <v/>
      </c>
      <c r="I112" s="5">
        <f t="shared" si="32"/>
        <v>61235.802400000008</v>
      </c>
    </row>
    <row r="113" spans="1:9" x14ac:dyDescent="0.25">
      <c r="A113" s="6">
        <v>1982</v>
      </c>
      <c r="B113" s="5">
        <f t="shared" ref="B113:I113" si="33">IF(B35&lt;&gt;"",B35*1000000*0.384647/1000,"")</f>
        <v>10335.464890000001</v>
      </c>
      <c r="C113" s="5">
        <f t="shared" si="33"/>
        <v>6577.4637000000002</v>
      </c>
      <c r="D113" s="5">
        <f t="shared" si="33"/>
        <v>2384.8114</v>
      </c>
      <c r="E113" s="5">
        <f t="shared" si="33"/>
        <v>10423.933700000001</v>
      </c>
      <c r="F113" s="5" t="str">
        <f t="shared" si="33"/>
        <v/>
      </c>
      <c r="G113" s="5" t="str">
        <f t="shared" si="33"/>
        <v/>
      </c>
      <c r="H113" s="5" t="str">
        <f t="shared" si="33"/>
        <v/>
      </c>
      <c r="I113" s="5">
        <f t="shared" si="33"/>
        <v>67236.295600000012</v>
      </c>
    </row>
    <row r="114" spans="1:9" x14ac:dyDescent="0.25">
      <c r="A114" s="6">
        <v>1983</v>
      </c>
      <c r="B114" s="5">
        <f t="shared" ref="B114:I114" si="34">IF(B36&lt;&gt;"",B36*1000000*0.384647/1000,"")</f>
        <v>8139.1305200000006</v>
      </c>
      <c r="C114" s="5">
        <f t="shared" si="34"/>
        <v>3154.1053999999999</v>
      </c>
      <c r="D114" s="5">
        <f t="shared" si="34"/>
        <v>1269.3351</v>
      </c>
      <c r="E114" s="5">
        <f t="shared" si="34"/>
        <v>9308.4574000000011</v>
      </c>
      <c r="F114" s="5" t="str">
        <f t="shared" si="34"/>
        <v/>
      </c>
      <c r="G114" s="5" t="str">
        <f t="shared" si="34"/>
        <v/>
      </c>
      <c r="H114" s="5" t="str">
        <f t="shared" si="34"/>
        <v/>
      </c>
      <c r="I114" s="5">
        <f t="shared" si="34"/>
        <v>73775.294600000008</v>
      </c>
    </row>
    <row r="115" spans="1:9" x14ac:dyDescent="0.25">
      <c r="A115" s="6">
        <v>1984</v>
      </c>
      <c r="B115" s="5">
        <f t="shared" ref="B115:I115" si="35">IF(B37&lt;&gt;"",B37*1000000*0.384647/1000,"")</f>
        <v>5723.5473600000005</v>
      </c>
      <c r="C115" s="5">
        <f t="shared" si="35"/>
        <v>4808.0874999999996</v>
      </c>
      <c r="D115" s="5">
        <f t="shared" si="35"/>
        <v>846.22339999999997</v>
      </c>
      <c r="E115" s="5">
        <f t="shared" si="35"/>
        <v>8654.5575000000008</v>
      </c>
      <c r="F115" s="5" t="str">
        <f t="shared" si="35"/>
        <v/>
      </c>
      <c r="G115" s="5">
        <f t="shared" si="35"/>
        <v>9616.1749999999993</v>
      </c>
      <c r="H115" s="5">
        <f t="shared" si="35"/>
        <v>61620.449400000005</v>
      </c>
      <c r="I115" s="5">
        <f t="shared" si="35"/>
        <v>71236.624400000001</v>
      </c>
    </row>
    <row r="116" spans="1:9" x14ac:dyDescent="0.25">
      <c r="A116" s="6">
        <v>1985</v>
      </c>
      <c r="B116" s="5">
        <f t="shared" ref="B116:I116" si="36">IF(B38&lt;&gt;"",B38*1000000*0.384647/1000,"")</f>
        <v>4350.3575700000001</v>
      </c>
      <c r="C116" s="5">
        <f t="shared" si="36"/>
        <v>4500.3699000000006</v>
      </c>
      <c r="D116" s="5">
        <f t="shared" si="36"/>
        <v>2038.6291000000001</v>
      </c>
      <c r="E116" s="5">
        <f t="shared" si="36"/>
        <v>8346.8399000000009</v>
      </c>
      <c r="F116" s="5" t="str">
        <f t="shared" si="36"/>
        <v/>
      </c>
      <c r="G116" s="5">
        <f t="shared" si="36"/>
        <v>9116.1339000000007</v>
      </c>
      <c r="H116" s="5">
        <f t="shared" si="36"/>
        <v>58927.920400000003</v>
      </c>
      <c r="I116" s="5">
        <f t="shared" si="36"/>
        <v>68044.054300000003</v>
      </c>
    </row>
    <row r="117" spans="1:9" x14ac:dyDescent="0.25">
      <c r="A117" s="6">
        <v>1986</v>
      </c>
      <c r="B117" s="5">
        <f t="shared" ref="B117:I117" si="37">IF(B39&lt;&gt;"",B39*1000000*0.384647/1000,"")</f>
        <v>5196.5809700000009</v>
      </c>
      <c r="C117" s="5">
        <f t="shared" si="37"/>
        <v>5192.7344999999996</v>
      </c>
      <c r="D117" s="5">
        <f t="shared" si="37"/>
        <v>615.43520000000012</v>
      </c>
      <c r="E117" s="5">
        <f t="shared" si="37"/>
        <v>7269.828300000001</v>
      </c>
      <c r="F117" s="5" t="str">
        <f t="shared" si="37"/>
        <v/>
      </c>
      <c r="G117" s="5">
        <f t="shared" si="37"/>
        <v>10385.468999999999</v>
      </c>
      <c r="H117" s="5">
        <f t="shared" si="37"/>
        <v>55427.632700000002</v>
      </c>
      <c r="I117" s="5">
        <f t="shared" si="37"/>
        <v>65813.101699999999</v>
      </c>
    </row>
    <row r="118" spans="1:9" x14ac:dyDescent="0.25">
      <c r="A118" s="6">
        <v>1987</v>
      </c>
      <c r="B118" s="5">
        <f t="shared" ref="B118:I118" si="38">IF(B40&lt;&gt;"",B40*1000000*0.384647/1000,"")</f>
        <v>4996.5645300000006</v>
      </c>
      <c r="C118" s="5">
        <f t="shared" si="38"/>
        <v>5808.1697000000004</v>
      </c>
      <c r="D118" s="5">
        <f t="shared" si="38"/>
        <v>384.64699999999999</v>
      </c>
      <c r="E118" s="5">
        <f t="shared" si="38"/>
        <v>8000.6576000000005</v>
      </c>
      <c r="F118" s="5" t="str">
        <f t="shared" si="38"/>
        <v/>
      </c>
      <c r="G118" s="5">
        <f t="shared" si="38"/>
        <v>9770.0338000000011</v>
      </c>
      <c r="H118" s="5">
        <f t="shared" si="38"/>
        <v>53004.356599999999</v>
      </c>
      <c r="I118" s="5">
        <f t="shared" si="38"/>
        <v>62774.390400000004</v>
      </c>
    </row>
    <row r="119" spans="1:9" x14ac:dyDescent="0.25">
      <c r="A119" s="6">
        <v>1988</v>
      </c>
      <c r="B119" s="5">
        <f t="shared" ref="B119:I119" si="39">IF(B41&lt;&gt;"",B41*1000000*0.384647/1000,"")</f>
        <v>5050.4151099999999</v>
      </c>
      <c r="C119" s="5">
        <f t="shared" si="39"/>
        <v>6077.4226000000008</v>
      </c>
      <c r="D119" s="5">
        <f t="shared" si="39"/>
        <v>1269.3351</v>
      </c>
      <c r="E119" s="5">
        <f t="shared" si="39"/>
        <v>6769.7871999999998</v>
      </c>
      <c r="F119" s="5" t="str">
        <f t="shared" si="39"/>
        <v/>
      </c>
      <c r="G119" s="5">
        <f t="shared" si="39"/>
        <v>7423.687100000001</v>
      </c>
      <c r="H119" s="5">
        <f t="shared" si="39"/>
        <v>48273.198499999999</v>
      </c>
      <c r="I119" s="5">
        <f t="shared" si="39"/>
        <v>55696.885600000001</v>
      </c>
    </row>
    <row r="120" spans="1:9" x14ac:dyDescent="0.25">
      <c r="A120" s="6">
        <v>1989</v>
      </c>
      <c r="B120" s="5">
        <f t="shared" ref="B120:I120" si="40">IF(B42&lt;&gt;"",B42*1000000*0.384647/1000,"")</f>
        <v>5323.5144800000007</v>
      </c>
      <c r="C120" s="5">
        <f t="shared" si="40"/>
        <v>5038.8757000000005</v>
      </c>
      <c r="D120" s="5">
        <f t="shared" si="40"/>
        <v>807.75870000000009</v>
      </c>
      <c r="E120" s="5">
        <f t="shared" si="40"/>
        <v>7077.5048000000006</v>
      </c>
      <c r="F120" s="5" t="str">
        <f t="shared" si="40"/>
        <v/>
      </c>
      <c r="G120" s="5">
        <f t="shared" si="40"/>
        <v>8539.1634000000013</v>
      </c>
      <c r="H120" s="5">
        <f t="shared" si="40"/>
        <v>44542.122600000002</v>
      </c>
      <c r="I120" s="5">
        <f t="shared" si="40"/>
        <v>53119.750700000004</v>
      </c>
    </row>
    <row r="121" spans="1:9" x14ac:dyDescent="0.25">
      <c r="A121" s="6">
        <v>1990</v>
      </c>
      <c r="B121" s="5">
        <f t="shared" ref="B121:I121" si="41">IF(B43&lt;&gt;"",B43*1000000*0.384647/1000,"")</f>
        <v>3419.5118299999999</v>
      </c>
      <c r="C121" s="5">
        <f t="shared" si="41"/>
        <v>9116.1339000000007</v>
      </c>
      <c r="D121" s="5">
        <f t="shared" si="41"/>
        <v>769.29399999999998</v>
      </c>
      <c r="E121" s="5">
        <f t="shared" si="41"/>
        <v>7885.2635</v>
      </c>
      <c r="F121" s="5" t="str">
        <f t="shared" si="41"/>
        <v/>
      </c>
      <c r="G121" s="5">
        <f t="shared" si="41"/>
        <v>10154.6808</v>
      </c>
      <c r="H121" s="5">
        <f t="shared" si="41"/>
        <v>39503.246899999998</v>
      </c>
      <c r="I121" s="5">
        <f t="shared" si="41"/>
        <v>49657.9277</v>
      </c>
    </row>
    <row r="122" spans="1:9" x14ac:dyDescent="0.25">
      <c r="A122" s="6">
        <v>1991</v>
      </c>
      <c r="B122" s="5">
        <f t="shared" ref="B122:I122" si="42">IF(B44&lt;&gt;"",B44*1000000*0.384647/1000,"")</f>
        <v>3057.9436499999997</v>
      </c>
      <c r="C122" s="5">
        <f t="shared" si="42"/>
        <v>6269.7461000000003</v>
      </c>
      <c r="D122" s="5">
        <f t="shared" si="42"/>
        <v>1346.2645</v>
      </c>
      <c r="E122" s="5">
        <f t="shared" si="42"/>
        <v>10308.5396</v>
      </c>
      <c r="F122" s="5">
        <f t="shared" si="42"/>
        <v>13308.7862</v>
      </c>
      <c r="G122" s="5">
        <f t="shared" si="42"/>
        <v>7962.1929</v>
      </c>
      <c r="H122" s="5">
        <f t="shared" si="42"/>
        <v>37695.406000000003</v>
      </c>
      <c r="I122" s="5">
        <f t="shared" si="42"/>
        <v>45657.598899999997</v>
      </c>
    </row>
    <row r="123" spans="1:9" x14ac:dyDescent="0.25">
      <c r="A123" s="6">
        <v>1992</v>
      </c>
      <c r="B123" s="5">
        <f t="shared" ref="B123:I123" si="43">IF(B45&lt;&gt;"",B45*1000000*0.384647/1000,"")</f>
        <v>2173.2555500000003</v>
      </c>
      <c r="C123" s="5">
        <f t="shared" si="43"/>
        <v>8962.2750999999989</v>
      </c>
      <c r="D123" s="5">
        <f t="shared" si="43"/>
        <v>1077.0116</v>
      </c>
      <c r="E123" s="5">
        <f t="shared" si="43"/>
        <v>9000.7398000000012</v>
      </c>
      <c r="F123" s="5">
        <f t="shared" si="43"/>
        <v>16539.821</v>
      </c>
      <c r="G123" s="5">
        <f t="shared" si="43"/>
        <v>9693.1044000000002</v>
      </c>
      <c r="H123" s="5">
        <f t="shared" si="43"/>
        <v>35425.988700000002</v>
      </c>
      <c r="I123" s="5">
        <f t="shared" si="43"/>
        <v>45119.093099999998</v>
      </c>
    </row>
    <row r="124" spans="1:9" x14ac:dyDescent="0.25">
      <c r="A124" s="6">
        <v>1993</v>
      </c>
      <c r="B124" s="5">
        <f t="shared" ref="B124:I124" si="44">IF(B46&lt;&gt;"",B46*1000000*0.384647/1000,"")</f>
        <v>1177.01982</v>
      </c>
      <c r="C124" s="5">
        <f t="shared" si="44"/>
        <v>8077.5870000000004</v>
      </c>
      <c r="D124" s="5">
        <f t="shared" si="44"/>
        <v>1153.941</v>
      </c>
      <c r="E124" s="5">
        <f t="shared" si="44"/>
        <v>5962.0285000000003</v>
      </c>
      <c r="F124" s="5">
        <f t="shared" si="44"/>
        <v>17347.579699999998</v>
      </c>
      <c r="G124" s="5">
        <f t="shared" si="44"/>
        <v>9423.8515000000007</v>
      </c>
      <c r="H124" s="5">
        <f t="shared" si="44"/>
        <v>31233.336400000004</v>
      </c>
      <c r="I124" s="5">
        <f t="shared" si="44"/>
        <v>40657.187899999997</v>
      </c>
    </row>
    <row r="125" spans="1:9" x14ac:dyDescent="0.25">
      <c r="A125" s="6">
        <v>1994</v>
      </c>
      <c r="B125" s="5">
        <f t="shared" ref="B125:I125" si="45">IF(B47&lt;&gt;"",B47*1000000*0.384647/1000,"")</f>
        <v>1288.56745</v>
      </c>
      <c r="C125" s="5">
        <f t="shared" si="45"/>
        <v>14078.0802</v>
      </c>
      <c r="D125" s="5">
        <f t="shared" si="45"/>
        <v>6808.2519000000002</v>
      </c>
      <c r="E125" s="5">
        <f t="shared" si="45"/>
        <v>8731.4868999999999</v>
      </c>
      <c r="F125" s="5">
        <f t="shared" si="45"/>
        <v>15539.738800000001</v>
      </c>
      <c r="G125" s="5">
        <f t="shared" si="45"/>
        <v>8269.9105</v>
      </c>
      <c r="H125" s="5">
        <f t="shared" si="45"/>
        <v>25155.913800000006</v>
      </c>
      <c r="I125" s="5">
        <f t="shared" si="45"/>
        <v>33425.8243</v>
      </c>
    </row>
    <row r="126" spans="1:9" x14ac:dyDescent="0.25">
      <c r="A126" s="6">
        <v>1995</v>
      </c>
      <c r="B126" s="5">
        <f t="shared" ref="B126:I126" si="46">IF(B48&lt;&gt;"",B48*1000000*0.384647/1000,"")</f>
        <v>2323.2678799999999</v>
      </c>
      <c r="C126" s="5">
        <f t="shared" si="46"/>
        <v>15885.921100000001</v>
      </c>
      <c r="D126" s="5">
        <f t="shared" si="46"/>
        <v>3769.5406000000003</v>
      </c>
      <c r="E126" s="5">
        <f t="shared" si="46"/>
        <v>8577.6280999999999</v>
      </c>
      <c r="F126" s="5">
        <f t="shared" si="46"/>
        <v>19655.4617</v>
      </c>
      <c r="G126" s="5">
        <f t="shared" si="46"/>
        <v>5269.6639000000005</v>
      </c>
      <c r="H126" s="5">
        <f t="shared" si="46"/>
        <v>22578.778900000001</v>
      </c>
      <c r="I126" s="5">
        <f t="shared" si="46"/>
        <v>27886.907500000001</v>
      </c>
    </row>
    <row r="127" spans="1:9" x14ac:dyDescent="0.25">
      <c r="A127" s="6">
        <v>1996</v>
      </c>
      <c r="B127" s="5">
        <f t="shared" ref="B127:I127" si="47">IF(B49&lt;&gt;"",B49*1000000*0.384647/1000,"")</f>
        <v>2430.9690399999999</v>
      </c>
      <c r="C127" s="5">
        <f t="shared" si="47"/>
        <v>17462.9738</v>
      </c>
      <c r="D127" s="5">
        <f t="shared" si="47"/>
        <v>4423.4404999999997</v>
      </c>
      <c r="E127" s="5">
        <f t="shared" si="47"/>
        <v>9116.1339000000007</v>
      </c>
      <c r="F127" s="5">
        <f t="shared" si="47"/>
        <v>17770.691400000003</v>
      </c>
      <c r="G127" s="5">
        <f t="shared" si="47"/>
        <v>5346.5932999999995</v>
      </c>
      <c r="H127" s="5">
        <f t="shared" si="47"/>
        <v>25425.166699999998</v>
      </c>
      <c r="I127" s="5">
        <f t="shared" si="47"/>
        <v>30771.759999999998</v>
      </c>
    </row>
    <row r="128" spans="1:9" x14ac:dyDescent="0.25">
      <c r="A128" s="6">
        <v>1997</v>
      </c>
      <c r="B128" s="5">
        <f t="shared" ref="B128:I128" si="48">IF(B50&lt;&gt;"",B50*1000000*0.384647/1000,"")</f>
        <v>2169.4090799999999</v>
      </c>
      <c r="C128" s="5">
        <f t="shared" si="48"/>
        <v>16539.821</v>
      </c>
      <c r="D128" s="5">
        <f t="shared" si="48"/>
        <v>6538.9989999999998</v>
      </c>
      <c r="E128" s="5">
        <f t="shared" si="48"/>
        <v>7462.1518000000005</v>
      </c>
      <c r="F128" s="5">
        <f t="shared" si="48"/>
        <v>18539.985400000001</v>
      </c>
      <c r="G128" s="5">
        <f t="shared" si="48"/>
        <v>15539.738800000001</v>
      </c>
      <c r="H128" s="5">
        <f t="shared" si="48"/>
        <v>25348.237300000004</v>
      </c>
      <c r="I128" s="5">
        <f t="shared" si="48"/>
        <v>40849.511399999996</v>
      </c>
    </row>
    <row r="129" spans="1:9" x14ac:dyDescent="0.25">
      <c r="A129" s="6">
        <v>1998</v>
      </c>
      <c r="B129" s="5">
        <f t="shared" ref="B129:I129" si="49">IF(B51&lt;&gt;"",B51*1000000*0.384647/1000,"")</f>
        <v>1807.8409000000001</v>
      </c>
      <c r="C129" s="5">
        <f t="shared" si="49"/>
        <v>16809.073900000003</v>
      </c>
      <c r="D129" s="5">
        <f t="shared" si="49"/>
        <v>5808.1697000000004</v>
      </c>
      <c r="E129" s="5">
        <f t="shared" si="49"/>
        <v>8308.3752000000004</v>
      </c>
      <c r="F129" s="5">
        <f t="shared" si="49"/>
        <v>14693.5154</v>
      </c>
      <c r="G129" s="5">
        <f t="shared" si="49"/>
        <v>27194.542900000004</v>
      </c>
      <c r="H129" s="5">
        <f t="shared" si="49"/>
        <v>25309.7726</v>
      </c>
      <c r="I129" s="5">
        <f t="shared" si="49"/>
        <v>52504.315499999997</v>
      </c>
    </row>
    <row r="130" spans="1:9" x14ac:dyDescent="0.25">
      <c r="A130" s="6">
        <v>1999</v>
      </c>
      <c r="B130" s="5">
        <f t="shared" ref="B130:I130" si="50">IF(B52&lt;&gt;"",B52*1000000*0.384647/1000,"")</f>
        <v>1773.2226700000001</v>
      </c>
      <c r="C130" s="5">
        <f t="shared" si="50"/>
        <v>18309.197199999999</v>
      </c>
      <c r="D130" s="5">
        <f t="shared" si="50"/>
        <v>3269.4994999999999</v>
      </c>
      <c r="E130" s="5">
        <f t="shared" si="50"/>
        <v>8231.4458000000013</v>
      </c>
      <c r="F130" s="5">
        <f t="shared" si="50"/>
        <v>22617.243600000002</v>
      </c>
      <c r="G130" s="5">
        <f t="shared" si="50"/>
        <v>26463.713600000003</v>
      </c>
      <c r="H130" s="5">
        <f t="shared" si="50"/>
        <v>22424.920100000003</v>
      </c>
      <c r="I130" s="5">
        <f t="shared" si="50"/>
        <v>48888.633700000006</v>
      </c>
    </row>
    <row r="131" spans="1:9" x14ac:dyDescent="0.25">
      <c r="A131" s="6">
        <v>2000</v>
      </c>
      <c r="B131" s="5">
        <f t="shared" ref="B131:I131" si="51">IF(B53&lt;&gt;"",B53*1000000*0.384647/1000,"")</f>
        <v>1530.8950600000001</v>
      </c>
      <c r="C131" s="5">
        <f t="shared" si="51"/>
        <v>17270.650300000001</v>
      </c>
      <c r="D131" s="5">
        <f t="shared" si="51"/>
        <v>5231.1992</v>
      </c>
      <c r="E131" s="5">
        <f t="shared" si="51"/>
        <v>9346.9220999999998</v>
      </c>
      <c r="F131" s="5">
        <f t="shared" si="51"/>
        <v>19809.320500000002</v>
      </c>
      <c r="G131" s="5">
        <f t="shared" si="51"/>
        <v>21732.555499999999</v>
      </c>
      <c r="H131" s="5">
        <f t="shared" si="51"/>
        <v>21078.655600000002</v>
      </c>
      <c r="I131" s="5">
        <f t="shared" si="51"/>
        <v>42811.2111</v>
      </c>
    </row>
    <row r="132" spans="1:9" x14ac:dyDescent="0.25">
      <c r="A132" s="6">
        <v>2001</v>
      </c>
      <c r="B132" s="5">
        <f t="shared" ref="B132:I132" si="52">IF(B54&lt;&gt;"",B54*1000000*0.384647/1000,"")</f>
        <v>1015.4680800000001</v>
      </c>
      <c r="C132" s="5">
        <f t="shared" si="52"/>
        <v>17963.014900000002</v>
      </c>
      <c r="D132" s="5">
        <f t="shared" si="52"/>
        <v>4500.3699000000006</v>
      </c>
      <c r="E132" s="5">
        <f t="shared" si="52"/>
        <v>10577.7925</v>
      </c>
      <c r="F132" s="5">
        <f t="shared" si="52"/>
        <v>20270.896900000003</v>
      </c>
      <c r="G132" s="5">
        <f t="shared" si="52"/>
        <v>18501.520700000001</v>
      </c>
      <c r="H132" s="5">
        <f t="shared" si="52"/>
        <v>21386.373199999998</v>
      </c>
      <c r="I132" s="5">
        <f t="shared" si="52"/>
        <v>39926.3586</v>
      </c>
    </row>
    <row r="133" spans="1:9" x14ac:dyDescent="0.25">
      <c r="A133" s="6">
        <v>2002</v>
      </c>
      <c r="B133" s="5">
        <f t="shared" ref="B133:I133" si="53">IF(B55&lt;&gt;"",B55*1000000*0.384647/1000,"")</f>
        <v>900.07398000000001</v>
      </c>
      <c r="C133" s="5">
        <f t="shared" si="53"/>
        <v>20270.896900000003</v>
      </c>
      <c r="D133" s="5">
        <f t="shared" si="53"/>
        <v>5923.5637999999999</v>
      </c>
      <c r="E133" s="5">
        <f t="shared" si="53"/>
        <v>8731.4868999999999</v>
      </c>
      <c r="F133" s="5">
        <f t="shared" si="53"/>
        <v>22001.808400000002</v>
      </c>
      <c r="G133" s="5">
        <f t="shared" si="53"/>
        <v>18732.308900000004</v>
      </c>
      <c r="H133" s="5">
        <f t="shared" si="53"/>
        <v>20578.6145</v>
      </c>
      <c r="I133" s="5">
        <f t="shared" si="53"/>
        <v>39272.458700000003</v>
      </c>
    </row>
    <row r="134" spans="1:9" x14ac:dyDescent="0.25">
      <c r="A134" s="6">
        <v>2003</v>
      </c>
      <c r="B134" s="5">
        <f t="shared" ref="B134:I134" si="54">IF(B56&lt;&gt;"",B56*1000000*0.384647/1000,"")</f>
        <v>769.29399999999998</v>
      </c>
      <c r="C134" s="5">
        <f t="shared" si="54"/>
        <v>20386.291000000001</v>
      </c>
      <c r="D134" s="5">
        <f t="shared" si="54"/>
        <v>5077.3404</v>
      </c>
      <c r="E134" s="5">
        <f t="shared" si="54"/>
        <v>8346.8399000000009</v>
      </c>
      <c r="F134" s="5">
        <f t="shared" si="54"/>
        <v>23963.508100000003</v>
      </c>
      <c r="G134" s="5">
        <f t="shared" si="54"/>
        <v>15347.415300000001</v>
      </c>
      <c r="H134" s="5">
        <f t="shared" si="54"/>
        <v>17539.903200000001</v>
      </c>
      <c r="I134" s="5">
        <f t="shared" si="54"/>
        <v>32887.318500000001</v>
      </c>
    </row>
    <row r="135" spans="1:9" x14ac:dyDescent="0.25">
      <c r="A135" s="6">
        <v>2004</v>
      </c>
      <c r="B135" s="5">
        <f t="shared" ref="B135:I135" si="55">IF(B57&lt;&gt;"",B57*1000000*0.384647/1000,"")</f>
        <v>876.99516000000006</v>
      </c>
      <c r="C135" s="5">
        <f t="shared" si="55"/>
        <v>25425.166699999998</v>
      </c>
      <c r="D135" s="5">
        <f t="shared" si="55"/>
        <v>5077.3404</v>
      </c>
      <c r="E135" s="5">
        <f t="shared" si="55"/>
        <v>10847.045400000001</v>
      </c>
      <c r="F135" s="5">
        <f t="shared" si="55"/>
        <v>19270.814699999999</v>
      </c>
      <c r="G135" s="5">
        <f t="shared" si="55"/>
        <v>14424.262500000001</v>
      </c>
      <c r="H135" s="5">
        <f t="shared" si="55"/>
        <v>22194.131900000004</v>
      </c>
      <c r="I135" s="5">
        <f t="shared" si="55"/>
        <v>36618.394399999997</v>
      </c>
    </row>
    <row r="136" spans="1:9" x14ac:dyDescent="0.25">
      <c r="A136" s="6">
        <v>2005</v>
      </c>
      <c r="B136" s="5">
        <f t="shared" ref="B136:I136" si="56">IF(B58&lt;&gt;"",B58*1000000*0.384647/1000,"")</f>
        <v>1034.7004300000001</v>
      </c>
      <c r="C136" s="5">
        <f t="shared" si="56"/>
        <v>25194.378499999999</v>
      </c>
      <c r="D136" s="5">
        <f t="shared" si="56"/>
        <v>7885.2635</v>
      </c>
      <c r="E136" s="5">
        <f t="shared" si="56"/>
        <v>10500.8631</v>
      </c>
      <c r="F136" s="5">
        <f t="shared" si="56"/>
        <v>22424.920100000003</v>
      </c>
      <c r="G136" s="5">
        <f t="shared" si="56"/>
        <v>11193.227700000001</v>
      </c>
      <c r="H136" s="5">
        <f t="shared" si="56"/>
        <v>24886.660900000003</v>
      </c>
      <c r="I136" s="5">
        <f t="shared" si="56"/>
        <v>36079.888599999998</v>
      </c>
    </row>
    <row r="137" spans="1:9" x14ac:dyDescent="0.25">
      <c r="A137" s="6">
        <v>2006</v>
      </c>
      <c r="B137" s="5">
        <f t="shared" ref="B137:I137" si="57">IF(B59&lt;&gt;"",B59*1000000*0.384647/1000,"")</f>
        <v>1580.8991700000001</v>
      </c>
      <c r="C137" s="5">
        <f t="shared" si="57"/>
        <v>24925.125600000003</v>
      </c>
      <c r="D137" s="5">
        <f t="shared" si="57"/>
        <v>7192.8989000000001</v>
      </c>
      <c r="E137" s="5">
        <f t="shared" si="57"/>
        <v>10731.651300000001</v>
      </c>
      <c r="F137" s="5">
        <f t="shared" si="57"/>
        <v>19886.249900000003</v>
      </c>
      <c r="G137" s="5">
        <f t="shared" si="57"/>
        <v>11193.227700000001</v>
      </c>
      <c r="H137" s="5">
        <f t="shared" si="57"/>
        <v>29810.142500000002</v>
      </c>
      <c r="I137" s="5">
        <f t="shared" si="57"/>
        <v>41003.370200000005</v>
      </c>
    </row>
    <row r="138" spans="1:9" x14ac:dyDescent="0.25">
      <c r="A138" s="6">
        <v>2007</v>
      </c>
      <c r="B138" s="5">
        <f t="shared" ref="B138:I138" si="58">IF(B60&lt;&gt;"",B60*1000000*0.384647/1000,"")</f>
        <v>1742.4509100000002</v>
      </c>
      <c r="C138" s="5">
        <f t="shared" si="58"/>
        <v>20809.402699999999</v>
      </c>
      <c r="D138" s="5">
        <f t="shared" si="58"/>
        <v>5692.7756000000008</v>
      </c>
      <c r="E138" s="5">
        <f t="shared" si="58"/>
        <v>7115.9695000000002</v>
      </c>
      <c r="F138" s="5">
        <f t="shared" si="58"/>
        <v>17501.4385</v>
      </c>
      <c r="G138" s="5">
        <f t="shared" si="58"/>
        <v>12000.9864</v>
      </c>
      <c r="H138" s="5">
        <f t="shared" si="58"/>
        <v>31233.336400000004</v>
      </c>
      <c r="I138" s="5">
        <f t="shared" si="58"/>
        <v>43234.322800000002</v>
      </c>
    </row>
    <row r="139" spans="1:9" x14ac:dyDescent="0.25">
      <c r="A139" s="6">
        <v>2008</v>
      </c>
      <c r="B139" s="5">
        <f t="shared" ref="B139:I139" si="59">IF(B61&lt;&gt;"",B61*1000000*0.384647/1000,"")</f>
        <v>1500.1233</v>
      </c>
      <c r="C139" s="5">
        <f t="shared" si="59"/>
        <v>21963.343699999998</v>
      </c>
      <c r="D139" s="5">
        <f t="shared" si="59"/>
        <v>6615.9284000000007</v>
      </c>
      <c r="E139" s="5">
        <f t="shared" si="59"/>
        <v>7846.7988000000005</v>
      </c>
      <c r="F139" s="5">
        <f t="shared" si="59"/>
        <v>19732.391100000001</v>
      </c>
      <c r="G139" s="5">
        <f t="shared" si="59"/>
        <v>10385.468999999999</v>
      </c>
      <c r="H139" s="5">
        <f t="shared" si="59"/>
        <v>31925.701000000001</v>
      </c>
      <c r="I139" s="5">
        <f t="shared" si="59"/>
        <v>42311.17</v>
      </c>
    </row>
    <row r="140" spans="1:9" x14ac:dyDescent="0.25">
      <c r="A140" s="6">
        <v>2009</v>
      </c>
      <c r="B140" s="5">
        <f t="shared" ref="B140:I140" si="60">IF(B62&lt;&gt;"",B62*1000000*0.384647/1000,"")</f>
        <v>1427.0403700000002</v>
      </c>
      <c r="C140" s="5">
        <f t="shared" si="60"/>
        <v>22655.708300000002</v>
      </c>
      <c r="D140" s="5">
        <f t="shared" si="60"/>
        <v>9039.2044999999998</v>
      </c>
      <c r="E140" s="5">
        <f t="shared" si="60"/>
        <v>6769.7871999999998</v>
      </c>
      <c r="F140" s="5">
        <f t="shared" si="60"/>
        <v>19001.561799999999</v>
      </c>
      <c r="G140" s="5">
        <f t="shared" si="60"/>
        <v>10308.5396</v>
      </c>
      <c r="H140" s="5">
        <f t="shared" si="60"/>
        <v>32618.065600000002</v>
      </c>
      <c r="I140" s="5">
        <f t="shared" si="60"/>
        <v>42888.140500000001</v>
      </c>
    </row>
    <row r="141" spans="1:9" x14ac:dyDescent="0.25">
      <c r="A141" s="6">
        <v>2010</v>
      </c>
      <c r="B141" s="5">
        <f t="shared" ref="B141:I141" si="61">IF(B63&lt;&gt;"",B63*1000000*0.384647/1000,"")</f>
        <v>1627.05681</v>
      </c>
      <c r="C141" s="5">
        <f t="shared" si="61"/>
        <v>21270.9791</v>
      </c>
      <c r="D141" s="5">
        <f t="shared" si="61"/>
        <v>8885.3457000000017</v>
      </c>
      <c r="E141" s="5">
        <f t="shared" si="61"/>
        <v>6231.2814000000008</v>
      </c>
      <c r="F141" s="5">
        <f t="shared" si="61"/>
        <v>17039.862100000002</v>
      </c>
      <c r="G141" s="5">
        <f t="shared" si="61"/>
        <v>9500.7808999999997</v>
      </c>
      <c r="H141" s="5">
        <f t="shared" si="61"/>
        <v>33271.965499999998</v>
      </c>
      <c r="I141" s="5">
        <f t="shared" si="61"/>
        <v>42811.2111</v>
      </c>
    </row>
    <row r="142" spans="1:9" x14ac:dyDescent="0.25">
      <c r="A142" s="6">
        <v>2011</v>
      </c>
      <c r="B142" s="5">
        <f t="shared" ref="B142:I142" si="62">IF(B64&lt;&gt;"",B64*1000000*0.384647/1000,"")</f>
        <v>1534.74153</v>
      </c>
      <c r="C142" s="5">
        <f t="shared" si="62"/>
        <v>20924.7968</v>
      </c>
      <c r="D142" s="5">
        <f t="shared" si="62"/>
        <v>6423.6049000000003</v>
      </c>
      <c r="E142" s="5">
        <f t="shared" si="62"/>
        <v>7616.0106000000005</v>
      </c>
      <c r="F142" s="5">
        <f t="shared" si="62"/>
        <v>19578.532299999999</v>
      </c>
      <c r="G142" s="5">
        <f t="shared" si="62"/>
        <v>8577.6280999999999</v>
      </c>
      <c r="H142" s="5">
        <f t="shared" si="62"/>
        <v>34541.300600000002</v>
      </c>
      <c r="I142" s="5">
        <f t="shared" si="62"/>
        <v>43118.928700000004</v>
      </c>
    </row>
    <row r="143" spans="1:9" x14ac:dyDescent="0.25">
      <c r="A143" s="6">
        <v>2012</v>
      </c>
      <c r="B143" s="5">
        <f t="shared" ref="B143:I143" si="63">IF(B65&lt;&gt;"",B65*1000000*0.384647/1000,"")</f>
        <v>1596.2850500000002</v>
      </c>
      <c r="C143" s="5">
        <f t="shared" si="63"/>
        <v>21617.161400000001</v>
      </c>
      <c r="D143" s="5">
        <f t="shared" si="63"/>
        <v>6923.6459999999997</v>
      </c>
      <c r="E143" s="5">
        <f t="shared" si="63"/>
        <v>8269.9105</v>
      </c>
      <c r="F143" s="5">
        <f t="shared" si="63"/>
        <v>19040.0265</v>
      </c>
      <c r="G143" s="5">
        <f t="shared" si="63"/>
        <v>8962.2750999999989</v>
      </c>
      <c r="H143" s="5">
        <f t="shared" si="63"/>
        <v>37541.547200000001</v>
      </c>
      <c r="I143" s="5">
        <f t="shared" si="63"/>
        <v>46503.822300000007</v>
      </c>
    </row>
    <row r="144" spans="1:9" x14ac:dyDescent="0.25">
      <c r="A144" s="6">
        <v>2013</v>
      </c>
      <c r="B144" s="5">
        <f t="shared" ref="B144:I144" si="64">IF(B66&lt;&gt;"",B66*1000000*0.384647/1000,"")</f>
        <v>1792.4550200000001</v>
      </c>
      <c r="C144" s="5">
        <f t="shared" si="64"/>
        <v>22078.737799999999</v>
      </c>
      <c r="D144" s="5">
        <f t="shared" si="64"/>
        <v>7269.828300000001</v>
      </c>
      <c r="E144" s="5">
        <f t="shared" si="64"/>
        <v>8962.2750999999989</v>
      </c>
      <c r="F144" s="5">
        <f t="shared" si="64"/>
        <v>16385.962200000002</v>
      </c>
      <c r="G144" s="5">
        <f t="shared" si="64"/>
        <v>8192.9811000000009</v>
      </c>
      <c r="H144" s="5">
        <f t="shared" si="64"/>
        <v>43503.575700000001</v>
      </c>
      <c r="I144" s="5">
        <f t="shared" si="64"/>
        <v>51696.556800000006</v>
      </c>
    </row>
    <row r="145" spans="1:9" x14ac:dyDescent="0.25">
      <c r="A145" s="6">
        <v>2014</v>
      </c>
      <c r="B145" s="5">
        <f t="shared" ref="B145:I145" si="65">IF(B67&lt;&gt;"",B67*1000000*0.384647/1000,"")</f>
        <v>1880.9238300000002</v>
      </c>
      <c r="C145" s="5">
        <f t="shared" si="65"/>
        <v>21732.555499999999</v>
      </c>
      <c r="D145" s="5">
        <f t="shared" si="65"/>
        <v>7692.94</v>
      </c>
      <c r="E145" s="5">
        <f t="shared" si="65"/>
        <v>7885.2635</v>
      </c>
      <c r="F145" s="5">
        <f t="shared" si="65"/>
        <v>19424.673500000001</v>
      </c>
      <c r="G145" s="5">
        <f t="shared" si="65"/>
        <v>7192.8989000000001</v>
      </c>
      <c r="H145" s="5">
        <f t="shared" si="65"/>
        <v>43849.758000000002</v>
      </c>
      <c r="I145" s="5">
        <f t="shared" si="65"/>
        <v>51042.656900000002</v>
      </c>
    </row>
    <row r="146" spans="1:9" x14ac:dyDescent="0.25">
      <c r="A146" s="6">
        <v>2015</v>
      </c>
      <c r="B146" s="5">
        <f t="shared" ref="B146:I146" si="66">IF(B68&lt;&gt;"",B68*1000000*0.384647/1000,"")</f>
        <v>1284.7209800000001</v>
      </c>
      <c r="C146" s="5">
        <f t="shared" si="66"/>
        <v>24694.337400000004</v>
      </c>
      <c r="D146" s="5">
        <f t="shared" si="66"/>
        <v>9885.4279000000006</v>
      </c>
      <c r="E146" s="5">
        <f t="shared" si="66"/>
        <v>7539.0812000000005</v>
      </c>
      <c r="F146" s="5">
        <f t="shared" si="66"/>
        <v>18232.267800000001</v>
      </c>
      <c r="G146" s="5">
        <f t="shared" si="66"/>
        <v>5500.4521000000004</v>
      </c>
      <c r="H146" s="5">
        <f t="shared" si="66"/>
        <v>46580.751700000001</v>
      </c>
      <c r="I146" s="5">
        <f t="shared" si="66"/>
        <v>52119.6685</v>
      </c>
    </row>
    <row r="147" spans="1:9" x14ac:dyDescent="0.25">
      <c r="A147" s="6">
        <v>2016</v>
      </c>
      <c r="B147" s="5">
        <f t="shared" ref="B147:I147" si="67">IF(B69&lt;&gt;"",B69*1000000*0.384647/1000,"")</f>
        <v>1123.1692399999999</v>
      </c>
      <c r="C147" s="5">
        <f t="shared" si="67"/>
        <v>19501.602900000002</v>
      </c>
      <c r="D147" s="5">
        <f t="shared" si="67"/>
        <v>6615.9284000000007</v>
      </c>
      <c r="E147" s="5">
        <f t="shared" si="67"/>
        <v>7231.3636000000006</v>
      </c>
      <c r="F147" s="5">
        <f t="shared" si="67"/>
        <v>16039.7799</v>
      </c>
      <c r="G147" s="5">
        <f t="shared" si="67"/>
        <v>6423.6049000000003</v>
      </c>
      <c r="H147" s="5">
        <f t="shared" si="67"/>
        <v>49234.815999999999</v>
      </c>
      <c r="I147" s="5">
        <f t="shared" si="67"/>
        <v>55619.956200000001</v>
      </c>
    </row>
    <row r="148" spans="1:9" x14ac:dyDescent="0.25">
      <c r="A148" s="6">
        <v>2017</v>
      </c>
      <c r="B148" s="5">
        <f t="shared" ref="B148:I148" si="68">IF(B70&lt;&gt;"",B70*1000000*0.384647/1000,"")</f>
        <v>938.53868</v>
      </c>
      <c r="C148" s="5">
        <f t="shared" si="68"/>
        <v>16193.638700000001</v>
      </c>
      <c r="D148" s="5">
        <f t="shared" si="68"/>
        <v>5385.058</v>
      </c>
      <c r="E148" s="5">
        <f t="shared" si="68"/>
        <v>5385.058</v>
      </c>
      <c r="F148" s="5">
        <f t="shared" si="68"/>
        <v>17501.4385</v>
      </c>
      <c r="G148" s="5">
        <f t="shared" si="68"/>
        <v>6846.7166000000007</v>
      </c>
      <c r="H148" s="5">
        <f t="shared" si="68"/>
        <v>47657.763300000006</v>
      </c>
      <c r="I148" s="5">
        <f t="shared" si="68"/>
        <v>54504.479900000006</v>
      </c>
    </row>
    <row r="149" spans="1:9" x14ac:dyDescent="0.25">
      <c r="A149" s="6">
        <v>2018</v>
      </c>
      <c r="B149" s="5">
        <f t="shared" ref="B149:I149" si="69">IF(B71&lt;&gt;"",B71*1000000*0.384647/1000,"")</f>
        <v>634.66755000000001</v>
      </c>
      <c r="C149" s="5">
        <f t="shared" si="69"/>
        <v>15962.8505</v>
      </c>
      <c r="D149" s="5">
        <f t="shared" si="69"/>
        <v>5346.5932999999995</v>
      </c>
      <c r="E149" s="5">
        <f t="shared" si="69"/>
        <v>4269.5817000000006</v>
      </c>
      <c r="F149" s="5">
        <f t="shared" si="69"/>
        <v>19386.2088</v>
      </c>
      <c r="G149" s="5">
        <f t="shared" si="69"/>
        <v>7423.687100000001</v>
      </c>
      <c r="H149" s="5">
        <f t="shared" si="69"/>
        <v>42772.746399999996</v>
      </c>
      <c r="I149" s="5">
        <f t="shared" si="69"/>
        <v>50196.433499999999</v>
      </c>
    </row>
    <row r="150" spans="1:9" x14ac:dyDescent="0.25">
      <c r="A150" s="6">
        <v>2019</v>
      </c>
      <c r="B150" s="5">
        <f t="shared" ref="B150:I150" si="70">IF(B72&lt;&gt;"",B72*1000000*0.384647/1000,"")</f>
        <v>65.389990000000012</v>
      </c>
      <c r="C150" s="5">
        <f t="shared" si="70"/>
        <v>16501.356299999999</v>
      </c>
      <c r="D150" s="5">
        <f t="shared" si="70"/>
        <v>4500.3699000000006</v>
      </c>
      <c r="E150" s="5" t="str">
        <f t="shared" si="70"/>
        <v/>
      </c>
      <c r="F150" s="5">
        <f t="shared" si="70"/>
        <v>16616.750400000001</v>
      </c>
      <c r="G150" s="5">
        <f t="shared" si="70"/>
        <v>6731.3225000000002</v>
      </c>
      <c r="H150" s="5">
        <f t="shared" si="70"/>
        <v>43503.575700000001</v>
      </c>
      <c r="I150" s="5">
        <f t="shared" si="70"/>
        <v>50273.3629</v>
      </c>
    </row>
    <row r="151" spans="1:9" x14ac:dyDescent="0.25">
      <c r="A151" s="6">
        <v>2020</v>
      </c>
      <c r="B151" s="5" t="str">
        <f t="shared" ref="B151:I151" si="71">IF(B73&lt;&gt;"",B73*1000000*0.384647/1000,"")</f>
        <v/>
      </c>
      <c r="C151" s="5">
        <f t="shared" si="71"/>
        <v>15232.021200000001</v>
      </c>
      <c r="D151" s="5">
        <f t="shared" si="71"/>
        <v>3808.0053000000003</v>
      </c>
      <c r="E151" s="5">
        <f t="shared" si="71"/>
        <v>4038.7935000000002</v>
      </c>
      <c r="F151" s="5">
        <f t="shared" si="71"/>
        <v>18693.8442</v>
      </c>
      <c r="G151" s="5">
        <f t="shared" si="71"/>
        <v>9308.4574000000011</v>
      </c>
      <c r="H151" s="5">
        <f t="shared" si="71"/>
        <v>41118.764300000003</v>
      </c>
      <c r="I151" s="5">
        <f t="shared" si="71"/>
        <v>50388.756999999998</v>
      </c>
    </row>
    <row r="152" spans="1:9" x14ac:dyDescent="0.25">
      <c r="A152" s="6">
        <v>2021</v>
      </c>
      <c r="B152" s="5">
        <f t="shared" ref="B152:I152" si="72">IF(B74&lt;&gt;"",B74*1000000*0.384647/1000,"")</f>
        <v>7.6929400000000001</v>
      </c>
      <c r="C152" s="5">
        <f t="shared" si="72"/>
        <v>15885.921100000001</v>
      </c>
      <c r="D152" s="5">
        <f t="shared" si="72"/>
        <v>2884.8525</v>
      </c>
      <c r="E152" s="5">
        <f t="shared" si="72"/>
        <v>3154.1053999999999</v>
      </c>
      <c r="F152" s="5">
        <f t="shared" si="72"/>
        <v>17078.326800000003</v>
      </c>
      <c r="G152" s="5">
        <f t="shared" si="72"/>
        <v>12770.280400000001</v>
      </c>
      <c r="H152" s="5">
        <f t="shared" si="72"/>
        <v>41734.199500000002</v>
      </c>
      <c r="I152" s="5">
        <f t="shared" si="72"/>
        <v>54504.479900000006</v>
      </c>
    </row>
    <row r="153" spans="1:9" x14ac:dyDescent="0.25">
      <c r="A153" s="6">
        <v>2022</v>
      </c>
      <c r="B153" s="5">
        <f t="shared" ref="B153:I153" si="73">IF(B75&lt;&gt;"",B75*1000000*0.384647/1000,"")</f>
        <v>73.082930000000005</v>
      </c>
      <c r="C153" s="5">
        <f t="shared" si="73"/>
        <v>12347.168700000002</v>
      </c>
      <c r="D153" s="5">
        <f t="shared" si="73"/>
        <v>961.61749999999995</v>
      </c>
      <c r="E153" s="5">
        <f t="shared" si="73"/>
        <v>1692.4467999999999</v>
      </c>
      <c r="F153" s="5">
        <f t="shared" si="73"/>
        <v>17078.326800000003</v>
      </c>
      <c r="G153" s="5">
        <f t="shared" si="73"/>
        <v>15655.132900000001</v>
      </c>
      <c r="H153" s="5">
        <f t="shared" si="73"/>
        <v>39387.852800000008</v>
      </c>
      <c r="I153" s="5">
        <f t="shared" si="73"/>
        <v>55042.985700000005</v>
      </c>
    </row>
    <row r="154" spans="1:9" x14ac:dyDescent="0.25">
      <c r="A154" s="6">
        <v>2023</v>
      </c>
      <c r="B154" s="5">
        <f t="shared" ref="B154:I154" si="74">IF(B76&lt;&gt;"",B76*1000000*0.384647/1000,"")</f>
        <v>19.232350000000004</v>
      </c>
      <c r="C154" s="5">
        <f t="shared" si="74"/>
        <v>12308.704</v>
      </c>
      <c r="D154" s="5">
        <f t="shared" si="74"/>
        <v>538.50580000000002</v>
      </c>
      <c r="E154" s="5">
        <f t="shared" si="74"/>
        <v>2269.4173000000001</v>
      </c>
      <c r="F154" s="5">
        <f t="shared" si="74"/>
        <v>16886.0033</v>
      </c>
      <c r="G154" s="5">
        <f t="shared" si="74"/>
        <v>16193.638700000001</v>
      </c>
      <c r="H154" s="5">
        <f t="shared" si="74"/>
        <v>42311.17</v>
      </c>
      <c r="I154" s="5">
        <f t="shared" si="74"/>
        <v>58504.808700000001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7BA4-6E48-4ECF-9C26-117FAD3C0101}">
  <dimension ref="A1"/>
  <sheetViews>
    <sheetView topLeftCell="A13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A1522-BEC2-42EC-9F94-07960F2E343B}">
  <dimension ref="A1:AM318"/>
  <sheetViews>
    <sheetView topLeftCell="L1" workbookViewId="0">
      <selection activeCell="N156" sqref="N156"/>
    </sheetView>
  </sheetViews>
  <sheetFormatPr defaultRowHeight="15" x14ac:dyDescent="0.25"/>
  <cols>
    <col min="1" max="1" width="10.7109375" customWidth="1"/>
    <col min="2" max="39" width="30.7109375" customWidth="1"/>
  </cols>
  <sheetData>
    <row r="1" spans="1:39" ht="30" customHeight="1" x14ac:dyDescent="0.4">
      <c r="A1" s="20" t="s">
        <v>113</v>
      </c>
      <c r="B1" s="20"/>
      <c r="C1" s="20"/>
      <c r="D1" s="20"/>
      <c r="E1" s="5">
        <v>0.1</v>
      </c>
    </row>
    <row r="2" spans="1:39" ht="60" x14ac:dyDescent="0.25">
      <c r="A2" s="8" t="s">
        <v>0</v>
      </c>
      <c r="B2" s="14" t="s">
        <v>21</v>
      </c>
      <c r="C2" s="14" t="s">
        <v>115</v>
      </c>
      <c r="D2" s="14" t="s">
        <v>22</v>
      </c>
      <c r="E2" s="14" t="s">
        <v>116</v>
      </c>
      <c r="F2" s="14" t="s">
        <v>23</v>
      </c>
      <c r="G2" s="14" t="s">
        <v>117</v>
      </c>
      <c r="H2" s="14" t="s">
        <v>25</v>
      </c>
      <c r="I2" s="14" t="s">
        <v>114</v>
      </c>
      <c r="J2" s="15" t="s">
        <v>118</v>
      </c>
      <c r="K2" s="15" t="s">
        <v>119</v>
      </c>
      <c r="L2" s="14" t="s">
        <v>121</v>
      </c>
      <c r="M2" s="14" t="s">
        <v>124</v>
      </c>
      <c r="N2" s="14" t="s">
        <v>125</v>
      </c>
      <c r="O2" s="13" t="s">
        <v>127</v>
      </c>
      <c r="P2" s="13" t="s">
        <v>128</v>
      </c>
      <c r="Q2" s="13" t="s">
        <v>129</v>
      </c>
      <c r="R2" s="13" t="s">
        <v>130</v>
      </c>
      <c r="S2" s="16" t="s">
        <v>131</v>
      </c>
      <c r="T2" s="16" t="s">
        <v>132</v>
      </c>
      <c r="U2" s="16" t="s">
        <v>133</v>
      </c>
      <c r="V2" s="16" t="s">
        <v>134</v>
      </c>
      <c r="W2" s="17" t="s">
        <v>135</v>
      </c>
      <c r="X2" s="17" t="s">
        <v>136</v>
      </c>
      <c r="Y2" s="17" t="s">
        <v>137</v>
      </c>
      <c r="Z2" s="17" t="s">
        <v>138</v>
      </c>
      <c r="AA2" s="18" t="s">
        <v>139</v>
      </c>
      <c r="AB2" s="18" t="s">
        <v>140</v>
      </c>
      <c r="AC2" s="18" t="s">
        <v>141</v>
      </c>
      <c r="AD2" s="18" t="s">
        <v>142</v>
      </c>
      <c r="AE2" s="19" t="s">
        <v>143</v>
      </c>
      <c r="AF2" s="19" t="s">
        <v>144</v>
      </c>
      <c r="AG2" s="19" t="s">
        <v>145</v>
      </c>
      <c r="AH2" s="19" t="s">
        <v>146</v>
      </c>
      <c r="AI2" s="14" t="s">
        <v>147</v>
      </c>
      <c r="AJ2" s="14" t="s">
        <v>149</v>
      </c>
      <c r="AK2" s="14" t="s">
        <v>150</v>
      </c>
      <c r="AL2" s="14" t="s">
        <v>151</v>
      </c>
      <c r="AM2" s="14" t="s">
        <v>148</v>
      </c>
    </row>
    <row r="3" spans="1:39" x14ac:dyDescent="0.25">
      <c r="A3" s="6">
        <v>1949</v>
      </c>
      <c r="B3" s="6">
        <f>IF('Electricity Generation'!B2-I3/3&lt;=0, 0,'Electricity Generation'!B2-I3/3)</f>
        <v>135451320000</v>
      </c>
      <c r="C3" s="10">
        <f>1-B3/'Electricity Generation'!B2</f>
        <v>0</v>
      </c>
      <c r="D3" s="6">
        <f>IF('Electricity Generation'!C2-I3/3&lt;=0, 0, 'Electricity Generation'!C2-I3/3)</f>
        <v>28547232000</v>
      </c>
      <c r="E3" s="10">
        <f>1-D3/'Electricity Generation'!C2</f>
        <v>0</v>
      </c>
      <c r="F3" s="6">
        <f>IF('Electricity Generation'!D2-I3/3&lt;=0, 0, 'Electricity Generation'!D2-I3/3)</f>
        <v>36966709000</v>
      </c>
      <c r="G3" s="10">
        <f>1-F3/'Electricity Generation'!D2</f>
        <v>0</v>
      </c>
      <c r="H3" s="6">
        <f>'Electricity Generation'!F2*(1+$E$1)</f>
        <v>0</v>
      </c>
      <c r="I3" s="6">
        <f>'Electricity Generation'!F2*$E$1</f>
        <v>0</v>
      </c>
      <c r="J3" s="10">
        <f>(B3+D3+F3+H3-L3)/'Electricity Generation'!N2</f>
        <v>0.69036611644560364</v>
      </c>
      <c r="K3" s="12" t="b">
        <f>(J3-'Analysis-Data'!R2)&lt;0.0001</f>
        <v>1</v>
      </c>
      <c r="L3" s="5">
        <f>SUM(IF(B3=0, ABS('Electricity Generation'!B2-I3/3), 0), IF(D3=0, ABS('Electricity Generation'!C2-I3/3), 0), IF(F3=0, ABS('Electricity Generation'!D2-I3/3), 0))</f>
        <v>0</v>
      </c>
      <c r="M3" s="6">
        <f>IF(L3&gt;0, B3-L3, B3)</f>
        <v>135451320000</v>
      </c>
      <c r="N3" s="10">
        <f>1-M3/'Electricity Generation'!B2</f>
        <v>0</v>
      </c>
      <c r="O3" s="6" t="e">
        <f>M3/'Analysis-Data'!J2</f>
        <v>#N/A</v>
      </c>
      <c r="P3" s="6" t="e">
        <f>D3/'Analysis-Data'!K2</f>
        <v>#N/A</v>
      </c>
      <c r="Q3" s="6" t="e">
        <f>F3/'Analysis-Data'!L2</f>
        <v>#N/A</v>
      </c>
      <c r="R3" s="6" t="e">
        <f>H3/'Analysis-Data'!M2</f>
        <v>#N/A</v>
      </c>
      <c r="S3" s="6">
        <f>M3/'Analysis-Data'!B2</f>
        <v>76170329.98367399</v>
      </c>
      <c r="T3" s="6">
        <f>D3/'Analysis-Data'!C2</f>
        <v>10409257</v>
      </c>
      <c r="U3" s="6">
        <f>F3/'Analysis-Data'!D2</f>
        <v>13202904</v>
      </c>
      <c r="V3" s="6" t="e">
        <f>H3/'Analysis-Data'!E2</f>
        <v>#N/A</v>
      </c>
      <c r="W3" s="10" t="e">
        <f>(O3-'Combined Waste'!B2)/'Combined Waste'!B2</f>
        <v>#N/A</v>
      </c>
      <c r="X3" s="10" t="e">
        <f>(P3-'Combined Waste'!G2)/'Combined Waste'!G2</f>
        <v>#N/A</v>
      </c>
      <c r="Y3" s="10" t="e">
        <f>(Q3-'Combined Waste'!C2)/'Combined Waste'!C2</f>
        <v>#N/A</v>
      </c>
      <c r="Z3" s="10" t="e">
        <f>(R3-'Combined Waste'!K2)/'Combined Waste'!K2</f>
        <v>#N/A</v>
      </c>
      <c r="AA3" s="10">
        <f>(S3-'Combined Consumption'!B2)/'Combined Consumption'!B2</f>
        <v>0</v>
      </c>
      <c r="AB3" s="10">
        <f>(T3-'Combined Consumption'!G2)/'Combined Consumption'!G2</f>
        <v>0</v>
      </c>
      <c r="AC3" s="10">
        <f>(U3-'Combined Consumption'!H2)/'Combined Consumption'!H2</f>
        <v>0</v>
      </c>
      <c r="AD3" s="10" t="e">
        <f>(V3-'Combined Consumption'!M2)/'Combined Consumption'!M2</f>
        <v>#N/A</v>
      </c>
      <c r="AE3" s="10">
        <f>-1*N3</f>
        <v>0</v>
      </c>
      <c r="AF3" s="10">
        <f>-1*E3</f>
        <v>0</v>
      </c>
      <c r="AG3" s="10">
        <f>-1*G3</f>
        <v>0</v>
      </c>
      <c r="AH3" s="10">
        <f>IF(I3=0,0,$E$1)</f>
        <v>0</v>
      </c>
      <c r="AI3" s="10">
        <f>M3/'Electricity Generation'!$N2</f>
        <v>0.46530928425401202</v>
      </c>
      <c r="AJ3" s="10">
        <f>D3/'Electricity Generation'!$N2</f>
        <v>9.8066907648838186E-2</v>
      </c>
      <c r="AK3" s="10">
        <f>F3/'Electricity Generation'!$N2</f>
        <v>0.1269899245427534</v>
      </c>
      <c r="AL3" s="10">
        <f>H3/'Electricity Generation'!$N2</f>
        <v>0</v>
      </c>
      <c r="AM3" s="10">
        <f>1-SUM(AI3:AL3)</f>
        <v>0.30963388355439647</v>
      </c>
    </row>
    <row r="4" spans="1:39" x14ac:dyDescent="0.25">
      <c r="A4" s="6">
        <v>1950</v>
      </c>
      <c r="B4" s="6">
        <f>IF('Electricity Generation'!B3-I4/3&lt;=0, 0,'Electricity Generation'!B3-I4/3)</f>
        <v>154519994000</v>
      </c>
      <c r="C4" s="10">
        <f>1-B4/'Electricity Generation'!B3</f>
        <v>0</v>
      </c>
      <c r="D4" s="6">
        <f>IF('Electricity Generation'!C3-I4/3&lt;=0, 0, 'Electricity Generation'!C3-I4/3)</f>
        <v>33734288000</v>
      </c>
      <c r="E4" s="10">
        <f>1-D4/'Electricity Generation'!C3</f>
        <v>0</v>
      </c>
      <c r="F4" s="6">
        <f>IF('Electricity Generation'!D3-I4/3&lt;=0, 0, 'Electricity Generation'!D3-I4/3)</f>
        <v>44559159000</v>
      </c>
      <c r="G4" s="10">
        <f>1-F4/'Electricity Generation'!D3</f>
        <v>0</v>
      </c>
      <c r="H4" s="6">
        <f>'Electricity Generation'!F3*(1+$E$1)</f>
        <v>0</v>
      </c>
      <c r="I4" s="6">
        <f>'Electricity Generation'!F3*$E$1</f>
        <v>0</v>
      </c>
      <c r="J4" s="10">
        <f>(B4+D4+F4+H4-L4)/'Electricity Generation'!N3</f>
        <v>0.70733575696687856</v>
      </c>
      <c r="K4" s="12" t="b">
        <f>(J4-'Analysis-Data'!R3)&lt;0.0001</f>
        <v>1</v>
      </c>
      <c r="L4" s="5">
        <f>SUM(IF(B4=0, ABS('Electricity Generation'!B3-I4/3), 0), IF(D4=0, ABS('Electricity Generation'!C3-I4/3), 0), IF(F4=0, ABS('Electricity Generation'!D3-I4/3), 0))</f>
        <v>0</v>
      </c>
      <c r="M4" s="6">
        <f t="shared" ref="M4:M67" si="0">IF(L4&gt;0, B4-L4, B4)</f>
        <v>154519994000</v>
      </c>
      <c r="N4" s="10">
        <f>1-M4/'Electricity Generation'!B3</f>
        <v>0</v>
      </c>
      <c r="O4" s="6" t="e">
        <f>M4/'Analysis-Data'!J3</f>
        <v>#N/A</v>
      </c>
      <c r="P4" s="6" t="e">
        <f>D4/'Analysis-Data'!K3</f>
        <v>#N/A</v>
      </c>
      <c r="Q4" s="6" t="e">
        <f>F4/'Analysis-Data'!L3</f>
        <v>#N/A</v>
      </c>
      <c r="R4" s="6" t="e">
        <f>H4/'Analysis-Data'!M3</f>
        <v>#N/A</v>
      </c>
      <c r="S4" s="6">
        <f>M4/'Analysis-Data'!B3</f>
        <v>83343756.921218991</v>
      </c>
      <c r="T4" s="6">
        <f>D4/'Analysis-Data'!C3</f>
        <v>11841097</v>
      </c>
      <c r="U4" s="6">
        <f>F4/'Analysis-Data'!D3</f>
        <v>15094056</v>
      </c>
      <c r="V4" s="6" t="e">
        <f>H4/'Analysis-Data'!E3</f>
        <v>#N/A</v>
      </c>
      <c r="W4" s="10" t="e">
        <f>(O4-'Combined Waste'!B3)/'Combined Waste'!B3</f>
        <v>#N/A</v>
      </c>
      <c r="X4" s="10" t="e">
        <f>(P4-'Combined Waste'!G3)/'Combined Waste'!G3</f>
        <v>#N/A</v>
      </c>
      <c r="Y4" s="10" t="e">
        <f>(Q4-'Combined Waste'!C3)/'Combined Waste'!C3</f>
        <v>#N/A</v>
      </c>
      <c r="Z4" s="10" t="e">
        <f>(R4-'Combined Waste'!K3)/'Combined Waste'!K3</f>
        <v>#N/A</v>
      </c>
      <c r="AA4" s="10">
        <f>(S4-'Combined Consumption'!B3)/'Combined Consumption'!B3</f>
        <v>0</v>
      </c>
      <c r="AB4" s="10">
        <f>(T4-'Combined Consumption'!G3)/'Combined Consumption'!G3</f>
        <v>0</v>
      </c>
      <c r="AC4" s="10">
        <f>(U4-'Combined Consumption'!H3)/'Combined Consumption'!H3</f>
        <v>0</v>
      </c>
      <c r="AD4" s="10" t="e">
        <f>(V4-'Combined Consumption'!M3)/'Combined Consumption'!M3</f>
        <v>#N/A</v>
      </c>
      <c r="AE4" s="10">
        <f t="shared" ref="AE4:AE67" si="1">-1*N4</f>
        <v>0</v>
      </c>
      <c r="AF4" s="10">
        <f t="shared" ref="AF4:AF67" si="2">-1*E4</f>
        <v>0</v>
      </c>
      <c r="AG4" s="10">
        <f t="shared" ref="AG4:AG67" si="3">-1*G4</f>
        <v>0</v>
      </c>
      <c r="AH4" s="10">
        <f t="shared" ref="AH4:AH67" si="4">IF(I4=0,0,$E$1)</f>
        <v>0</v>
      </c>
      <c r="AI4" s="10">
        <f>M4/'Electricity Generation'!$N3</f>
        <v>0.46946394698280125</v>
      </c>
      <c r="AJ4" s="10">
        <f>D4/'Electricity Generation'!$N3</f>
        <v>0.10249179787784971</v>
      </c>
      <c r="AK4" s="10">
        <f>F4/'Electricity Generation'!$N3</f>
        <v>0.13538001210622758</v>
      </c>
      <c r="AL4" s="10">
        <f>H4/'Electricity Generation'!$N3</f>
        <v>0</v>
      </c>
      <c r="AM4" s="10">
        <f t="shared" ref="AM4:AM67" si="5">1-SUM(AI4:AL4)</f>
        <v>0.29266424303312144</v>
      </c>
    </row>
    <row r="5" spans="1:39" x14ac:dyDescent="0.25">
      <c r="A5" s="6">
        <v>1951</v>
      </c>
      <c r="B5" s="6">
        <f>IF('Electricity Generation'!B4-I5/3&lt;=0, 0,'Electricity Generation'!B4-I5/3)</f>
        <v>185203657000</v>
      </c>
      <c r="C5" s="10">
        <f>1-B5/'Electricity Generation'!B4</f>
        <v>0</v>
      </c>
      <c r="D5" s="6">
        <f>IF('Electricity Generation'!C4-I5/3&lt;=0, 0, 'Electricity Generation'!C4-I5/3)</f>
        <v>28712116000</v>
      </c>
      <c r="E5" s="10">
        <f>1-D5/'Electricity Generation'!C4</f>
        <v>0</v>
      </c>
      <c r="F5" s="6">
        <f>IF('Electricity Generation'!D4-I5/3&lt;=0, 0, 'Electricity Generation'!D4-I5/3)</f>
        <v>56615678000</v>
      </c>
      <c r="G5" s="10">
        <f>1-F5/'Electricity Generation'!D4</f>
        <v>0</v>
      </c>
      <c r="H5" s="6">
        <f>'Electricity Generation'!F4*(1+$E$1)</f>
        <v>0</v>
      </c>
      <c r="I5" s="6">
        <f>'Electricity Generation'!F4*$E$1</f>
        <v>0</v>
      </c>
      <c r="J5" s="10">
        <f>(B5+D5+F5+H5-L5)/'Electricity Generation'!N4</f>
        <v>0.7298389328330942</v>
      </c>
      <c r="K5" s="12" t="b">
        <f>(J5-'Analysis-Data'!R4)&lt;0.0001</f>
        <v>1</v>
      </c>
      <c r="L5" s="5">
        <f>SUM(IF(B5=0, ABS('Electricity Generation'!B4-I5/3), 0), IF(D5=0, ABS('Electricity Generation'!C4-I5/3), 0), IF(F5=0, ABS('Electricity Generation'!D4-I5/3), 0))</f>
        <v>0</v>
      </c>
      <c r="M5" s="6">
        <f t="shared" si="0"/>
        <v>185203657000</v>
      </c>
      <c r="N5" s="10">
        <f>1-M5/'Electricity Generation'!B4</f>
        <v>0</v>
      </c>
      <c r="O5" s="6" t="e">
        <f>M5/'Analysis-Data'!J4</f>
        <v>#N/A</v>
      </c>
      <c r="P5" s="6" t="e">
        <f>D5/'Analysis-Data'!K4</f>
        <v>#N/A</v>
      </c>
      <c r="Q5" s="6" t="e">
        <f>F5/'Analysis-Data'!L4</f>
        <v>#N/A</v>
      </c>
      <c r="R5" s="6" t="e">
        <f>H5/'Analysis-Data'!M4</f>
        <v>#N/A</v>
      </c>
      <c r="S5" s="6">
        <f>M5/'Analysis-Data'!B4</f>
        <v>95951116.792708188</v>
      </c>
      <c r="T5" s="6">
        <f>D5/'Analysis-Data'!C4</f>
        <v>10039365</v>
      </c>
      <c r="U5" s="6">
        <f>F5/'Analysis-Data'!D4</f>
        <v>18333552</v>
      </c>
      <c r="V5" s="6" t="e">
        <f>H5/'Analysis-Data'!E4</f>
        <v>#N/A</v>
      </c>
      <c r="W5" s="10" t="e">
        <f>(O5-'Combined Waste'!B4)/'Combined Waste'!B4</f>
        <v>#N/A</v>
      </c>
      <c r="X5" s="10" t="e">
        <f>(P5-'Combined Waste'!G4)/'Combined Waste'!G4</f>
        <v>#N/A</v>
      </c>
      <c r="Y5" s="10" t="e">
        <f>(Q5-'Combined Waste'!C4)/'Combined Waste'!C4</f>
        <v>#N/A</v>
      </c>
      <c r="Z5" s="10" t="e">
        <f>(R5-'Combined Waste'!K4)/'Combined Waste'!K4</f>
        <v>#N/A</v>
      </c>
      <c r="AA5" s="10">
        <f>(S5-'Combined Consumption'!B4)/'Combined Consumption'!B4</f>
        <v>0</v>
      </c>
      <c r="AB5" s="10">
        <f>(T5-'Combined Consumption'!G4)/'Combined Consumption'!G4</f>
        <v>0</v>
      </c>
      <c r="AC5" s="10">
        <f>(U5-'Combined Consumption'!H4)/'Combined Consumption'!H4</f>
        <v>0</v>
      </c>
      <c r="AD5" s="10" t="e">
        <f>(V5-'Combined Consumption'!M4)/'Combined Consumption'!M4</f>
        <v>#N/A</v>
      </c>
      <c r="AE5" s="10">
        <f t="shared" si="1"/>
        <v>0</v>
      </c>
      <c r="AF5" s="10">
        <f t="shared" si="2"/>
        <v>0</v>
      </c>
      <c r="AG5" s="10">
        <f t="shared" si="3"/>
        <v>0</v>
      </c>
      <c r="AH5" s="10">
        <f t="shared" si="4"/>
        <v>0</v>
      </c>
      <c r="AI5" s="10">
        <f>M5/'Electricity Generation'!$N4</f>
        <v>0.49964186745025224</v>
      </c>
      <c r="AJ5" s="10">
        <f>D5/'Electricity Generation'!$N4</f>
        <v>7.7459459975394898E-2</v>
      </c>
      <c r="AK5" s="10">
        <f>F5/'Electricity Generation'!$N4</f>
        <v>0.15273760540744702</v>
      </c>
      <c r="AL5" s="10">
        <f>H5/'Electricity Generation'!$N4</f>
        <v>0</v>
      </c>
      <c r="AM5" s="10">
        <f t="shared" si="5"/>
        <v>0.27016106716690591</v>
      </c>
    </row>
    <row r="6" spans="1:39" x14ac:dyDescent="0.25">
      <c r="A6" s="6">
        <v>1952</v>
      </c>
      <c r="B6" s="6">
        <f>IF('Electricity Generation'!B5-I6/3&lt;=0, 0,'Electricity Generation'!B5-I6/3)</f>
        <v>195436666000</v>
      </c>
      <c r="C6" s="10">
        <f>1-B6/'Electricity Generation'!B5</f>
        <v>0</v>
      </c>
      <c r="D6" s="6">
        <f>IF('Electricity Generation'!C5-I6/3&lt;=0, 0, 'Electricity Generation'!C5-I6/3)</f>
        <v>29749761000</v>
      </c>
      <c r="E6" s="10">
        <f>1-D6/'Electricity Generation'!C5</f>
        <v>0</v>
      </c>
      <c r="F6" s="6">
        <f>IF('Electricity Generation'!D5-I6/3&lt;=0, 0, 'Electricity Generation'!D5-I6/3)</f>
        <v>68453088000</v>
      </c>
      <c r="G6" s="10">
        <f>1-F6/'Electricity Generation'!D5</f>
        <v>0</v>
      </c>
      <c r="H6" s="6">
        <f>'Electricity Generation'!F5*(1+$E$1)</f>
        <v>0</v>
      </c>
      <c r="I6" s="6">
        <f>'Electricity Generation'!F5*$E$1</f>
        <v>0</v>
      </c>
      <c r="J6" s="10">
        <f>(B6+D6+F6+H6-L6)/'Electricity Generation'!N5</f>
        <v>0.7355264074805995</v>
      </c>
      <c r="K6" s="12" t="b">
        <f>(J6-'Analysis-Data'!R5)&lt;0.0001</f>
        <v>1</v>
      </c>
      <c r="L6" s="5">
        <f>SUM(IF(B6=0, ABS('Electricity Generation'!B5-I6/3), 0), IF(D6=0, ABS('Electricity Generation'!C5-I6/3), 0), IF(F6=0, ABS('Electricity Generation'!D5-I6/3), 0))</f>
        <v>0</v>
      </c>
      <c r="M6" s="6">
        <f t="shared" si="0"/>
        <v>195436666000</v>
      </c>
      <c r="N6" s="10">
        <f>1-M6/'Electricity Generation'!B5</f>
        <v>0</v>
      </c>
      <c r="O6" s="6" t="e">
        <f>M6/'Analysis-Data'!J5</f>
        <v>#N/A</v>
      </c>
      <c r="P6" s="6" t="e">
        <f>D6/'Analysis-Data'!K5</f>
        <v>#N/A</v>
      </c>
      <c r="Q6" s="6" t="e">
        <f>F6/'Analysis-Data'!L5</f>
        <v>#N/A</v>
      </c>
      <c r="R6" s="6" t="e">
        <f>H6/'Analysis-Data'!M5</f>
        <v>#N/A</v>
      </c>
      <c r="S6" s="6">
        <f>M6/'Analysis-Data'!B5</f>
        <v>97133391.645212695</v>
      </c>
      <c r="T6" s="6">
        <f>D6/'Analysis-Data'!C5</f>
        <v>10553226</v>
      </c>
      <c r="U6" s="6">
        <f>F6/'Analysis-Data'!D5</f>
        <v>21842807.999999996</v>
      </c>
      <c r="V6" s="6" t="e">
        <f>H6/'Analysis-Data'!E5</f>
        <v>#N/A</v>
      </c>
      <c r="W6" s="10" t="e">
        <f>(O6-'Combined Waste'!B5)/'Combined Waste'!B5</f>
        <v>#N/A</v>
      </c>
      <c r="X6" s="10" t="e">
        <f>(P6-'Combined Waste'!G5)/'Combined Waste'!G5</f>
        <v>#N/A</v>
      </c>
      <c r="Y6" s="10" t="e">
        <f>(Q6-'Combined Waste'!C5)/'Combined Waste'!C5</f>
        <v>#N/A</v>
      </c>
      <c r="Z6" s="10" t="e">
        <f>(R6-'Combined Waste'!K5)/'Combined Waste'!K5</f>
        <v>#N/A</v>
      </c>
      <c r="AA6" s="10">
        <f>(S6-'Combined Consumption'!B5)/'Combined Consumption'!B5</f>
        <v>0</v>
      </c>
      <c r="AB6" s="10">
        <f>(T6-'Combined Consumption'!G5)/'Combined Consumption'!G5</f>
        <v>0</v>
      </c>
      <c r="AC6" s="10">
        <f>(U6-'Combined Consumption'!H5)/'Combined Consumption'!H5</f>
        <v>0</v>
      </c>
      <c r="AD6" s="10" t="e">
        <f>(V6-'Combined Consumption'!M5)/'Combined Consumption'!M5</f>
        <v>#N/A</v>
      </c>
      <c r="AE6" s="10">
        <f t="shared" si="1"/>
        <v>0</v>
      </c>
      <c r="AF6" s="10">
        <f t="shared" si="2"/>
        <v>0</v>
      </c>
      <c r="AG6" s="10">
        <f t="shared" si="3"/>
        <v>0</v>
      </c>
      <c r="AH6" s="10">
        <f t="shared" si="4"/>
        <v>0</v>
      </c>
      <c r="AI6" s="10">
        <f>M6/'Electricity Generation'!$N5</f>
        <v>0.48954184123674849</v>
      </c>
      <c r="AJ6" s="10">
        <f>D6/'Electricity Generation'!$N5</f>
        <v>7.4519040231136618E-2</v>
      </c>
      <c r="AK6" s="10">
        <f>F6/'Electricity Generation'!$N5</f>
        <v>0.17146552601271436</v>
      </c>
      <c r="AL6" s="10">
        <f>H6/'Electricity Generation'!$N5</f>
        <v>0</v>
      </c>
      <c r="AM6" s="10">
        <f t="shared" si="5"/>
        <v>0.2644735925194005</v>
      </c>
    </row>
    <row r="7" spans="1:39" x14ac:dyDescent="0.25">
      <c r="A7" s="6">
        <v>1953</v>
      </c>
      <c r="B7" s="6">
        <f>IF('Electricity Generation'!B6-I7/3&lt;=0, 0,'Electricity Generation'!B6-I7/3)</f>
        <v>218846325000</v>
      </c>
      <c r="C7" s="10">
        <f>1-B7/'Electricity Generation'!B6</f>
        <v>0</v>
      </c>
      <c r="D7" s="6">
        <f>IF('Electricity Generation'!C6-I7/3&lt;=0, 0, 'Electricity Generation'!C6-I7/3)</f>
        <v>38404449000</v>
      </c>
      <c r="E7" s="10">
        <f>1-D7/'Electricity Generation'!C6</f>
        <v>0</v>
      </c>
      <c r="F7" s="6">
        <f>IF('Electricity Generation'!D6-I7/3&lt;=0, 0, 'Electricity Generation'!D6-I7/3)</f>
        <v>79790975000</v>
      </c>
      <c r="G7" s="10">
        <f>1-F7/'Electricity Generation'!D6</f>
        <v>0</v>
      </c>
      <c r="H7" s="6">
        <f>'Electricity Generation'!F6*(1+$E$1)</f>
        <v>0</v>
      </c>
      <c r="I7" s="6">
        <f>'Electricity Generation'!F6*$E$1</f>
        <v>0</v>
      </c>
      <c r="J7" s="10">
        <f>(B7+D7+F7+H7-L7)/'Electricity Generation'!N6</f>
        <v>0.76139319412128614</v>
      </c>
      <c r="K7" s="12" t="b">
        <f>(J7-'Analysis-Data'!R6)&lt;0.0001</f>
        <v>1</v>
      </c>
      <c r="L7" s="5">
        <f>SUM(IF(B7=0, ABS('Electricity Generation'!B6-I7/3), 0), IF(D7=0, ABS('Electricity Generation'!C6-I7/3), 0), IF(F7=0, ABS('Electricity Generation'!D6-I7/3), 0))</f>
        <v>0</v>
      </c>
      <c r="M7" s="6">
        <f t="shared" si="0"/>
        <v>218846325000</v>
      </c>
      <c r="N7" s="10">
        <f>1-M7/'Electricity Generation'!B6</f>
        <v>0</v>
      </c>
      <c r="O7" s="6" t="e">
        <f>M7/'Analysis-Data'!J6</f>
        <v>#N/A</v>
      </c>
      <c r="P7" s="6" t="e">
        <f>D7/'Analysis-Data'!K6</f>
        <v>#N/A</v>
      </c>
      <c r="Q7" s="6" t="e">
        <f>F7/'Analysis-Data'!L6</f>
        <v>#N/A</v>
      </c>
      <c r="R7" s="6" t="e">
        <f>H7/'Analysis-Data'!M6</f>
        <v>#N/A</v>
      </c>
      <c r="S7" s="6">
        <f>M7/'Analysis-Data'!B6</f>
        <v>105140170.24157879</v>
      </c>
      <c r="T7" s="6">
        <f>D7/'Analysis-Data'!C6</f>
        <v>12911366</v>
      </c>
      <c r="U7" s="6">
        <f>F7/'Analysis-Data'!D6</f>
        <v>24822528</v>
      </c>
      <c r="V7" s="6" t="e">
        <f>H7/'Analysis-Data'!E6</f>
        <v>#N/A</v>
      </c>
      <c r="W7" s="10" t="e">
        <f>(O7-'Combined Waste'!B6)/'Combined Waste'!B6</f>
        <v>#N/A</v>
      </c>
      <c r="X7" s="10" t="e">
        <f>(P7-'Combined Waste'!G6)/'Combined Waste'!G6</f>
        <v>#N/A</v>
      </c>
      <c r="Y7" s="10" t="e">
        <f>(Q7-'Combined Waste'!C6)/'Combined Waste'!C6</f>
        <v>#N/A</v>
      </c>
      <c r="Z7" s="10" t="e">
        <f>(R7-'Combined Waste'!K6)/'Combined Waste'!K6</f>
        <v>#N/A</v>
      </c>
      <c r="AA7" s="10">
        <f>(S7-'Combined Consumption'!B6)/'Combined Consumption'!B6</f>
        <v>0</v>
      </c>
      <c r="AB7" s="10">
        <f>(T7-'Combined Consumption'!G6)/'Combined Consumption'!G6</f>
        <v>0</v>
      </c>
      <c r="AC7" s="10">
        <f>(U7-'Combined Consumption'!H6)/'Combined Consumption'!H6</f>
        <v>0</v>
      </c>
      <c r="AD7" s="10" t="e">
        <f>(V7-'Combined Consumption'!M6)/'Combined Consumption'!M6</f>
        <v>#N/A</v>
      </c>
      <c r="AE7" s="10">
        <f t="shared" si="1"/>
        <v>0</v>
      </c>
      <c r="AF7" s="10">
        <f t="shared" si="2"/>
        <v>0</v>
      </c>
      <c r="AG7" s="10">
        <f t="shared" si="3"/>
        <v>0</v>
      </c>
      <c r="AH7" s="10">
        <f t="shared" si="4"/>
        <v>0</v>
      </c>
      <c r="AI7" s="10">
        <f>M7/'Electricity Generation'!$N6</f>
        <v>0.49438416133265167</v>
      </c>
      <c r="AJ7" s="10">
        <f>D7/'Electricity Generation'!$N6</f>
        <v>8.6757460104973622E-2</v>
      </c>
      <c r="AK7" s="10">
        <f>F7/'Electricity Generation'!$N6</f>
        <v>0.1802515726836609</v>
      </c>
      <c r="AL7" s="10">
        <f>H7/'Electricity Generation'!$N6</f>
        <v>0</v>
      </c>
      <c r="AM7" s="10">
        <f t="shared" si="5"/>
        <v>0.23860680587871386</v>
      </c>
    </row>
    <row r="8" spans="1:39" x14ac:dyDescent="0.25">
      <c r="A8" s="6">
        <v>1954</v>
      </c>
      <c r="B8" s="6">
        <f>IF('Electricity Generation'!B7-I8/3&lt;=0, 0,'Electricity Generation'!B7-I8/3)</f>
        <v>239145966000</v>
      </c>
      <c r="C8" s="10">
        <f>1-B8/'Electricity Generation'!B7</f>
        <v>0</v>
      </c>
      <c r="D8" s="6">
        <f>IF('Electricity Generation'!C7-I8/3&lt;=0, 0, 'Electricity Generation'!C7-I8/3)</f>
        <v>31520175000</v>
      </c>
      <c r="E8" s="10">
        <f>1-D8/'Electricity Generation'!C7</f>
        <v>0</v>
      </c>
      <c r="F8" s="6">
        <f>IF('Electricity Generation'!D7-I8/3&lt;=0, 0, 'Electricity Generation'!D7-I8/3)</f>
        <v>93688271000</v>
      </c>
      <c r="G8" s="10">
        <f>1-F8/'Electricity Generation'!D7</f>
        <v>0</v>
      </c>
      <c r="H8" s="6">
        <f>'Electricity Generation'!F7*(1+$E$1)</f>
        <v>0</v>
      </c>
      <c r="I8" s="6">
        <f>'Electricity Generation'!F7*$E$1</f>
        <v>0</v>
      </c>
      <c r="J8" s="10">
        <f>(B8+D8+F8+H8-L8)/'Electricity Generation'!N7</f>
        <v>0.7724506102629376</v>
      </c>
      <c r="K8" s="12" t="b">
        <f>(J8-'Analysis-Data'!R7)&lt;0.0001</f>
        <v>1</v>
      </c>
      <c r="L8" s="5">
        <f>SUM(IF(B8=0, ABS('Electricity Generation'!B7-I8/3), 0), IF(D8=0, ABS('Electricity Generation'!C7-I8/3), 0), IF(F8=0, ABS('Electricity Generation'!D7-I8/3), 0))</f>
        <v>0</v>
      </c>
      <c r="M8" s="6">
        <f t="shared" si="0"/>
        <v>239145966000</v>
      </c>
      <c r="N8" s="10">
        <f>1-M8/'Electricity Generation'!B7</f>
        <v>0</v>
      </c>
      <c r="O8" s="6" t="e">
        <f>M8/'Analysis-Data'!J7</f>
        <v>#N/A</v>
      </c>
      <c r="P8" s="6" t="e">
        <f>D8/'Analysis-Data'!K7</f>
        <v>#N/A</v>
      </c>
      <c r="Q8" s="6" t="e">
        <f>F8/'Analysis-Data'!L7</f>
        <v>#N/A</v>
      </c>
      <c r="R8" s="6" t="e">
        <f>H8/'Analysis-Data'!M7</f>
        <v>#N/A</v>
      </c>
      <c r="S8" s="6">
        <f>M8/'Analysis-Data'!B7</f>
        <v>107396762.24573369</v>
      </c>
      <c r="T8" s="6">
        <f>D8/'Analysis-Data'!C7</f>
        <v>10478965</v>
      </c>
      <c r="U8" s="6">
        <f>F8/'Analysis-Data'!D7</f>
        <v>27971952</v>
      </c>
      <c r="V8" s="6" t="e">
        <f>H8/'Analysis-Data'!E7</f>
        <v>#N/A</v>
      </c>
      <c r="W8" s="10" t="e">
        <f>(O8-'Combined Waste'!B7)/'Combined Waste'!B7</f>
        <v>#N/A</v>
      </c>
      <c r="X8" s="10" t="e">
        <f>(P8-'Combined Waste'!G7)/'Combined Waste'!G7</f>
        <v>#N/A</v>
      </c>
      <c r="Y8" s="10" t="e">
        <f>(Q8-'Combined Waste'!C7)/'Combined Waste'!C7</f>
        <v>#N/A</v>
      </c>
      <c r="Z8" s="10" t="e">
        <f>(R8-'Combined Waste'!K7)/'Combined Waste'!K7</f>
        <v>#N/A</v>
      </c>
      <c r="AA8" s="10">
        <f>(S8-'Combined Consumption'!B7)/'Combined Consumption'!B7</f>
        <v>0</v>
      </c>
      <c r="AB8" s="10">
        <f>(T8-'Combined Consumption'!G7)/'Combined Consumption'!G7</f>
        <v>0</v>
      </c>
      <c r="AC8" s="10">
        <f>(U8-'Combined Consumption'!H7)/'Combined Consumption'!H7</f>
        <v>0</v>
      </c>
      <c r="AD8" s="10" t="e">
        <f>(V8-'Combined Consumption'!M7)/'Combined Consumption'!M7</f>
        <v>#N/A</v>
      </c>
      <c r="AE8" s="10">
        <f t="shared" si="1"/>
        <v>0</v>
      </c>
      <c r="AF8" s="10">
        <f t="shared" si="2"/>
        <v>0</v>
      </c>
      <c r="AG8" s="10">
        <f t="shared" si="3"/>
        <v>0</v>
      </c>
      <c r="AH8" s="10">
        <f t="shared" si="4"/>
        <v>0</v>
      </c>
      <c r="AI8" s="10">
        <f>M8/'Electricity Generation'!$N7</f>
        <v>0.5070020872386739</v>
      </c>
      <c r="AJ8" s="10">
        <f>D8/'Electricity Generation'!$N7</f>
        <v>6.6824436901136222E-2</v>
      </c>
      <c r="AK8" s="10">
        <f>F8/'Electricity Generation'!$N7</f>
        <v>0.19862408612312749</v>
      </c>
      <c r="AL8" s="10">
        <f>H8/'Electricity Generation'!$N7</f>
        <v>0</v>
      </c>
      <c r="AM8" s="10">
        <f t="shared" si="5"/>
        <v>0.2275493897370624</v>
      </c>
    </row>
    <row r="9" spans="1:39" x14ac:dyDescent="0.25">
      <c r="A9" s="6">
        <v>1955</v>
      </c>
      <c r="B9" s="6">
        <f>IF('Electricity Generation'!B8-I9/3&lt;=0, 0,'Electricity Generation'!B8-I9/3)</f>
        <v>301362698000</v>
      </c>
      <c r="C9" s="10">
        <f>1-B9/'Electricity Generation'!B8</f>
        <v>0</v>
      </c>
      <c r="D9" s="6">
        <f>IF('Electricity Generation'!C8-I9/3&lt;=0, 0, 'Electricity Generation'!C8-I9/3)</f>
        <v>37138308000</v>
      </c>
      <c r="E9" s="10">
        <f>1-D9/'Electricity Generation'!C8</f>
        <v>0</v>
      </c>
      <c r="F9" s="6">
        <f>IF('Electricity Generation'!D8-I9/3&lt;=0, 0, 'Electricity Generation'!D8-I9/3)</f>
        <v>95285441000</v>
      </c>
      <c r="G9" s="10">
        <f>1-F9/'Electricity Generation'!D8</f>
        <v>0</v>
      </c>
      <c r="H9" s="6">
        <f>'Electricity Generation'!F8*(1+$E$1)</f>
        <v>0</v>
      </c>
      <c r="I9" s="6">
        <f>'Electricity Generation'!F8*$E$1</f>
        <v>0</v>
      </c>
      <c r="J9" s="10">
        <f>(B9+D9+F9+H9-L9)/'Electricity Generation'!N8</f>
        <v>0.79297317351737462</v>
      </c>
      <c r="K9" s="12" t="b">
        <f>(J9-'Analysis-Data'!R8)&lt;0.0001</f>
        <v>1</v>
      </c>
      <c r="L9" s="5">
        <f>SUM(IF(B9=0, ABS('Electricity Generation'!B8-I9/3), 0), IF(D9=0, ABS('Electricity Generation'!C8-I9/3), 0), IF(F9=0, ABS('Electricity Generation'!D8-I9/3), 0))</f>
        <v>0</v>
      </c>
      <c r="M9" s="6">
        <f t="shared" si="0"/>
        <v>301362698000</v>
      </c>
      <c r="N9" s="10">
        <f>1-M9/'Electricity Generation'!B8</f>
        <v>0</v>
      </c>
      <c r="O9" s="6" t="e">
        <f>M9/'Analysis-Data'!J8</f>
        <v>#N/A</v>
      </c>
      <c r="P9" s="6" t="e">
        <f>D9/'Analysis-Data'!K8</f>
        <v>#N/A</v>
      </c>
      <c r="Q9" s="6" t="e">
        <f>F9/'Analysis-Data'!L8</f>
        <v>#N/A</v>
      </c>
      <c r="R9" s="6" t="e">
        <f>H9/'Analysis-Data'!M8</f>
        <v>#N/A</v>
      </c>
      <c r="S9" s="6">
        <f>M9/'Analysis-Data'!B8</f>
        <v>130416142.18831648</v>
      </c>
      <c r="T9" s="6">
        <f>D9/'Analysis-Data'!C8</f>
        <v>11818018</v>
      </c>
      <c r="U9" s="6">
        <f>F9/'Analysis-Data'!D8</f>
        <v>27678720</v>
      </c>
      <c r="V9" s="6" t="e">
        <f>H9/'Analysis-Data'!E8</f>
        <v>#N/A</v>
      </c>
      <c r="W9" s="10" t="e">
        <f>(O9-'Combined Waste'!B8)/'Combined Waste'!B8</f>
        <v>#N/A</v>
      </c>
      <c r="X9" s="10" t="e">
        <f>(P9-'Combined Waste'!G8)/'Combined Waste'!G8</f>
        <v>#N/A</v>
      </c>
      <c r="Y9" s="10" t="e">
        <f>(Q9-'Combined Waste'!C8)/'Combined Waste'!C8</f>
        <v>#N/A</v>
      </c>
      <c r="Z9" s="10" t="e">
        <f>(R9-'Combined Waste'!K8)/'Combined Waste'!K8</f>
        <v>#N/A</v>
      </c>
      <c r="AA9" s="10">
        <f>(S9-'Combined Consumption'!B8)/'Combined Consumption'!B8</f>
        <v>-1.1425856449833398E-16</v>
      </c>
      <c r="AB9" s="10">
        <f>(T9-'Combined Consumption'!G8)/'Combined Consumption'!G8</f>
        <v>0</v>
      </c>
      <c r="AC9" s="10">
        <f>(U9-'Combined Consumption'!H8)/'Combined Consumption'!H8</f>
        <v>0</v>
      </c>
      <c r="AD9" s="10" t="e">
        <f>(V9-'Combined Consumption'!M8)/'Combined Consumption'!M8</f>
        <v>#N/A</v>
      </c>
      <c r="AE9" s="10">
        <f t="shared" si="1"/>
        <v>0</v>
      </c>
      <c r="AF9" s="10">
        <f t="shared" si="2"/>
        <v>0</v>
      </c>
      <c r="AG9" s="10">
        <f t="shared" si="3"/>
        <v>0</v>
      </c>
      <c r="AH9" s="10">
        <f t="shared" si="4"/>
        <v>0</v>
      </c>
      <c r="AI9" s="10">
        <f>M9/'Electricity Generation'!$N8</f>
        <v>0.55089903491802306</v>
      </c>
      <c r="AJ9" s="10">
        <f>D9/'Electricity Generation'!$N8</f>
        <v>6.7889815731900227E-2</v>
      </c>
      <c r="AK9" s="10">
        <f>F9/'Electricity Generation'!$N8</f>
        <v>0.17418432286745134</v>
      </c>
      <c r="AL9" s="10">
        <f>H9/'Electricity Generation'!$N8</f>
        <v>0</v>
      </c>
      <c r="AM9" s="10">
        <f t="shared" si="5"/>
        <v>0.20702682648262538</v>
      </c>
    </row>
    <row r="10" spans="1:39" x14ac:dyDescent="0.25">
      <c r="A10" s="6">
        <v>1956</v>
      </c>
      <c r="B10" s="6">
        <f>IF('Electricity Generation'!B9-I10/3&lt;=0, 0,'Electricity Generation'!B9-I10/3)</f>
        <v>338503484000</v>
      </c>
      <c r="C10" s="10">
        <f>1-B10/'Electricity Generation'!B9</f>
        <v>0</v>
      </c>
      <c r="D10" s="6">
        <f>IF('Electricity Generation'!C9-I10/3&lt;=0, 0, 'Electricity Generation'!C9-I10/3)</f>
        <v>35946772000</v>
      </c>
      <c r="E10" s="10">
        <f>1-D10/'Electricity Generation'!C9</f>
        <v>0</v>
      </c>
      <c r="F10" s="6">
        <f>IF('Electricity Generation'!D9-I10/3&lt;=0, 0, 'Electricity Generation'!D9-I10/3)</f>
        <v>104037208000</v>
      </c>
      <c r="G10" s="10">
        <f>1-F10/'Electricity Generation'!D9</f>
        <v>0</v>
      </c>
      <c r="H10" s="6">
        <f>'Electricity Generation'!F9*(1+$E$1)</f>
        <v>0</v>
      </c>
      <c r="I10" s="6">
        <f>'Electricity Generation'!F9*$E$1</f>
        <v>0</v>
      </c>
      <c r="J10" s="10">
        <f>(B10+D10+F10+H10-L10)/'Electricity Generation'!N9</f>
        <v>0.7965925655239523</v>
      </c>
      <c r="K10" s="12" t="b">
        <f>(J10-'Analysis-Data'!R9)&lt;0.0001</f>
        <v>1</v>
      </c>
      <c r="L10" s="5">
        <f>SUM(IF(B10=0, ABS('Electricity Generation'!B9-I10/3), 0), IF(D10=0, ABS('Electricity Generation'!C9-I10/3), 0), IF(F10=0, ABS('Electricity Generation'!D9-I10/3), 0))</f>
        <v>0</v>
      </c>
      <c r="M10" s="6">
        <f t="shared" si="0"/>
        <v>338503484000</v>
      </c>
      <c r="N10" s="10">
        <f>1-M10/'Electricity Generation'!B9</f>
        <v>0</v>
      </c>
      <c r="O10" s="6" t="e">
        <f>M10/'Analysis-Data'!J9</f>
        <v>#N/A</v>
      </c>
      <c r="P10" s="6" t="e">
        <f>D10/'Analysis-Data'!K9</f>
        <v>#N/A</v>
      </c>
      <c r="Q10" s="6" t="e">
        <f>F10/'Analysis-Data'!L9</f>
        <v>#N/A</v>
      </c>
      <c r="R10" s="6" t="e">
        <f>H10/'Analysis-Data'!M9</f>
        <v>#N/A</v>
      </c>
      <c r="S10" s="6">
        <f>M10/'Analysis-Data'!B9</f>
        <v>143588283.50256118</v>
      </c>
      <c r="T10" s="6">
        <f>D10/'Analysis-Data'!C9</f>
        <v>11415627</v>
      </c>
      <c r="U10" s="6">
        <f>F10/'Analysis-Data'!D9</f>
        <v>29743464</v>
      </c>
      <c r="V10" s="6" t="e">
        <f>H10/'Analysis-Data'!E9</f>
        <v>#N/A</v>
      </c>
      <c r="W10" s="10" t="e">
        <f>(O10-'Combined Waste'!B9)/'Combined Waste'!B9</f>
        <v>#N/A</v>
      </c>
      <c r="X10" s="10" t="e">
        <f>(P10-'Combined Waste'!G9)/'Combined Waste'!G9</f>
        <v>#N/A</v>
      </c>
      <c r="Y10" s="10" t="e">
        <f>(Q10-'Combined Waste'!C9)/'Combined Waste'!C9</f>
        <v>#N/A</v>
      </c>
      <c r="Z10" s="10" t="e">
        <f>(R10-'Combined Waste'!K9)/'Combined Waste'!K9</f>
        <v>#N/A</v>
      </c>
      <c r="AA10" s="10">
        <f>(S10-'Combined Consumption'!B9)/'Combined Consumption'!B9</f>
        <v>0</v>
      </c>
      <c r="AB10" s="10">
        <f>(T10-'Combined Consumption'!G9)/'Combined Consumption'!G9</f>
        <v>0</v>
      </c>
      <c r="AC10" s="10">
        <f>(U10-'Combined Consumption'!H9)/'Combined Consumption'!H9</f>
        <v>0</v>
      </c>
      <c r="AD10" s="10" t="e">
        <f>(V10-'Combined Consumption'!M9)/'Combined Consumption'!M9</f>
        <v>#N/A</v>
      </c>
      <c r="AE10" s="10">
        <f t="shared" si="1"/>
        <v>0</v>
      </c>
      <c r="AF10" s="10">
        <f t="shared" si="2"/>
        <v>0</v>
      </c>
      <c r="AG10" s="10">
        <f t="shared" si="3"/>
        <v>0</v>
      </c>
      <c r="AH10" s="10">
        <f t="shared" si="4"/>
        <v>0</v>
      </c>
      <c r="AI10" s="10">
        <f>M10/'Electricity Generation'!$N9</f>
        <v>0.5635452943827931</v>
      </c>
      <c r="AJ10" s="10">
        <f>D10/'Electricity Generation'!$N9</f>
        <v>5.9844684519853114E-2</v>
      </c>
      <c r="AK10" s="10">
        <f>F10/'Electricity Generation'!$N9</f>
        <v>0.17320258662130603</v>
      </c>
      <c r="AL10" s="10">
        <f>H10/'Electricity Generation'!$N9</f>
        <v>0</v>
      </c>
      <c r="AM10" s="10">
        <f t="shared" si="5"/>
        <v>0.2034074344760477</v>
      </c>
    </row>
    <row r="11" spans="1:39" x14ac:dyDescent="0.25">
      <c r="A11" s="6">
        <v>1957</v>
      </c>
      <c r="B11" s="6">
        <f>IF('Electricity Generation'!B10-I11/3&lt;=0, 0,'Electricity Generation'!B10-I11/3)</f>
        <v>346385884666.66669</v>
      </c>
      <c r="C11" s="10">
        <f>1-B11/'Electricity Generation'!B10</f>
        <v>9.3056053274143125E-7</v>
      </c>
      <c r="D11" s="6">
        <f>IF('Electricity Generation'!C10-I11/3&lt;=0, 0, 'Electricity Generation'!C10-I11/3)</f>
        <v>40499034666.666664</v>
      </c>
      <c r="E11" s="10">
        <f>1-D11/'Electricity Generation'!C10</f>
        <v>7.958974097665994E-6</v>
      </c>
      <c r="F11" s="6">
        <f>IF('Electricity Generation'!D10-I11/3&lt;=0, 0, 'Electricity Generation'!D10-I11/3)</f>
        <v>114212202666.66667</v>
      </c>
      <c r="G11" s="10">
        <f>1-F11/'Electricity Generation'!D10</f>
        <v>2.8222240365805007E-6</v>
      </c>
      <c r="H11" s="6">
        <f>'Electricity Generation'!F10*(1+$E$1)</f>
        <v>10637000</v>
      </c>
      <c r="I11" s="6">
        <f>'Electricity Generation'!F10*$E$1</f>
        <v>967000</v>
      </c>
      <c r="J11" s="10">
        <f>(B11+D11+F11+H11-L11)/'Electricity Generation'!N10</f>
        <v>0.79349858057795686</v>
      </c>
      <c r="K11" s="12" t="b">
        <f>(J11-'Analysis-Data'!R10)&lt;0.0001</f>
        <v>1</v>
      </c>
      <c r="L11" s="5">
        <f>SUM(IF(B11=0, ABS('Electricity Generation'!B10-I11/3), 0), IF(D11=0, ABS('Electricity Generation'!C10-I11/3), 0), IF(F11=0, ABS('Electricity Generation'!D10-I11/3), 0))</f>
        <v>0</v>
      </c>
      <c r="M11" s="6">
        <f t="shared" si="0"/>
        <v>346385884666.66669</v>
      </c>
      <c r="N11" s="10">
        <f>1-M11/'Electricity Generation'!B10</f>
        <v>9.3056053274143125E-7</v>
      </c>
      <c r="O11" s="6" t="e">
        <f>M11/'Analysis-Data'!J10</f>
        <v>#N/A</v>
      </c>
      <c r="P11" s="6" t="e">
        <f>D11/'Analysis-Data'!K10</f>
        <v>#N/A</v>
      </c>
      <c r="Q11" s="6" t="e">
        <f>F11/'Analysis-Data'!L10</f>
        <v>#N/A</v>
      </c>
      <c r="R11" s="6" t="e">
        <f>H11/'Analysis-Data'!M10</f>
        <v>#N/A</v>
      </c>
      <c r="S11" s="6">
        <f>M11/'Analysis-Data'!B10</f>
        <v>145847251.78132778</v>
      </c>
      <c r="T11" s="6">
        <f>D11/'Analysis-Data'!C10</f>
        <v>12511701.418899925</v>
      </c>
      <c r="U11" s="6">
        <f>F11/'Analysis-Data'!D10</f>
        <v>32067293.498658091</v>
      </c>
      <c r="V11" s="6" t="e">
        <f>H11/'Analysis-Data'!E10</f>
        <v>#N/A</v>
      </c>
      <c r="W11" s="10" t="e">
        <f>(O11-'Combined Waste'!B10)/'Combined Waste'!B10</f>
        <v>#N/A</v>
      </c>
      <c r="X11" s="10" t="e">
        <f>(P11-'Combined Waste'!G10)/'Combined Waste'!G10</f>
        <v>#N/A</v>
      </c>
      <c r="Y11" s="10" t="e">
        <f>(Q11-'Combined Waste'!C10)/'Combined Waste'!C10</f>
        <v>#N/A</v>
      </c>
      <c r="Z11" s="10" t="e">
        <f>(R11-'Combined Waste'!K10)/'Combined Waste'!K10</f>
        <v>#N/A</v>
      </c>
      <c r="AA11" s="10">
        <f>(S11-'Combined Consumption'!B10)/'Combined Consumption'!B10</f>
        <v>-9.3056053276452782E-7</v>
      </c>
      <c r="AB11" s="10">
        <f>(T11-'Combined Consumption'!G10)/'Combined Consumption'!G10</f>
        <v>-7.9589740976997923E-6</v>
      </c>
      <c r="AC11" s="10">
        <f>(U11-'Combined Consumption'!H10)/'Combined Consumption'!H10</f>
        <v>-2.8222240365130947E-6</v>
      </c>
      <c r="AD11" s="10" t="e">
        <f>(V11-'Combined Consumption'!M10)/'Combined Consumption'!M10</f>
        <v>#N/A</v>
      </c>
      <c r="AE11" s="10">
        <f t="shared" si="1"/>
        <v>-9.3056053274143125E-7</v>
      </c>
      <c r="AF11" s="10">
        <f t="shared" si="2"/>
        <v>-7.958974097665994E-6</v>
      </c>
      <c r="AG11" s="10">
        <f t="shared" si="3"/>
        <v>-2.8222240365805007E-6</v>
      </c>
      <c r="AH11" s="10">
        <f t="shared" si="4"/>
        <v>0.1</v>
      </c>
      <c r="AI11" s="10">
        <f>M11/'Electricity Generation'!$N10</f>
        <v>0.5484982079777373</v>
      </c>
      <c r="AJ11" s="10">
        <f>D11/'Electricity Generation'!$N10</f>
        <v>6.412977238051E-2</v>
      </c>
      <c r="AK11" s="10">
        <f>F11/'Electricity Generation'!$N10</f>
        <v>0.18085375664814229</v>
      </c>
      <c r="AL11" s="10">
        <f>H11/'Electricity Generation'!$N10</f>
        <v>1.6843571567223978E-5</v>
      </c>
      <c r="AM11" s="10">
        <f t="shared" si="5"/>
        <v>0.20650141942204325</v>
      </c>
    </row>
    <row r="12" spans="1:39" x14ac:dyDescent="0.25">
      <c r="A12" s="6">
        <v>1958</v>
      </c>
      <c r="B12" s="6">
        <f>IF('Electricity Generation'!B11-I12/3&lt;=0, 0,'Electricity Generation'!B11-I12/3)</f>
        <v>344360291300</v>
      </c>
      <c r="C12" s="10">
        <f>1-B12/'Electricity Generation'!B11</f>
        <v>1.5941479388770219E-5</v>
      </c>
      <c r="D12" s="6">
        <f>IF('Electricity Generation'!C11-I12/3&lt;=0, 0, 'Electricity Generation'!C11-I12/3)</f>
        <v>40366050300</v>
      </c>
      <c r="E12" s="10">
        <f>1-D12/'Electricity Generation'!C11</f>
        <v>1.3597945483379004E-4</v>
      </c>
      <c r="F12" s="6">
        <f>IF('Electricity Generation'!D11-I12/3&lt;=0, 0, 'Electricity Generation'!D11-I12/3)</f>
        <v>119753812300</v>
      </c>
      <c r="G12" s="10">
        <f>1-F12/'Electricity Generation'!D11</f>
        <v>4.5839445523832012E-5</v>
      </c>
      <c r="H12" s="6">
        <f>'Electricity Generation'!F11*(1+$E$1)</f>
        <v>181160100</v>
      </c>
      <c r="I12" s="6">
        <f>'Electricity Generation'!F11*$E$1</f>
        <v>16469100</v>
      </c>
      <c r="J12" s="10">
        <f>(B12+D12+F12+H12-L12)/'Electricity Generation'!N11</f>
        <v>0.78230129057953768</v>
      </c>
      <c r="K12" s="12" t="b">
        <f>(J12-'Analysis-Data'!R11)&lt;0.0001</f>
        <v>1</v>
      </c>
      <c r="L12" s="5">
        <f>SUM(IF(B12=0, ABS('Electricity Generation'!B11-I12/3), 0), IF(D12=0, ABS('Electricity Generation'!C11-I12/3), 0), IF(F12=0, ABS('Electricity Generation'!D11-I12/3), 0))</f>
        <v>0</v>
      </c>
      <c r="M12" s="6">
        <f t="shared" si="0"/>
        <v>344360291300</v>
      </c>
      <c r="N12" s="10">
        <f>1-M12/'Electricity Generation'!B11</f>
        <v>1.5941479388770219E-5</v>
      </c>
      <c r="O12" s="6" t="e">
        <f>M12/'Analysis-Data'!J11</f>
        <v>#N/A</v>
      </c>
      <c r="P12" s="6" t="e">
        <f>D12/'Analysis-Data'!K11</f>
        <v>#N/A</v>
      </c>
      <c r="Q12" s="6" t="e">
        <f>F12/'Analysis-Data'!L11</f>
        <v>#N/A</v>
      </c>
      <c r="R12" s="6" t="e">
        <f>H12/'Analysis-Data'!M11</f>
        <v>#N/A</v>
      </c>
      <c r="S12" s="6">
        <f>M12/'Analysis-Data'!B11</f>
        <v>141268332.38208884</v>
      </c>
      <c r="T12" s="6">
        <f>D12/'Analysis-Data'!C11</f>
        <v>12192060.904737983</v>
      </c>
      <c r="U12" s="6">
        <f>F12/'Analysis-Data'!D11</f>
        <v>32946961.660312667</v>
      </c>
      <c r="V12" s="6" t="e">
        <f>H12/'Analysis-Data'!E11</f>
        <v>#N/A</v>
      </c>
      <c r="W12" s="10" t="e">
        <f>(O12-'Combined Waste'!B11)/'Combined Waste'!B11</f>
        <v>#N/A</v>
      </c>
      <c r="X12" s="10" t="e">
        <f>(P12-'Combined Waste'!G11)/'Combined Waste'!G11</f>
        <v>#N/A</v>
      </c>
      <c r="Y12" s="10" t="e">
        <f>(Q12-'Combined Waste'!C11)/'Combined Waste'!C11</f>
        <v>#N/A</v>
      </c>
      <c r="Z12" s="10" t="e">
        <f>(R12-'Combined Waste'!K11)/'Combined Waste'!K11</f>
        <v>#N/A</v>
      </c>
      <c r="AA12" s="10">
        <f>(S12-'Combined Consumption'!B11)/'Combined Consumption'!B11</f>
        <v>-1.5941479388763846E-5</v>
      </c>
      <c r="AB12" s="10">
        <f>(T12-'Combined Consumption'!G11)/'Combined Consumption'!G11</f>
        <v>-1.3597945483384528E-4</v>
      </c>
      <c r="AC12" s="10">
        <f>(U12-'Combined Consumption'!H11)/'Combined Consumption'!H11</f>
        <v>-4.5839445523793516E-5</v>
      </c>
      <c r="AD12" s="10" t="e">
        <f>(V12-'Combined Consumption'!M11)/'Combined Consumption'!M11</f>
        <v>#N/A</v>
      </c>
      <c r="AE12" s="10">
        <f t="shared" si="1"/>
        <v>-1.5941479388770219E-5</v>
      </c>
      <c r="AF12" s="10">
        <f t="shared" si="2"/>
        <v>-1.3597945483379004E-4</v>
      </c>
      <c r="AG12" s="10">
        <f t="shared" si="3"/>
        <v>-4.5839445523832012E-5</v>
      </c>
      <c r="AH12" s="10">
        <f t="shared" si="4"/>
        <v>0.1</v>
      </c>
      <c r="AI12" s="10">
        <f>M12/'Electricity Generation'!$N11</f>
        <v>0.53381048405136033</v>
      </c>
      <c r="AJ12" s="10">
        <f>D12/'Electricity Generation'!$N11</f>
        <v>6.2573477239605754E-2</v>
      </c>
      <c r="AK12" s="10">
        <f>F12/'Electricity Generation'!$N11</f>
        <v>0.18563650376044025</v>
      </c>
      <c r="AL12" s="10">
        <f>H12/'Electricity Generation'!$N11</f>
        <v>2.8082552813136395E-4</v>
      </c>
      <c r="AM12" s="10">
        <f t="shared" si="5"/>
        <v>0.21769870942046232</v>
      </c>
    </row>
    <row r="13" spans="1:39" x14ac:dyDescent="0.25">
      <c r="A13" s="6">
        <v>1959</v>
      </c>
      <c r="B13" s="6">
        <f>IF('Electricity Generation'!B12-I13/3&lt;=0, 0,'Electricity Generation'!B12-I13/3)</f>
        <v>378417939966.66669</v>
      </c>
      <c r="C13" s="10">
        <f>1-B13/'Electricity Generation'!B12</f>
        <v>1.6568795461857633E-5</v>
      </c>
      <c r="D13" s="6">
        <f>IF('Electricity Generation'!C12-I13/3&lt;=0, 0, 'Electricity Generation'!C12-I13/3)</f>
        <v>46833448966.666664</v>
      </c>
      <c r="E13" s="10">
        <f>1-D13/'Electricity Generation'!C12</f>
        <v>1.3386146345872874E-4</v>
      </c>
      <c r="F13" s="6">
        <f>IF('Electricity Generation'!D12-I13/3&lt;=0, 0, 'Electricity Generation'!D12-I13/3)</f>
        <v>146613120966.66666</v>
      </c>
      <c r="G13" s="10">
        <f>1-F13/'Electricity Generation'!D12</f>
        <v>4.2764011571549965E-5</v>
      </c>
      <c r="H13" s="6">
        <f>'Electricity Generation'!F12*(1+$E$1)</f>
        <v>206911100.00000003</v>
      </c>
      <c r="I13" s="6">
        <f>'Electricity Generation'!F12*$E$1</f>
        <v>18810100</v>
      </c>
      <c r="J13" s="10">
        <f>(B13+D13+F13+H13-L13)/'Electricity Generation'!N12</f>
        <v>0.80572790115383341</v>
      </c>
      <c r="K13" s="12" t="b">
        <f>(J13-'Analysis-Data'!R12)&lt;0.0001</f>
        <v>1</v>
      </c>
      <c r="L13" s="5">
        <f>SUM(IF(B13=0, ABS('Electricity Generation'!B12-I13/3), 0), IF(D13=0, ABS('Electricity Generation'!C12-I13/3), 0), IF(F13=0, ABS('Electricity Generation'!D12-I13/3), 0))</f>
        <v>0</v>
      </c>
      <c r="M13" s="6">
        <f t="shared" si="0"/>
        <v>378417939966.66669</v>
      </c>
      <c r="N13" s="10">
        <f>1-M13/'Electricity Generation'!B12</f>
        <v>1.6568795461857633E-5</v>
      </c>
      <c r="O13" s="6" t="e">
        <f>M13/'Analysis-Data'!J12</f>
        <v>#N/A</v>
      </c>
      <c r="P13" s="6" t="e">
        <f>D13/'Analysis-Data'!K12</f>
        <v>#N/A</v>
      </c>
      <c r="Q13" s="6" t="e">
        <f>F13/'Analysis-Data'!L12</f>
        <v>#N/A</v>
      </c>
      <c r="R13" s="6" t="e">
        <f>H13/'Analysis-Data'!M12</f>
        <v>#N/A</v>
      </c>
      <c r="S13" s="6">
        <f>M13/'Analysis-Data'!B12</f>
        <v>152788437.65360135</v>
      </c>
      <c r="T13" s="6">
        <f>D13/'Analysis-Data'!C12</f>
        <v>13855436.042747166</v>
      </c>
      <c r="U13" s="6">
        <f>F13/'Analysis-Data'!D12</f>
        <v>39082544.602134712</v>
      </c>
      <c r="V13" s="6" t="e">
        <f>H13/'Analysis-Data'!E12</f>
        <v>#N/A</v>
      </c>
      <c r="W13" s="10" t="e">
        <f>(O13-'Combined Waste'!B12)/'Combined Waste'!B12</f>
        <v>#N/A</v>
      </c>
      <c r="X13" s="10" t="e">
        <f>(P13-'Combined Waste'!G12)/'Combined Waste'!G12</f>
        <v>#N/A</v>
      </c>
      <c r="Y13" s="10" t="e">
        <f>(Q13-'Combined Waste'!C12)/'Combined Waste'!C12</f>
        <v>#N/A</v>
      </c>
      <c r="Z13" s="10" t="e">
        <f>(R13-'Combined Waste'!K12)/'Combined Waste'!K12</f>
        <v>#N/A</v>
      </c>
      <c r="AA13" s="10">
        <f>(S13-'Combined Consumption'!B12)/'Combined Consumption'!B12</f>
        <v>-1.6568795461753068E-5</v>
      </c>
      <c r="AB13" s="10">
        <f>(T13-'Combined Consumption'!G12)/'Combined Consumption'!G12</f>
        <v>-1.3386146345876638E-4</v>
      </c>
      <c r="AC13" s="10">
        <f>(U13-'Combined Consumption'!H12)/'Combined Consumption'!H12</f>
        <v>-4.2764011571524411E-5</v>
      </c>
      <c r="AD13" s="10" t="e">
        <f>(V13-'Combined Consumption'!M12)/'Combined Consumption'!M12</f>
        <v>#N/A</v>
      </c>
      <c r="AE13" s="10">
        <f t="shared" si="1"/>
        <v>-1.6568795461857633E-5</v>
      </c>
      <c r="AF13" s="10">
        <f t="shared" si="2"/>
        <v>-1.3386146345872874E-4</v>
      </c>
      <c r="AG13" s="10">
        <f t="shared" si="3"/>
        <v>-4.2764011571549965E-5</v>
      </c>
      <c r="AH13" s="10">
        <f t="shared" si="4"/>
        <v>0.1</v>
      </c>
      <c r="AI13" s="10">
        <f>M13/'Electricity Generation'!$N12</f>
        <v>0.53297871792882245</v>
      </c>
      <c r="AJ13" s="10">
        <f>D13/'Electricity Generation'!$N12</f>
        <v>6.5962072486937778E-2</v>
      </c>
      <c r="AK13" s="10">
        <f>F13/'Electricity Generation'!$N12</f>
        <v>0.20649568900258944</v>
      </c>
      <c r="AL13" s="10">
        <f>H13/'Electricity Generation'!$N12</f>
        <v>2.9142173548367303E-4</v>
      </c>
      <c r="AM13" s="10">
        <f t="shared" si="5"/>
        <v>0.1942720988461667</v>
      </c>
    </row>
    <row r="14" spans="1:39" x14ac:dyDescent="0.25">
      <c r="A14" s="6">
        <v>1960</v>
      </c>
      <c r="B14" s="6">
        <f>IF('Electricity Generation'!B13-I14/3&lt;=0, 0,'Electricity Generation'!B13-I14/3)</f>
        <v>403050084266.66669</v>
      </c>
      <c r="C14" s="10">
        <f>1-B14/'Electricity Generation'!B13</f>
        <v>4.2853218037430807E-5</v>
      </c>
      <c r="D14" s="6">
        <f>IF('Electricity Generation'!C13-I14/3&lt;=0, 0, 'Electricity Generation'!C13-I14/3)</f>
        <v>47969620266.666664</v>
      </c>
      <c r="E14" s="10">
        <f>1-D14/'Electricity Generation'!C13</f>
        <v>3.5994689911134081E-4</v>
      </c>
      <c r="F14" s="6">
        <f>IF('Electricity Generation'!D13-I14/3&lt;=0, 0, 'Electricity Generation'!D13-I14/3)</f>
        <v>157952514266.66666</v>
      </c>
      <c r="G14" s="10">
        <f>1-F14/'Electricity Generation'!D13</f>
        <v>1.0934200559087337E-4</v>
      </c>
      <c r="H14" s="6">
        <f>'Electricity Generation'!F13*(1+$E$1)</f>
        <v>570000200</v>
      </c>
      <c r="I14" s="6">
        <f>'Electricity Generation'!F13*$E$1</f>
        <v>51818200</v>
      </c>
      <c r="J14" s="10">
        <f>(B14+D14+F14+H14-L14)/'Electricity Generation'!N13</f>
        <v>0.80675395076277878</v>
      </c>
      <c r="K14" s="12" t="b">
        <f>(J14-'Analysis-Data'!R13)&lt;0.0001</f>
        <v>1</v>
      </c>
      <c r="L14" s="5">
        <f>SUM(IF(B14=0, ABS('Electricity Generation'!B13-I14/3), 0), IF(D14=0, ABS('Electricity Generation'!C13-I14/3), 0), IF(F14=0, ABS('Electricity Generation'!D13-I14/3), 0))</f>
        <v>0</v>
      </c>
      <c r="M14" s="6">
        <f t="shared" si="0"/>
        <v>403050084266.66669</v>
      </c>
      <c r="N14" s="10">
        <f>1-M14/'Electricity Generation'!B13</f>
        <v>4.2853218037430807E-5</v>
      </c>
      <c r="O14" s="6" t="e">
        <f>M14/'Analysis-Data'!J13</f>
        <v>#N/A</v>
      </c>
      <c r="P14" s="6" t="e">
        <f>D14/'Analysis-Data'!K13</f>
        <v>#N/A</v>
      </c>
      <c r="Q14" s="6" t="e">
        <f>F14/'Analysis-Data'!L13</f>
        <v>#N/A</v>
      </c>
      <c r="R14" s="6" t="e">
        <f>H14/'Analysis-Data'!M13</f>
        <v>#N/A</v>
      </c>
      <c r="S14" s="6">
        <f>M14/'Analysis-Data'!B13</f>
        <v>160279385.61699912</v>
      </c>
      <c r="T14" s="6">
        <f>D14/'Analysis-Data'!C13</f>
        <v>13841629.070545701</v>
      </c>
      <c r="U14" s="6">
        <f>F14/'Analysis-Data'!D13</f>
        <v>41389761.865530066</v>
      </c>
      <c r="V14" s="6" t="e">
        <f>H14/'Analysis-Data'!E13</f>
        <v>#N/A</v>
      </c>
      <c r="W14" s="10" t="e">
        <f>(O14-'Combined Waste'!B13)/'Combined Waste'!B13</f>
        <v>#N/A</v>
      </c>
      <c r="X14" s="10" t="e">
        <f>(P14-'Combined Waste'!G13)/'Combined Waste'!G13</f>
        <v>#N/A</v>
      </c>
      <c r="Y14" s="10" t="e">
        <f>(Q14-'Combined Waste'!C13)/'Combined Waste'!C13</f>
        <v>#N/A</v>
      </c>
      <c r="Z14" s="10" t="e">
        <f>(R14-'Combined Waste'!K13)/'Combined Waste'!K13</f>
        <v>#N/A</v>
      </c>
      <c r="AA14" s="10">
        <f>(S14-'Combined Consumption'!B13)/'Combined Consumption'!B13</f>
        <v>-4.2853218037508822E-5</v>
      </c>
      <c r="AB14" s="10">
        <f>(T14-'Combined Consumption'!G13)/'Combined Consumption'!G13</f>
        <v>-3.5994689911137383E-4</v>
      </c>
      <c r="AC14" s="10">
        <f>(U14-'Combined Consumption'!H13)/'Combined Consumption'!H13</f>
        <v>-1.0934200559087665E-4</v>
      </c>
      <c r="AD14" s="10" t="e">
        <f>(V14-'Combined Consumption'!M13)/'Combined Consumption'!M13</f>
        <v>#N/A</v>
      </c>
      <c r="AE14" s="10">
        <f t="shared" si="1"/>
        <v>-4.2853218037430807E-5</v>
      </c>
      <c r="AF14" s="10">
        <f t="shared" si="2"/>
        <v>-3.5994689911134081E-4</v>
      </c>
      <c r="AG14" s="10">
        <f t="shared" si="3"/>
        <v>-1.0934200559087337E-4</v>
      </c>
      <c r="AH14" s="10">
        <f t="shared" si="4"/>
        <v>0.1</v>
      </c>
      <c r="AI14" s="10">
        <f>M14/'Electricity Generation'!$N13</f>
        <v>0.53345320094620763</v>
      </c>
      <c r="AJ14" s="10">
        <f>D14/'Electricity Generation'!$N13</f>
        <v>6.3489746010068571E-2</v>
      </c>
      <c r="AK14" s="10">
        <f>F14/'Electricity Generation'!$N13</f>
        <v>0.20905658532825519</v>
      </c>
      <c r="AL14" s="10">
        <f>H14/'Electricity Generation'!$N13</f>
        <v>7.5441847824748315E-4</v>
      </c>
      <c r="AM14" s="10">
        <f t="shared" si="5"/>
        <v>0.19324604923722111</v>
      </c>
    </row>
    <row r="15" spans="1:39" x14ac:dyDescent="0.25">
      <c r="A15" s="6">
        <v>1961</v>
      </c>
      <c r="B15" s="6">
        <f>IF('Electricity Generation'!B14-I15/3&lt;=0, 0,'Electricity Generation'!B14-I15/3)</f>
        <v>421814264033.33331</v>
      </c>
      <c r="C15" s="10">
        <f>1-B15/'Electricity Generation'!B14</f>
        <v>1.3370203432339078E-4</v>
      </c>
      <c r="D15" s="6">
        <f>IF('Electricity Generation'!C14-I15/3&lt;=0, 0, 'Electricity Generation'!C14-I15/3)</f>
        <v>48462971033.333336</v>
      </c>
      <c r="E15" s="10">
        <f>1-D15/'Electricity Generation'!C14</f>
        <v>1.1625245688786645E-3</v>
      </c>
      <c r="F15" s="6">
        <f>IF('Electricity Generation'!D14-I15/3&lt;=0, 0, 'Electricity Generation'!D14-I15/3)</f>
        <v>169229593033.33334</v>
      </c>
      <c r="G15" s="10">
        <f>1-F15/'Electricity Generation'!D14</f>
        <v>3.3319333750603253E-4</v>
      </c>
      <c r="H15" s="6">
        <f>'Electricity Generation'!F14*(1+$E$1)</f>
        <v>1861363900.0000002</v>
      </c>
      <c r="I15" s="6">
        <f>'Electricity Generation'!F14*$E$1</f>
        <v>169214900</v>
      </c>
      <c r="J15" s="10">
        <f>(B15+D15+F15+H15-L15)/'Electricity Generation'!N14</f>
        <v>0.80801324020171617</v>
      </c>
      <c r="K15" s="12" t="b">
        <f>(J15-'Analysis-Data'!R14)&lt;0.0001</f>
        <v>1</v>
      </c>
      <c r="L15" s="5">
        <f>SUM(IF(B15=0, ABS('Electricity Generation'!B14-I15/3), 0), IF(D15=0, ABS('Electricity Generation'!C14-I15/3), 0), IF(F15=0, ABS('Electricity Generation'!D14-I15/3), 0))</f>
        <v>0</v>
      </c>
      <c r="M15" s="6">
        <f t="shared" si="0"/>
        <v>421814264033.33331</v>
      </c>
      <c r="N15" s="10">
        <f>1-M15/'Electricity Generation'!B14</f>
        <v>1.3370203432339078E-4</v>
      </c>
      <c r="O15" s="6" t="e">
        <f>M15/'Analysis-Data'!J14</f>
        <v>#N/A</v>
      </c>
      <c r="P15" s="6" t="e">
        <f>D15/'Analysis-Data'!K14</f>
        <v>#N/A</v>
      </c>
      <c r="Q15" s="6" t="e">
        <f>F15/'Analysis-Data'!L14</f>
        <v>#N/A</v>
      </c>
      <c r="R15" s="6" t="e">
        <f>H15/'Analysis-Data'!M14</f>
        <v>#N/A</v>
      </c>
      <c r="S15" s="6">
        <f>M15/'Analysis-Data'!B14</f>
        <v>165253463.01045352</v>
      </c>
      <c r="T15" s="6">
        <f>D15/'Analysis-Data'!C14</f>
        <v>13942984.019150591</v>
      </c>
      <c r="U15" s="6">
        <f>F15/'Analysis-Data'!D14</f>
        <v>43788213.196210347</v>
      </c>
      <c r="V15" s="6" t="e">
        <f>H15/'Analysis-Data'!E14</f>
        <v>#N/A</v>
      </c>
      <c r="W15" s="10" t="e">
        <f>(O15-'Combined Waste'!B14)/'Combined Waste'!B14</f>
        <v>#N/A</v>
      </c>
      <c r="X15" s="10" t="e">
        <f>(P15-'Combined Waste'!G14)/'Combined Waste'!G14</f>
        <v>#N/A</v>
      </c>
      <c r="Y15" s="10" t="e">
        <f>(Q15-'Combined Waste'!C14)/'Combined Waste'!C14</f>
        <v>#N/A</v>
      </c>
      <c r="Z15" s="10" t="e">
        <f>(R15-'Combined Waste'!K14)/'Combined Waste'!K14</f>
        <v>#N/A</v>
      </c>
      <c r="AA15" s="10">
        <f>(S15-'Combined Consumption'!B14)/'Combined Consumption'!B14</f>
        <v>-1.3370203432340198E-4</v>
      </c>
      <c r="AB15" s="10">
        <f>(T15-'Combined Consumption'!G14)/'Combined Consumption'!G14</f>
        <v>-1.162524568878692E-3</v>
      </c>
      <c r="AC15" s="10">
        <f>(U15-'Combined Consumption'!H14)/'Combined Consumption'!H14</f>
        <v>-3.331933375059627E-4</v>
      </c>
      <c r="AD15" s="10" t="e">
        <f>(V15-'Combined Consumption'!M14)/'Combined Consumption'!M14</f>
        <v>#N/A</v>
      </c>
      <c r="AE15" s="10">
        <f t="shared" si="1"/>
        <v>-1.3370203432339078E-4</v>
      </c>
      <c r="AF15" s="10">
        <f t="shared" si="2"/>
        <v>-1.1625245688786645E-3</v>
      </c>
      <c r="AG15" s="10">
        <f t="shared" si="3"/>
        <v>-3.3319333750603253E-4</v>
      </c>
      <c r="AH15" s="10">
        <f t="shared" si="4"/>
        <v>0.1</v>
      </c>
      <c r="AI15" s="10">
        <f>M15/'Electricity Generation'!$N14</f>
        <v>0.53141317966213675</v>
      </c>
      <c r="AJ15" s="10">
        <f>D15/'Electricity Generation'!$N14</f>
        <v>6.1054980185929739E-2</v>
      </c>
      <c r="AK15" s="10">
        <f>F15/'Electricity Generation'!$N14</f>
        <v>0.21320008305756677</v>
      </c>
      <c r="AL15" s="10">
        <f>H15/'Electricity Generation'!$N14</f>
        <v>2.344997296082783E-3</v>
      </c>
      <c r="AM15" s="10">
        <f t="shared" si="5"/>
        <v>0.19198675979828406</v>
      </c>
    </row>
    <row r="16" spans="1:39" x14ac:dyDescent="0.25">
      <c r="A16" s="6">
        <v>1962</v>
      </c>
      <c r="B16" s="6">
        <f>IF('Electricity Generation'!B15-I16/3&lt;=0, 0,'Electricity Generation'!B15-I16/3)</f>
        <v>450173581833.33331</v>
      </c>
      <c r="C16" s="10">
        <f>1-B16/'Electricity Generation'!B15</f>
        <v>1.6803174837731749E-4</v>
      </c>
      <c r="D16" s="6">
        <f>IF('Electricity Generation'!C15-I16/3&lt;=0, 0, 'Electricity Generation'!C15-I16/3)</f>
        <v>48803879833.333336</v>
      </c>
      <c r="E16" s="10">
        <f>1-D16/'Electricity Generation'!C15</f>
        <v>1.5478086098580368E-3</v>
      </c>
      <c r="F16" s="6">
        <f>IF('Electricity Generation'!D15-I16/3&lt;=0, 0, 'Electricity Generation'!D15-I16/3)</f>
        <v>184225636833.33334</v>
      </c>
      <c r="G16" s="10">
        <f>1-F16/'Electricity Generation'!D15</f>
        <v>4.1050263639041962E-4</v>
      </c>
      <c r="H16" s="6">
        <f>'Electricity Generation'!F15*(1+$E$1)</f>
        <v>2496653500</v>
      </c>
      <c r="I16" s="6">
        <f>'Electricity Generation'!F15*$E$1</f>
        <v>226968500</v>
      </c>
      <c r="J16" s="10">
        <f>(B16+D16+F16+H16-L16)/'Electricity Generation'!N15</f>
        <v>0.8024245461272963</v>
      </c>
      <c r="K16" s="12" t="b">
        <f>(J16-'Analysis-Data'!R15)&lt;0.0001</f>
        <v>1</v>
      </c>
      <c r="L16" s="5">
        <f>SUM(IF(B16=0, ABS('Electricity Generation'!B15-I16/3), 0), IF(D16=0, ABS('Electricity Generation'!C15-I16/3), 0), IF(F16=0, ABS('Electricity Generation'!D15-I16/3), 0))</f>
        <v>0</v>
      </c>
      <c r="M16" s="6">
        <f t="shared" si="0"/>
        <v>450173581833.33331</v>
      </c>
      <c r="N16" s="10">
        <f>1-M16/'Electricity Generation'!B15</f>
        <v>1.6803174837731749E-4</v>
      </c>
      <c r="O16" s="6" t="e">
        <f>M16/'Analysis-Data'!J15</f>
        <v>#N/A</v>
      </c>
      <c r="P16" s="6" t="e">
        <f>D16/'Analysis-Data'!K15</f>
        <v>#N/A</v>
      </c>
      <c r="Q16" s="6" t="e">
        <f>F16/'Analysis-Data'!L15</f>
        <v>#N/A</v>
      </c>
      <c r="R16" s="6" t="e">
        <f>H16/'Analysis-Data'!M15</f>
        <v>#N/A</v>
      </c>
      <c r="S16" s="6">
        <f>M16/'Analysis-Data'!B15</f>
        <v>175343730.358821</v>
      </c>
      <c r="T16" s="6">
        <f>D16/'Analysis-Data'!C15</f>
        <v>13997459.183301635</v>
      </c>
      <c r="U16" s="6">
        <f>F16/'Analysis-Data'!D15</f>
        <v>47164007.0997582</v>
      </c>
      <c r="V16" s="6" t="e">
        <f>H16/'Analysis-Data'!E15</f>
        <v>#N/A</v>
      </c>
      <c r="W16" s="10" t="e">
        <f>(O16-'Combined Waste'!B15)/'Combined Waste'!B15</f>
        <v>#N/A</v>
      </c>
      <c r="X16" s="10" t="e">
        <f>(P16-'Combined Waste'!G15)/'Combined Waste'!G15</f>
        <v>#N/A</v>
      </c>
      <c r="Y16" s="10" t="e">
        <f>(Q16-'Combined Waste'!C15)/'Combined Waste'!C15</f>
        <v>#N/A</v>
      </c>
      <c r="Z16" s="10" t="e">
        <f>(R16-'Combined Waste'!K15)/'Combined Waste'!K15</f>
        <v>#N/A</v>
      </c>
      <c r="AA16" s="10">
        <f>(S16-'Combined Consumption'!B15)/'Combined Consumption'!B15</f>
        <v>-1.6803174837723634E-4</v>
      </c>
      <c r="AB16" s="10">
        <f>(T16-'Combined Consumption'!G15)/'Combined Consumption'!G15</f>
        <v>-1.5478086098579258E-3</v>
      </c>
      <c r="AC16" s="10">
        <f>(U16-'Combined Consumption'!H15)/'Combined Consumption'!H15</f>
        <v>-4.105026363904027E-4</v>
      </c>
      <c r="AD16" s="10" t="e">
        <f>(V16-'Combined Consumption'!M15)/'Combined Consumption'!M15</f>
        <v>#N/A</v>
      </c>
      <c r="AE16" s="10">
        <f t="shared" si="1"/>
        <v>-1.6803174837731749E-4</v>
      </c>
      <c r="AF16" s="10">
        <f t="shared" si="2"/>
        <v>-1.5478086098580368E-3</v>
      </c>
      <c r="AG16" s="10">
        <f t="shared" si="3"/>
        <v>-4.1050263639041962E-4</v>
      </c>
      <c r="AH16" s="10">
        <f t="shared" si="4"/>
        <v>0.1</v>
      </c>
      <c r="AI16" s="10">
        <f>M16/'Electricity Generation'!$N15</f>
        <v>0.52680539992540609</v>
      </c>
      <c r="AJ16" s="10">
        <f>D16/'Electricity Generation'!$N15</f>
        <v>5.7111630870931997E-2</v>
      </c>
      <c r="AK16" s="10">
        <f>F16/'Electricity Generation'!$N15</f>
        <v>0.21558586333133112</v>
      </c>
      <c r="AL16" s="10">
        <f>H16/'Electricity Generation'!$N15</f>
        <v>2.921651999627128E-3</v>
      </c>
      <c r="AM16" s="10">
        <f t="shared" si="5"/>
        <v>0.1975754538727037</v>
      </c>
    </row>
    <row r="17" spans="1:39" x14ac:dyDescent="0.25">
      <c r="A17" s="6">
        <v>1963</v>
      </c>
      <c r="B17" s="6">
        <f>IF('Electricity Generation'!B16-I17/3&lt;=0, 0,'Electricity Generation'!B16-I17/3)</f>
        <v>493819657800</v>
      </c>
      <c r="C17" s="10">
        <f>1-B17/'Electricity Generation'!B16</f>
        <v>2.1675523085029624E-4</v>
      </c>
      <c r="D17" s="6">
        <f>IF('Electricity Generation'!C16-I17/3&lt;=0, 0, 'Electricity Generation'!C16-I17/3)</f>
        <v>51894548800</v>
      </c>
      <c r="E17" s="10">
        <f>1-D17/'Electricity Generation'!C16</f>
        <v>2.0588054869840056E-3</v>
      </c>
      <c r="F17" s="6">
        <f>IF('Electricity Generation'!D16-I17/3&lt;=0, 0, 'Electricity Generation'!D16-I17/3)</f>
        <v>201495011800</v>
      </c>
      <c r="G17" s="10">
        <f>1-F17/'Electricity Generation'!D16</f>
        <v>5.3105207901305018E-4</v>
      </c>
      <c r="H17" s="6">
        <f>'Electricity Generation'!F16*(1+$E$1)</f>
        <v>3533019600.0000005</v>
      </c>
      <c r="I17" s="6">
        <f>'Electricity Generation'!F16*$E$1</f>
        <v>321183600</v>
      </c>
      <c r="J17" s="10">
        <f>(B17+D17+F17+H17-L17)/'Electricity Generation'!N16</f>
        <v>0.81887883676924955</v>
      </c>
      <c r="K17" s="12" t="b">
        <f>(J17-'Analysis-Data'!R16)&lt;0.0001</f>
        <v>1</v>
      </c>
      <c r="L17" s="5">
        <f>SUM(IF(B17=0, ABS('Electricity Generation'!B16-I17/3), 0), IF(D17=0, ABS('Electricity Generation'!C16-I17/3), 0), IF(F17=0, ABS('Electricity Generation'!D16-I17/3), 0))</f>
        <v>0</v>
      </c>
      <c r="M17" s="6">
        <f t="shared" si="0"/>
        <v>493819657800</v>
      </c>
      <c r="N17" s="10">
        <f>1-M17/'Electricity Generation'!B16</f>
        <v>2.1675523085029624E-4</v>
      </c>
      <c r="O17" s="6" t="e">
        <f>M17/'Analysis-Data'!J16</f>
        <v>#N/A</v>
      </c>
      <c r="P17" s="6" t="e">
        <f>D17/'Analysis-Data'!K16</f>
        <v>#N/A</v>
      </c>
      <c r="Q17" s="6" t="e">
        <f>F17/'Analysis-Data'!L16</f>
        <v>#N/A</v>
      </c>
      <c r="R17" s="6" t="e">
        <f>H17/'Analysis-Data'!M16</f>
        <v>#N/A</v>
      </c>
      <c r="S17" s="6">
        <f>M17/'Analysis-Data'!B16</f>
        <v>191676049.37587517</v>
      </c>
      <c r="T17" s="6">
        <f>D17/'Analysis-Data'!C16</f>
        <v>14620070.708556354</v>
      </c>
      <c r="U17" s="6">
        <f>F17/'Analysis-Data'!D16</f>
        <v>51440020.155719101</v>
      </c>
      <c r="V17" s="6" t="e">
        <f>H17/'Analysis-Data'!E16</f>
        <v>#N/A</v>
      </c>
      <c r="W17" s="10" t="e">
        <f>(O17-'Combined Waste'!B16)/'Combined Waste'!B16</f>
        <v>#N/A</v>
      </c>
      <c r="X17" s="10" t="e">
        <f>(P17-'Combined Waste'!G16)/'Combined Waste'!G16</f>
        <v>#N/A</v>
      </c>
      <c r="Y17" s="10" t="e">
        <f>(Q17-'Combined Waste'!C16)/'Combined Waste'!C16</f>
        <v>#N/A</v>
      </c>
      <c r="Z17" s="10" t="e">
        <f>(R17-'Combined Waste'!K16)/'Combined Waste'!K16</f>
        <v>#N/A</v>
      </c>
      <c r="AA17" s="10">
        <f>(S17-'Combined Consumption'!B16)/'Combined Consumption'!B16</f>
        <v>-2.1675523085032817E-4</v>
      </c>
      <c r="AB17" s="10">
        <f>(T17-'Combined Consumption'!G16)/'Combined Consumption'!G16</f>
        <v>-2.0588054869838876E-3</v>
      </c>
      <c r="AC17" s="10">
        <f>(U17-'Combined Consumption'!H16)/'Combined Consumption'!H16</f>
        <v>-5.3105207901309106E-4</v>
      </c>
      <c r="AD17" s="10" t="e">
        <f>(V17-'Combined Consumption'!M16)/'Combined Consumption'!M16</f>
        <v>#N/A</v>
      </c>
      <c r="AE17" s="10">
        <f t="shared" si="1"/>
        <v>-2.1675523085029624E-4</v>
      </c>
      <c r="AF17" s="10">
        <f t="shared" si="2"/>
        <v>-2.0588054869840056E-3</v>
      </c>
      <c r="AG17" s="10">
        <f t="shared" si="3"/>
        <v>-5.3105207901305018E-4</v>
      </c>
      <c r="AH17" s="10">
        <f t="shared" si="4"/>
        <v>0.1</v>
      </c>
      <c r="AI17" s="10">
        <f>M17/'Electricity Generation'!$N16</f>
        <v>0.53863822559168817</v>
      </c>
      <c r="AJ17" s="10">
        <f>D17/'Electricity Generation'!$N16</f>
        <v>5.6604445047900791E-2</v>
      </c>
      <c r="AK17" s="10">
        <f>F17/'Electricity Generation'!$N16</f>
        <v>0.21978249327912494</v>
      </c>
      <c r="AL17" s="10">
        <f>H17/'Electricity Generation'!$N16</f>
        <v>3.8536728505356318E-3</v>
      </c>
      <c r="AM17" s="10">
        <f t="shared" si="5"/>
        <v>0.18112116323075056</v>
      </c>
    </row>
    <row r="18" spans="1:39" x14ac:dyDescent="0.25">
      <c r="A18" s="6">
        <v>1964</v>
      </c>
      <c r="B18" s="6">
        <f>IF('Electricity Generation'!B17-I18/3&lt;=0, 0,'Electricity Generation'!B17-I18/3)</f>
        <v>526118594233.33331</v>
      </c>
      <c r="C18" s="10">
        <f>1-B18/'Electricity Generation'!B17</f>
        <v>2.1174156289760493E-4</v>
      </c>
      <c r="D18" s="6">
        <f>IF('Electricity Generation'!C17-I18/3&lt;=0, 0, 'Electricity Generation'!C17-I18/3)</f>
        <v>56842287233.333336</v>
      </c>
      <c r="E18" s="10">
        <f>1-D18/'Electricity Generation'!C17</f>
        <v>1.9564092094060959E-3</v>
      </c>
      <c r="F18" s="6">
        <f>IF('Electricity Generation'!D17-I18/3&lt;=0, 0, 'Electricity Generation'!D17-I18/3)</f>
        <v>219927054233.33334</v>
      </c>
      <c r="G18" s="10">
        <f>1-F18/'Electricity Generation'!D17</f>
        <v>5.0638764262067593E-4</v>
      </c>
      <c r="H18" s="6">
        <f>'Electricity Generation'!F17*(1+$E$1)</f>
        <v>3677017300.0000005</v>
      </c>
      <c r="I18" s="6">
        <f>'Electricity Generation'!F17*$E$1</f>
        <v>334274300</v>
      </c>
      <c r="J18" s="10">
        <f>(B18+D18+F18+H18-L18)/'Electricity Generation'!N17</f>
        <v>0.81968794136329781</v>
      </c>
      <c r="K18" s="12" t="b">
        <f>(J18-'Analysis-Data'!R17)&lt;0.0001</f>
        <v>1</v>
      </c>
      <c r="L18" s="5">
        <f>SUM(IF(B18=0, ABS('Electricity Generation'!B17-I18/3), 0), IF(D18=0, ABS('Electricity Generation'!C17-I18/3), 0), IF(F18=0, ABS('Electricity Generation'!D17-I18/3), 0))</f>
        <v>0</v>
      </c>
      <c r="M18" s="6">
        <f t="shared" si="0"/>
        <v>526118594233.33331</v>
      </c>
      <c r="N18" s="10">
        <f>1-M18/'Electricity Generation'!B17</f>
        <v>2.1174156289760493E-4</v>
      </c>
      <c r="O18" s="6" t="e">
        <f>M18/'Analysis-Data'!J17</f>
        <v>#N/A</v>
      </c>
      <c r="P18" s="6" t="e">
        <f>D18/'Analysis-Data'!K17</f>
        <v>#N/A</v>
      </c>
      <c r="Q18" s="6" t="e">
        <f>F18/'Analysis-Data'!L17</f>
        <v>#N/A</v>
      </c>
      <c r="R18" s="6" t="e">
        <f>H18/'Analysis-Data'!M17</f>
        <v>#N/A</v>
      </c>
      <c r="S18" s="6">
        <f>M18/'Analysis-Data'!B17</f>
        <v>204459223.89652488</v>
      </c>
      <c r="T18" s="6">
        <f>D18/'Analysis-Data'!C17</f>
        <v>15848063.545572123</v>
      </c>
      <c r="U18" s="6">
        <f>F18/'Analysis-Data'!D17</f>
        <v>55721273.140092172</v>
      </c>
      <c r="V18" s="6" t="e">
        <f>H18/'Analysis-Data'!E17</f>
        <v>#N/A</v>
      </c>
      <c r="W18" s="10" t="e">
        <f>(O18-'Combined Waste'!B17)/'Combined Waste'!B17</f>
        <v>#N/A</v>
      </c>
      <c r="X18" s="10" t="e">
        <f>(P18-'Combined Waste'!G17)/'Combined Waste'!G17</f>
        <v>#N/A</v>
      </c>
      <c r="Y18" s="10" t="e">
        <f>(Q18-'Combined Waste'!C17)/'Combined Waste'!C17</f>
        <v>#N/A</v>
      </c>
      <c r="Z18" s="10" t="e">
        <f>(R18-'Combined Waste'!K17)/'Combined Waste'!K17</f>
        <v>#N/A</v>
      </c>
      <c r="AA18" s="10">
        <f>(S18-'Combined Consumption'!B17)/'Combined Consumption'!B17</f>
        <v>-2.1174156289758555E-4</v>
      </c>
      <c r="AB18" s="10">
        <f>(T18-'Combined Consumption'!G17)/'Combined Consumption'!G17</f>
        <v>-1.9564092094061661E-3</v>
      </c>
      <c r="AC18" s="10">
        <f>(U18-'Combined Consumption'!H17)/'Combined Consumption'!H17</f>
        <v>-5.0638764262074369E-4</v>
      </c>
      <c r="AD18" s="10" t="e">
        <f>(V18-'Combined Consumption'!M17)/'Combined Consumption'!M17</f>
        <v>#N/A</v>
      </c>
      <c r="AE18" s="10">
        <f t="shared" si="1"/>
        <v>-2.1174156289760493E-4</v>
      </c>
      <c r="AF18" s="10">
        <f t="shared" si="2"/>
        <v>-1.9564092094060959E-3</v>
      </c>
      <c r="AG18" s="10">
        <f t="shared" si="3"/>
        <v>-5.0638764262067593E-4</v>
      </c>
      <c r="AH18" s="10">
        <f t="shared" si="4"/>
        <v>0.1</v>
      </c>
      <c r="AI18" s="10">
        <f>M18/'Electricity Generation'!$N17</f>
        <v>0.53467865894251565</v>
      </c>
      <c r="AJ18" s="10">
        <f>D18/'Electricity Generation'!$N17</f>
        <v>5.7767123690870642E-2</v>
      </c>
      <c r="AK18" s="10">
        <f>F18/'Electricity Generation'!$N17</f>
        <v>0.22350531555344602</v>
      </c>
      <c r="AL18" s="10">
        <f>H18/'Electricity Generation'!$N17</f>
        <v>3.7368431764654569E-3</v>
      </c>
      <c r="AM18" s="10">
        <f t="shared" si="5"/>
        <v>0.18031205863670219</v>
      </c>
    </row>
    <row r="19" spans="1:39" x14ac:dyDescent="0.25">
      <c r="A19" s="6">
        <v>1965</v>
      </c>
      <c r="B19" s="6">
        <f>IF('Electricity Generation'!B18-I19/3&lt;=0, 0,'Electricity Generation'!B18-I19/3)</f>
        <v>570804061033.33337</v>
      </c>
      <c r="C19" s="10">
        <f>1-B19/'Electricity Generation'!B18</f>
        <v>2.1349522902769369E-4</v>
      </c>
      <c r="D19" s="6">
        <f>IF('Electricity Generation'!C18-I19/3&lt;=0, 0, 'Electricity Generation'!C18-I19/3)</f>
        <v>64679334033.333336</v>
      </c>
      <c r="E19" s="10">
        <f>1-D19/'Electricity Generation'!C18</f>
        <v>1.8809824744462356E-3</v>
      </c>
      <c r="F19" s="6">
        <f>IF('Electricity Generation'!D18-I19/3&lt;=0, 0, 'Electricity Generation'!D18-I19/3)</f>
        <v>221437544033.33334</v>
      </c>
      <c r="G19" s="10">
        <f>1-F19/'Electricity Generation'!D18</f>
        <v>5.5014568536337904E-4</v>
      </c>
      <c r="H19" s="6">
        <f>'Electricity Generation'!F18*(1+$E$1)</f>
        <v>4022368900.0000005</v>
      </c>
      <c r="I19" s="6">
        <f>'Electricity Generation'!F18*$E$1</f>
        <v>365669900</v>
      </c>
      <c r="J19" s="10">
        <f>(B19+D19+F19+H19-L19)/'Electricity Generation'!N18</f>
        <v>0.81586518284393506</v>
      </c>
      <c r="K19" s="12" t="b">
        <f>(J19-'Analysis-Data'!R18)&lt;0.0001</f>
        <v>1</v>
      </c>
      <c r="L19" s="5">
        <f>SUM(IF(B19=0, ABS('Electricity Generation'!B18-I19/3), 0), IF(D19=0, ABS('Electricity Generation'!C18-I19/3), 0), IF(F19=0, ABS('Electricity Generation'!D18-I19/3), 0))</f>
        <v>0</v>
      </c>
      <c r="M19" s="6">
        <f t="shared" si="0"/>
        <v>570804061033.33337</v>
      </c>
      <c r="N19" s="10">
        <f>1-M19/'Electricity Generation'!B18</f>
        <v>2.1349522902769369E-4</v>
      </c>
      <c r="O19" s="6" t="e">
        <f>M19/'Analysis-Data'!J18</f>
        <v>#N/A</v>
      </c>
      <c r="P19" s="6" t="e">
        <f>D19/'Analysis-Data'!K18</f>
        <v>#N/A</v>
      </c>
      <c r="Q19" s="6" t="e">
        <f>F19/'Analysis-Data'!L18</f>
        <v>#N/A</v>
      </c>
      <c r="R19" s="6" t="e">
        <f>H19/'Analysis-Data'!M18</f>
        <v>#N/A</v>
      </c>
      <c r="S19" s="6">
        <f>M19/'Analysis-Data'!B18</f>
        <v>222020625.83230996</v>
      </c>
      <c r="T19" s="6">
        <f>D19/'Analysis-Data'!C18</f>
        <v>18052784.566777471</v>
      </c>
      <c r="U19" s="6">
        <f>F19/'Analysis-Data'!D18</f>
        <v>55675777.351189382</v>
      </c>
      <c r="V19" s="6" t="e">
        <f>H19/'Analysis-Data'!E18</f>
        <v>#N/A</v>
      </c>
      <c r="W19" s="10" t="e">
        <f>(O19-'Combined Waste'!B18)/'Combined Waste'!B18</f>
        <v>#N/A</v>
      </c>
      <c r="X19" s="10" t="e">
        <f>(P19-'Combined Waste'!G18)/'Combined Waste'!G18</f>
        <v>#N/A</v>
      </c>
      <c r="Y19" s="10" t="e">
        <f>(Q19-'Combined Waste'!C18)/'Combined Waste'!C18</f>
        <v>#N/A</v>
      </c>
      <c r="Z19" s="10" t="e">
        <f>(R19-'Combined Waste'!K18)/'Combined Waste'!K18</f>
        <v>#N/A</v>
      </c>
      <c r="AA19" s="10">
        <f>(S19-'Combined Consumption'!B18)/'Combined Consumption'!B18</f>
        <v>-2.1349522902777885E-4</v>
      </c>
      <c r="AB19" s="10">
        <f>(T19-'Combined Consumption'!G18)/'Combined Consumption'!G18</f>
        <v>-1.8809824744462245E-3</v>
      </c>
      <c r="AC19" s="10">
        <f>(U19-'Combined Consumption'!H18)/'Combined Consumption'!H18</f>
        <v>-5.5014568536341645E-4</v>
      </c>
      <c r="AD19" s="10" t="e">
        <f>(V19-'Combined Consumption'!M18)/'Combined Consumption'!M18</f>
        <v>#N/A</v>
      </c>
      <c r="AE19" s="10">
        <f t="shared" si="1"/>
        <v>-2.1349522902769369E-4</v>
      </c>
      <c r="AF19" s="10">
        <f t="shared" si="2"/>
        <v>-1.8809824744462356E-3</v>
      </c>
      <c r="AG19" s="10">
        <f t="shared" si="3"/>
        <v>-5.5014568536337904E-4</v>
      </c>
      <c r="AH19" s="10">
        <f t="shared" si="4"/>
        <v>0.1</v>
      </c>
      <c r="AI19" s="10">
        <f>M19/'Electricity Generation'!$N18</f>
        <v>0.54091733485315752</v>
      </c>
      <c r="AJ19" s="10">
        <f>D19/'Electricity Generation'!$N18</f>
        <v>6.1292789196439684E-2</v>
      </c>
      <c r="AK19" s="10">
        <f>F19/'Electricity Generation'!$N18</f>
        <v>0.20984329708184152</v>
      </c>
      <c r="AL19" s="10">
        <f>H19/'Electricity Generation'!$N18</f>
        <v>3.8117617124962398E-3</v>
      </c>
      <c r="AM19" s="10">
        <f t="shared" si="5"/>
        <v>0.18413481715606506</v>
      </c>
    </row>
    <row r="20" spans="1:39" x14ac:dyDescent="0.25">
      <c r="A20" s="6">
        <v>1966</v>
      </c>
      <c r="B20" s="6">
        <f>IF('Electricity Generation'!B19-I20/3&lt;=0, 0,'Electricity Generation'!B19-I20/3)</f>
        <v>613290803033.33337</v>
      </c>
      <c r="C20" s="10">
        <f>1-B20/'Electricity Generation'!B19</f>
        <v>2.9992587579252827E-4</v>
      </c>
      <c r="D20" s="6">
        <f>IF('Electricity Generation'!C19-I20/3&lt;=0, 0, 'Electricity Generation'!C19-I20/3)</f>
        <v>78742175033.333328</v>
      </c>
      <c r="E20" s="10">
        <f>1-D20/'Electricity Generation'!C19</f>
        <v>2.3312541582108937E-3</v>
      </c>
      <c r="F20" s="6">
        <f>IF('Electricity Generation'!D19-I20/3&lt;=0, 0, 'Electricity Generation'!D19-I20/3)</f>
        <v>250967565033.33334</v>
      </c>
      <c r="G20" s="10">
        <f>1-F20/'Electricity Generation'!D19</f>
        <v>7.3261326826490336E-4</v>
      </c>
      <c r="H20" s="6">
        <f>'Electricity Generation'!F19*(1+$E$1)</f>
        <v>6071899900.000001</v>
      </c>
      <c r="I20" s="6">
        <f>'Electricity Generation'!F19*$E$1</f>
        <v>551990900</v>
      </c>
      <c r="J20" s="10">
        <f>(B20+D20+F20+H20-L20)/'Electricity Generation'!N19</f>
        <v>0.829354942586637</v>
      </c>
      <c r="K20" s="12" t="b">
        <f>(J20-'Analysis-Data'!R19)&lt;0.0001</f>
        <v>1</v>
      </c>
      <c r="L20" s="5">
        <f>SUM(IF(B20=0, ABS('Electricity Generation'!B19-I20/3), 0), IF(D20=0, ABS('Electricity Generation'!C19-I20/3), 0), IF(F20=0, ABS('Electricity Generation'!D19-I20/3), 0))</f>
        <v>0</v>
      </c>
      <c r="M20" s="6">
        <f t="shared" si="0"/>
        <v>613290803033.33337</v>
      </c>
      <c r="N20" s="10">
        <f>1-M20/'Electricity Generation'!B19</f>
        <v>2.9992587579252827E-4</v>
      </c>
      <c r="O20" s="6" t="e">
        <f>M20/'Analysis-Data'!J19</f>
        <v>#N/A</v>
      </c>
      <c r="P20" s="6" t="e">
        <f>D20/'Analysis-Data'!K19</f>
        <v>#N/A</v>
      </c>
      <c r="Q20" s="6" t="e">
        <f>F20/'Analysis-Data'!L19</f>
        <v>#N/A</v>
      </c>
      <c r="R20" s="6" t="e">
        <f>H20/'Analysis-Data'!M19</f>
        <v>#N/A</v>
      </c>
      <c r="S20" s="6">
        <f>M20/'Analysis-Data'!B19</f>
        <v>241671191.54024896</v>
      </c>
      <c r="T20" s="6">
        <f>D20/'Analysis-Data'!C19</f>
        <v>22077381.824488737</v>
      </c>
      <c r="U20" s="6">
        <f>F20/'Analysis-Data'!D19</f>
        <v>62592886.001594529</v>
      </c>
      <c r="V20" s="6" t="e">
        <f>H20/'Analysis-Data'!E19</f>
        <v>#N/A</v>
      </c>
      <c r="W20" s="10" t="e">
        <f>(O20-'Combined Waste'!B19)/'Combined Waste'!B19</f>
        <v>#N/A</v>
      </c>
      <c r="X20" s="10" t="e">
        <f>(P20-'Combined Waste'!G19)/'Combined Waste'!G19</f>
        <v>#N/A</v>
      </c>
      <c r="Y20" s="10" t="e">
        <f>(Q20-'Combined Waste'!C19)/'Combined Waste'!C19</f>
        <v>#N/A</v>
      </c>
      <c r="Z20" s="10" t="e">
        <f>(R20-'Combined Waste'!K19)/'Combined Waste'!K19</f>
        <v>#N/A</v>
      </c>
      <c r="AA20" s="10">
        <f>(S20-'Combined Consumption'!B19)/'Combined Consumption'!B19</f>
        <v>-2.9992587579243655E-4</v>
      </c>
      <c r="AB20" s="10">
        <f>(T20-'Combined Consumption'!G19)/'Combined Consumption'!G19</f>
        <v>-2.3312541582108598E-3</v>
      </c>
      <c r="AC20" s="10">
        <f>(U20-'Combined Consumption'!H19)/'Combined Consumption'!H19</f>
        <v>-7.326132682648755E-4</v>
      </c>
      <c r="AD20" s="10" t="e">
        <f>(V20-'Combined Consumption'!M19)/'Combined Consumption'!M19</f>
        <v>#N/A</v>
      </c>
      <c r="AE20" s="10">
        <f t="shared" si="1"/>
        <v>-2.9992587579252827E-4</v>
      </c>
      <c r="AF20" s="10">
        <f t="shared" si="2"/>
        <v>-2.3312541582108937E-3</v>
      </c>
      <c r="AG20" s="10">
        <f t="shared" si="3"/>
        <v>-7.3261326826490336E-4</v>
      </c>
      <c r="AH20" s="10">
        <f t="shared" si="4"/>
        <v>0.1</v>
      </c>
      <c r="AI20" s="10">
        <f>M20/'Electricity Generation'!$N19</f>
        <v>0.535929330253057</v>
      </c>
      <c r="AJ20" s="10">
        <f>D20/'Electricity Generation'!$N19</f>
        <v>6.8809512419819654E-2</v>
      </c>
      <c r="AK20" s="10">
        <f>F20/'Electricity Generation'!$N19</f>
        <v>0.2193101190794223</v>
      </c>
      <c r="AL20" s="10">
        <f>H20/'Electricity Generation'!$N19</f>
        <v>5.3059808343379608E-3</v>
      </c>
      <c r="AM20" s="10">
        <f t="shared" si="5"/>
        <v>0.170645057413363</v>
      </c>
    </row>
    <row r="21" spans="1:39" x14ac:dyDescent="0.25">
      <c r="A21" s="6">
        <v>1967</v>
      </c>
      <c r="B21" s="6">
        <f>IF('Electricity Generation'!B20-I21/3&lt;=0, 0,'Electricity Generation'!B20-I21/3)</f>
        <v>630228189200</v>
      </c>
      <c r="C21" s="10">
        <f>1-B21/'Electricity Generation'!B20</f>
        <v>4.0472725368334572E-4</v>
      </c>
      <c r="D21" s="6">
        <f>IF('Electricity Generation'!C20-I21/3&lt;=0, 0, 'Electricity Generation'!C20-I21/3)</f>
        <v>89015550200</v>
      </c>
      <c r="E21" s="10">
        <f>1-D21/'Electricity Generation'!C20</f>
        <v>2.8584264646492885E-3</v>
      </c>
      <c r="F21" s="6">
        <f>IF('Electricity Generation'!D20-I21/3&lt;=0, 0, 'Electricity Generation'!D20-I21/3)</f>
        <v>264550611199.99997</v>
      </c>
      <c r="G21" s="10">
        <f>1-F21/'Electricity Generation'!D20</f>
        <v>9.6362622893608751E-4</v>
      </c>
      <c r="H21" s="6">
        <f>'Electricity Generation'!F20*(1+$E$1)</f>
        <v>8420735400.000001</v>
      </c>
      <c r="I21" s="6">
        <f>'Electricity Generation'!F20*$E$1</f>
        <v>765521400</v>
      </c>
      <c r="J21" s="10">
        <f>(B21+D21+F21+H21-L21)/'Electricity Generation'!N20</f>
        <v>0.81706483143531095</v>
      </c>
      <c r="K21" s="12" t="b">
        <f>(J21-'Analysis-Data'!R20)&lt;0.0001</f>
        <v>1</v>
      </c>
      <c r="L21" s="5">
        <f>SUM(IF(B21=0, ABS('Electricity Generation'!B20-I21/3), 0), IF(D21=0, ABS('Electricity Generation'!C20-I21/3), 0), IF(F21=0, ABS('Electricity Generation'!D20-I21/3), 0))</f>
        <v>0</v>
      </c>
      <c r="M21" s="6">
        <f t="shared" si="0"/>
        <v>630228189200</v>
      </c>
      <c r="N21" s="10">
        <f>1-M21/'Electricity Generation'!B20</f>
        <v>4.0472725368334572E-4</v>
      </c>
      <c r="O21" s="6" t="e">
        <f>M21/'Analysis-Data'!J20</f>
        <v>#N/A</v>
      </c>
      <c r="P21" s="6" t="e">
        <f>D21/'Analysis-Data'!K20</f>
        <v>#N/A</v>
      </c>
      <c r="Q21" s="6" t="e">
        <f>F21/'Analysis-Data'!L20</f>
        <v>#N/A</v>
      </c>
      <c r="R21" s="6" t="e">
        <f>H21/'Analysis-Data'!M20</f>
        <v>#N/A</v>
      </c>
      <c r="S21" s="6">
        <f>M21/'Analysis-Data'!B20</f>
        <v>248635343.07068425</v>
      </c>
      <c r="T21" s="6">
        <f>D21/'Analysis-Data'!C20</f>
        <v>25248299.635963313</v>
      </c>
      <c r="U21" s="6">
        <f>F21/'Analysis-Data'!D20</f>
        <v>65848933.03629382</v>
      </c>
      <c r="V21" s="6" t="e">
        <f>H21/'Analysis-Data'!E20</f>
        <v>#N/A</v>
      </c>
      <c r="W21" s="10" t="e">
        <f>(O21-'Combined Waste'!B20)/'Combined Waste'!B20</f>
        <v>#N/A</v>
      </c>
      <c r="X21" s="10" t="e">
        <f>(P21-'Combined Waste'!G20)/'Combined Waste'!G20</f>
        <v>#N/A</v>
      </c>
      <c r="Y21" s="10" t="e">
        <f>(Q21-'Combined Waste'!C20)/'Combined Waste'!C20</f>
        <v>#N/A</v>
      </c>
      <c r="Z21" s="10" t="e">
        <f>(R21-'Combined Waste'!K20)/'Combined Waste'!K20</f>
        <v>#N/A</v>
      </c>
      <c r="AA21" s="10">
        <f>(S21-'Combined Consumption'!B20)/'Combined Consumption'!B20</f>
        <v>-4.0472725368335494E-4</v>
      </c>
      <c r="AB21" s="10">
        <f>(T21-'Combined Consumption'!G20)/'Combined Consumption'!G20</f>
        <v>-2.8584264646492824E-3</v>
      </c>
      <c r="AC21" s="10">
        <f>(U21-'Combined Consumption'!H20)/'Combined Consumption'!H20</f>
        <v>-9.6362622893600392E-4</v>
      </c>
      <c r="AD21" s="10" t="e">
        <f>(V21-'Combined Consumption'!M20)/'Combined Consumption'!M20</f>
        <v>#N/A</v>
      </c>
      <c r="AE21" s="10">
        <f t="shared" si="1"/>
        <v>-4.0472725368334572E-4</v>
      </c>
      <c r="AF21" s="10">
        <f t="shared" si="2"/>
        <v>-2.8584264646492885E-3</v>
      </c>
      <c r="AG21" s="10">
        <f t="shared" si="3"/>
        <v>-9.6362622893608751E-4</v>
      </c>
      <c r="AH21" s="10">
        <f t="shared" si="4"/>
        <v>0.1</v>
      </c>
      <c r="AI21" s="10">
        <f>M21/'Electricity Generation'!$N20</f>
        <v>0.51897748425735912</v>
      </c>
      <c r="AJ21" s="10">
        <f>D21/'Electricity Generation'!$N20</f>
        <v>7.3302126268300322E-2</v>
      </c>
      <c r="AK21" s="10">
        <f>F21/'Electricity Generation'!$N20</f>
        <v>0.21785095146823483</v>
      </c>
      <c r="AL21" s="10">
        <f>H21/'Electricity Generation'!$N20</f>
        <v>6.9342694414166123E-3</v>
      </c>
      <c r="AM21" s="10">
        <f t="shared" si="5"/>
        <v>0.18293516856468905</v>
      </c>
    </row>
    <row r="22" spans="1:39" x14ac:dyDescent="0.25">
      <c r="A22" s="6">
        <v>1968</v>
      </c>
      <c r="B22" s="6">
        <f>IF('Electricity Generation'!B21-I22/3&lt;=0, 0,'Electricity Generation'!B21-I22/3)</f>
        <v>684486966033.33337</v>
      </c>
      <c r="C22" s="10">
        <f>1-B22/'Electricity Generation'!B21</f>
        <v>6.0974036217809058E-4</v>
      </c>
      <c r="D22" s="6">
        <f>IF('Electricity Generation'!C21-I22/3&lt;=0, 0, 'Electricity Generation'!C21-I22/3)</f>
        <v>103858219033.33333</v>
      </c>
      <c r="E22" s="10">
        <f>1-D22/'Electricity Generation'!C21</f>
        <v>4.0048969608007523E-3</v>
      </c>
      <c r="F22" s="6">
        <f>IF('Electricity Generation'!D21-I22/3&lt;=0, 0, 'Electricity Generation'!D21-I22/3)</f>
        <v>304015109033.33331</v>
      </c>
      <c r="G22" s="10">
        <f>1-F22/'Electricity Generation'!D21</f>
        <v>1.3717775229658002E-3</v>
      </c>
      <c r="H22" s="6">
        <f>'Electricity Generation'!F21*(1+$E$1)</f>
        <v>13781260900.000002</v>
      </c>
      <c r="I22" s="6">
        <f>'Electricity Generation'!F21*$E$1</f>
        <v>1252841900</v>
      </c>
      <c r="J22" s="10">
        <f>(B22+D22+F22+H22-L22)/'Electricity Generation'!N21</f>
        <v>0.83203381606814808</v>
      </c>
      <c r="K22" s="12" t="b">
        <f>(J22-'Analysis-Data'!R21)&lt;0.0001</f>
        <v>1</v>
      </c>
      <c r="L22" s="5">
        <f>SUM(IF(B22=0, ABS('Electricity Generation'!B21-I22/3), 0), IF(D22=0, ABS('Electricity Generation'!C21-I22/3), 0), IF(F22=0, ABS('Electricity Generation'!D21-I22/3), 0))</f>
        <v>0</v>
      </c>
      <c r="M22" s="6">
        <f t="shared" si="0"/>
        <v>684486966033.33337</v>
      </c>
      <c r="N22" s="10">
        <f>1-M22/'Electricity Generation'!B21</f>
        <v>6.0974036217809058E-4</v>
      </c>
      <c r="O22" s="6" t="e">
        <f>M22/'Analysis-Data'!J21</f>
        <v>#N/A</v>
      </c>
      <c r="P22" s="6" t="e">
        <f>D22/'Analysis-Data'!K21</f>
        <v>#N/A</v>
      </c>
      <c r="Q22" s="6" t="e">
        <f>F22/'Analysis-Data'!L21</f>
        <v>#N/A</v>
      </c>
      <c r="R22" s="6" t="e">
        <f>H22/'Analysis-Data'!M21</f>
        <v>#N/A</v>
      </c>
      <c r="S22" s="6">
        <f>M22/'Analysis-Data'!B21</f>
        <v>269975899.74038523</v>
      </c>
      <c r="T22" s="6">
        <f>D22/'Analysis-Data'!C21</f>
        <v>29498160.212490834</v>
      </c>
      <c r="U22" s="6">
        <f>F22/'Analysis-Data'!D21</f>
        <v>75446178.460546985</v>
      </c>
      <c r="V22" s="6" t="e">
        <f>H22/'Analysis-Data'!E21</f>
        <v>#N/A</v>
      </c>
      <c r="W22" s="10" t="e">
        <f>(O22-'Combined Waste'!B21)/'Combined Waste'!B21</f>
        <v>#N/A</v>
      </c>
      <c r="X22" s="10" t="e">
        <f>(P22-'Combined Waste'!G21)/'Combined Waste'!G21</f>
        <v>#N/A</v>
      </c>
      <c r="Y22" s="10" t="e">
        <f>(Q22-'Combined Waste'!C21)/'Combined Waste'!C21</f>
        <v>#N/A</v>
      </c>
      <c r="Z22" s="10" t="e">
        <f>(R22-'Combined Waste'!K21)/'Combined Waste'!K21</f>
        <v>#N/A</v>
      </c>
      <c r="AA22" s="10">
        <f>(S22-'Combined Consumption'!B21)/'Combined Consumption'!B21</f>
        <v>-6.0974036217814576E-4</v>
      </c>
      <c r="AB22" s="10">
        <f>(T22-'Combined Consumption'!G21)/'Combined Consumption'!G21</f>
        <v>-4.0048969608007584E-3</v>
      </c>
      <c r="AC22" s="10">
        <f>(U22-'Combined Consumption'!H21)/'Combined Consumption'!H21</f>
        <v>-1.3717775229659689E-3</v>
      </c>
      <c r="AD22" s="10" t="e">
        <f>(V22-'Combined Consumption'!M21)/'Combined Consumption'!M21</f>
        <v>#N/A</v>
      </c>
      <c r="AE22" s="10">
        <f t="shared" si="1"/>
        <v>-6.0974036217809058E-4</v>
      </c>
      <c r="AF22" s="10">
        <f t="shared" si="2"/>
        <v>-4.0048969608007523E-3</v>
      </c>
      <c r="AG22" s="10">
        <f t="shared" si="3"/>
        <v>-1.3717775229658002E-3</v>
      </c>
      <c r="AH22" s="10">
        <f t="shared" si="4"/>
        <v>0.1</v>
      </c>
      <c r="AI22" s="10">
        <f>M22/'Electricity Generation'!$N21</f>
        <v>0.51486746865560373</v>
      </c>
      <c r="AJ22" s="10">
        <f>D22/'Electricity Generation'!$N21</f>
        <v>7.8121601997265075E-2</v>
      </c>
      <c r="AK22" s="10">
        <f>F22/'Electricity Generation'!$N21</f>
        <v>0.2286785539951787</v>
      </c>
      <c r="AL22" s="10">
        <f>H22/'Electricity Generation'!$N21</f>
        <v>1.0366191420100623E-2</v>
      </c>
      <c r="AM22" s="10">
        <f t="shared" si="5"/>
        <v>0.16796618393185192</v>
      </c>
    </row>
    <row r="23" spans="1:39" x14ac:dyDescent="0.25">
      <c r="A23" s="6">
        <v>1969</v>
      </c>
      <c r="B23" s="6">
        <f>IF('Electricity Generation'!B22-I23/3&lt;=0, 0,'Electricity Generation'!B22-I23/3)</f>
        <v>705536978700</v>
      </c>
      <c r="C23" s="10">
        <f>1-B23/'Electricity Generation'!B22</f>
        <v>6.5759275436971798E-4</v>
      </c>
      <c r="D23" s="6">
        <f>IF('Electricity Generation'!C22-I23/3&lt;=0, 0, 'Electricity Generation'!C22-I23/3)</f>
        <v>137382890700</v>
      </c>
      <c r="E23" s="10">
        <f>1-D23/'Electricity Generation'!C22</f>
        <v>3.3679426325761153E-3</v>
      </c>
      <c r="F23" s="6">
        <f>IF('Electricity Generation'!D22-I23/3&lt;=0, 0, 'Electricity Generation'!D22-I23/3)</f>
        <v>332814683700</v>
      </c>
      <c r="G23" s="10">
        <f>1-F23/'Electricity Generation'!D22</f>
        <v>1.393011190670923E-3</v>
      </c>
      <c r="H23" s="6">
        <f>'Electricity Generation'!F22*(1+$E$1)</f>
        <v>15320622900.000002</v>
      </c>
      <c r="I23" s="6">
        <f>'Electricity Generation'!F22*$E$1</f>
        <v>1392783900</v>
      </c>
      <c r="J23" s="10">
        <f>(B23+D23+F23+H23-L23)/'Electricity Generation'!N22</f>
        <v>0.82586995575984234</v>
      </c>
      <c r="K23" s="12" t="b">
        <f>(J23-'Analysis-Data'!R22)&lt;0.0001</f>
        <v>1</v>
      </c>
      <c r="L23" s="5">
        <f>SUM(IF(B23=0, ABS('Electricity Generation'!B22-I23/3), 0), IF(D23=0, ABS('Electricity Generation'!C22-I23/3), 0), IF(F23=0, ABS('Electricity Generation'!D22-I23/3), 0))</f>
        <v>0</v>
      </c>
      <c r="M23" s="6">
        <f t="shared" si="0"/>
        <v>705536978700</v>
      </c>
      <c r="N23" s="10">
        <f>1-M23/'Electricity Generation'!B22</f>
        <v>6.5759275436971798E-4</v>
      </c>
      <c r="O23" s="6" t="e">
        <f>M23/'Analysis-Data'!J22</f>
        <v>#N/A</v>
      </c>
      <c r="P23" s="6" t="e">
        <f>D23/'Analysis-Data'!K22</f>
        <v>#N/A</v>
      </c>
      <c r="Q23" s="6" t="e">
        <f>F23/'Analysis-Data'!L22</f>
        <v>#N/A</v>
      </c>
      <c r="R23" s="6">
        <f>H23/'Analysis-Data'!M22</f>
        <v>10.56</v>
      </c>
      <c r="S23" s="6">
        <f>M23/'Analysis-Data'!B22</f>
        <v>281623371.74561685</v>
      </c>
      <c r="T23" s="6">
        <f>D23/'Analysis-Data'!C22</f>
        <v>39278494.037339106</v>
      </c>
      <c r="U23" s="6">
        <f>F23/'Analysis-Data'!D22</f>
        <v>83586808.215958714</v>
      </c>
      <c r="V23" s="6" t="e">
        <f>H23/'Analysis-Data'!E22</f>
        <v>#N/A</v>
      </c>
      <c r="W23" s="10" t="e">
        <f>(O23-'Combined Waste'!B22)/'Combined Waste'!B22</f>
        <v>#N/A</v>
      </c>
      <c r="X23" s="10" t="e">
        <f>(P23-'Combined Waste'!G22)/'Combined Waste'!G22</f>
        <v>#N/A</v>
      </c>
      <c r="Y23" s="10" t="e">
        <f>(Q23-'Combined Waste'!C22)/'Combined Waste'!C22</f>
        <v>#N/A</v>
      </c>
      <c r="Z23" s="10">
        <f>(R23-'Combined Waste'!K22)/'Combined Waste'!K22</f>
        <v>0.10000000000000009</v>
      </c>
      <c r="AA23" s="10">
        <f>(S23-'Combined Consumption'!B22)/'Combined Consumption'!B22</f>
        <v>-6.5759275436969478E-4</v>
      </c>
      <c r="AB23" s="10">
        <f>(T23-'Combined Consumption'!G22)/'Combined Consumption'!G22</f>
        <v>-3.3679426325762085E-3</v>
      </c>
      <c r="AC23" s="10">
        <f>(U23-'Combined Consumption'!H22)/'Combined Consumption'!H22</f>
        <v>-1.3930111906708209E-3</v>
      </c>
      <c r="AD23" s="10" t="e">
        <f>(V23-'Combined Consumption'!M22)/'Combined Consumption'!M22</f>
        <v>#N/A</v>
      </c>
      <c r="AE23" s="10">
        <f t="shared" si="1"/>
        <v>-6.5759275436971798E-4</v>
      </c>
      <c r="AF23" s="10">
        <f t="shared" si="2"/>
        <v>-3.3679426325761153E-3</v>
      </c>
      <c r="AG23" s="10">
        <f t="shared" si="3"/>
        <v>-1.393011190670923E-3</v>
      </c>
      <c r="AH23" s="10">
        <f t="shared" si="4"/>
        <v>0.1</v>
      </c>
      <c r="AI23" s="10">
        <f>M23/'Electricity Generation'!$N22</f>
        <v>0.48921477789363288</v>
      </c>
      <c r="AJ23" s="10">
        <f>D23/'Electricity Generation'!$N22</f>
        <v>9.5260407872630959E-2</v>
      </c>
      <c r="AK23" s="10">
        <f>F23/'Electricity Generation'!$N22</f>
        <v>0.23077154916250911</v>
      </c>
      <c r="AL23" s="10">
        <f>H23/'Electricity Generation'!$N22</f>
        <v>1.0623220831069398E-2</v>
      </c>
      <c r="AM23" s="10">
        <f t="shared" si="5"/>
        <v>0.17413004424015777</v>
      </c>
    </row>
    <row r="24" spans="1:39" x14ac:dyDescent="0.25">
      <c r="A24" s="6">
        <v>1970</v>
      </c>
      <c r="B24" s="6">
        <f>IF('Electricity Generation'!B23-I24/3&lt;=0, 0,'Electricity Generation'!B23-I24/3)</f>
        <v>703667664066.66663</v>
      </c>
      <c r="C24" s="10">
        <f>1-B24/'Electricity Generation'!B23</f>
        <v>1.0318294009986628E-3</v>
      </c>
      <c r="D24" s="6">
        <f>IF('Electricity Generation'!C23-I24/3&lt;=0, 0, 'Electricity Generation'!C23-I24/3)</f>
        <v>183456587066.66666</v>
      </c>
      <c r="E24" s="10">
        <f>1-D24/'Electricity Generation'!C23</f>
        <v>3.9461478365642177E-3</v>
      </c>
      <c r="F24" s="6">
        <f>IF('Electricity Generation'!D23-I24/3&lt;=0, 0, 'Electricity Generation'!D23-I24/3)</f>
        <v>372163248066.66669</v>
      </c>
      <c r="G24" s="10">
        <f>1-F24/'Electricity Generation'!D23</f>
        <v>1.9491399891053973E-3</v>
      </c>
      <c r="H24" s="6">
        <f>'Electricity Generation'!F23*(1+$E$1)</f>
        <v>23984892800.000004</v>
      </c>
      <c r="I24" s="6">
        <f>'Electricity Generation'!F23*$E$1</f>
        <v>2180444800</v>
      </c>
      <c r="J24" s="10">
        <f>(B24+D24+F24+H24-L24)/'Electricity Generation'!N23</f>
        <v>0.83771750292831582</v>
      </c>
      <c r="K24" s="12" t="b">
        <f>(J24-'Analysis-Data'!R23)&lt;0.0001</f>
        <v>1</v>
      </c>
      <c r="L24" s="5">
        <f>SUM(IF(B24=0, ABS('Electricity Generation'!B23-I24/3), 0), IF(D24=0, ABS('Electricity Generation'!C23-I24/3), 0), IF(F24=0, ABS('Electricity Generation'!D23-I24/3), 0))</f>
        <v>0</v>
      </c>
      <c r="M24" s="6">
        <f t="shared" si="0"/>
        <v>703667664066.66663</v>
      </c>
      <c r="N24" s="10">
        <f>1-M24/'Electricity Generation'!B23</f>
        <v>1.0318294009986628E-3</v>
      </c>
      <c r="O24" s="6" t="e">
        <f>M24/'Analysis-Data'!J23</f>
        <v>#N/A</v>
      </c>
      <c r="P24" s="6" t="e">
        <f>D24/'Analysis-Data'!K23</f>
        <v>#N/A</v>
      </c>
      <c r="Q24" s="6" t="e">
        <f>F24/'Analysis-Data'!L23</f>
        <v>#N/A</v>
      </c>
      <c r="R24" s="6">
        <f>H24/'Analysis-Data'!M23</f>
        <v>49.060000000000009</v>
      </c>
      <c r="S24" s="6">
        <f>M24/'Analysis-Data'!B23</f>
        <v>290164237.47731441</v>
      </c>
      <c r="T24" s="6">
        <f>D24/'Analysis-Data'!C23</f>
        <v>53041313.244659364</v>
      </c>
      <c r="U24" s="6">
        <f>F24/'Analysis-Data'!D23</f>
        <v>94180710.106618479</v>
      </c>
      <c r="V24" s="6" t="e">
        <f>H24/'Analysis-Data'!E23</f>
        <v>#N/A</v>
      </c>
      <c r="W24" s="10" t="e">
        <f>(O24-'Combined Waste'!B23)/'Combined Waste'!B23</f>
        <v>#N/A</v>
      </c>
      <c r="X24" s="10" t="e">
        <f>(P24-'Combined Waste'!G23)/'Combined Waste'!G23</f>
        <v>#N/A</v>
      </c>
      <c r="Y24" s="10" t="e">
        <f>(Q24-'Combined Waste'!C23)/'Combined Waste'!C23</f>
        <v>#N/A</v>
      </c>
      <c r="Z24" s="10">
        <f>(R24-'Combined Waste'!K23)/'Combined Waste'!K23</f>
        <v>0.10000000000000017</v>
      </c>
      <c r="AA24" s="10">
        <f>(S24-'Combined Consumption'!B23)/'Combined Consumption'!B23</f>
        <v>-1.0318294009986676E-3</v>
      </c>
      <c r="AB24" s="10">
        <f>(T24-'Combined Consumption'!G23)/'Combined Consumption'!G23</f>
        <v>-3.9461478365643565E-3</v>
      </c>
      <c r="AC24" s="10">
        <f>(U24-'Combined Consumption'!H23)/'Combined Consumption'!H23</f>
        <v>-1.9491399891054103E-3</v>
      </c>
      <c r="AD24" s="10" t="e">
        <f>(V24-'Combined Consumption'!M23)/'Combined Consumption'!M23</f>
        <v>#N/A</v>
      </c>
      <c r="AE24" s="10">
        <f t="shared" si="1"/>
        <v>-1.0318294009986628E-3</v>
      </c>
      <c r="AF24" s="10">
        <f t="shared" si="2"/>
        <v>-3.9461478365642177E-3</v>
      </c>
      <c r="AG24" s="10">
        <f t="shared" si="3"/>
        <v>-1.9491399891053973E-3</v>
      </c>
      <c r="AH24" s="10">
        <f t="shared" si="4"/>
        <v>0.1</v>
      </c>
      <c r="AI24" s="10">
        <f>M24/'Electricity Generation'!$N23</f>
        <v>0.45935276259985885</v>
      </c>
      <c r="AJ24" s="10">
        <f>D24/'Electricity Generation'!$N23</f>
        <v>0.11976007196236725</v>
      </c>
      <c r="AK24" s="10">
        <f>F24/'Electricity Generation'!$N23</f>
        <v>0.24294738108267461</v>
      </c>
      <c r="AL24" s="10">
        <f>H24/'Electricity Generation'!$N23</f>
        <v>1.5657287283415151E-2</v>
      </c>
      <c r="AM24" s="10">
        <f t="shared" si="5"/>
        <v>0.16228249707168418</v>
      </c>
    </row>
    <row r="25" spans="1:39" x14ac:dyDescent="0.25">
      <c r="A25" s="6">
        <v>1971</v>
      </c>
      <c r="B25" s="6">
        <f>IF('Electricity Generation'!B24-I25/3&lt;=0, 0,'Electricity Generation'!B24-I25/3)</f>
        <v>711832302500</v>
      </c>
      <c r="C25" s="10">
        <f>1-B25/'Electricity Generation'!B24</f>
        <v>1.7811627107372496E-3</v>
      </c>
      <c r="D25" s="6">
        <f>IF('Electricity Generation'!C24-I25/3&lt;=0, 0, 'Electricity Generation'!C24-I25/3)</f>
        <v>218955271500</v>
      </c>
      <c r="E25" s="10">
        <f>1-D25/'Electricity Generation'!C24</f>
        <v>5.7675062338283789E-3</v>
      </c>
      <c r="F25" s="6">
        <f>IF('Electricity Generation'!D24-I25/3&lt;=0, 0, 'Electricity Generation'!D24-I25/3)</f>
        <v>372760632500</v>
      </c>
      <c r="G25" s="10">
        <f>1-F25/'Electricity Generation'!D24</f>
        <v>3.3958474925956939E-3</v>
      </c>
      <c r="H25" s="6">
        <f>'Electricity Generation'!F24*(1+$E$1)</f>
        <v>41914999500</v>
      </c>
      <c r="I25" s="6">
        <f>'Electricity Generation'!F24*$E$1</f>
        <v>3810454500</v>
      </c>
      <c r="J25" s="10">
        <f>(B25+D25+F25+H25-L25)/'Electricity Generation'!N24</f>
        <v>0.8343269900033663</v>
      </c>
      <c r="K25" s="12" t="b">
        <f>(J25-'Analysis-Data'!R24)&lt;0.0001</f>
        <v>1</v>
      </c>
      <c r="L25" s="5">
        <f>SUM(IF(B25=0, ABS('Electricity Generation'!B24-I25/3), 0), IF(D25=0, ABS('Electricity Generation'!C24-I25/3), 0), IF(F25=0, ABS('Electricity Generation'!D24-I25/3), 0))</f>
        <v>0</v>
      </c>
      <c r="M25" s="6">
        <f t="shared" si="0"/>
        <v>711832302500</v>
      </c>
      <c r="N25" s="10">
        <f>1-M25/'Electricity Generation'!B24</f>
        <v>1.7811627107372496E-3</v>
      </c>
      <c r="O25" s="6" t="e">
        <f>M25/'Analysis-Data'!J24</f>
        <v>#N/A</v>
      </c>
      <c r="P25" s="6" t="e">
        <f>D25/'Analysis-Data'!K24</f>
        <v>#N/A</v>
      </c>
      <c r="Q25" s="6" t="e">
        <f>F25/'Analysis-Data'!L24</f>
        <v>#N/A</v>
      </c>
      <c r="R25" s="6">
        <f>H25/'Analysis-Data'!M24</f>
        <v>114.29</v>
      </c>
      <c r="S25" s="6">
        <f>M25/'Analysis-Data'!B24</f>
        <v>296393247.26013339</v>
      </c>
      <c r="T25" s="6">
        <f>D25/'Analysis-Data'!C24</f>
        <v>62432708.075932823</v>
      </c>
      <c r="U25" s="6">
        <f>F25/'Analysis-Data'!D24</f>
        <v>95100385.181860432</v>
      </c>
      <c r="V25" s="6" t="e">
        <f>H25/'Analysis-Data'!E24</f>
        <v>#N/A</v>
      </c>
      <c r="W25" s="10" t="e">
        <f>(O25-'Combined Waste'!B24)/'Combined Waste'!B24</f>
        <v>#N/A</v>
      </c>
      <c r="X25" s="10" t="e">
        <f>(P25-'Combined Waste'!G24)/'Combined Waste'!G24</f>
        <v>#N/A</v>
      </c>
      <c r="Y25" s="10" t="e">
        <f>(Q25-'Combined Waste'!C24)/'Combined Waste'!C24</f>
        <v>#N/A</v>
      </c>
      <c r="Z25" s="10">
        <f>(R25-'Combined Waste'!K24)/'Combined Waste'!K24</f>
        <v>0.1</v>
      </c>
      <c r="AA25" s="10">
        <f>(S25-'Combined Consumption'!B24)/'Combined Consumption'!B24</f>
        <v>-1.7811627107371432E-3</v>
      </c>
      <c r="AB25" s="10">
        <f>(T25-'Combined Consumption'!G24)/'Combined Consumption'!G24</f>
        <v>-5.7675062338284969E-3</v>
      </c>
      <c r="AC25" s="10">
        <f>(U25-'Combined Consumption'!H24)/'Combined Consumption'!H24</f>
        <v>-3.3958474925956904E-3</v>
      </c>
      <c r="AD25" s="10" t="e">
        <f>(V25-'Combined Consumption'!M24)/'Combined Consumption'!M24</f>
        <v>#N/A</v>
      </c>
      <c r="AE25" s="10">
        <f t="shared" si="1"/>
        <v>-1.7811627107372496E-3</v>
      </c>
      <c r="AF25" s="10">
        <f t="shared" si="2"/>
        <v>-5.7675062338283789E-3</v>
      </c>
      <c r="AG25" s="10">
        <f t="shared" si="3"/>
        <v>-3.3958474925956939E-3</v>
      </c>
      <c r="AH25" s="10">
        <f t="shared" si="4"/>
        <v>0.1</v>
      </c>
      <c r="AI25" s="10">
        <f>M25/'Electricity Generation'!$N24</f>
        <v>0.44140999150592208</v>
      </c>
      <c r="AJ25" s="10">
        <f>D25/'Electricity Generation'!$N24</f>
        <v>0.13577501919139426</v>
      </c>
      <c r="AK25" s="10">
        <f>F25/'Electricity Generation'!$N24</f>
        <v>0.23115032437793473</v>
      </c>
      <c r="AL25" s="10">
        <f>H25/'Electricity Generation'!$N24</f>
        <v>2.599165492811522E-2</v>
      </c>
      <c r="AM25" s="10">
        <f t="shared" si="5"/>
        <v>0.16567300999663381</v>
      </c>
    </row>
    <row r="26" spans="1:39" x14ac:dyDescent="0.25">
      <c r="A26" s="6">
        <v>1972</v>
      </c>
      <c r="B26" s="6">
        <f>IF('Electricity Generation'!B25-I26/3&lt;=0, 0,'Electricity Generation'!B25-I26/3)</f>
        <v>769328227166.66663</v>
      </c>
      <c r="C26" s="10">
        <f>1-B26/'Electricity Generation'!B25</f>
        <v>2.3381723905765428E-3</v>
      </c>
      <c r="D26" s="6">
        <f>IF('Electricity Generation'!C25-I26/3&lt;=0, 0, 'Electricity Generation'!C25-I26/3)</f>
        <v>272492923166.66666</v>
      </c>
      <c r="E26" s="10">
        <f>1-D26/'Electricity Generation'!C25</f>
        <v>6.5733298688031017E-3</v>
      </c>
      <c r="F26" s="6">
        <f>IF('Electricity Generation'!D25-I26/3&lt;=0, 0, 'Electricity Generation'!D25-I26/3)</f>
        <v>373944758166.66669</v>
      </c>
      <c r="G26" s="10">
        <f>1-F26/'Electricity Generation'!D25</f>
        <v>4.7985320274062104E-3</v>
      </c>
      <c r="H26" s="6">
        <f>'Electricity Generation'!F25*(1+$E$1)</f>
        <v>59500248500.000008</v>
      </c>
      <c r="I26" s="6">
        <f>'Electricity Generation'!F25*$E$1</f>
        <v>5409113500</v>
      </c>
      <c r="J26" s="10">
        <f>(B26+D26+F26+H26-L26)/'Electricity Generation'!N25</f>
        <v>0.84317203656456174</v>
      </c>
      <c r="K26" s="12" t="b">
        <f>(J26-'Analysis-Data'!R25)&lt;0.0001</f>
        <v>1</v>
      </c>
      <c r="L26" s="5">
        <f>SUM(IF(B26=0, ABS('Electricity Generation'!B25-I26/3), 0), IF(D26=0, ABS('Electricity Generation'!C25-I26/3), 0), IF(F26=0, ABS('Electricity Generation'!D25-I26/3), 0))</f>
        <v>0</v>
      </c>
      <c r="M26" s="6">
        <f t="shared" si="0"/>
        <v>769328227166.66663</v>
      </c>
      <c r="N26" s="10">
        <f>1-M26/'Electricity Generation'!B25</f>
        <v>2.3381723905765428E-3</v>
      </c>
      <c r="O26" s="6" t="e">
        <f>M26/'Analysis-Data'!J25</f>
        <v>#N/A</v>
      </c>
      <c r="P26" s="6" t="e">
        <f>D26/'Analysis-Data'!K25</f>
        <v>#N/A</v>
      </c>
      <c r="Q26" s="6" t="e">
        <f>F26/'Analysis-Data'!L25</f>
        <v>#N/A</v>
      </c>
      <c r="R26" s="6">
        <f>H26/'Analysis-Data'!M25</f>
        <v>251.79000000000005</v>
      </c>
      <c r="S26" s="6">
        <f>M26/'Analysis-Data'!B25</f>
        <v>318372192.44829142</v>
      </c>
      <c r="T26" s="6">
        <f>D26/'Analysis-Data'!C25</f>
        <v>77575872.938348487</v>
      </c>
      <c r="U26" s="6">
        <f>F26/'Analysis-Data'!D25</f>
        <v>94987911.734383002</v>
      </c>
      <c r="V26" s="6" t="e">
        <f>H26/'Analysis-Data'!E25</f>
        <v>#N/A</v>
      </c>
      <c r="W26" s="10" t="e">
        <f>(O26-'Combined Waste'!B25)/'Combined Waste'!B25</f>
        <v>#N/A</v>
      </c>
      <c r="X26" s="10" t="e">
        <f>(P26-'Combined Waste'!G25)/'Combined Waste'!G25</f>
        <v>#N/A</v>
      </c>
      <c r="Y26" s="10" t="e">
        <f>(Q26-'Combined Waste'!C25)/'Combined Waste'!C25</f>
        <v>#N/A</v>
      </c>
      <c r="Z26" s="10">
        <f>(R26-'Combined Waste'!K25)/'Combined Waste'!K25</f>
        <v>0.10000000000000019</v>
      </c>
      <c r="AA26" s="10">
        <f>(S26-'Combined Consumption'!B25)/'Combined Consumption'!B25</f>
        <v>-2.338172390576607E-3</v>
      </c>
      <c r="AB26" s="10">
        <f>(T26-'Combined Consumption'!G25)/'Combined Consumption'!G25</f>
        <v>-6.5733298688031303E-3</v>
      </c>
      <c r="AC26" s="10">
        <f>(U26-'Combined Consumption'!H25)/'Combined Consumption'!H25</f>
        <v>-4.7985320274062451E-3</v>
      </c>
      <c r="AD26" s="10" t="e">
        <f>(V26-'Combined Consumption'!M25)/'Combined Consumption'!M25</f>
        <v>#N/A</v>
      </c>
      <c r="AE26" s="10">
        <f t="shared" si="1"/>
        <v>-2.3381723905765428E-3</v>
      </c>
      <c r="AF26" s="10">
        <f t="shared" si="2"/>
        <v>-6.5733298688031017E-3</v>
      </c>
      <c r="AG26" s="10">
        <f t="shared" si="3"/>
        <v>-4.7985320274062104E-3</v>
      </c>
      <c r="AH26" s="10">
        <f t="shared" si="4"/>
        <v>0.1</v>
      </c>
      <c r="AI26" s="10">
        <f>M26/'Electricity Generation'!$N25</f>
        <v>0.43970102954562806</v>
      </c>
      <c r="AJ26" s="10">
        <f>D26/'Electricity Generation'!$N25</f>
        <v>0.15574031295009838</v>
      </c>
      <c r="AK26" s="10">
        <f>F26/'Electricity Generation'!$N25</f>
        <v>0.21372398587872635</v>
      </c>
      <c r="AL26" s="10">
        <f>H26/'Electricity Generation'!$N25</f>
        <v>3.4006708190108995E-2</v>
      </c>
      <c r="AM26" s="10">
        <f t="shared" si="5"/>
        <v>0.15682796343543826</v>
      </c>
    </row>
    <row r="27" spans="1:39" x14ac:dyDescent="0.25">
      <c r="A27" s="6">
        <v>1973</v>
      </c>
      <c r="B27" s="6">
        <f>IF('Electricity Generation'!B26-I27/3&lt;=0, 0,'Electricity Generation'!B26-I27/3)</f>
        <v>844868821233.33337</v>
      </c>
      <c r="C27" s="10">
        <f>1-B27/'Electricity Generation'!B26</f>
        <v>3.2827746605177399E-3</v>
      </c>
      <c r="D27" s="6">
        <f>IF('Electricity Generation'!C26-I27/3&lt;=0, 0, 'Electricity Generation'!C26-I27/3)</f>
        <v>311560277233.33331</v>
      </c>
      <c r="E27" s="10">
        <f>1-D27/'Electricity Generation'!C26</f>
        <v>8.8522709961244006E-3</v>
      </c>
      <c r="F27" s="6">
        <f>IF('Electricity Generation'!D26-I27/3&lt;=0, 0, 'Electricity Generation'!D26-I27/3)</f>
        <v>338075543233.33331</v>
      </c>
      <c r="G27" s="10">
        <f>1-F27/'Electricity Generation'!D26</f>
        <v>8.1636552442508892E-3</v>
      </c>
      <c r="H27" s="6">
        <f>'Electricity Generation'!F26*(1+$E$1)</f>
        <v>91827409300</v>
      </c>
      <c r="I27" s="6">
        <f>'Electricity Generation'!F26*$E$1</f>
        <v>8347946300</v>
      </c>
      <c r="J27" s="10">
        <f>(B27+D27+F27+H27-L27)/'Electricity Generation'!N26</f>
        <v>0.85254148617749581</v>
      </c>
      <c r="K27" s="12" t="b">
        <f>(J27-'Analysis-Data'!R26)&lt;0.0001</f>
        <v>1</v>
      </c>
      <c r="L27" s="5">
        <f>SUM(IF(B27=0, ABS('Electricity Generation'!B26-I27/3), 0), IF(D27=0, ABS('Electricity Generation'!C26-I27/3), 0), IF(F27=0, ABS('Electricity Generation'!D26-I27/3), 0))</f>
        <v>0</v>
      </c>
      <c r="M27" s="6">
        <f t="shared" si="0"/>
        <v>844868821233.33337</v>
      </c>
      <c r="N27" s="10">
        <f>1-M27/'Electricity Generation'!B26</f>
        <v>3.2827746605177399E-3</v>
      </c>
      <c r="O27" s="6">
        <f>M27/'Analysis-Data'!J26</f>
        <v>820825539.86659849</v>
      </c>
      <c r="P27" s="6">
        <f>D27/'Analysis-Data'!K26</f>
        <v>261603531.59328294</v>
      </c>
      <c r="Q27" s="6">
        <f>F27/'Analysis-Data'!L26</f>
        <v>197097718.42986247</v>
      </c>
      <c r="R27" s="6">
        <f>H27/'Analysis-Data'!M26</f>
        <v>173.47</v>
      </c>
      <c r="S27" s="6">
        <f>M27/'Analysis-Data'!B26</f>
        <v>351927706.86696208</v>
      </c>
      <c r="T27" s="6">
        <f>D27/'Analysis-Data'!C26</f>
        <v>87635888.245458275</v>
      </c>
      <c r="U27" s="6">
        <f>F27/'Analysis-Data'!D26</f>
        <v>87126998.823776141</v>
      </c>
      <c r="V27" s="6" t="e">
        <f>H27/'Analysis-Data'!E26</f>
        <v>#N/A</v>
      </c>
      <c r="W27" s="10">
        <f>(O27-'Combined Waste'!B26)/'Combined Waste'!B26</f>
        <v>-3.2827746605177391E-3</v>
      </c>
      <c r="X27" s="10">
        <f>(P27-'Combined Waste'!G26)/'Combined Waste'!G26</f>
        <v>-8.8522709961243538E-3</v>
      </c>
      <c r="Y27" s="10">
        <f>(Q27-'Combined Waste'!C26)/'Combined Waste'!C26</f>
        <v>-8.163655244250858E-3</v>
      </c>
      <c r="Z27" s="10">
        <f>(R27-'Combined Waste'!K26)/'Combined Waste'!K26</f>
        <v>0.10000000000000007</v>
      </c>
      <c r="AA27" s="10">
        <f>(S27-'Combined Consumption'!B26)/'Combined Consumption'!B26</f>
        <v>-3.282774660517769E-3</v>
      </c>
      <c r="AB27" s="10">
        <f>(T27-'Combined Consumption'!G26)/'Combined Consumption'!G26</f>
        <v>-8.8522709961245186E-3</v>
      </c>
      <c r="AC27" s="10">
        <f>(U27-'Combined Consumption'!H26)/'Combined Consumption'!H26</f>
        <v>-8.1636552442510349E-3</v>
      </c>
      <c r="AD27" s="10" t="e">
        <f>(V27-'Combined Consumption'!M26)/'Combined Consumption'!M26</f>
        <v>#N/A</v>
      </c>
      <c r="AE27" s="10">
        <f t="shared" si="1"/>
        <v>-3.2827746605177399E-3</v>
      </c>
      <c r="AF27" s="10">
        <f t="shared" si="2"/>
        <v>-8.8522709961244006E-3</v>
      </c>
      <c r="AG27" s="10">
        <f t="shared" si="3"/>
        <v>-8.1636552442508892E-3</v>
      </c>
      <c r="AH27" s="10">
        <f t="shared" si="4"/>
        <v>0.1</v>
      </c>
      <c r="AI27" s="10">
        <f>M27/'Electricity Generation'!$N26</f>
        <v>0.45405734570214207</v>
      </c>
      <c r="AJ27" s="10">
        <f>D27/'Electricity Generation'!$N26</f>
        <v>0.16744165360520638</v>
      </c>
      <c r="AK27" s="10">
        <f>F27/'Electricity Generation'!$N26</f>
        <v>0.18169173716607345</v>
      </c>
      <c r="AL27" s="10">
        <f>H27/'Electricity Generation'!$N26</f>
        <v>4.9350749704073903E-2</v>
      </c>
      <c r="AM27" s="10">
        <f t="shared" si="5"/>
        <v>0.14745851382250419</v>
      </c>
    </row>
    <row r="28" spans="1:39" x14ac:dyDescent="0.25">
      <c r="A28" s="6">
        <v>1974</v>
      </c>
      <c r="B28" s="6">
        <f>IF('Electricity Generation'!B27-I28/3&lt;=0, 0,'Electricity Generation'!B27-I28/3)</f>
        <v>824633729666.66663</v>
      </c>
      <c r="C28" s="10">
        <f>1-B28/'Electricity Generation'!B27</f>
        <v>4.5859975346553838E-3</v>
      </c>
      <c r="D28" s="6">
        <f>IF('Electricity Generation'!C27-I28/3&lt;=0, 0, 'Electricity Generation'!C27-I28/3)</f>
        <v>297131345666.66669</v>
      </c>
      <c r="E28" s="10">
        <f>1-D28/'Electricity Generation'!C27</f>
        <v>1.2624811596748331E-2</v>
      </c>
      <c r="F28" s="6">
        <f>IF('Electricity Generation'!D27-I28/3&lt;=0, 0, 'Electricity Generation'!D27-I28/3)</f>
        <v>316265896666.66669</v>
      </c>
      <c r="G28" s="10">
        <f>1-F28/'Electricity Generation'!D27</f>
        <v>1.1870058546758155E-2</v>
      </c>
      <c r="H28" s="6">
        <f>'Electricity Generation'!F27*(1+$E$1)</f>
        <v>125373314000.00002</v>
      </c>
      <c r="I28" s="6">
        <f>'Electricity Generation'!F27*$E$1</f>
        <v>11397574000</v>
      </c>
      <c r="J28" s="10">
        <f>(B28+D28+F28+H28-L28)/'Electricity Generation'!N27</f>
        <v>0.83732579476965485</v>
      </c>
      <c r="K28" s="12" t="b">
        <f>(J28-'Analysis-Data'!R27)&lt;0.0001</f>
        <v>1</v>
      </c>
      <c r="L28" s="5">
        <f>SUM(IF(B28=0, ABS('Electricity Generation'!B27-I28/3), 0), IF(D28=0, ABS('Electricity Generation'!C27-I28/3), 0), IF(F28=0, ABS('Electricity Generation'!D27-I28/3), 0))</f>
        <v>0</v>
      </c>
      <c r="M28" s="6">
        <f t="shared" si="0"/>
        <v>824633729666.66663</v>
      </c>
      <c r="N28" s="10">
        <f>1-M28/'Electricity Generation'!B27</f>
        <v>4.5859975346553838E-3</v>
      </c>
      <c r="O28" s="6">
        <f>M28/'Analysis-Data'!J27</f>
        <v>807977545.80112028</v>
      </c>
      <c r="P28" s="6">
        <f>D28/'Analysis-Data'!K27</f>
        <v>249574876.87193629</v>
      </c>
      <c r="Q28" s="6">
        <f>F28/'Analysis-Data'!L27</f>
        <v>184372201.38593602</v>
      </c>
      <c r="R28" s="6">
        <f>H28/'Analysis-Data'!M27</f>
        <v>490.49000000000007</v>
      </c>
      <c r="S28" s="6">
        <f>M28/'Analysis-Data'!B27</f>
        <v>353814694.24768466</v>
      </c>
      <c r="T28" s="6">
        <f>D28/'Analysis-Data'!C27</f>
        <v>83691844.025417611</v>
      </c>
      <c r="U28" s="6">
        <f>F28/'Analysis-Data'!D27</f>
        <v>81661303.392922893</v>
      </c>
      <c r="V28" s="6" t="e">
        <f>H28/'Analysis-Data'!E27</f>
        <v>#N/A</v>
      </c>
      <c r="W28" s="10">
        <f>(O28-'Combined Waste'!B27)/'Combined Waste'!B27</f>
        <v>-4.5859975346553145E-3</v>
      </c>
      <c r="X28" s="10">
        <f>(P28-'Combined Waste'!G27)/'Combined Waste'!G27</f>
        <v>-1.2624811596748409E-2</v>
      </c>
      <c r="Y28" s="10">
        <f>(Q28-'Combined Waste'!C27)/'Combined Waste'!C27</f>
        <v>-1.1870058546758232E-2</v>
      </c>
      <c r="Z28" s="10">
        <f>(R28-'Combined Waste'!K27)/'Combined Waste'!K27</f>
        <v>0.1000000000000002</v>
      </c>
      <c r="AA28" s="10">
        <f>(S28-'Combined Consumption'!B27)/'Combined Consumption'!B27</f>
        <v>-4.585997534655455E-3</v>
      </c>
      <c r="AB28" s="10">
        <f>(T28-'Combined Consumption'!G27)/'Combined Consumption'!G27</f>
        <v>-1.2624811596748272E-2</v>
      </c>
      <c r="AC28" s="10">
        <f>(U28-'Combined Consumption'!H27)/'Combined Consumption'!H27</f>
        <v>-1.1870058546758091E-2</v>
      </c>
      <c r="AD28" s="10" t="e">
        <f>(V28-'Combined Consumption'!M27)/'Combined Consumption'!M27</f>
        <v>#N/A</v>
      </c>
      <c r="AE28" s="10">
        <f t="shared" si="1"/>
        <v>-4.5859975346553838E-3</v>
      </c>
      <c r="AF28" s="10">
        <f t="shared" si="2"/>
        <v>-1.2624811596748331E-2</v>
      </c>
      <c r="AG28" s="10">
        <f t="shared" si="3"/>
        <v>-1.1870058546758155E-2</v>
      </c>
      <c r="AH28" s="10">
        <f t="shared" si="4"/>
        <v>0.1</v>
      </c>
      <c r="AI28" s="10">
        <f>M28/'Electricity Generation'!$N27</f>
        <v>0.44165613416196453</v>
      </c>
      <c r="AJ28" s="10">
        <f>D28/'Electricity Generation'!$N27</f>
        <v>0.15913717417128709</v>
      </c>
      <c r="AK28" s="10">
        <f>F28/'Electricity Generation'!$N27</f>
        <v>0.16938522917990403</v>
      </c>
      <c r="AL28" s="10">
        <f>H28/'Electricity Generation'!$N27</f>
        <v>6.714725725649924E-2</v>
      </c>
      <c r="AM28" s="10">
        <f t="shared" si="5"/>
        <v>0.16267420523034504</v>
      </c>
    </row>
    <row r="29" spans="1:39" x14ac:dyDescent="0.25">
      <c r="A29" s="6">
        <v>1975</v>
      </c>
      <c r="B29" s="6">
        <f>IF('Electricity Generation'!B28-I29/3&lt;=0, 0,'Electricity Generation'!B28-I29/3)</f>
        <v>847036052833.33337</v>
      </c>
      <c r="C29" s="10">
        <f>1-B29/'Electricity Generation'!B28</f>
        <v>6.7428026137441588E-3</v>
      </c>
      <c r="D29" s="6">
        <f>IF('Electricity Generation'!C28-I29/3&lt;=0, 0, 'Electricity Generation'!C28-I29/3)</f>
        <v>283344730833.33331</v>
      </c>
      <c r="E29" s="10">
        <f>1-D29/'Electricity Generation'!C28</f>
        <v>1.9890247689138385E-2</v>
      </c>
      <c r="F29" s="6">
        <f>IF('Electricity Generation'!D28-I29/3&lt;=0, 0, 'Electricity Generation'!D28-I29/3)</f>
        <v>294028238833.33331</v>
      </c>
      <c r="G29" s="10">
        <f>1-F29/'Electricity Generation'!D28</f>
        <v>1.9181398703894237E-2</v>
      </c>
      <c r="H29" s="6">
        <f>'Electricity Generation'!F28*(1+$E$1)</f>
        <v>189755582500.00003</v>
      </c>
      <c r="I29" s="6">
        <f>'Electricity Generation'!F28*$E$1</f>
        <v>17250507500</v>
      </c>
      <c r="J29" s="10">
        <f>(B29+D29+F29+H29-L29)/'Electricity Generation'!N28</f>
        <v>0.84174163028172333</v>
      </c>
      <c r="K29" s="12" t="b">
        <f>(J29-'Analysis-Data'!R28)&lt;0.0001</f>
        <v>1</v>
      </c>
      <c r="L29" s="5">
        <f>SUM(IF(B29=0, ABS('Electricity Generation'!B28-I29/3), 0), IF(D29=0, ABS('Electricity Generation'!C28-I29/3), 0), IF(F29=0, ABS('Electricity Generation'!D28-I29/3), 0))</f>
        <v>0</v>
      </c>
      <c r="M29" s="6">
        <f t="shared" si="0"/>
        <v>847036052833.33337</v>
      </c>
      <c r="N29" s="10">
        <f>1-M29/'Electricity Generation'!B28</f>
        <v>6.7428026137441588E-3</v>
      </c>
      <c r="O29" s="6">
        <f>M29/'Analysis-Data'!J28</f>
        <v>830015376.99582458</v>
      </c>
      <c r="P29" s="6">
        <f>D29/'Analysis-Data'!K28</f>
        <v>232746662.88126031</v>
      </c>
      <c r="Q29" s="6">
        <f>F29/'Analysis-Data'!L28</f>
        <v>168478153.60043597</v>
      </c>
      <c r="R29" s="6">
        <f>H29/'Analysis-Data'!M28</f>
        <v>631.84</v>
      </c>
      <c r="S29" s="6">
        <f>M29/'Analysis-Data'!B28</f>
        <v>365799648.13669902</v>
      </c>
      <c r="T29" s="6">
        <f>D29/'Analysis-Data'!C28</f>
        <v>77944022.421235323</v>
      </c>
      <c r="U29" s="6">
        <f>F29/'Analysis-Data'!D28</f>
        <v>74330411.806465745</v>
      </c>
      <c r="V29" s="6" t="e">
        <f>H29/'Analysis-Data'!E28</f>
        <v>#N/A</v>
      </c>
      <c r="W29" s="10">
        <f>(O29-'Combined Waste'!B28)/'Combined Waste'!B28</f>
        <v>-6.7428026137443002E-3</v>
      </c>
      <c r="X29" s="10">
        <f>(P29-'Combined Waste'!G28)/'Combined Waste'!G28</f>
        <v>-1.9890247689138395E-2</v>
      </c>
      <c r="Y29" s="10">
        <f>(Q29-'Combined Waste'!C28)/'Combined Waste'!C28</f>
        <v>-1.9181398703894254E-2</v>
      </c>
      <c r="Z29" s="10">
        <f>(R29-'Combined Waste'!K28)/'Combined Waste'!K28</f>
        <v>0.1000000000000001</v>
      </c>
      <c r="AA29" s="10">
        <f>(S29-'Combined Consumption'!B28)/'Combined Consumption'!B28</f>
        <v>-6.742802613744203E-3</v>
      </c>
      <c r="AB29" s="10">
        <f>(T29-'Combined Consumption'!G28)/'Combined Consumption'!G28</f>
        <v>-1.9890247689138382E-2</v>
      </c>
      <c r="AC29" s="10">
        <f>(U29-'Combined Consumption'!H28)/'Combined Consumption'!H28</f>
        <v>-1.9181398703894133E-2</v>
      </c>
      <c r="AD29" s="10" t="e">
        <f>(V29-'Combined Consumption'!M28)/'Combined Consumption'!M28</f>
        <v>#N/A</v>
      </c>
      <c r="AE29" s="10">
        <f t="shared" si="1"/>
        <v>-6.7428026137441588E-3</v>
      </c>
      <c r="AF29" s="10">
        <f t="shared" si="2"/>
        <v>-1.9890247689138385E-2</v>
      </c>
      <c r="AG29" s="10">
        <f t="shared" si="3"/>
        <v>-1.9181398703894237E-2</v>
      </c>
      <c r="AH29" s="10">
        <f t="shared" si="4"/>
        <v>0.1</v>
      </c>
      <c r="AI29" s="10">
        <f>M29/'Electricity Generation'!$N28</f>
        <v>0.44170557687289019</v>
      </c>
      <c r="AJ29" s="10">
        <f>D29/'Electricity Generation'!$N28</f>
        <v>0.1477563409113323</v>
      </c>
      <c r="AK29" s="10">
        <f>F29/'Electricity Generation'!$N28</f>
        <v>0.15332749109836533</v>
      </c>
      <c r="AL29" s="10">
        <f>H29/'Electricity Generation'!$N28</f>
        <v>9.8952221399135482E-2</v>
      </c>
      <c r="AM29" s="10">
        <f t="shared" si="5"/>
        <v>0.15825836971827667</v>
      </c>
    </row>
    <row r="30" spans="1:39" x14ac:dyDescent="0.25">
      <c r="A30" s="6">
        <v>1976</v>
      </c>
      <c r="B30" s="6">
        <f>IF('Electricity Generation'!B29-I30/3&lt;=0, 0,'Electricity Generation'!B29-I30/3)</f>
        <v>938020875300</v>
      </c>
      <c r="C30" s="10">
        <f>1-B30/'Electricity Generation'!B29</f>
        <v>6.7452122555344829E-3</v>
      </c>
      <c r="D30" s="6">
        <f>IF('Electricity Generation'!C29-I30/3&lt;=0, 0, 'Electricity Generation'!C29-I30/3)</f>
        <v>313618018300</v>
      </c>
      <c r="E30" s="10">
        <f>1-D30/'Electricity Generation'!C29</f>
        <v>1.9907355877719191E-2</v>
      </c>
      <c r="F30" s="6">
        <f>IF('Electricity Generation'!D29-I30/3&lt;=0, 0, 'Electricity Generation'!D29-I30/3)</f>
        <v>288253793300</v>
      </c>
      <c r="G30" s="10">
        <f>1-F30/'Electricity Generation'!D29</f>
        <v>2.162118369272481E-2</v>
      </c>
      <c r="H30" s="6">
        <f>'Electricity Generation'!F29*(1+$E$1)</f>
        <v>210213884100.00003</v>
      </c>
      <c r="I30" s="6">
        <f>'Electricity Generation'!F29*$E$1</f>
        <v>19110353100</v>
      </c>
      <c r="J30" s="10">
        <f>(B30+D30+F30+H30-L30)/'Electricity Generation'!N29</f>
        <v>0.8588651811379151</v>
      </c>
      <c r="K30" s="12" t="b">
        <f>(J30-'Analysis-Data'!R29)&lt;0.0001</f>
        <v>1</v>
      </c>
      <c r="L30" s="5">
        <f>SUM(IF(B30=0, ABS('Electricity Generation'!B29-I30/3), 0), IF(D30=0, ABS('Electricity Generation'!C29-I30/3), 0), IF(F30=0, ABS('Electricity Generation'!D29-I30/3), 0))</f>
        <v>0</v>
      </c>
      <c r="M30" s="6">
        <f t="shared" si="0"/>
        <v>938020875300</v>
      </c>
      <c r="N30" s="10">
        <f>1-M30/'Electricity Generation'!B29</f>
        <v>6.7452122555344829E-3</v>
      </c>
      <c r="O30" s="6">
        <f>M30/'Analysis-Data'!J29</f>
        <v>918287889.38466418</v>
      </c>
      <c r="P30" s="6">
        <f>D30/'Analysis-Data'!K29</f>
        <v>255628743.53261745</v>
      </c>
      <c r="Q30" s="6">
        <f>F30/'Analysis-Data'!L29</f>
        <v>163491992.09902722</v>
      </c>
      <c r="R30" s="6">
        <f>H30/'Analysis-Data'!M29</f>
        <v>730.07000000000016</v>
      </c>
      <c r="S30" s="6">
        <f>M30/'Analysis-Data'!B29</f>
        <v>404011636.78640038</v>
      </c>
      <c r="T30" s="6">
        <f>D30/'Analysis-Data'!C29</f>
        <v>85602490.148519188</v>
      </c>
      <c r="U30" s="6">
        <f>F30/'Analysis-Data'!D29</f>
        <v>72342143.688935086</v>
      </c>
      <c r="V30" s="6" t="e">
        <f>H30/'Analysis-Data'!E29</f>
        <v>#N/A</v>
      </c>
      <c r="W30" s="10">
        <f>(O30-'Combined Waste'!B29)/'Combined Waste'!B29</f>
        <v>-6.7452122555345479E-3</v>
      </c>
      <c r="X30" s="10">
        <f>(P30-'Combined Waste'!G29)/'Combined Waste'!G29</f>
        <v>-1.9907355877719125E-2</v>
      </c>
      <c r="Y30" s="10">
        <f>(Q30-'Combined Waste'!C29)/'Combined Waste'!C29</f>
        <v>-2.1621183692724835E-2</v>
      </c>
      <c r="Z30" s="10">
        <f>(R30-'Combined Waste'!K29)/'Combined Waste'!K29</f>
        <v>0.10000000000000017</v>
      </c>
      <c r="AA30" s="10">
        <f>(S30-'Combined Consumption'!B29)/'Combined Consumption'!B29</f>
        <v>-6.7452122555346434E-3</v>
      </c>
      <c r="AB30" s="10">
        <f>(T30-'Combined Consumption'!G29)/'Combined Consumption'!G29</f>
        <v>-1.9907355877719204E-2</v>
      </c>
      <c r="AC30" s="10">
        <f>(U30-'Combined Consumption'!H29)/'Combined Consumption'!H29</f>
        <v>-2.1621183692724932E-2</v>
      </c>
      <c r="AD30" s="10" t="e">
        <f>(V30-'Combined Consumption'!M29)/'Combined Consumption'!M29</f>
        <v>#N/A</v>
      </c>
      <c r="AE30" s="10">
        <f t="shared" si="1"/>
        <v>-6.7452122555344829E-3</v>
      </c>
      <c r="AF30" s="10">
        <f t="shared" si="2"/>
        <v>-1.9907355877719191E-2</v>
      </c>
      <c r="AG30" s="10">
        <f t="shared" si="3"/>
        <v>-2.162118369272481E-2</v>
      </c>
      <c r="AH30" s="10">
        <f t="shared" si="4"/>
        <v>0.1</v>
      </c>
      <c r="AI30" s="10">
        <f>M30/'Electricity Generation'!$N29</f>
        <v>0.46033394898651581</v>
      </c>
      <c r="AJ30" s="10">
        <f>D30/'Electricity Generation'!$N29</f>
        <v>0.15390811083089379</v>
      </c>
      <c r="AK30" s="10">
        <f>F30/'Electricity Generation'!$N29</f>
        <v>0.14146061188424372</v>
      </c>
      <c r="AL30" s="10">
        <f>H30/'Electricity Generation'!$N29</f>
        <v>0.10316250943626176</v>
      </c>
      <c r="AM30" s="10">
        <f t="shared" si="5"/>
        <v>0.1411348188620849</v>
      </c>
    </row>
    <row r="31" spans="1:39" x14ac:dyDescent="0.25">
      <c r="A31" s="6">
        <v>1977</v>
      </c>
      <c r="B31" s="6">
        <f>IF('Electricity Generation'!B30-I31/3&lt;=0, 0,'Electricity Generation'!B30-I31/3)</f>
        <v>976855819900</v>
      </c>
      <c r="C31" s="10">
        <f>1-B31/'Electricity Generation'!B30</f>
        <v>8.4882442677726155E-3</v>
      </c>
      <c r="D31" s="6">
        <f>IF('Electricity Generation'!C30-I31/3&lt;=0, 0, 'Electricity Generation'!C30-I31/3)</f>
        <v>349816045900</v>
      </c>
      <c r="E31" s="10">
        <f>1-D31/'Electricity Generation'!C30</f>
        <v>2.3348047361661184E-2</v>
      </c>
      <c r="F31" s="6">
        <f>IF('Electricity Generation'!D30-I31/3&lt;=0, 0, 'Electricity Generation'!D30-I31/3)</f>
        <v>297142082900</v>
      </c>
      <c r="G31" s="10">
        <f>1-F31/'Electricity Generation'!D30</f>
        <v>2.7373627140902523E-2</v>
      </c>
      <c r="H31" s="6">
        <f>'Electricity Generation'!F30*(1+$E$1)</f>
        <v>275971611300</v>
      </c>
      <c r="I31" s="6">
        <f>'Electricity Generation'!F30*$E$1</f>
        <v>25088328300</v>
      </c>
      <c r="J31" s="10">
        <f>(B31+D31+F31+H31-L31)/'Electricity Generation'!N30</f>
        <v>0.89430151507125855</v>
      </c>
      <c r="K31" s="12" t="b">
        <f>(J31-'Analysis-Data'!R30)&lt;0.0001</f>
        <v>1</v>
      </c>
      <c r="L31" s="5">
        <f>SUM(IF(B31=0, ABS('Electricity Generation'!B30-I31/3), 0), IF(D31=0, ABS('Electricity Generation'!C30-I31/3), 0), IF(F31=0, ABS('Electricity Generation'!D30-I31/3), 0))</f>
        <v>0</v>
      </c>
      <c r="M31" s="6">
        <f t="shared" si="0"/>
        <v>976855819900</v>
      </c>
      <c r="N31" s="10">
        <f>1-M31/'Electricity Generation'!B30</f>
        <v>8.4882442677726155E-3</v>
      </c>
      <c r="O31" s="6">
        <f>M31/'Analysis-Data'!J30</f>
        <v>967770006.74121916</v>
      </c>
      <c r="P31" s="6">
        <f>D31/'Analysis-Data'!K30</f>
        <v>285735155.17558825</v>
      </c>
      <c r="Q31" s="6">
        <f>F31/'Analysis-Data'!L30</f>
        <v>169338142.0202603</v>
      </c>
      <c r="R31" s="6">
        <f>H31/'Analysis-Data'!M30</f>
        <v>927.07999999999993</v>
      </c>
      <c r="S31" s="6">
        <f>M31/'Analysis-Data'!B30</f>
        <v>429167310.29799706</v>
      </c>
      <c r="T31" s="6">
        <f>D31/'Analysis-Data'!C30</f>
        <v>95721845.510118917</v>
      </c>
      <c r="U31" s="6">
        <f>F31/'Analysis-Data'!D30</f>
        <v>74492286.745630831</v>
      </c>
      <c r="V31" s="6" t="e">
        <f>H31/'Analysis-Data'!E30</f>
        <v>#N/A</v>
      </c>
      <c r="W31" s="10">
        <f>(O31-'Combined Waste'!B30)/'Combined Waste'!B30</f>
        <v>-8.4882442677726537E-3</v>
      </c>
      <c r="X31" s="10">
        <f>(P31-'Combined Waste'!G30)/'Combined Waste'!G30</f>
        <v>-2.3348047361661128E-2</v>
      </c>
      <c r="Y31" s="10">
        <f>(Q31-'Combined Waste'!C30)/'Combined Waste'!C30</f>
        <v>-2.7373627140902541E-2</v>
      </c>
      <c r="Z31" s="10">
        <f>(R31-'Combined Waste'!K30)/'Combined Waste'!K30</f>
        <v>9.9999999999999978E-2</v>
      </c>
      <c r="AA31" s="10">
        <f>(S31-'Combined Consumption'!B30)/'Combined Consumption'!B30</f>
        <v>-8.4882442677725652E-3</v>
      </c>
      <c r="AB31" s="10">
        <f>(T31-'Combined Consumption'!G30)/'Combined Consumption'!G30</f>
        <v>-2.3348047361661153E-2</v>
      </c>
      <c r="AC31" s="10">
        <f>(U31-'Combined Consumption'!H30)/'Combined Consumption'!H30</f>
        <v>-2.737362714090252E-2</v>
      </c>
      <c r="AD31" s="10" t="e">
        <f>(V31-'Combined Consumption'!M30)/'Combined Consumption'!M30</f>
        <v>#N/A</v>
      </c>
      <c r="AE31" s="10">
        <f t="shared" si="1"/>
        <v>-8.4882442677726155E-3</v>
      </c>
      <c r="AF31" s="10">
        <f t="shared" si="2"/>
        <v>-2.3348047361661184E-2</v>
      </c>
      <c r="AG31" s="10">
        <f t="shared" si="3"/>
        <v>-2.7373627140902523E-2</v>
      </c>
      <c r="AH31" s="10">
        <f t="shared" si="4"/>
        <v>0.1</v>
      </c>
      <c r="AI31" s="10">
        <f>M31/'Electricity Generation'!$N30</f>
        <v>0.45984328870398744</v>
      </c>
      <c r="AJ31" s="10">
        <f>D31/'Electricity Generation'!$N30</f>
        <v>0.16467175371340698</v>
      </c>
      <c r="AK31" s="10">
        <f>F31/'Electricity Generation'!$N30</f>
        <v>0.139876110506335</v>
      </c>
      <c r="AL31" s="10">
        <f>H31/'Electricity Generation'!$N30</f>
        <v>0.12991036214752916</v>
      </c>
      <c r="AM31" s="10">
        <f t="shared" si="5"/>
        <v>0.10569848492874145</v>
      </c>
    </row>
    <row r="32" spans="1:39" x14ac:dyDescent="0.25">
      <c r="A32" s="6">
        <v>1978</v>
      </c>
      <c r="B32" s="6">
        <f>IF('Electricity Generation'!B31-I32/3&lt;=0, 0,'Electricity Generation'!B31-I32/3)</f>
        <v>966528647333.33337</v>
      </c>
      <c r="C32" s="10">
        <f>1-B32/'Electricity Generation'!B31</f>
        <v>9.4424908253819551E-3</v>
      </c>
      <c r="D32" s="6">
        <f>IF('Electricity Generation'!C31-I32/3&lt;=0, 0, 'Electricity Generation'!C31-I32/3)</f>
        <v>355847005333.33331</v>
      </c>
      <c r="E32" s="10">
        <f>1-D32/'Electricity Generation'!C31</f>
        <v>2.5238110274092063E-2</v>
      </c>
      <c r="F32" s="6">
        <f>IF('Electricity Generation'!D31-I32/3&lt;=0, 0, 'Electricity Generation'!D31-I32/3)</f>
        <v>296177400333.33331</v>
      </c>
      <c r="G32" s="10">
        <f>1-F32/'Electricity Generation'!D31</f>
        <v>3.0169325927863477E-2</v>
      </c>
      <c r="H32" s="6">
        <f>'Electricity Generation'!F31*(1+$E$1)</f>
        <v>304043377000</v>
      </c>
      <c r="I32" s="6">
        <f>'Electricity Generation'!F31*$E$1</f>
        <v>27640307000</v>
      </c>
      <c r="J32" s="10">
        <f>(B32+D32+F32+H32-L32)/'Electricity Generation'!N31</f>
        <v>0.87139998896765503</v>
      </c>
      <c r="K32" s="12" t="b">
        <f>(J32-'Analysis-Data'!R31)&lt;0.0001</f>
        <v>1</v>
      </c>
      <c r="L32" s="5">
        <f>SUM(IF(B32=0, ABS('Electricity Generation'!B31-I32/3), 0), IF(D32=0, ABS('Electricity Generation'!C31-I32/3), 0), IF(F32=0, ABS('Electricity Generation'!D31-I32/3), 0))</f>
        <v>0</v>
      </c>
      <c r="M32" s="6">
        <f t="shared" si="0"/>
        <v>966528647333.33337</v>
      </c>
      <c r="N32" s="10">
        <f>1-M32/'Electricity Generation'!B31</f>
        <v>9.4424908253819551E-3</v>
      </c>
      <c r="O32" s="6">
        <f>M32/'Analysis-Data'!J31</f>
        <v>964600940.20420623</v>
      </c>
      <c r="P32" s="6">
        <f>D32/'Analysis-Data'!K31</f>
        <v>291770602.64220738</v>
      </c>
      <c r="Q32" s="6">
        <f>F32/'Analysis-Data'!L31</f>
        <v>169521552.67443913</v>
      </c>
      <c r="R32" s="6">
        <f>H32/'Analysis-Data'!M31</f>
        <v>1190.2</v>
      </c>
      <c r="S32" s="6">
        <f>M32/'Analysis-Data'!B31</f>
        <v>432446574.59151405</v>
      </c>
      <c r="T32" s="6">
        <f>D32/'Analysis-Data'!C31</f>
        <v>97659481.117240742</v>
      </c>
      <c r="U32" s="6">
        <f>F32/'Analysis-Data'!D31</f>
        <v>74212133.699439824</v>
      </c>
      <c r="V32" s="6" t="e">
        <f>H32/'Analysis-Data'!E31</f>
        <v>#N/A</v>
      </c>
      <c r="W32" s="10">
        <f>(O32-'Combined Waste'!B31)/'Combined Waste'!B31</f>
        <v>-9.4424908253820834E-3</v>
      </c>
      <c r="X32" s="10">
        <f>(P32-'Combined Waste'!G31)/'Combined Waste'!G31</f>
        <v>-2.5238110274092094E-2</v>
      </c>
      <c r="Y32" s="10">
        <f>(Q32-'Combined Waste'!C31)/'Combined Waste'!C31</f>
        <v>-3.0169325927863314E-2</v>
      </c>
      <c r="Z32" s="10">
        <f>(R32-'Combined Waste'!K31)/'Combined Waste'!K31</f>
        <v>0.10000000000000005</v>
      </c>
      <c r="AA32" s="10">
        <f>(S32-'Combined Consumption'!B31)/'Combined Consumption'!B31</f>
        <v>-9.4424908253821407E-3</v>
      </c>
      <c r="AB32" s="10">
        <f>(T32-'Combined Consumption'!G31)/'Combined Consumption'!G31</f>
        <v>-2.5238110274092066E-2</v>
      </c>
      <c r="AC32" s="10">
        <f>(U32-'Combined Consumption'!H31)/'Combined Consumption'!H31</f>
        <v>-3.0169325927863509E-2</v>
      </c>
      <c r="AD32" s="10" t="e">
        <f>(V32-'Combined Consumption'!M31)/'Combined Consumption'!M31</f>
        <v>#N/A</v>
      </c>
      <c r="AE32" s="10">
        <f t="shared" si="1"/>
        <v>-9.4424908253819551E-3</v>
      </c>
      <c r="AF32" s="10">
        <f t="shared" si="2"/>
        <v>-2.5238110274092063E-2</v>
      </c>
      <c r="AG32" s="10">
        <f t="shared" si="3"/>
        <v>-3.0169325927863477E-2</v>
      </c>
      <c r="AH32" s="10">
        <f t="shared" si="4"/>
        <v>0.1</v>
      </c>
      <c r="AI32" s="10">
        <f>M32/'Electricity Generation'!$N31</f>
        <v>0.43807064211764357</v>
      </c>
      <c r="AJ32" s="10">
        <f>D32/'Electricity Generation'!$N31</f>
        <v>0.16128453776523433</v>
      </c>
      <c r="AK32" s="10">
        <f>F32/'Electricity Generation'!$N31</f>
        <v>0.13423981203529822</v>
      </c>
      <c r="AL32" s="10">
        <f>H32/'Electricity Generation'!$N31</f>
        <v>0.13780499704947885</v>
      </c>
      <c r="AM32" s="10">
        <f t="shared" si="5"/>
        <v>0.12860001103234509</v>
      </c>
    </row>
    <row r="33" spans="1:39" x14ac:dyDescent="0.25">
      <c r="A33" s="6">
        <v>1979</v>
      </c>
      <c r="B33" s="6">
        <f>IF('Electricity Generation'!B32-I33/3&lt;=0, 0,'Electricity Generation'!B32-I33/3)</f>
        <v>1066531936900</v>
      </c>
      <c r="C33" s="10">
        <f>1-B33/'Electricity Generation'!B32</f>
        <v>7.9114982833647929E-3</v>
      </c>
      <c r="D33" s="6">
        <f>IF('Electricity Generation'!C32-I33/3&lt;=0, 0, 'Electricity Generation'!C32-I33/3)</f>
        <v>295020054900</v>
      </c>
      <c r="E33" s="10">
        <f>1-D33/'Electricity Generation'!C32</f>
        <v>2.8021244522065336E-2</v>
      </c>
      <c r="F33" s="6">
        <f>IF('Electricity Generation'!D32-I33/3&lt;=0, 0, 'Electricity Generation'!D32-I33/3)</f>
        <v>320979952900</v>
      </c>
      <c r="G33" s="10">
        <f>1-F33/'Electricity Generation'!D32</f>
        <v>2.5813470531158234E-2</v>
      </c>
      <c r="H33" s="6">
        <f>'Electricity Generation'!F32*(1+$E$1)</f>
        <v>280670085300</v>
      </c>
      <c r="I33" s="6">
        <f>'Electricity Generation'!F32*$E$1</f>
        <v>25515462300</v>
      </c>
      <c r="J33" s="10">
        <f>(B33+D33+F33+H33-L33)/'Electricity Generation'!N32</f>
        <v>0.87355460129613149</v>
      </c>
      <c r="K33" s="12" t="b">
        <f>(J33-'Analysis-Data'!R32)&lt;0.0001</f>
        <v>1</v>
      </c>
      <c r="L33" s="5">
        <f>SUM(IF(B33=0, ABS('Electricity Generation'!B32-I33/3), 0), IF(D33=0, ABS('Electricity Generation'!C32-I33/3), 0), IF(F33=0, ABS('Electricity Generation'!D32-I33/3), 0))</f>
        <v>0</v>
      </c>
      <c r="M33" s="6">
        <f t="shared" si="0"/>
        <v>1066531936900</v>
      </c>
      <c r="N33" s="10">
        <f>1-M33/'Electricity Generation'!B32</f>
        <v>7.9114982833647929E-3</v>
      </c>
      <c r="O33" s="6">
        <f>M33/'Analysis-Data'!J32</f>
        <v>1062496030.5949631</v>
      </c>
      <c r="P33" s="6">
        <f>D33/'Analysis-Data'!K32</f>
        <v>239616090.71544236</v>
      </c>
      <c r="Q33" s="6">
        <f>F33/'Analysis-Data'!L32</f>
        <v>186600558.78710932</v>
      </c>
      <c r="R33" s="6">
        <f>H33/'Analysis-Data'!M32</f>
        <v>1219.4599999999998</v>
      </c>
      <c r="S33" s="6">
        <f>M33/'Analysis-Data'!B32</f>
        <v>474350081.25117779</v>
      </c>
      <c r="T33" s="6">
        <f>D33/'Analysis-Data'!C32</f>
        <v>80091686.492978022</v>
      </c>
      <c r="U33" s="6">
        <f>F33/'Analysis-Data'!D32</f>
        <v>81610091.697628081</v>
      </c>
      <c r="V33" s="6" t="e">
        <f>H33/'Analysis-Data'!E32</f>
        <v>#N/A</v>
      </c>
      <c r="W33" s="10">
        <f>(O33-'Combined Waste'!B32)/'Combined Waste'!B32</f>
        <v>-7.9114982833648085E-3</v>
      </c>
      <c r="X33" s="10">
        <f>(P33-'Combined Waste'!G32)/'Combined Waste'!G32</f>
        <v>-2.802124452206536E-2</v>
      </c>
      <c r="Y33" s="10">
        <f>(Q33-'Combined Waste'!C32)/'Combined Waste'!C32</f>
        <v>-2.5813470531158133E-2</v>
      </c>
      <c r="Z33" s="10">
        <f>(R33-'Combined Waste'!K32)/'Combined Waste'!K32</f>
        <v>9.9999999999999922E-2</v>
      </c>
      <c r="AA33" s="10">
        <f>(S33-'Combined Consumption'!B32)/'Combined Consumption'!B32</f>
        <v>-7.9114982833649247E-3</v>
      </c>
      <c r="AB33" s="10">
        <f>(T33-'Combined Consumption'!G32)/'Combined Consumption'!G32</f>
        <v>-2.8021244522065347E-2</v>
      </c>
      <c r="AC33" s="10">
        <f>(U33-'Combined Consumption'!H32)/'Combined Consumption'!H32</f>
        <v>-2.5813470531158216E-2</v>
      </c>
      <c r="AD33" s="10" t="e">
        <f>(V33-'Combined Consumption'!M32)/'Combined Consumption'!M32</f>
        <v>#N/A</v>
      </c>
      <c r="AE33" s="10">
        <f t="shared" si="1"/>
        <v>-7.9114982833647929E-3</v>
      </c>
      <c r="AF33" s="10">
        <f t="shared" si="2"/>
        <v>-2.8021244522065336E-2</v>
      </c>
      <c r="AG33" s="10">
        <f t="shared" si="3"/>
        <v>-2.5813470531158234E-2</v>
      </c>
      <c r="AH33" s="10">
        <f t="shared" si="4"/>
        <v>0.1</v>
      </c>
      <c r="AI33" s="10">
        <f>M33/'Electricity Generation'!$N32</f>
        <v>0.47456851952637313</v>
      </c>
      <c r="AJ33" s="10">
        <f>D33/'Electricity Generation'!$N32</f>
        <v>0.13127335979401586</v>
      </c>
      <c r="AK33" s="10">
        <f>F33/'Electricity Generation'!$N32</f>
        <v>0.14282458478285628</v>
      </c>
      <c r="AL33" s="10">
        <f>H33/'Electricity Generation'!$N32</f>
        <v>0.12488813719288622</v>
      </c>
      <c r="AM33" s="10">
        <f t="shared" si="5"/>
        <v>0.12644539870386851</v>
      </c>
    </row>
    <row r="34" spans="1:39" x14ac:dyDescent="0.25">
      <c r="A34" s="6">
        <v>1980</v>
      </c>
      <c r="B34" s="6">
        <f>IF('Electricity Generation'!B33-I34/3&lt;=0, 0,'Electricity Generation'!B33-I34/3)</f>
        <v>1153191848833.3333</v>
      </c>
      <c r="C34" s="10">
        <f>1-B34/'Electricity Generation'!B33</f>
        <v>7.2062589123641496E-3</v>
      </c>
      <c r="D34" s="6">
        <f>IF('Electricity Generation'!C33-I34/3&lt;=0, 0, 'Electricity Generation'!C33-I34/3)</f>
        <v>237623669833.33334</v>
      </c>
      <c r="E34" s="10">
        <f>1-D34/'Electricity Generation'!C33</f>
        <v>3.4027304468833064E-2</v>
      </c>
      <c r="F34" s="6">
        <f>IF('Electricity Generation'!D33-I34/3&lt;=0, 0, 'Electricity Generation'!D33-I34/3)</f>
        <v>337869380833.33331</v>
      </c>
      <c r="G34" s="10">
        <f>1-F34/'Electricity Generation'!D33</f>
        <v>2.4175489788053617E-2</v>
      </c>
      <c r="H34" s="6">
        <f>'Electricity Generation'!F33*(1+$E$1)</f>
        <v>276227132500</v>
      </c>
      <c r="I34" s="6">
        <f>'Electricity Generation'!F33*$E$1</f>
        <v>25111557500</v>
      </c>
      <c r="J34" s="10">
        <f>(B34+D34+F34+H34-L34)/'Electricity Generation'!N33</f>
        <v>0.87687089751508818</v>
      </c>
      <c r="K34" s="12" t="b">
        <f>(J34-'Analysis-Data'!R33)&lt;0.0001</f>
        <v>1</v>
      </c>
      <c r="L34" s="5">
        <f>SUM(IF(B34=0, ABS('Electricity Generation'!B33-I34/3), 0), IF(D34=0, ABS('Electricity Generation'!C33-I34/3), 0), IF(F34=0, ABS('Electricity Generation'!D33-I34/3), 0))</f>
        <v>0</v>
      </c>
      <c r="M34" s="6">
        <f t="shared" si="0"/>
        <v>1153191848833.3333</v>
      </c>
      <c r="N34" s="10">
        <f>1-M34/'Electricity Generation'!B33</f>
        <v>7.2062589123641496E-3</v>
      </c>
      <c r="O34" s="6">
        <f>M34/'Analysis-Data'!J33</f>
        <v>1144719974.4925358</v>
      </c>
      <c r="P34" s="6">
        <f>D34/'Analysis-Data'!K33</f>
        <v>190959278.28877428</v>
      </c>
      <c r="Q34" s="6">
        <f>F34/'Analysis-Data'!L33</f>
        <v>195473262.58761626</v>
      </c>
      <c r="R34" s="6">
        <f>H34/'Analysis-Data'!M33</f>
        <v>1361.25</v>
      </c>
      <c r="S34" s="6">
        <f>M34/'Analysis-Data'!B33</f>
        <v>512714847.93151665</v>
      </c>
      <c r="T34" s="6">
        <f>D34/'Analysis-Data'!C33</f>
        <v>63885764.366704062</v>
      </c>
      <c r="U34" s="6">
        <f>F34/'Analysis-Data'!D33</f>
        <v>86222175.304170012</v>
      </c>
      <c r="V34" s="6" t="e">
        <f>H34/'Analysis-Data'!E33</f>
        <v>#N/A</v>
      </c>
      <c r="W34" s="10">
        <f>(O34-'Combined Waste'!B33)/'Combined Waste'!B33</f>
        <v>-7.2062589123640169E-3</v>
      </c>
      <c r="X34" s="10">
        <f>(P34-'Combined Waste'!G33)/'Combined Waste'!G33</f>
        <v>-3.4027304468832988E-2</v>
      </c>
      <c r="Y34" s="10">
        <f>(Q34-'Combined Waste'!C33)/'Combined Waste'!C33</f>
        <v>-2.4175489788053551E-2</v>
      </c>
      <c r="Z34" s="10">
        <f>(R34-'Combined Waste'!K33)/'Combined Waste'!K33</f>
        <v>0.1</v>
      </c>
      <c r="AA34" s="10">
        <f>(S34-'Combined Consumption'!B33)/'Combined Consumption'!B33</f>
        <v>-7.2062589123640481E-3</v>
      </c>
      <c r="AB34" s="10">
        <f>(T34-'Combined Consumption'!G33)/'Combined Consumption'!G33</f>
        <v>-3.4027304468833015E-2</v>
      </c>
      <c r="AC34" s="10">
        <f>(U34-'Combined Consumption'!H33)/'Combined Consumption'!H33</f>
        <v>-2.4175489788053679E-2</v>
      </c>
      <c r="AD34" s="10" t="e">
        <f>(V34-'Combined Consumption'!M33)/'Combined Consumption'!M33</f>
        <v>#N/A</v>
      </c>
      <c r="AE34" s="10">
        <f t="shared" si="1"/>
        <v>-7.2062589123641496E-3</v>
      </c>
      <c r="AF34" s="10">
        <f t="shared" si="2"/>
        <v>-3.4027304468833064E-2</v>
      </c>
      <c r="AG34" s="10">
        <f t="shared" si="3"/>
        <v>-2.4175489788053617E-2</v>
      </c>
      <c r="AH34" s="10">
        <f t="shared" si="4"/>
        <v>0.1</v>
      </c>
      <c r="AI34" s="10">
        <f>M34/'Electricity Generation'!$N33</f>
        <v>0.50436146591670961</v>
      </c>
      <c r="AJ34" s="10">
        <f>D34/'Electricity Generation'!$N33</f>
        <v>0.1039273929787978</v>
      </c>
      <c r="AK34" s="10">
        <f>F34/'Electricity Generation'!$N33</f>
        <v>0.14777098570187649</v>
      </c>
      <c r="AL34" s="10">
        <f>H34/'Electricity Generation'!$N33</f>
        <v>0.12081105291770439</v>
      </c>
      <c r="AM34" s="10">
        <f t="shared" si="5"/>
        <v>0.12312910248491171</v>
      </c>
    </row>
    <row r="35" spans="1:39" x14ac:dyDescent="0.25">
      <c r="A35" s="6">
        <v>1981</v>
      </c>
      <c r="B35" s="6">
        <f>IF('Electricity Generation'!B34-I35/3&lt;=0, 0,'Electricity Generation'!B34-I35/3)</f>
        <v>1194114115233.3333</v>
      </c>
      <c r="C35" s="10">
        <f>1-B35/'Electricity Generation'!B34</f>
        <v>7.5540993615504926E-3</v>
      </c>
      <c r="D35" s="6">
        <f>IF('Electricity Generation'!C34-I35/3&lt;=0, 0, 'Electricity Generation'!C34-I35/3)</f>
        <v>197331658233.33334</v>
      </c>
      <c r="E35" s="10">
        <f>1-D35/'Electricity Generation'!C34</f>
        <v>4.403198644451678E-2</v>
      </c>
      <c r="F35" s="6">
        <f>IF('Electricity Generation'!D34-I35/3&lt;=0, 0, 'Electricity Generation'!D34-I35/3)</f>
        <v>336688056233.33331</v>
      </c>
      <c r="G35" s="10">
        <f>1-F35/'Electricity Generation'!D34</f>
        <v>2.6286052048515862E-2</v>
      </c>
      <c r="H35" s="6">
        <f>'Electricity Generation'!F34*(1+$E$1)</f>
        <v>299940853300.00006</v>
      </c>
      <c r="I35" s="6">
        <f>'Electricity Generation'!F34*$E$1</f>
        <v>27267350300.000004</v>
      </c>
      <c r="J35" s="10">
        <f>(B35+D35+F35+H35-L35)/'Electricity Generation'!N34</f>
        <v>0.88376498394606318</v>
      </c>
      <c r="K35" s="12" t="b">
        <f>(J35-'Analysis-Data'!R34)&lt;0.0001</f>
        <v>1</v>
      </c>
      <c r="L35" s="5">
        <f>SUM(IF(B35=0, ABS('Electricity Generation'!B34-I35/3), 0), IF(D35=0, ABS('Electricity Generation'!C34-I35/3), 0), IF(F35=0, ABS('Electricity Generation'!D34-I35/3), 0))</f>
        <v>0</v>
      </c>
      <c r="M35" s="6">
        <f t="shared" si="0"/>
        <v>1194114115233.3333</v>
      </c>
      <c r="N35" s="10">
        <f>1-M35/'Electricity Generation'!B34</f>
        <v>7.5540993615504926E-3</v>
      </c>
      <c r="O35" s="6">
        <f>M35/'Analysis-Data'!J34</f>
        <v>1187813838.4086316</v>
      </c>
      <c r="P35" s="6">
        <f>D35/'Analysis-Data'!K34</f>
        <v>158012908.92859939</v>
      </c>
      <c r="Q35" s="6">
        <f>F35/'Analysis-Data'!L34</f>
        <v>192588934.33742812</v>
      </c>
      <c r="R35" s="6">
        <f>H35/'Analysis-Data'!M34</f>
        <v>1228.48</v>
      </c>
      <c r="S35" s="6">
        <f>M35/'Analysis-Data'!B34</f>
        <v>537315129.07430482</v>
      </c>
      <c r="T35" s="6">
        <f>D35/'Analysis-Data'!C34</f>
        <v>52817666.326773897</v>
      </c>
      <c r="U35" s="6">
        <f>F35/'Analysis-Data'!D34</f>
        <v>85067249.33979328</v>
      </c>
      <c r="V35" s="6" t="e">
        <f>H35/'Analysis-Data'!E34</f>
        <v>#N/A</v>
      </c>
      <c r="W35" s="10">
        <f>(O35-'Combined Waste'!B34)/'Combined Waste'!B34</f>
        <v>-7.5540993615504275E-3</v>
      </c>
      <c r="X35" s="10">
        <f>(P35-'Combined Waste'!G34)/'Combined Waste'!G34</f>
        <v>-4.4031986444516717E-2</v>
      </c>
      <c r="Y35" s="10">
        <f>(Q35-'Combined Waste'!C34)/'Combined Waste'!C34</f>
        <v>-2.6286052048515973E-2</v>
      </c>
      <c r="Z35" s="10">
        <f>(R35-'Combined Waste'!K34)/'Combined Waste'!K34</f>
        <v>0.10000000000000006</v>
      </c>
      <c r="AA35" s="10">
        <f>(S35-'Combined Consumption'!B34)/'Combined Consumption'!B34</f>
        <v>-7.5540993615506227E-3</v>
      </c>
      <c r="AB35" s="10">
        <f>(T35-'Combined Consumption'!G34)/'Combined Consumption'!G34</f>
        <v>-4.4031986444516891E-2</v>
      </c>
      <c r="AC35" s="10">
        <f>(U35-'Combined Consumption'!H34)/'Combined Consumption'!H34</f>
        <v>-2.62860520485159E-2</v>
      </c>
      <c r="AD35" s="10" t="e">
        <f>(V35-'Combined Consumption'!M34)/'Combined Consumption'!M34</f>
        <v>#N/A</v>
      </c>
      <c r="AE35" s="10">
        <f t="shared" si="1"/>
        <v>-7.5540993615504926E-3</v>
      </c>
      <c r="AF35" s="10">
        <f t="shared" si="2"/>
        <v>-4.403198644451678E-2</v>
      </c>
      <c r="AG35" s="10">
        <f t="shared" si="3"/>
        <v>-2.6286052048515862E-2</v>
      </c>
      <c r="AH35" s="10">
        <f t="shared" si="4"/>
        <v>0.1</v>
      </c>
      <c r="AI35" s="10">
        <f>M35/'Electricity Generation'!$N34</f>
        <v>0.52035373782088401</v>
      </c>
      <c r="AJ35" s="10">
        <f>D35/'Electricity Generation'!$N34</f>
        <v>8.5990329267687973E-2</v>
      </c>
      <c r="AK35" s="10">
        <f>F35/'Electricity Generation'!$N34</f>
        <v>0.1467170401100476</v>
      </c>
      <c r="AL35" s="10">
        <f>H35/'Electricity Generation'!$N34</f>
        <v>0.13070387674744377</v>
      </c>
      <c r="AM35" s="10">
        <f t="shared" si="5"/>
        <v>0.1162350160539366</v>
      </c>
    </row>
    <row r="36" spans="1:39" x14ac:dyDescent="0.25">
      <c r="A36" s="6">
        <v>1982</v>
      </c>
      <c r="B36" s="6">
        <f>IF('Electricity Generation'!B35-I36/3&lt;=0, 0,'Electricity Generation'!B35-I36/3)</f>
        <v>1182578429066.6667</v>
      </c>
      <c r="C36" s="10">
        <f>1-B36/'Electricity Generation'!B35</f>
        <v>7.907501417950713E-3</v>
      </c>
      <c r="D36" s="6">
        <f>IF('Electricity Generation'!C35-I36/3&lt;=0, 0, 'Electricity Generation'!C35-I36/3)</f>
        <v>137371715066.66667</v>
      </c>
      <c r="E36" s="10">
        <f>1-D36/'Electricity Generation'!C35</f>
        <v>6.4209373970449568E-2</v>
      </c>
      <c r="F36" s="6">
        <f>IF('Electricity Generation'!D35-I36/3&lt;=0, 0, 'Electricity Generation'!D35-I36/3)</f>
        <v>295833974066.66669</v>
      </c>
      <c r="G36" s="10">
        <f>1-F36/'Electricity Generation'!D35</f>
        <v>3.087788339016595E-2</v>
      </c>
      <c r="H36" s="6">
        <f>'Electricity Generation'!F35*(1+$E$1)</f>
        <v>311050572800</v>
      </c>
      <c r="I36" s="6">
        <f>'Electricity Generation'!F35*$E$1</f>
        <v>28277324800</v>
      </c>
      <c r="J36" s="10">
        <f>(B36+D36+F36+H36-L36)/'Electricity Generation'!N35</f>
        <v>0.85972912656568734</v>
      </c>
      <c r="K36" s="12" t="b">
        <f>(J36-'Analysis-Data'!R35)&lt;0.0001</f>
        <v>1</v>
      </c>
      <c r="L36" s="5">
        <f>SUM(IF(B36=0, ABS('Electricity Generation'!B35-I36/3), 0), IF(D36=0, ABS('Electricity Generation'!C35-I36/3), 0), IF(F36=0, ABS('Electricity Generation'!D35-I36/3), 0))</f>
        <v>0</v>
      </c>
      <c r="M36" s="6">
        <f t="shared" si="0"/>
        <v>1182578429066.6667</v>
      </c>
      <c r="N36" s="10">
        <f>1-M36/'Electricity Generation'!B35</f>
        <v>7.907501417950713E-3</v>
      </c>
      <c r="O36" s="6">
        <f>M36/'Analysis-Data'!J35</f>
        <v>1187266855.8280959</v>
      </c>
      <c r="P36" s="6">
        <f>D36/'Analysis-Data'!K35</f>
        <v>110173437.77433707</v>
      </c>
      <c r="Q36" s="6">
        <f>F36/'Analysis-Data'!L35</f>
        <v>170176874.55457026</v>
      </c>
      <c r="R36" s="6">
        <f>H36/'Analysis-Data'!M35</f>
        <v>1096.81</v>
      </c>
      <c r="S36" s="6">
        <f>M36/'Analysis-Data'!B35</f>
        <v>534305690.48156595</v>
      </c>
      <c r="T36" s="6">
        <f>D36/'Analysis-Data'!C35</f>
        <v>36822883.204457372</v>
      </c>
      <c r="U36" s="6">
        <f>F36/'Analysis-Data'!D35</f>
        <v>75022099.951754853</v>
      </c>
      <c r="V36" s="6" t="e">
        <f>H36/'Analysis-Data'!E35</f>
        <v>#N/A</v>
      </c>
      <c r="W36" s="10">
        <f>(O36-'Combined Waste'!B35)/'Combined Waste'!B35</f>
        <v>-7.9075014179506541E-3</v>
      </c>
      <c r="X36" s="10">
        <f>(P36-'Combined Waste'!G35)/'Combined Waste'!G35</f>
        <v>-6.4209373970449513E-2</v>
      </c>
      <c r="Y36" s="10">
        <f>(Q36-'Combined Waste'!C35)/'Combined Waste'!C35</f>
        <v>-3.0877883390165901E-2</v>
      </c>
      <c r="Z36" s="10">
        <f>(R36-'Combined Waste'!K35)/'Combined Waste'!K35</f>
        <v>9.9999999999999922E-2</v>
      </c>
      <c r="AA36" s="10">
        <f>(S36-'Combined Consumption'!B35)/'Combined Consumption'!B35</f>
        <v>-7.9075014179508293E-3</v>
      </c>
      <c r="AB36" s="10">
        <f>(T36-'Combined Consumption'!G35)/'Combined Consumption'!G35</f>
        <v>-6.4209373970449485E-2</v>
      </c>
      <c r="AC36" s="10">
        <f>(U36-'Combined Consumption'!H35)/'Combined Consumption'!H35</f>
        <v>-3.0877883390165894E-2</v>
      </c>
      <c r="AD36" s="10" t="e">
        <f>(V36-'Combined Consumption'!M35)/'Combined Consumption'!M35</f>
        <v>#N/A</v>
      </c>
      <c r="AE36" s="10">
        <f t="shared" si="1"/>
        <v>-7.907501417950713E-3</v>
      </c>
      <c r="AF36" s="10">
        <f t="shared" si="2"/>
        <v>-6.4209373970449568E-2</v>
      </c>
      <c r="AG36" s="10">
        <f t="shared" si="3"/>
        <v>-3.087788339016595E-2</v>
      </c>
      <c r="AH36" s="10">
        <f t="shared" si="4"/>
        <v>0.1</v>
      </c>
      <c r="AI36" s="10">
        <f>M36/'Electricity Generation'!$N35</f>
        <v>0.52765145067491837</v>
      </c>
      <c r="AJ36" s="10">
        <f>D36/'Electricity Generation'!$N35</f>
        <v>6.1293511664875767E-2</v>
      </c>
      <c r="AK36" s="10">
        <f>F36/'Electricity Generation'!$N35</f>
        <v>0.1319973557258273</v>
      </c>
      <c r="AL36" s="10">
        <f>H36/'Electricity Generation'!$N35</f>
        <v>0.13878680850006594</v>
      </c>
      <c r="AM36" s="10">
        <f t="shared" si="5"/>
        <v>0.14027087343431266</v>
      </c>
    </row>
    <row r="37" spans="1:39" x14ac:dyDescent="0.25">
      <c r="A37" s="6">
        <v>1983</v>
      </c>
      <c r="B37" s="6">
        <f>IF('Electricity Generation'!B36-I37/3&lt;=0, 0,'Electricity Generation'!B36-I37/3)</f>
        <v>1249635041700</v>
      </c>
      <c r="C37" s="10">
        <f>1-B37/'Electricity Generation'!B36</f>
        <v>7.7727875055519924E-3</v>
      </c>
      <c r="D37" s="6">
        <f>IF('Electricity Generation'!C36-I37/3&lt;=0, 0, 'Electricity Generation'!C36-I37/3)</f>
        <v>134709355700</v>
      </c>
      <c r="E37" s="10">
        <f>1-D37/'Electricity Generation'!C36</f>
        <v>6.7746246498054163E-2</v>
      </c>
      <c r="F37" s="6">
        <f>IF('Electricity Generation'!D36-I37/3&lt;=0, 0, 'Electricity Generation'!D36-I37/3)</f>
        <v>264309220699.99997</v>
      </c>
      <c r="G37" s="10">
        <f>1-F37/'Electricity Generation'!D36</f>
        <v>3.5714310001700222E-2</v>
      </c>
      <c r="H37" s="6">
        <f>'Electricity Generation'!F36*(1+$E$1)</f>
        <v>323044830900</v>
      </c>
      <c r="I37" s="6">
        <f>'Electricity Generation'!F36*$E$1</f>
        <v>29367711900</v>
      </c>
      <c r="J37" s="10">
        <f>(B37+D37+F37+H37-L37)/'Electricity Generation'!N36</f>
        <v>0.85344397742905576</v>
      </c>
      <c r="K37" s="12" t="b">
        <f>(J37-'Analysis-Data'!R36)&lt;0.0001</f>
        <v>1</v>
      </c>
      <c r="L37" s="5">
        <f>SUM(IF(B37=0, ABS('Electricity Generation'!B36-I37/3), 0), IF(D37=0, ABS('Electricity Generation'!C36-I37/3), 0), IF(F37=0, ABS('Electricity Generation'!D36-I37/3), 0))</f>
        <v>0</v>
      </c>
      <c r="M37" s="6">
        <f t="shared" si="0"/>
        <v>1249635041700</v>
      </c>
      <c r="N37" s="10">
        <f>1-M37/'Electricity Generation'!B36</f>
        <v>7.7727875055519924E-3</v>
      </c>
      <c r="O37" s="6">
        <f>M37/'Analysis-Data'!J36</f>
        <v>1246925984.5784979</v>
      </c>
      <c r="P37" s="6">
        <f>D37/'Analysis-Data'!K36</f>
        <v>108163809.49630977</v>
      </c>
      <c r="Q37" s="6">
        <f>F37/'Analysis-Data'!L36</f>
        <v>151965639.02959207</v>
      </c>
      <c r="R37" s="6">
        <f>H37/'Analysis-Data'!M36</f>
        <v>1376.1000000000001</v>
      </c>
      <c r="S37" s="6">
        <f>M37/'Analysis-Data'!B36</f>
        <v>562773550.28926325</v>
      </c>
      <c r="T37" s="6">
        <f>D37/'Analysis-Data'!C36</f>
        <v>36152930.647422634</v>
      </c>
      <c r="U37" s="6">
        <f>F37/'Analysis-Data'!D36</f>
        <v>67363463.160462752</v>
      </c>
      <c r="V37" s="6" t="e">
        <f>H37/'Analysis-Data'!E36</f>
        <v>#N/A</v>
      </c>
      <c r="W37" s="10">
        <f>(O37-'Combined Waste'!B36)/'Combined Waste'!B36</f>
        <v>-7.7727875055519586E-3</v>
      </c>
      <c r="X37" s="10">
        <f>(P37-'Combined Waste'!G36)/'Combined Waste'!G36</f>
        <v>-6.7746246498054094E-2</v>
      </c>
      <c r="Y37" s="10">
        <f>(Q37-'Combined Waste'!C36)/'Combined Waste'!C36</f>
        <v>-3.5714310001700146E-2</v>
      </c>
      <c r="Z37" s="10">
        <f>(R37-'Combined Waste'!K36)/'Combined Waste'!K36</f>
        <v>0.1000000000000001</v>
      </c>
      <c r="AA37" s="10">
        <f>(S37-'Combined Consumption'!B36)/'Combined Consumption'!B36</f>
        <v>-7.7727875055521511E-3</v>
      </c>
      <c r="AB37" s="10">
        <f>(T37-'Combined Consumption'!G36)/'Combined Consumption'!G36</f>
        <v>-6.7746246498054108E-2</v>
      </c>
      <c r="AC37" s="10">
        <f>(U37-'Combined Consumption'!H36)/'Combined Consumption'!H36</f>
        <v>-3.5714310001700125E-2</v>
      </c>
      <c r="AD37" s="10" t="e">
        <f>(V37-'Combined Consumption'!M36)/'Combined Consumption'!M36</f>
        <v>#N/A</v>
      </c>
      <c r="AE37" s="10">
        <f t="shared" si="1"/>
        <v>-7.7727875055519924E-3</v>
      </c>
      <c r="AF37" s="10">
        <f t="shared" si="2"/>
        <v>-6.7746246498054163E-2</v>
      </c>
      <c r="AG37" s="10">
        <f t="shared" si="3"/>
        <v>-3.5714310001700222E-2</v>
      </c>
      <c r="AH37" s="10">
        <f t="shared" si="4"/>
        <v>0.1</v>
      </c>
      <c r="AI37" s="10">
        <f>M37/'Electricity Generation'!$N36</f>
        <v>0.54090091761449266</v>
      </c>
      <c r="AJ37" s="10">
        <f>D37/'Electricity Generation'!$N36</f>
        <v>5.8308555440524899E-2</v>
      </c>
      <c r="AK37" s="10">
        <f>F37/'Electricity Generation'!$N36</f>
        <v>0.11440548259283137</v>
      </c>
      <c r="AL37" s="10">
        <f>H37/'Electricity Generation'!$N36</f>
        <v>0.13982902178120685</v>
      </c>
      <c r="AM37" s="10">
        <f t="shared" si="5"/>
        <v>0.14655602257094424</v>
      </c>
    </row>
    <row r="38" spans="1:39" x14ac:dyDescent="0.25">
      <c r="A38" s="6">
        <v>1984</v>
      </c>
      <c r="B38" s="6">
        <f>IF('Electricity Generation'!B37-I38/3&lt;=0, 0,'Electricity Generation'!B37-I38/3)</f>
        <v>1330759633700</v>
      </c>
      <c r="C38" s="10">
        <f>1-B38/'Electricity Generation'!B37</f>
        <v>8.1398784947315228E-3</v>
      </c>
      <c r="D38" s="6">
        <f>IF('Electricity Generation'!C37-I38/3&lt;=0, 0, 'Electricity Generation'!C37-I38/3)</f>
        <v>108886794700</v>
      </c>
      <c r="E38" s="10">
        <f>1-D38/'Electricity Generation'!C37</f>
        <v>9.1155233628015919E-2</v>
      </c>
      <c r="F38" s="6">
        <f>IF('Electricity Generation'!D37-I38/3&lt;=0, 0, 'Electricity Generation'!D37-I38/3)</f>
        <v>286472477700</v>
      </c>
      <c r="G38" s="10">
        <f>1-F38/'Electricity Generation'!D37</f>
        <v>3.6722775630985693E-2</v>
      </c>
      <c r="H38" s="6">
        <f>'Electricity Generation'!F37*(1+$E$1)</f>
        <v>360396903900</v>
      </c>
      <c r="I38" s="6">
        <f>'Electricity Generation'!F37*$E$1</f>
        <v>32763354900</v>
      </c>
      <c r="J38" s="10">
        <f>(B38+D38+F38+H38-L38)/'Electricity Generation'!N37</f>
        <v>0.86351535101200361</v>
      </c>
      <c r="K38" s="12" t="b">
        <f>(J38-'Analysis-Data'!R37)&lt;0.0001</f>
        <v>1</v>
      </c>
      <c r="L38" s="5">
        <f>SUM(IF(B38=0, ABS('Electricity Generation'!B37-I38/3), 0), IF(D38=0, ABS('Electricity Generation'!C37-I38/3), 0), IF(F38=0, ABS('Electricity Generation'!D37-I38/3), 0))</f>
        <v>0</v>
      </c>
      <c r="M38" s="6">
        <f t="shared" si="0"/>
        <v>1330759633700</v>
      </c>
      <c r="N38" s="10">
        <f>1-M38/'Electricity Generation'!B37</f>
        <v>8.1398784947315228E-3</v>
      </c>
      <c r="O38" s="6">
        <f>M38/'Analysis-Data'!J37</f>
        <v>1322585960.4199853</v>
      </c>
      <c r="P38" s="6">
        <f>D38/'Analysis-Data'!K37</f>
        <v>87869838.54714255</v>
      </c>
      <c r="Q38" s="6">
        <f>F38/'Analysis-Data'!L37</f>
        <v>163360257.92629239</v>
      </c>
      <c r="R38" s="6">
        <f>H38/'Analysis-Data'!M37</f>
        <v>1470.92</v>
      </c>
      <c r="S38" s="6">
        <f>M38/'Analysis-Data'!B37</f>
        <v>597826513.78850329</v>
      </c>
      <c r="T38" s="6">
        <f>D38/'Analysis-Data'!C37</f>
        <v>29384164.041188668</v>
      </c>
      <c r="U38" s="6">
        <f>F38/'Analysis-Data'!D37</f>
        <v>71930037.259745702</v>
      </c>
      <c r="V38" s="6" t="e">
        <f>H38/'Analysis-Data'!E37</f>
        <v>#N/A</v>
      </c>
      <c r="W38" s="10">
        <f>(O38-'Combined Waste'!B37)/'Combined Waste'!B37</f>
        <v>-8.1398784947314499E-3</v>
      </c>
      <c r="X38" s="10">
        <f>(P38-'Combined Waste'!G37)/'Combined Waste'!G37</f>
        <v>-9.115523362801578E-2</v>
      </c>
      <c r="Y38" s="10">
        <f>(Q38-'Combined Waste'!C37)/'Combined Waste'!C37</f>
        <v>-3.6722775630985742E-2</v>
      </c>
      <c r="Z38" s="10">
        <f>(R38-'Combined Waste'!K37)/'Combined Waste'!K37</f>
        <v>0.10000000000000002</v>
      </c>
      <c r="AA38" s="10">
        <f>(S38-'Combined Consumption'!B37)/'Combined Consumption'!B37</f>
        <v>-8.1398784947315367E-3</v>
      </c>
      <c r="AB38" s="10">
        <f>(T38-'Combined Consumption'!G37)/'Combined Consumption'!G37</f>
        <v>-9.1155233628015767E-2</v>
      </c>
      <c r="AC38" s="10">
        <f>(U38-'Combined Consumption'!H37)/'Combined Consumption'!H37</f>
        <v>-3.6722775630985735E-2</v>
      </c>
      <c r="AD38" s="10" t="e">
        <f>(V38-'Combined Consumption'!M37)/'Combined Consumption'!M37</f>
        <v>#N/A</v>
      </c>
      <c r="AE38" s="10">
        <f t="shared" si="1"/>
        <v>-8.1398784947315228E-3</v>
      </c>
      <c r="AF38" s="10">
        <f t="shared" si="2"/>
        <v>-9.1155233628015919E-2</v>
      </c>
      <c r="AG38" s="10">
        <f t="shared" si="3"/>
        <v>-3.6722775630985693E-2</v>
      </c>
      <c r="AH38" s="10">
        <f t="shared" si="4"/>
        <v>0.1</v>
      </c>
      <c r="AI38" s="10">
        <f>M38/'Electricity Generation'!$N37</f>
        <v>0.55074175172775752</v>
      </c>
      <c r="AJ38" s="10">
        <f>D38/'Electricity Generation'!$N37</f>
        <v>4.5063362709886423E-2</v>
      </c>
      <c r="AK38" s="10">
        <f>F38/'Electricity Generation'!$N37</f>
        <v>0.11855811537627116</v>
      </c>
      <c r="AL38" s="10">
        <f>H38/'Electricity Generation'!$N37</f>
        <v>0.14915212119808852</v>
      </c>
      <c r="AM38" s="10">
        <f t="shared" si="5"/>
        <v>0.13648464898799639</v>
      </c>
    </row>
    <row r="39" spans="1:39" x14ac:dyDescent="0.25">
      <c r="A39" s="6">
        <v>1985</v>
      </c>
      <c r="B39" s="6">
        <f>IF('Electricity Generation'!B38-I39/3&lt;=0, 0,'Electricity Generation'!B38-I39/3)</f>
        <v>1389338434100</v>
      </c>
      <c r="C39" s="10">
        <f>1-B39/'Electricity Generation'!B38</f>
        <v>9.1216278112957738E-3</v>
      </c>
      <c r="D39" s="6">
        <f>IF('Electricity Generation'!C38-I39/3&lt;=0, 0, 'Electricity Generation'!C38-I39/3)</f>
        <v>87412582100</v>
      </c>
      <c r="E39" s="10">
        <f>1-D39/'Electricity Generation'!C38</f>
        <v>0.12763873031103801</v>
      </c>
      <c r="F39" s="6">
        <f>IF('Electricity Generation'!D38-I39/3&lt;=0, 0, 'Electricity Generation'!D38-I39/3)</f>
        <v>279156274100</v>
      </c>
      <c r="G39" s="10">
        <f>1-F39/'Electricity Generation'!D38</f>
        <v>4.380841810915248E-2</v>
      </c>
      <c r="H39" s="6">
        <f>'Electricity Generation'!F38*(1+$E$1)</f>
        <v>422059799700.00006</v>
      </c>
      <c r="I39" s="6">
        <f>'Electricity Generation'!F38*$E$1</f>
        <v>38369072700</v>
      </c>
      <c r="J39" s="10">
        <f>(B39+D39+F39+H39-L39)/'Electricity Generation'!N38</f>
        <v>0.88182481787289146</v>
      </c>
      <c r="K39" s="12" t="b">
        <f>(J39-'Analysis-Data'!R38)&lt;0.0001</f>
        <v>1</v>
      </c>
      <c r="L39" s="5">
        <f>SUM(IF(B39=0, ABS('Electricity Generation'!B38-I39/3), 0), IF(D39=0, ABS('Electricity Generation'!C38-I39/3), 0), IF(F39=0, ABS('Electricity Generation'!D38-I39/3), 0))</f>
        <v>0</v>
      </c>
      <c r="M39" s="6">
        <f t="shared" si="0"/>
        <v>1389338434100</v>
      </c>
      <c r="N39" s="10">
        <f>1-M39/'Electricity Generation'!B38</f>
        <v>9.1216278112957738E-3</v>
      </c>
      <c r="O39" s="6">
        <f>M39/'Analysis-Data'!J38</f>
        <v>1370541347.5197837</v>
      </c>
      <c r="P39" s="6">
        <f>D39/'Analysis-Data'!K38</f>
        <v>71514432.166561738</v>
      </c>
      <c r="Q39" s="6">
        <f>F39/'Analysis-Data'!L38</f>
        <v>158910435.18602183</v>
      </c>
      <c r="R39" s="6">
        <f>H39/'Analysis-Data'!M38</f>
        <v>1542.2000000000003</v>
      </c>
      <c r="S39" s="6">
        <f>M39/'Analysis-Data'!B38</f>
        <v>623700193.9875052</v>
      </c>
      <c r="T39" s="6">
        <f>D39/'Analysis-Data'!C38</f>
        <v>23933963.056826845</v>
      </c>
      <c r="U39" s="6">
        <f>F39/'Analysis-Data'!D38</f>
        <v>69857436.940248877</v>
      </c>
      <c r="V39" s="6" t="e">
        <f>H39/'Analysis-Data'!E38</f>
        <v>#N/A</v>
      </c>
      <c r="W39" s="10">
        <f>(O39-'Combined Waste'!B38)/'Combined Waste'!B38</f>
        <v>-9.1216278112957912E-3</v>
      </c>
      <c r="X39" s="10">
        <f>(P39-'Combined Waste'!G38)/'Combined Waste'!G38</f>
        <v>-0.12763873031103787</v>
      </c>
      <c r="Y39" s="10">
        <f>(Q39-'Combined Waste'!C38)/'Combined Waste'!C38</f>
        <v>-4.3808418109152515E-2</v>
      </c>
      <c r="Z39" s="10">
        <f>(R39-'Combined Waste'!K38)/'Combined Waste'!K38</f>
        <v>0.1000000000000002</v>
      </c>
      <c r="AA39" s="10">
        <f>(S39-'Combined Consumption'!B38)/'Combined Consumption'!B38</f>
        <v>-9.1216278112957929E-3</v>
      </c>
      <c r="AB39" s="10">
        <f>(T39-'Combined Consumption'!G38)/'Combined Consumption'!G38</f>
        <v>-0.12763873031103795</v>
      </c>
      <c r="AC39" s="10">
        <f>(U39-'Combined Consumption'!H38)/'Combined Consumption'!H38</f>
        <v>-4.3808418109152564E-2</v>
      </c>
      <c r="AD39" s="10" t="e">
        <f>(V39-'Combined Consumption'!M38)/'Combined Consumption'!M38</f>
        <v>#N/A</v>
      </c>
      <c r="AE39" s="10">
        <f t="shared" si="1"/>
        <v>-9.1216278112957738E-3</v>
      </c>
      <c r="AF39" s="10">
        <f t="shared" si="2"/>
        <v>-0.12763873031103801</v>
      </c>
      <c r="AG39" s="10">
        <f t="shared" si="3"/>
        <v>-4.380841810915248E-2</v>
      </c>
      <c r="AH39" s="10">
        <f t="shared" si="4"/>
        <v>0.1</v>
      </c>
      <c r="AI39" s="10">
        <f>M39/'Electricity Generation'!$N38</f>
        <v>0.56252140688408692</v>
      </c>
      <c r="AJ39" s="10">
        <f>D39/'Electricity Generation'!$N38</f>
        <v>3.5391987621875252E-2</v>
      </c>
      <c r="AK39" s="10">
        <f>F39/'Electricity Generation'!$N38</f>
        <v>0.11302601021685202</v>
      </c>
      <c r="AL39" s="10">
        <f>H39/'Electricity Generation'!$N38</f>
        <v>0.1708854131500773</v>
      </c>
      <c r="AM39" s="10">
        <f t="shared" si="5"/>
        <v>0.11817518212710854</v>
      </c>
    </row>
    <row r="40" spans="1:39" x14ac:dyDescent="0.25">
      <c r="A40" s="6">
        <v>1986</v>
      </c>
      <c r="B40" s="6">
        <f>IF('Electricity Generation'!B39-I40/3&lt;=0, 0,'Electricity Generation'!B39-I40/3)</f>
        <v>1372030183233.3333</v>
      </c>
      <c r="C40" s="10">
        <f>1-B40/'Electricity Generation'!B39</f>
        <v>9.9588364420140074E-3</v>
      </c>
      <c r="D40" s="6">
        <f>IF('Electricity Generation'!C39-I40/3&lt;=0, 0, 'Electricity Generation'!C39-I40/3)</f>
        <v>122783598233.33333</v>
      </c>
      <c r="E40" s="10">
        <f>1-D40/'Electricity Generation'!C39</f>
        <v>0.10104537252041745</v>
      </c>
      <c r="F40" s="6">
        <f>IF('Electricity Generation'!D39-I40/3&lt;=0, 0, 'Electricity Generation'!D39-I40/3)</f>
        <v>234707164233.33334</v>
      </c>
      <c r="G40" s="10">
        <f>1-F40/'Electricity Generation'!D39</f>
        <v>5.5536420233540551E-2</v>
      </c>
      <c r="H40" s="6">
        <f>'Electricity Generation'!F39*(1+$E$1)</f>
        <v>455441869300.00006</v>
      </c>
      <c r="I40" s="6">
        <f>'Electricity Generation'!F39*$E$1</f>
        <v>41403806300</v>
      </c>
      <c r="J40" s="10">
        <f>(B40+D40+F40+H40-L40)/'Electricity Generation'!N39</f>
        <v>0.87844416762631916</v>
      </c>
      <c r="K40" s="12" t="b">
        <f>(J40-'Analysis-Data'!R39)&lt;0.0001</f>
        <v>1</v>
      </c>
      <c r="L40" s="5">
        <f>SUM(IF(B40=0, ABS('Electricity Generation'!B39-I40/3), 0), IF(D40=0, ABS('Electricity Generation'!C39-I40/3), 0), IF(F40=0, ABS('Electricity Generation'!D39-I40/3), 0))</f>
        <v>0</v>
      </c>
      <c r="M40" s="6">
        <f t="shared" si="0"/>
        <v>1372030183233.3333</v>
      </c>
      <c r="N40" s="10">
        <f>1-M40/'Electricity Generation'!B39</f>
        <v>9.9588364420140074E-3</v>
      </c>
      <c r="O40" s="6">
        <f>M40/'Analysis-Data'!J39</f>
        <v>1360108650.0843256</v>
      </c>
      <c r="P40" s="6">
        <f>D40/'Analysis-Data'!K39</f>
        <v>98150563.092103273</v>
      </c>
      <c r="Q40" s="6">
        <f>F40/'Analysis-Data'!L39</f>
        <v>133716209.15975556</v>
      </c>
      <c r="R40" s="6">
        <f>H40/'Analysis-Data'!M39</f>
        <v>1581.14</v>
      </c>
      <c r="S40" s="6">
        <f>M40/'Analysis-Data'!B39</f>
        <v>615282984.83998215</v>
      </c>
      <c r="T40" s="6">
        <f>D40/'Analysis-Data'!C39</f>
        <v>32784341.526505742</v>
      </c>
      <c r="U40" s="6">
        <f>F40/'Analysis-Data'!D39</f>
        <v>58988248.465844184</v>
      </c>
      <c r="V40" s="6" t="e">
        <f>H40/'Analysis-Data'!E39</f>
        <v>#N/A</v>
      </c>
      <c r="W40" s="10">
        <f>(O40-'Combined Waste'!B39)/'Combined Waste'!B39</f>
        <v>-9.9588364420140248E-3</v>
      </c>
      <c r="X40" s="10">
        <f>(P40-'Combined Waste'!G39)/'Combined Waste'!G39</f>
        <v>-0.10104537252041734</v>
      </c>
      <c r="Y40" s="10">
        <f>(Q40-'Combined Waste'!C39)/'Combined Waste'!C39</f>
        <v>-5.5536420233540586E-2</v>
      </c>
      <c r="Z40" s="10">
        <f>(R40-'Combined Waste'!K39)/'Combined Waste'!K39</f>
        <v>0.1</v>
      </c>
      <c r="AA40" s="10">
        <f>(S40-'Combined Consumption'!B39)/'Combined Consumption'!B39</f>
        <v>-9.9588364420140456E-3</v>
      </c>
      <c r="AB40" s="10">
        <f>(T40-'Combined Consumption'!G39)/'Combined Consumption'!G39</f>
        <v>-0.10104537252041737</v>
      </c>
      <c r="AC40" s="10">
        <f>(U40-'Combined Consumption'!H39)/'Combined Consumption'!H39</f>
        <v>-5.5536420233540579E-2</v>
      </c>
      <c r="AD40" s="10" t="e">
        <f>(V40-'Combined Consumption'!M39)/'Combined Consumption'!M39</f>
        <v>#N/A</v>
      </c>
      <c r="AE40" s="10">
        <f t="shared" si="1"/>
        <v>-9.9588364420140074E-3</v>
      </c>
      <c r="AF40" s="10">
        <f t="shared" si="2"/>
        <v>-0.10104537252041745</v>
      </c>
      <c r="AG40" s="10">
        <f t="shared" si="3"/>
        <v>-5.5536420233540551E-2</v>
      </c>
      <c r="AH40" s="10">
        <f t="shared" si="4"/>
        <v>0.1</v>
      </c>
      <c r="AI40" s="10">
        <f>M40/'Electricity Generation'!$N39</f>
        <v>0.55161209334749783</v>
      </c>
      <c r="AJ40" s="10">
        <f>D40/'Electricity Generation'!$N39</f>
        <v>4.9364014347422609E-2</v>
      </c>
      <c r="AK40" s="10">
        <f>F40/'Electricity Generation'!$N39</f>
        <v>9.4361852799258877E-2</v>
      </c>
      <c r="AL40" s="10">
        <f>H40/'Electricity Generation'!$N39</f>
        <v>0.18310620713213988</v>
      </c>
      <c r="AM40" s="10">
        <f t="shared" si="5"/>
        <v>0.12155583237368073</v>
      </c>
    </row>
    <row r="41" spans="1:39" x14ac:dyDescent="0.25">
      <c r="A41" s="6">
        <v>1987</v>
      </c>
      <c r="B41" s="6">
        <f>IF('Electricity Generation'!B40-I41/3&lt;=0, 0,'Electricity Generation'!B40-I41/3)</f>
        <v>1448605609600</v>
      </c>
      <c r="C41" s="10">
        <f>1-B41/'Electricity Generation'!B40</f>
        <v>1.0367450051480986E-2</v>
      </c>
      <c r="D41" s="6">
        <f>IF('Electricity Generation'!C40-I41/3&lt;=0, 0, 'Electricity Generation'!C40-I41/3)</f>
        <v>103316891600</v>
      </c>
      <c r="E41" s="10">
        <f>1-D41/'Electricity Generation'!C40</f>
        <v>0.12807283420325144</v>
      </c>
      <c r="F41" s="6">
        <f>IF('Electricity Generation'!D40-I41/3&lt;=0, 0, 'Electricity Generation'!D40-I41/3)</f>
        <v>257445123600</v>
      </c>
      <c r="G41" s="10">
        <f>1-F41/'Electricity Generation'!D40</f>
        <v>5.566588915079973E-2</v>
      </c>
      <c r="H41" s="6">
        <f>'Electricity Generation'!F40*(1+$E$1)</f>
        <v>500797420200.00006</v>
      </c>
      <c r="I41" s="6">
        <f>'Electricity Generation'!F40*$E$1</f>
        <v>45527038200</v>
      </c>
      <c r="J41" s="10">
        <f>(B41+D41+F41+H41-L41)/'Electricity Generation'!N40</f>
        <v>0.89815372719295683</v>
      </c>
      <c r="K41" s="12" t="b">
        <f>(J41-'Analysis-Data'!R40)&lt;0.0001</f>
        <v>1</v>
      </c>
      <c r="L41" s="5">
        <f>SUM(IF(B41=0, ABS('Electricity Generation'!B40-I41/3), 0), IF(D41=0, ABS('Electricity Generation'!C40-I41/3), 0), IF(F41=0, ABS('Electricity Generation'!D40-I41/3), 0))</f>
        <v>0</v>
      </c>
      <c r="M41" s="6">
        <f t="shared" si="0"/>
        <v>1448605609600</v>
      </c>
      <c r="N41" s="10">
        <f>1-M41/'Electricity Generation'!B40</f>
        <v>1.0367450051480986E-2</v>
      </c>
      <c r="O41" s="6">
        <f>M41/'Analysis-Data'!J40</f>
        <v>1428231758.2904029</v>
      </c>
      <c r="P41" s="6">
        <f>D41/'Analysis-Data'!K40</f>
        <v>82452048.579237923</v>
      </c>
      <c r="Q41" s="6">
        <f>F41/'Analysis-Data'!L40</f>
        <v>145995942.20550808</v>
      </c>
      <c r="R41" s="6">
        <f>H41/'Analysis-Data'!M40</f>
        <v>1861.7500000000002</v>
      </c>
      <c r="S41" s="6">
        <f>M41/'Analysis-Data'!B40</f>
        <v>644510660.32773566</v>
      </c>
      <c r="T41" s="6">
        <f>D41/'Analysis-Data'!C40</f>
        <v>27568299.751722716</v>
      </c>
      <c r="U41" s="6">
        <f>F41/'Analysis-Data'!D40</f>
        <v>64457624.935074694</v>
      </c>
      <c r="V41" s="6" t="e">
        <f>H41/'Analysis-Data'!E40</f>
        <v>#N/A</v>
      </c>
      <c r="W41" s="10">
        <f>(O41-'Combined Waste'!B40)/'Combined Waste'!B40</f>
        <v>-1.0367450051481028E-2</v>
      </c>
      <c r="X41" s="10">
        <f>(P41-'Combined Waste'!G40)/'Combined Waste'!G40</f>
        <v>-0.12807283420325155</v>
      </c>
      <c r="Y41" s="10">
        <f>(Q41-'Combined Waste'!C40)/'Combined Waste'!C40</f>
        <v>-5.5665889150799584E-2</v>
      </c>
      <c r="Z41" s="10">
        <f>(R41-'Combined Waste'!K40)/'Combined Waste'!K40</f>
        <v>0.10000000000000013</v>
      </c>
      <c r="AA41" s="10">
        <f>(S41-'Combined Consumption'!B40)/'Combined Consumption'!B40</f>
        <v>-1.0367450051480948E-2</v>
      </c>
      <c r="AB41" s="10">
        <f>(T41-'Combined Consumption'!G40)/'Combined Consumption'!G40</f>
        <v>-0.12807283420325144</v>
      </c>
      <c r="AC41" s="10">
        <f>(U41-'Combined Consumption'!H40)/'Combined Consumption'!H40</f>
        <v>-5.5665889150799709E-2</v>
      </c>
      <c r="AD41" s="10" t="e">
        <f>(V41-'Combined Consumption'!M40)/'Combined Consumption'!M40</f>
        <v>#N/A</v>
      </c>
      <c r="AE41" s="10">
        <f t="shared" si="1"/>
        <v>-1.0367450051480986E-2</v>
      </c>
      <c r="AF41" s="10">
        <f t="shared" si="2"/>
        <v>-0.12807283420325144</v>
      </c>
      <c r="AG41" s="10">
        <f t="shared" si="3"/>
        <v>-5.566588915079973E-2</v>
      </c>
      <c r="AH41" s="10">
        <f t="shared" si="4"/>
        <v>0.1</v>
      </c>
      <c r="AI41" s="10">
        <f>M41/'Electricity Generation'!$N40</f>
        <v>0.56319375548982276</v>
      </c>
      <c r="AJ41" s="10">
        <f>D41/'Electricity Generation'!$N40</f>
        <v>4.0167888209273243E-2</v>
      </c>
      <c r="AK41" s="10">
        <f>F41/'Electricity Generation'!$N40</f>
        <v>0.1000903800399211</v>
      </c>
      <c r="AL41" s="10">
        <f>H41/'Electricity Generation'!$N40</f>
        <v>0.19470170345393978</v>
      </c>
      <c r="AM41" s="10">
        <f t="shared" si="5"/>
        <v>0.10184627280704317</v>
      </c>
    </row>
    <row r="42" spans="1:39" x14ac:dyDescent="0.25">
      <c r="A42" s="6">
        <v>1988</v>
      </c>
      <c r="B42" s="6">
        <f>IF('Electricity Generation'!B41-I42/3&lt;=0, 0,'Electricity Generation'!B41-I42/3)</f>
        <v>1523087005766.6667</v>
      </c>
      <c r="C42" s="10">
        <f>1-B42/'Electricity Generation'!B41</f>
        <v>1.1401510145421789E-2</v>
      </c>
      <c r="D42" s="6">
        <f>IF('Electricity Generation'!C41-I42/3&lt;=0, 0, 'Electricity Generation'!C41-I42/3)</f>
        <v>131333792766.66667</v>
      </c>
      <c r="E42" s="10">
        <f>1-D42/'Electricity Generation'!C41</f>
        <v>0.11797058443532504</v>
      </c>
      <c r="F42" s="6">
        <f>IF('Electricity Generation'!D41-I42/3&lt;=0, 0, 'Electricity Generation'!D41-I42/3)</f>
        <v>235234935766.66666</v>
      </c>
      <c r="G42" s="10">
        <f>1-F42/'Electricity Generation'!D41</f>
        <v>6.9484649193592984E-2</v>
      </c>
      <c r="H42" s="6">
        <f>'Electricity Generation'!F41*(1+$E$1)</f>
        <v>579670351700</v>
      </c>
      <c r="I42" s="6">
        <f>'Electricity Generation'!F41*$E$1</f>
        <v>52697304700</v>
      </c>
      <c r="J42" s="10">
        <f>(B42+D42+F42+H42-L42)/'Electricity Generation'!N41</f>
        <v>0.91312786652069289</v>
      </c>
      <c r="K42" s="12" t="b">
        <f>(J42-'Analysis-Data'!R41)&lt;0.0001</f>
        <v>1</v>
      </c>
      <c r="L42" s="5">
        <f>SUM(IF(B42=0, ABS('Electricity Generation'!B41-I42/3), 0), IF(D42=0, ABS('Electricity Generation'!C41-I42/3), 0), IF(F42=0, ABS('Electricity Generation'!D41-I42/3), 0))</f>
        <v>0</v>
      </c>
      <c r="M42" s="6">
        <f t="shared" si="0"/>
        <v>1523087005766.6667</v>
      </c>
      <c r="N42" s="10">
        <f>1-M42/'Electricity Generation'!B41</f>
        <v>1.1401510145421789E-2</v>
      </c>
      <c r="O42" s="6">
        <f>M42/'Analysis-Data'!J41</f>
        <v>1490354733.1908405</v>
      </c>
      <c r="P42" s="6">
        <f>D42/'Analysis-Data'!K41</f>
        <v>103736361.593977</v>
      </c>
      <c r="Q42" s="6">
        <f>F42/'Analysis-Data'!L41</f>
        <v>132843163.02717508</v>
      </c>
      <c r="R42" s="6">
        <f>H42/'Analysis-Data'!M41</f>
        <v>1792.0099999999998</v>
      </c>
      <c r="S42" s="6">
        <f>M42/'Analysis-Data'!B41</f>
        <v>680139067.79190171</v>
      </c>
      <c r="T42" s="6">
        <f>D42/'Analysis-Data'!C41</f>
        <v>34683216.067832485</v>
      </c>
      <c r="U42" s="6">
        <f>F42/'Analysis-Data'!D41</f>
        <v>58859480.526838243</v>
      </c>
      <c r="V42" s="6" t="e">
        <f>H42/'Analysis-Data'!E41</f>
        <v>#N/A</v>
      </c>
      <c r="W42" s="10">
        <f>(O42-'Combined Waste'!B41)/'Combined Waste'!B41</f>
        <v>-1.1401510145421734E-2</v>
      </c>
      <c r="X42" s="10">
        <f>(P42-'Combined Waste'!G41)/'Combined Waste'!G41</f>
        <v>-0.11797058443532489</v>
      </c>
      <c r="Y42" s="10">
        <f>(Q42-'Combined Waste'!C41)/'Combined Waste'!C41</f>
        <v>-6.9484649193592998E-2</v>
      </c>
      <c r="Z42" s="10">
        <f>(R42-'Combined Waste'!K41)/'Combined Waste'!K41</f>
        <v>9.9999999999999922E-2</v>
      </c>
      <c r="AA42" s="10">
        <f>(S42-'Combined Consumption'!B41)/'Combined Consumption'!B41</f>
        <v>-1.1401510145421833E-2</v>
      </c>
      <c r="AB42" s="10">
        <f>(T42-'Combined Consumption'!G41)/'Combined Consumption'!G41</f>
        <v>-0.11797058443532507</v>
      </c>
      <c r="AC42" s="10">
        <f>(U42-'Combined Consumption'!H41)/'Combined Consumption'!H41</f>
        <v>-6.9484649193592998E-2</v>
      </c>
      <c r="AD42" s="10" t="e">
        <f>(V42-'Combined Consumption'!M41)/'Combined Consumption'!M41</f>
        <v>#N/A</v>
      </c>
      <c r="AE42" s="10">
        <f t="shared" si="1"/>
        <v>-1.1401510145421789E-2</v>
      </c>
      <c r="AF42" s="10">
        <f t="shared" si="2"/>
        <v>-0.11797058443532504</v>
      </c>
      <c r="AG42" s="10">
        <f t="shared" si="3"/>
        <v>-6.9484649193592984E-2</v>
      </c>
      <c r="AH42" s="10">
        <f t="shared" si="4"/>
        <v>0.1</v>
      </c>
      <c r="AI42" s="10">
        <f>M42/'Electricity Generation'!$N41</f>
        <v>0.56321973674768311</v>
      </c>
      <c r="AJ42" s="10">
        <f>D42/'Electricity Generation'!$N41</f>
        <v>4.8565698419101848E-2</v>
      </c>
      <c r="AK42" s="10">
        <f>F42/'Electricity Generation'!$N41</f>
        <v>8.6987124238296548E-2</v>
      </c>
      <c r="AL42" s="10">
        <f>H42/'Electricity Generation'!$N41</f>
        <v>0.21435530711561143</v>
      </c>
      <c r="AM42" s="10">
        <f t="shared" si="5"/>
        <v>8.6872133479307001E-2</v>
      </c>
    </row>
    <row r="43" spans="1:39" x14ac:dyDescent="0.25">
      <c r="A43" s="6">
        <v>1989</v>
      </c>
      <c r="B43" s="6">
        <f>IF('Electricity Generation'!B42-I43/3&lt;=0, 0,'Electricity Generation'!B42-I43/3)</f>
        <v>1544721039766.6667</v>
      </c>
      <c r="C43" s="10">
        <f>1-B43/'Electricity Generation'!B42</f>
        <v>1.1293867767502186E-2</v>
      </c>
      <c r="D43" s="6">
        <f>IF('Electricity Generation'!C42-I43/3&lt;=0, 0, 'Electricity Generation'!C42-I43/3)</f>
        <v>141359803766.66666</v>
      </c>
      <c r="E43" s="10">
        <f>1-D43/'Electricity Generation'!C42</f>
        <v>0.11097236917867825</v>
      </c>
      <c r="F43" s="6">
        <f>IF('Electricity Generation'!D42-I43/3&lt;=0, 0, 'Electricity Generation'!D42-I43/3)</f>
        <v>279649969766.66669</v>
      </c>
      <c r="G43" s="10">
        <f>1-F43/'Electricity Generation'!D42</f>
        <v>5.935232578949512E-2</v>
      </c>
      <c r="H43" s="6">
        <f>'Electricity Generation'!F42*(1+$E$1)</f>
        <v>582290188700</v>
      </c>
      <c r="I43" s="6">
        <f>'Electricity Generation'!F42*$E$1</f>
        <v>52935471700</v>
      </c>
      <c r="J43" s="10">
        <f>(B43+D43+F43+H43-L43)/'Electricity Generation'!N42</f>
        <v>0.89459885558233088</v>
      </c>
      <c r="K43" s="12" t="b">
        <f>(J43-'Analysis-Data'!R42)&lt;0.0001</f>
        <v>1</v>
      </c>
      <c r="L43" s="5">
        <f>SUM(IF(B43=0, ABS('Electricity Generation'!B42-I43/3), 0), IF(D43=0, ABS('Electricity Generation'!C42-I43/3), 0), IF(F43=0, ABS('Electricity Generation'!D42-I43/3), 0))</f>
        <v>0</v>
      </c>
      <c r="M43" s="6">
        <f t="shared" si="0"/>
        <v>1544721039766.6667</v>
      </c>
      <c r="N43" s="10">
        <f>1-M43/'Electricity Generation'!B42</f>
        <v>1.1293867767502186E-2</v>
      </c>
      <c r="O43" s="6">
        <f>M43/'Analysis-Data'!J42</f>
        <v>1517530437.6490328</v>
      </c>
      <c r="P43" s="6">
        <f>D43/'Analysis-Data'!K42</f>
        <v>113919111.58581336</v>
      </c>
      <c r="Q43" s="6">
        <f>F43/'Analysis-Data'!L42</f>
        <v>158226345.27894902</v>
      </c>
      <c r="R43" s="6">
        <f>H43/'Analysis-Data'!M42</f>
        <v>2064.15</v>
      </c>
      <c r="S43" s="6">
        <f>M43/'Analysis-Data'!B42</f>
        <v>692607151.85946131</v>
      </c>
      <c r="T43" s="6">
        <f>D43/'Analysis-Data'!C42</f>
        <v>38150722.112399317</v>
      </c>
      <c r="U43" s="6">
        <f>F43/'Analysis-Data'!D42</f>
        <v>70101196.006751955</v>
      </c>
      <c r="V43" s="6" t="e">
        <f>H43/'Analysis-Data'!E42</f>
        <v>#N/A</v>
      </c>
      <c r="W43" s="10">
        <f>(O43-'Combined Waste'!B42)/'Combined Waste'!B42</f>
        <v>-1.1293867767502137E-2</v>
      </c>
      <c r="X43" s="10">
        <f>(P43-'Combined Waste'!G42)/'Combined Waste'!G42</f>
        <v>-0.11097236917867827</v>
      </c>
      <c r="Y43" s="10">
        <f>(Q43-'Combined Waste'!C42)/'Combined Waste'!C42</f>
        <v>-5.935232578949514E-2</v>
      </c>
      <c r="Z43" s="10">
        <f>(R43-'Combined Waste'!K42)/'Combined Waste'!K42</f>
        <v>0.10000000000000005</v>
      </c>
      <c r="AA43" s="10">
        <f>(S43-'Combined Consumption'!B42)/'Combined Consumption'!B42</f>
        <v>-1.1293867767502092E-2</v>
      </c>
      <c r="AB43" s="10">
        <f>(T43-'Combined Consumption'!G42)/'Combined Consumption'!G42</f>
        <v>-0.11097236917867832</v>
      </c>
      <c r="AC43" s="10">
        <f>(U43-'Combined Consumption'!H42)/'Combined Consumption'!H42</f>
        <v>-5.935232578949514E-2</v>
      </c>
      <c r="AD43" s="10" t="e">
        <f>(V43-'Combined Consumption'!M42)/'Combined Consumption'!M42</f>
        <v>#N/A</v>
      </c>
      <c r="AE43" s="10">
        <f t="shared" si="1"/>
        <v>-1.1293867767502186E-2</v>
      </c>
      <c r="AF43" s="10">
        <f t="shared" si="2"/>
        <v>-0.11097236917867825</v>
      </c>
      <c r="AG43" s="10">
        <f t="shared" si="3"/>
        <v>-5.935232578949512E-2</v>
      </c>
      <c r="AH43" s="10">
        <f t="shared" si="4"/>
        <v>0.1</v>
      </c>
      <c r="AI43" s="10">
        <f>M43/'Electricity Generation'!$N42</f>
        <v>0.5423446954654294</v>
      </c>
      <c r="AJ43" s="10">
        <f>D43/'Electricity Generation'!$N42</f>
        <v>4.9630799187189295E-2</v>
      </c>
      <c r="AK43" s="10">
        <f>F43/'Electricity Generation'!$N42</f>
        <v>9.8183862189725177E-2</v>
      </c>
      <c r="AL43" s="10">
        <f>H43/'Electricity Generation'!$N42</f>
        <v>0.20443949873998704</v>
      </c>
      <c r="AM43" s="10">
        <f t="shared" si="5"/>
        <v>0.10540114441766912</v>
      </c>
    </row>
    <row r="44" spans="1:39" x14ac:dyDescent="0.25">
      <c r="A44" s="6">
        <v>1990</v>
      </c>
      <c r="B44" s="6">
        <f>IF('Electricity Generation'!B43-I44/3&lt;=0, 0,'Electricity Generation'!B43-I44/3)</f>
        <v>1552880199400</v>
      </c>
      <c r="C44" s="10">
        <f>1-B44/'Electricity Generation'!B43</f>
        <v>1.223116434931093E-2</v>
      </c>
      <c r="D44" s="6">
        <f>IF('Electricity Generation'!C43-I44/3&lt;=0, 0, 'Electricity Generation'!C43-I44/3)</f>
        <v>99635206400</v>
      </c>
      <c r="E44" s="10">
        <f>1-D44/'Electricity Generation'!C43</f>
        <v>0.16177088172813137</v>
      </c>
      <c r="F44" s="6">
        <f>IF('Electricity Generation'!D43-I44/3&lt;=0, 0, 'Electricity Generation'!D43-I44/3)</f>
        <v>290257628400</v>
      </c>
      <c r="G44" s="10">
        <f>1-F44/'Electricity Generation'!D43</f>
        <v>6.2131084417354487E-2</v>
      </c>
      <c r="H44" s="6">
        <f>'Electricity Generation'!F43*(1+$E$1)</f>
        <v>634547845800</v>
      </c>
      <c r="I44" s="6">
        <f>'Electricity Generation'!F43*$E$1</f>
        <v>57686167800</v>
      </c>
      <c r="J44" s="10">
        <f>(B44+D44+F44+H44-L44)/'Electricity Generation'!N43</f>
        <v>0.88832650028242177</v>
      </c>
      <c r="K44" s="12" t="b">
        <f>(J44-'Analysis-Data'!R43)&lt;0.0001</f>
        <v>1</v>
      </c>
      <c r="L44" s="5">
        <f>SUM(IF(B44=0, ABS('Electricity Generation'!B43-I44/3), 0), IF(D44=0, ABS('Electricity Generation'!C43-I44/3), 0), IF(F44=0, ABS('Electricity Generation'!D43-I44/3), 0))</f>
        <v>0</v>
      </c>
      <c r="M44" s="6">
        <f t="shared" si="0"/>
        <v>1552880199400</v>
      </c>
      <c r="N44" s="10">
        <f>1-M44/'Electricity Generation'!B43</f>
        <v>1.223116434931093E-2</v>
      </c>
      <c r="O44" s="6">
        <f>M44/'Analysis-Data'!J43</f>
        <v>1527715877.5889323</v>
      </c>
      <c r="P44" s="6">
        <f>D44/'Analysis-Data'!K43</f>
        <v>81760029.967119798</v>
      </c>
      <c r="Q44" s="6">
        <f>F44/'Analysis-Data'!L43</f>
        <v>164520027.3025921</v>
      </c>
      <c r="R44" s="6">
        <f>H44/'Analysis-Data'!M43</f>
        <v>2377.4300000000003</v>
      </c>
      <c r="S44" s="6">
        <f>M44/'Analysis-Data'!B43</f>
        <v>701249186.14801037</v>
      </c>
      <c r="T44" s="6">
        <f>D44/'Analysis-Data'!C43</f>
        <v>27284467.088359587</v>
      </c>
      <c r="U44" s="6">
        <f>F44/'Analysis-Data'!D43</f>
        <v>73032655.272212341</v>
      </c>
      <c r="V44" s="6" t="e">
        <f>H44/'Analysis-Data'!E43</f>
        <v>#N/A</v>
      </c>
      <c r="W44" s="10">
        <f>(O44-'Combined Waste'!B43)/'Combined Waste'!B43</f>
        <v>-1.2231164349310873E-2</v>
      </c>
      <c r="X44" s="10">
        <f>(P44-'Combined Waste'!G43)/'Combined Waste'!G43</f>
        <v>-0.16177088172813134</v>
      </c>
      <c r="Y44" s="10">
        <f>(Q44-'Combined Waste'!C43)/'Combined Waste'!C43</f>
        <v>-6.2131084417354453E-2</v>
      </c>
      <c r="Z44" s="10">
        <f>(R44-'Combined Waste'!K43)/'Combined Waste'!K43</f>
        <v>0.10000000000000005</v>
      </c>
      <c r="AA44" s="10">
        <f>(S44-'Combined Consumption'!B43)/'Combined Consumption'!B43</f>
        <v>-1.2231164349310849E-2</v>
      </c>
      <c r="AB44" s="10">
        <f>(T44-'Combined Consumption'!G43)/'Combined Consumption'!G43</f>
        <v>-0.16177088172813134</v>
      </c>
      <c r="AC44" s="10">
        <f>(U44-'Combined Consumption'!H43)/'Combined Consumption'!H43</f>
        <v>-6.2131084417354529E-2</v>
      </c>
      <c r="AD44" s="10" t="e">
        <f>(V44-'Combined Consumption'!M43)/'Combined Consumption'!M43</f>
        <v>#N/A</v>
      </c>
      <c r="AE44" s="10">
        <f t="shared" si="1"/>
        <v>-1.223116434931093E-2</v>
      </c>
      <c r="AF44" s="10">
        <f t="shared" si="2"/>
        <v>-0.16177088172813137</v>
      </c>
      <c r="AG44" s="10">
        <f t="shared" si="3"/>
        <v>-6.2131084417354487E-2</v>
      </c>
      <c r="AH44" s="10">
        <f t="shared" si="4"/>
        <v>0.1</v>
      </c>
      <c r="AI44" s="10">
        <f>M44/'Electricity Generation'!$N43</f>
        <v>0.53523200917491942</v>
      </c>
      <c r="AJ44" s="10">
        <f>D44/'Electricity Generation'!$N43</f>
        <v>3.4341317331906596E-2</v>
      </c>
      <c r="AK44" s="10">
        <f>F44/'Electricity Generation'!$N43</f>
        <v>0.10004324460245233</v>
      </c>
      <c r="AL44" s="10">
        <f>H44/'Electricity Generation'!$N43</f>
        <v>0.2187099291731435</v>
      </c>
      <c r="AM44" s="10">
        <f t="shared" si="5"/>
        <v>0.11167349971757823</v>
      </c>
    </row>
    <row r="45" spans="1:39" x14ac:dyDescent="0.25">
      <c r="A45" s="6">
        <v>1991</v>
      </c>
      <c r="B45" s="6">
        <f>IF('Electricity Generation'!B44-I45/3&lt;=0, 0,'Electricity Generation'!B44-I45/3)</f>
        <v>1548426798766.6667</v>
      </c>
      <c r="C45" s="10">
        <f>1-B45/'Electricity Generation'!B44</f>
        <v>1.3015197784792432E-2</v>
      </c>
      <c r="D45" s="6">
        <f>IF('Electricity Generation'!C44-I45/3&lt;=0, 0, 'Electricity Generation'!C44-I45/3)</f>
        <v>92379327766.666672</v>
      </c>
      <c r="E45" s="10">
        <f>1-D45/'Electricity Generation'!C44</f>
        <v>0.18102099811955563</v>
      </c>
      <c r="F45" s="6">
        <f>IF('Electricity Generation'!D44-I45/3&lt;=0, 0, 'Electricity Generation'!D44-I45/3)</f>
        <v>297354522766.66669</v>
      </c>
      <c r="G45" s="10">
        <f>1-F45/'Electricity Generation'!D44</f>
        <v>6.4255972550969265E-2</v>
      </c>
      <c r="H45" s="6">
        <f>'Electricity Generation'!F44*(1+$E$1)</f>
        <v>673821595700</v>
      </c>
      <c r="I45" s="6">
        <f>'Electricity Generation'!F44*$E$1</f>
        <v>61256508700</v>
      </c>
      <c r="J45" s="10">
        <f>(B45+D45+F45+H45-L45)/'Electricity Generation'!N44</f>
        <v>0.88977287058087851</v>
      </c>
      <c r="K45" s="12" t="b">
        <f>(J45-'Analysis-Data'!R44)&lt;0.0001</f>
        <v>1</v>
      </c>
      <c r="L45" s="5">
        <f>SUM(IF(B45=0, ABS('Electricity Generation'!B44-I45/3), 0), IF(D45=0, ABS('Electricity Generation'!C44-I45/3), 0), IF(F45=0, ABS('Electricity Generation'!D44-I45/3), 0))</f>
        <v>0</v>
      </c>
      <c r="M45" s="6">
        <f t="shared" si="0"/>
        <v>1548426798766.6667</v>
      </c>
      <c r="N45" s="10">
        <f>1-M45/'Electricity Generation'!B44</f>
        <v>1.3015197784792432E-2</v>
      </c>
      <c r="O45" s="6">
        <f>M45/'Analysis-Data'!J44</f>
        <v>1527211920.6925037</v>
      </c>
      <c r="P45" s="6">
        <f>D45/'Analysis-Data'!K44</f>
        <v>74264196.911516815</v>
      </c>
      <c r="Q45" s="6">
        <f>F45/'Analysis-Data'!L44</f>
        <v>167445779.24783936</v>
      </c>
      <c r="R45" s="6">
        <f>H45/'Analysis-Data'!M44</f>
        <v>1920.38</v>
      </c>
      <c r="S45" s="6">
        <f>M45/'Analysis-Data'!B44</f>
        <v>701863191.0046314</v>
      </c>
      <c r="T45" s="6">
        <f>D45/'Analysis-Data'!C44</f>
        <v>24770817.285751469</v>
      </c>
      <c r="U45" s="6">
        <f>F45/'Analysis-Data'!D44</f>
        <v>74468568.341254249</v>
      </c>
      <c r="V45" s="6">
        <f>H45/'Analysis-Data'!E44</f>
        <v>14639.66482</v>
      </c>
      <c r="W45" s="10">
        <f>(O45-'Combined Waste'!B44)/'Combined Waste'!B44</f>
        <v>-1.3015197784792402E-2</v>
      </c>
      <c r="X45" s="10">
        <f>(P45-'Combined Waste'!G44)/'Combined Waste'!G44</f>
        <v>-0.18102099811955563</v>
      </c>
      <c r="Y45" s="10">
        <f>(Q45-'Combined Waste'!C44)/'Combined Waste'!C44</f>
        <v>-6.4255972550969237E-2</v>
      </c>
      <c r="Z45" s="10">
        <f>(R45-'Combined Waste'!K44)/'Combined Waste'!K44</f>
        <v>0.10000000000000009</v>
      </c>
      <c r="AA45" s="10">
        <f>(S45-'Combined Consumption'!B44)/'Combined Consumption'!B44</f>
        <v>-1.3015197784792411E-2</v>
      </c>
      <c r="AB45" s="10">
        <f>(T45-'Combined Consumption'!G44)/'Combined Consumption'!G44</f>
        <v>-0.18102099811955566</v>
      </c>
      <c r="AC45" s="10">
        <f>(U45-'Combined Consumption'!H44)/'Combined Consumption'!H44</f>
        <v>-6.425597255096932E-2</v>
      </c>
      <c r="AD45" s="10">
        <f>(V45-'Combined Consumption'!M44)/'Combined Consumption'!M44</f>
        <v>9.9999999999999964E-2</v>
      </c>
      <c r="AE45" s="10">
        <f t="shared" si="1"/>
        <v>-1.3015197784792432E-2</v>
      </c>
      <c r="AF45" s="10">
        <f t="shared" si="2"/>
        <v>-0.18102099811955563</v>
      </c>
      <c r="AG45" s="10">
        <f t="shared" si="3"/>
        <v>-6.4255972550969265E-2</v>
      </c>
      <c r="AH45" s="10">
        <f t="shared" si="4"/>
        <v>0.1</v>
      </c>
      <c r="AI45" s="10">
        <f>M45/'Electricity Generation'!$N44</f>
        <v>0.52747225225605521</v>
      </c>
      <c r="AJ45" s="10">
        <f>D45/'Electricity Generation'!$N44</f>
        <v>3.1469057573658532E-2</v>
      </c>
      <c r="AK45" s="10">
        <f>F45/'Electricity Generation'!$N44</f>
        <v>0.10129394554988801</v>
      </c>
      <c r="AL45" s="10">
        <f>H45/'Electricity Generation'!$N44</f>
        <v>0.22953761520127683</v>
      </c>
      <c r="AM45" s="10">
        <f t="shared" si="5"/>
        <v>0.11022712941912138</v>
      </c>
    </row>
    <row r="46" spans="1:39" x14ac:dyDescent="0.25">
      <c r="A46" s="6">
        <v>1992</v>
      </c>
      <c r="B46" s="6">
        <f>IF('Electricity Generation'!B45-I46/3&lt;=0, 0,'Electricity Generation'!B45-I46/3)</f>
        <v>1577087943566.6667</v>
      </c>
      <c r="C46" s="10">
        <f>1-B46/'Electricity Generation'!B45</f>
        <v>1.2909618223270303E-2</v>
      </c>
      <c r="D46" s="6">
        <f>IF('Electricity Generation'!C45-I46/3&lt;=0, 0, 'Electricity Generation'!C45-I46/3)</f>
        <v>71612036566.666672</v>
      </c>
      <c r="E46" s="10">
        <f>1-D46/'Electricity Generation'!C45</f>
        <v>0.22361602714221596</v>
      </c>
      <c r="F46" s="6">
        <f>IF('Electricity Generation'!D45-I46/3&lt;=0, 0, 'Electricity Generation'!D45-I46/3)</f>
        <v>313648246566.66669</v>
      </c>
      <c r="G46" s="10">
        <f>1-F46/'Electricity Generation'!D45</f>
        <v>6.1703476505828081E-2</v>
      </c>
      <c r="H46" s="6">
        <f>'Electricity Generation'!F45*(1+$E$1)</f>
        <v>680653889300</v>
      </c>
      <c r="I46" s="6">
        <f>'Electricity Generation'!F45*$E$1</f>
        <v>61877626300</v>
      </c>
      <c r="J46" s="10">
        <f>(B46+D46+F46+H46-L46)/'Electricity Generation'!N45</f>
        <v>0.90070402500798941</v>
      </c>
      <c r="K46" s="12" t="b">
        <f>(J46-'Analysis-Data'!R45)&lt;0.0001</f>
        <v>1</v>
      </c>
      <c r="L46" s="5">
        <f>SUM(IF(B46=0, ABS('Electricity Generation'!B45-I46/3), 0), IF(D46=0, ABS('Electricity Generation'!C45-I46/3), 0), IF(F46=0, ABS('Electricity Generation'!D45-I46/3), 0))</f>
        <v>0</v>
      </c>
      <c r="M46" s="6">
        <f t="shared" si="0"/>
        <v>1577087943566.6667</v>
      </c>
      <c r="N46" s="10">
        <f>1-M46/'Electricity Generation'!B45</f>
        <v>1.2909618223270303E-2</v>
      </c>
      <c r="O46" s="6">
        <f>M46/'Analysis-Data'!J45</f>
        <v>1548264095.9917636</v>
      </c>
      <c r="P46" s="6">
        <f>D46/'Analysis-Data'!K45</f>
        <v>58638728.702002719</v>
      </c>
      <c r="Q46" s="6">
        <f>F46/'Analysis-Data'!L45</f>
        <v>174571006.49261418</v>
      </c>
      <c r="R46" s="6">
        <f>H46/'Analysis-Data'!M45</f>
        <v>2481.4900000000002</v>
      </c>
      <c r="S46" s="6">
        <f>M46/'Analysis-Data'!B45</f>
        <v>711985140.64309049</v>
      </c>
      <c r="T46" s="6">
        <f>D46/'Analysis-Data'!C45</f>
        <v>19511161.684375871</v>
      </c>
      <c r="U46" s="6">
        <f>F46/'Analysis-Data'!D45</f>
        <v>77643008.946152985</v>
      </c>
      <c r="V46" s="6">
        <f>H46/'Analysis-Data'!E45</f>
        <v>18193.803099999997</v>
      </c>
      <c r="W46" s="10">
        <f>(O46-'Combined Waste'!B45)/'Combined Waste'!B45</f>
        <v>-1.2909618223270325E-2</v>
      </c>
      <c r="X46" s="10">
        <f>(P46-'Combined Waste'!G45)/'Combined Waste'!G45</f>
        <v>-0.22361602714221587</v>
      </c>
      <c r="Y46" s="10">
        <f>(Q46-'Combined Waste'!C45)/'Combined Waste'!C45</f>
        <v>-6.1703476505828081E-2</v>
      </c>
      <c r="Z46" s="10">
        <f>(R46-'Combined Waste'!K45)/'Combined Waste'!K45</f>
        <v>0.10000000000000006</v>
      </c>
      <c r="AA46" s="10">
        <f>(S46-'Combined Consumption'!B45)/'Combined Consumption'!B45</f>
        <v>-1.2909618223270487E-2</v>
      </c>
      <c r="AB46" s="10">
        <f>(T46-'Combined Consumption'!G45)/'Combined Consumption'!G45</f>
        <v>-0.22361602714221604</v>
      </c>
      <c r="AC46" s="10">
        <f>(U46-'Combined Consumption'!H45)/'Combined Consumption'!H45</f>
        <v>-6.170347650582815E-2</v>
      </c>
      <c r="AD46" s="10">
        <f>(V46-'Combined Consumption'!M45)/'Combined Consumption'!M45</f>
        <v>9.9999999999999853E-2</v>
      </c>
      <c r="AE46" s="10">
        <f t="shared" si="1"/>
        <v>-1.2909618223270303E-2</v>
      </c>
      <c r="AF46" s="10">
        <f t="shared" si="2"/>
        <v>-0.22361602714221596</v>
      </c>
      <c r="AG46" s="10">
        <f t="shared" si="3"/>
        <v>-6.1703476505828081E-2</v>
      </c>
      <c r="AH46" s="10">
        <f t="shared" si="4"/>
        <v>0.1</v>
      </c>
      <c r="AI46" s="10">
        <f>M46/'Electricity Generation'!$N45</f>
        <v>0.53745301600888673</v>
      </c>
      <c r="AJ46" s="10">
        <f>D46/'Electricity Generation'!$N45</f>
        <v>2.4404539513662647E-2</v>
      </c>
      <c r="AK46" s="10">
        <f>F46/'Electricity Generation'!$N45</f>
        <v>0.10688763221531034</v>
      </c>
      <c r="AL46" s="10">
        <f>H46/'Electricity Generation'!$N45</f>
        <v>0.2319588372701297</v>
      </c>
      <c r="AM46" s="10">
        <f t="shared" si="5"/>
        <v>9.9295974992010705E-2</v>
      </c>
    </row>
    <row r="47" spans="1:39" x14ac:dyDescent="0.25">
      <c r="A47" s="6">
        <v>1993</v>
      </c>
      <c r="B47" s="6">
        <f>IF('Electricity Generation'!B46-I47/3&lt;=0, 0,'Electricity Generation'!B46-I47/3)</f>
        <v>1645121113533.3333</v>
      </c>
      <c r="C47" s="10">
        <f>1-B47/'Electricity Generation'!B46</f>
        <v>1.2214637233595282E-2</v>
      </c>
      <c r="D47" s="6">
        <f>IF('Electricity Generation'!C46-I47/3&lt;=0, 0, 'Electricity Generation'!C46-I47/3)</f>
        <v>85082284533.333328</v>
      </c>
      <c r="E47" s="10">
        <f>1-D47/'Electricity Generation'!C46</f>
        <v>0.19296161018869684</v>
      </c>
      <c r="F47" s="6">
        <f>IF('Electricity Generation'!D46-I47/3&lt;=0, 0, 'Electricity Generation'!D46-I47/3)</f>
        <v>321878788533.33331</v>
      </c>
      <c r="G47" s="10">
        <f>1-F47/'Electricity Generation'!D46</f>
        <v>5.9444017718304876E-2</v>
      </c>
      <c r="H47" s="6">
        <f>'Electricity Generation'!F46*(1+$E$1)</f>
        <v>671320335400</v>
      </c>
      <c r="I47" s="6">
        <f>'Electricity Generation'!F46*$E$1</f>
        <v>61029121400</v>
      </c>
      <c r="J47" s="10">
        <f>(B47+D47+F47+H47-L47)/'Electricity Generation'!N46</f>
        <v>0.89470921505346201</v>
      </c>
      <c r="K47" s="12" t="b">
        <f>(J47-'Analysis-Data'!R46)&lt;0.0001</f>
        <v>1</v>
      </c>
      <c r="L47" s="5">
        <f>SUM(IF(B47=0, ABS('Electricity Generation'!B46-I47/3), 0), IF(D47=0, ABS('Electricity Generation'!C46-I47/3), 0), IF(F47=0, ABS('Electricity Generation'!D46-I47/3), 0))</f>
        <v>0</v>
      </c>
      <c r="M47" s="6">
        <f t="shared" si="0"/>
        <v>1645121113533.3333</v>
      </c>
      <c r="N47" s="10">
        <f>1-M47/'Electricity Generation'!B46</f>
        <v>1.2214637233595282E-2</v>
      </c>
      <c r="O47" s="6">
        <f>M47/'Analysis-Data'!J46</f>
        <v>1611847411.4696012</v>
      </c>
      <c r="P47" s="6">
        <f>D47/'Analysis-Data'!K46</f>
        <v>69741029.493933573</v>
      </c>
      <c r="Q47" s="6">
        <f>F47/'Analysis-Data'!L46</f>
        <v>176408798.92479017</v>
      </c>
      <c r="R47" s="6">
        <f>H47/'Analysis-Data'!M46</f>
        <v>2370.6099999999997</v>
      </c>
      <c r="S47" s="6">
        <f>M47/'Analysis-Data'!B46</f>
        <v>745240382.11340034</v>
      </c>
      <c r="T47" s="6">
        <f>D47/'Analysis-Data'!C46</f>
        <v>23133548.260976411</v>
      </c>
      <c r="U47" s="6">
        <f>F47/'Analysis-Data'!D46</f>
        <v>78396815.914959505</v>
      </c>
      <c r="V47" s="6">
        <f>H47/'Analysis-Data'!E46</f>
        <v>19082.337670000001</v>
      </c>
      <c r="W47" s="10">
        <f>(O47-'Combined Waste'!B46)/'Combined Waste'!B46</f>
        <v>-1.2214637233595263E-2</v>
      </c>
      <c r="X47" s="10">
        <f>(P47-'Combined Waste'!G46)/'Combined Waste'!G46</f>
        <v>-0.19296161018869684</v>
      </c>
      <c r="Y47" s="10">
        <f>(Q47-'Combined Waste'!C46)/'Combined Waste'!C46</f>
        <v>-5.9444017718304876E-2</v>
      </c>
      <c r="Z47" s="10">
        <f>(R47-'Combined Waste'!K46)/'Combined Waste'!K46</f>
        <v>9.9999999999999895E-2</v>
      </c>
      <c r="AA47" s="10">
        <f>(S47-'Combined Consumption'!B46)/'Combined Consumption'!B46</f>
        <v>-1.2214637233595364E-2</v>
      </c>
      <c r="AB47" s="10">
        <f>(T47-'Combined Consumption'!G46)/'Combined Consumption'!G46</f>
        <v>-0.19296161018869679</v>
      </c>
      <c r="AC47" s="10">
        <f>(U47-'Combined Consumption'!H46)/'Combined Consumption'!H46</f>
        <v>-5.944401771830489E-2</v>
      </c>
      <c r="AD47" s="10">
        <f>(V47-'Combined Consumption'!M46)/'Combined Consumption'!M46</f>
        <v>0.10000000000000014</v>
      </c>
      <c r="AE47" s="10">
        <f t="shared" si="1"/>
        <v>-1.2214637233595282E-2</v>
      </c>
      <c r="AF47" s="10">
        <f t="shared" si="2"/>
        <v>-0.19296161018869684</v>
      </c>
      <c r="AG47" s="10">
        <f t="shared" si="3"/>
        <v>-5.9444017718304876E-2</v>
      </c>
      <c r="AH47" s="10">
        <f t="shared" si="4"/>
        <v>0.1</v>
      </c>
      <c r="AI47" s="10">
        <f>M47/'Electricity Generation'!$N46</f>
        <v>0.54046546856993982</v>
      </c>
      <c r="AJ47" s="10">
        <f>D47/'Electricity Generation'!$N46</f>
        <v>2.7951763793576296E-2</v>
      </c>
      <c r="AK47" s="10">
        <f>F47/'Electricity Generation'!$N46</f>
        <v>0.10574563102758922</v>
      </c>
      <c r="AL47" s="10">
        <f>H47/'Electricity Generation'!$N46</f>
        <v>0.22054635166235659</v>
      </c>
      <c r="AM47" s="10">
        <f t="shared" si="5"/>
        <v>0.10529078494653799</v>
      </c>
    </row>
    <row r="48" spans="1:39" x14ac:dyDescent="0.25">
      <c r="A48" s="6">
        <v>1994</v>
      </c>
      <c r="B48" s="6">
        <f>IF('Electricity Generation'!B47-I48/3&lt;=0, 0,'Electricity Generation'!B47-I48/3)</f>
        <v>1644928096600</v>
      </c>
      <c r="C48" s="10">
        <f>1-B48/'Electricity Generation'!B47</f>
        <v>1.281179902616747E-2</v>
      </c>
      <c r="D48" s="6">
        <f>IF('Electricity Generation'!C47-I48/3&lt;=0, 0, 'Electricity Generation'!C47-I48/3)</f>
        <v>77328623600</v>
      </c>
      <c r="E48" s="10">
        <f>1-D48/'Electricity Generation'!C47</f>
        <v>0.21634298816361952</v>
      </c>
      <c r="F48" s="6">
        <f>IF('Electricity Generation'!D47-I48/3&lt;=0, 0, 'Electricity Generation'!D47-I48/3)</f>
        <v>364341330600</v>
      </c>
      <c r="G48" s="10">
        <f>1-F48/'Electricity Generation'!D47</f>
        <v>5.5350234025792644E-2</v>
      </c>
      <c r="H48" s="6">
        <f>'Electricity Generation'!F47*(1+$E$1)</f>
        <v>704483815200</v>
      </c>
      <c r="I48" s="6">
        <f>'Electricity Generation'!F47*$E$1</f>
        <v>64043983200</v>
      </c>
      <c r="J48" s="10">
        <f>(B48+D48+F48+H48-L48)/'Electricity Generation'!N47</f>
        <v>0.90363550348807042</v>
      </c>
      <c r="K48" s="12" t="b">
        <f>(J48-'Analysis-Data'!R47)&lt;0.0001</f>
        <v>1</v>
      </c>
      <c r="L48" s="5">
        <f>SUM(IF(B48=0, ABS('Electricity Generation'!B47-I48/3), 0), IF(D48=0, ABS('Electricity Generation'!C47-I48/3), 0), IF(F48=0, ABS('Electricity Generation'!D47-I48/3), 0))</f>
        <v>0</v>
      </c>
      <c r="M48" s="6">
        <f t="shared" si="0"/>
        <v>1644928096600</v>
      </c>
      <c r="N48" s="10">
        <f>1-M48/'Electricity Generation'!B47</f>
        <v>1.281179902616747E-2</v>
      </c>
      <c r="O48" s="6">
        <f>M48/'Analysis-Data'!J47</f>
        <v>1616957016.2794812</v>
      </c>
      <c r="P48" s="6">
        <f>D48/'Analysis-Data'!K47</f>
        <v>63669781.240670413</v>
      </c>
      <c r="Q48" s="6">
        <f>F48/'Analysis-Data'!L47</f>
        <v>199203964.04957694</v>
      </c>
      <c r="R48" s="6">
        <f>H48/'Analysis-Data'!M47</f>
        <v>2037.2</v>
      </c>
      <c r="S48" s="6">
        <f>M48/'Analysis-Data'!B47</f>
        <v>750798187.25852656</v>
      </c>
      <c r="T48" s="6">
        <f>D48/'Analysis-Data'!C47</f>
        <v>21251077.108488977</v>
      </c>
      <c r="U48" s="6">
        <f>F48/'Analysis-Data'!D47</f>
        <v>88476939.974485889</v>
      </c>
      <c r="V48" s="6">
        <f>H48/'Analysis-Data'!E47</f>
        <v>17093.712680000001</v>
      </c>
      <c r="W48" s="10">
        <f>(O48-'Combined Waste'!B47)/'Combined Waste'!B47</f>
        <v>-1.2811799026167487E-2</v>
      </c>
      <c r="X48" s="10">
        <f>(P48-'Combined Waste'!G47)/'Combined Waste'!G47</f>
        <v>-0.21634298816361941</v>
      </c>
      <c r="Y48" s="10">
        <f>(Q48-'Combined Waste'!C47)/'Combined Waste'!C47</f>
        <v>-5.5350234025792699E-2</v>
      </c>
      <c r="Z48" s="10">
        <f>(R48-'Combined Waste'!K47)/'Combined Waste'!K47</f>
        <v>0.10000000000000002</v>
      </c>
      <c r="AA48" s="10">
        <f>(S48-'Combined Consumption'!B47)/'Combined Consumption'!B47</f>
        <v>-1.2811799026167525E-2</v>
      </c>
      <c r="AB48" s="10">
        <f>(T48-'Combined Consumption'!G47)/'Combined Consumption'!G47</f>
        <v>-0.21634298816361952</v>
      </c>
      <c r="AC48" s="10">
        <f>(U48-'Combined Consumption'!H47)/'Combined Consumption'!H47</f>
        <v>-5.535023402579272E-2</v>
      </c>
      <c r="AD48" s="10">
        <f>(V48-'Combined Consumption'!M47)/'Combined Consumption'!M47</f>
        <v>9.9999999999999964E-2</v>
      </c>
      <c r="AE48" s="10">
        <f t="shared" si="1"/>
        <v>-1.281179902616747E-2</v>
      </c>
      <c r="AF48" s="10">
        <f t="shared" si="2"/>
        <v>-0.21634298816361952</v>
      </c>
      <c r="AG48" s="10">
        <f t="shared" si="3"/>
        <v>-5.5350234025792644E-2</v>
      </c>
      <c r="AH48" s="10">
        <f t="shared" si="4"/>
        <v>0.1</v>
      </c>
      <c r="AI48" s="10">
        <f>M48/'Electricity Generation'!$N47</f>
        <v>0.53255887864838947</v>
      </c>
      <c r="AJ48" s="10">
        <f>D48/'Electricity Generation'!$N47</f>
        <v>2.5035772175671999E-2</v>
      </c>
      <c r="AK48" s="10">
        <f>F48/'Electricity Generation'!$N47</f>
        <v>0.11795847543163555</v>
      </c>
      <c r="AL48" s="10">
        <f>H48/'Electricity Generation'!$N47</f>
        <v>0.22808237723237343</v>
      </c>
      <c r="AM48" s="10">
        <f t="shared" si="5"/>
        <v>9.6364496511929576E-2</v>
      </c>
    </row>
    <row r="49" spans="1:39" x14ac:dyDescent="0.25">
      <c r="A49" s="6">
        <v>1995</v>
      </c>
      <c r="B49" s="6">
        <f>IF('Electricity Generation'!B48-I49/3&lt;=0, 0,'Electricity Generation'!B48-I49/3)</f>
        <v>1663609581566.6667</v>
      </c>
      <c r="C49" s="10">
        <f>1-B49/'Electricity Generation'!B48</f>
        <v>1.3313159934447705E-2</v>
      </c>
      <c r="D49" s="6">
        <f>IF('Electricity Generation'!C48-I49/3&lt;=0, 0, 'Electricity Generation'!C48-I49/3)</f>
        <v>45699113566.666656</v>
      </c>
      <c r="E49" s="10">
        <f>1-D49/'Electricity Generation'!C48</f>
        <v>0.32939257642161279</v>
      </c>
      <c r="F49" s="6">
        <f>IF('Electricity Generation'!D48-I49/3&lt;=0, 0, 'Electricity Generation'!D48-I49/3)</f>
        <v>396731854566.66669</v>
      </c>
      <c r="G49" s="10">
        <f>1-F49/'Electricity Generation'!D48</f>
        <v>5.3549341168008247E-2</v>
      </c>
      <c r="H49" s="6">
        <f>'Electricity Generation'!F48*(1+$E$1)</f>
        <v>740742335300</v>
      </c>
      <c r="I49" s="6">
        <f>'Electricity Generation'!F48*$E$1</f>
        <v>67340212300</v>
      </c>
      <c r="J49" s="10">
        <f>(B49+D49+F49+H49-L49)/'Electricity Generation'!N48</f>
        <v>0.89122659466301413</v>
      </c>
      <c r="K49" s="12" t="b">
        <f>(J49-'Analysis-Data'!R48)&lt;0.0001</f>
        <v>1</v>
      </c>
      <c r="L49" s="5">
        <f>SUM(IF(B49=0, ABS('Electricity Generation'!B48-I49/3), 0), IF(D49=0, ABS('Electricity Generation'!C48-I49/3), 0), IF(F49=0, ABS('Electricity Generation'!D48-I49/3), 0))</f>
        <v>0</v>
      </c>
      <c r="M49" s="6">
        <f t="shared" si="0"/>
        <v>1663609581566.6667</v>
      </c>
      <c r="N49" s="10">
        <f>1-M49/'Electricity Generation'!B48</f>
        <v>1.3313159934447705E-2</v>
      </c>
      <c r="O49" s="6">
        <f>M49/'Analysis-Data'!J48</f>
        <v>1637896207.7614565</v>
      </c>
      <c r="P49" s="6">
        <f>D49/'Analysis-Data'!K48</f>
        <v>39372703.05313427</v>
      </c>
      <c r="Q49" s="6">
        <f>F49/'Analysis-Data'!L48</f>
        <v>216025469.97708446</v>
      </c>
      <c r="R49" s="6">
        <f>H49/'Analysis-Data'!M48</f>
        <v>2647.15</v>
      </c>
      <c r="S49" s="6">
        <f>M49/'Analysis-Data'!B48</f>
        <v>761047424.08206558</v>
      </c>
      <c r="T49" s="6">
        <f>D49/'Analysis-Data'!C48</f>
        <v>13093662.11254557</v>
      </c>
      <c r="U49" s="6">
        <f>F49/'Analysis-Data'!D48</f>
        <v>96231907.772612706</v>
      </c>
      <c r="V49" s="6">
        <f>H49/'Analysis-Data'!E48</f>
        <v>21621.007869999998</v>
      </c>
      <c r="W49" s="10">
        <f>(O49-'Combined Waste'!B48)/'Combined Waste'!B48</f>
        <v>-1.3313159934447739E-2</v>
      </c>
      <c r="X49" s="10">
        <f>(P49-'Combined Waste'!G48)/'Combined Waste'!G48</f>
        <v>-0.32939257642161279</v>
      </c>
      <c r="Y49" s="10">
        <f>(Q49-'Combined Waste'!C48)/'Combined Waste'!C48</f>
        <v>-5.3549341168008226E-2</v>
      </c>
      <c r="Z49" s="10">
        <f>(R49-'Combined Waste'!K48)/'Combined Waste'!K48</f>
        <v>0.10000000000000003</v>
      </c>
      <c r="AA49" s="10">
        <f>(S49-'Combined Consumption'!B48)/'Combined Consumption'!B48</f>
        <v>-1.3313159934447812E-2</v>
      </c>
      <c r="AB49" s="10">
        <f>(T49-'Combined Consumption'!G48)/'Combined Consumption'!G48</f>
        <v>-0.32939257642161279</v>
      </c>
      <c r="AC49" s="10">
        <f>(U49-'Combined Consumption'!H48)/'Combined Consumption'!H48</f>
        <v>-5.3549341168008233E-2</v>
      </c>
      <c r="AD49" s="10">
        <f>(V49-'Combined Consumption'!M48)/'Combined Consumption'!M48</f>
        <v>9.9999999999999895E-2</v>
      </c>
      <c r="AE49" s="10">
        <f t="shared" si="1"/>
        <v>-1.3313159934447705E-2</v>
      </c>
      <c r="AF49" s="10">
        <f t="shared" si="2"/>
        <v>-0.32939257642161279</v>
      </c>
      <c r="AG49" s="10">
        <f t="shared" si="3"/>
        <v>-5.3549341168008247E-2</v>
      </c>
      <c r="AH49" s="10">
        <f t="shared" si="4"/>
        <v>0.1</v>
      </c>
      <c r="AI49" s="10">
        <f>M49/'Electricity Generation'!$N48</f>
        <v>0.52081706337377476</v>
      </c>
      <c r="AJ49" s="10">
        <f>D49/'Electricity Generation'!$N48</f>
        <v>1.4306769082299957E-2</v>
      </c>
      <c r="AK49" s="10">
        <f>F49/'Electricity Generation'!$N48</f>
        <v>0.12420265050869607</v>
      </c>
      <c r="AL49" s="10">
        <f>H49/'Electricity Generation'!$N48</f>
        <v>0.2319001116982434</v>
      </c>
      <c r="AM49" s="10">
        <f t="shared" si="5"/>
        <v>0.10877340533698576</v>
      </c>
    </row>
    <row r="50" spans="1:39" x14ac:dyDescent="0.25">
      <c r="A50" s="6">
        <v>1996</v>
      </c>
      <c r="B50" s="6">
        <f>IF('Electricity Generation'!B49-I50/3&lt;=0, 0,'Electricity Generation'!B49-I50/3)</f>
        <v>1749482039466.6667</v>
      </c>
      <c r="C50" s="10">
        <f>1-B50/'Electricity Generation'!B49</f>
        <v>1.2692604033789801E-2</v>
      </c>
      <c r="D50" s="6">
        <f>IF('Electricity Generation'!C49-I50/3&lt;=0, 0, 'Electricity Generation'!C49-I50/3)</f>
        <v>52291912466.666672</v>
      </c>
      <c r="E50" s="10">
        <f>1-D50/'Electricity Generation'!C49</f>
        <v>0.30075006933852289</v>
      </c>
      <c r="F50" s="6">
        <f>IF('Electricity Generation'!D49-I50/3&lt;=0, 0, 'Electricity Generation'!D49-I50/3)</f>
        <v>356266342466.66669</v>
      </c>
      <c r="G50" s="10">
        <f>1-F50/'Electricity Generation'!D49</f>
        <v>5.9380906690428836E-2</v>
      </c>
      <c r="H50" s="6">
        <f>'Electricity Generation'!F49*(1+$E$1)</f>
        <v>742201400600</v>
      </c>
      <c r="I50" s="6">
        <f>'Electricity Generation'!F49*$E$1</f>
        <v>67472854600</v>
      </c>
      <c r="J50" s="10">
        <f>(B50+D50+F50+H50-L50)/'Electricity Generation'!N49</f>
        <v>0.88310501411085429</v>
      </c>
      <c r="K50" s="12" t="b">
        <f>(J50-'Analysis-Data'!R49)&lt;0.0001</f>
        <v>1</v>
      </c>
      <c r="L50" s="5">
        <f>SUM(IF(B50=0, ABS('Electricity Generation'!B49-I50/3), 0), IF(D50=0, ABS('Electricity Generation'!C49-I50/3), 0), IF(F50=0, ABS('Electricity Generation'!D49-I50/3), 0))</f>
        <v>0</v>
      </c>
      <c r="M50" s="6">
        <f t="shared" si="0"/>
        <v>1749482039466.6667</v>
      </c>
      <c r="N50" s="10">
        <f>1-M50/'Electricity Generation'!B49</f>
        <v>1.2692604033789801E-2</v>
      </c>
      <c r="O50" s="6">
        <f>M50/'Analysis-Data'!J49</f>
        <v>1729263967.4978373</v>
      </c>
      <c r="P50" s="6">
        <f>D50/'Analysis-Data'!K49</f>
        <v>44330347.854145668</v>
      </c>
      <c r="Q50" s="6">
        <f>F50/'Analysis-Data'!L49</f>
        <v>192760130.17283711</v>
      </c>
      <c r="R50" s="6">
        <f>H50/'Analysis-Data'!M49</f>
        <v>2573.3399999999997</v>
      </c>
      <c r="S50" s="6">
        <f>M50/'Analysis-Data'!B49</f>
        <v>803345013.5678283</v>
      </c>
      <c r="T50" s="6">
        <f>D50/'Analysis-Data'!C49</f>
        <v>14758386.271716779</v>
      </c>
      <c r="U50" s="6">
        <f>F50/'Analysis-Data'!D49</f>
        <v>85940250.406543195</v>
      </c>
      <c r="V50" s="6">
        <f>H50/'Analysis-Data'!E49</f>
        <v>19547.760540000003</v>
      </c>
      <c r="W50" s="10">
        <f>(O50-'Combined Waste'!B49)/'Combined Waste'!B49</f>
        <v>-1.2692604033789816E-2</v>
      </c>
      <c r="X50" s="10">
        <f>(P50-'Combined Waste'!G49)/'Combined Waste'!G49</f>
        <v>-0.30075006933852283</v>
      </c>
      <c r="Y50" s="10">
        <f>(Q50-'Combined Waste'!C49)/'Combined Waste'!C49</f>
        <v>-5.9380906690428836E-2</v>
      </c>
      <c r="Z50" s="10">
        <f>(R50-'Combined Waste'!K49)/'Combined Waste'!K49</f>
        <v>9.9999999999999825E-2</v>
      </c>
      <c r="AA50" s="10">
        <f>(S50-'Combined Consumption'!B49)/'Combined Consumption'!B49</f>
        <v>-1.269260403378979E-2</v>
      </c>
      <c r="AB50" s="10">
        <f>(T50-'Combined Consumption'!G49)/'Combined Consumption'!G49</f>
        <v>-0.30075006933852289</v>
      </c>
      <c r="AC50" s="10">
        <f>(U50-'Combined Consumption'!H49)/'Combined Consumption'!H49</f>
        <v>-5.9380906690428829E-2</v>
      </c>
      <c r="AD50" s="10">
        <f>(V50-'Combined Consumption'!M49)/'Combined Consumption'!M49</f>
        <v>9.9999999999999964E-2</v>
      </c>
      <c r="AE50" s="10">
        <f t="shared" si="1"/>
        <v>-1.2692604033789801E-2</v>
      </c>
      <c r="AF50" s="10">
        <f t="shared" si="2"/>
        <v>-0.30075006933852289</v>
      </c>
      <c r="AG50" s="10">
        <f t="shared" si="3"/>
        <v>-5.9380906690428836E-2</v>
      </c>
      <c r="AH50" s="10">
        <f t="shared" si="4"/>
        <v>0.1</v>
      </c>
      <c r="AI50" s="10">
        <f>M50/'Electricity Generation'!$N49</f>
        <v>0.53270607198476849</v>
      </c>
      <c r="AJ50" s="10">
        <f>D50/'Electricity Generation'!$N49</f>
        <v>1.5922552308785847E-2</v>
      </c>
      <c r="AK50" s="10">
        <f>F50/'Electricity Generation'!$N49</f>
        <v>0.10848081866199366</v>
      </c>
      <c r="AL50" s="10">
        <f>H50/'Electricity Generation'!$N49</f>
        <v>0.22599557115530636</v>
      </c>
      <c r="AM50" s="10">
        <f t="shared" si="5"/>
        <v>0.11689498588914571</v>
      </c>
    </row>
    <row r="51" spans="1:39" x14ac:dyDescent="0.25">
      <c r="A51" s="6">
        <v>1997</v>
      </c>
      <c r="B51" s="6">
        <f>IF('Electricity Generation'!B50-I51/3&lt;=0, 0,'Electricity Generation'!B50-I51/3)</f>
        <v>1799806955300</v>
      </c>
      <c r="C51" s="10">
        <f>1-B51/'Electricity Generation'!B50</f>
        <v>1.1508812492025955E-2</v>
      </c>
      <c r="D51" s="6">
        <f>IF('Electricity Generation'!C50-I51/3&lt;=0, 0, 'Electricity Generation'!C50-I51/3)</f>
        <v>65524244300</v>
      </c>
      <c r="E51" s="10">
        <f>1-D51/'Electricity Generation'!C50</f>
        <v>0.242310775846867</v>
      </c>
      <c r="F51" s="6">
        <f>IF('Electricity Generation'!D50-I51/3&lt;=0, 0, 'Electricity Generation'!D50-I51/3)</f>
        <v>378641016300</v>
      </c>
      <c r="G51" s="10">
        <f>1-F51/'Electricity Generation'!D50</f>
        <v>5.2440001987808627E-2</v>
      </c>
      <c r="H51" s="6">
        <f>'Electricity Generation'!F50*(1+$E$1)</f>
        <v>691508588100</v>
      </c>
      <c r="I51" s="6">
        <f>'Electricity Generation'!F50*$E$1</f>
        <v>62864417100</v>
      </c>
      <c r="J51" s="10">
        <f>(B51+D51+F51+H51-L51)/'Electricity Generation'!N50</f>
        <v>0.88169121433754638</v>
      </c>
      <c r="K51" s="12" t="b">
        <f>(J51-'Analysis-Data'!R50)&lt;0.0001</f>
        <v>1</v>
      </c>
      <c r="L51" s="5">
        <f>SUM(IF(B51=0, ABS('Electricity Generation'!B50-I51/3), 0), IF(D51=0, ABS('Electricity Generation'!C50-I51/3), 0), IF(F51=0, ABS('Electricity Generation'!D50-I51/3), 0))</f>
        <v>0</v>
      </c>
      <c r="M51" s="6">
        <f t="shared" si="0"/>
        <v>1799806955300</v>
      </c>
      <c r="N51" s="10">
        <f>1-M51/'Electricity Generation'!B50</f>
        <v>1.1508812492025955E-2</v>
      </c>
      <c r="O51" s="6">
        <f>M51/'Analysis-Data'!J50</f>
        <v>1775324241.8171964</v>
      </c>
      <c r="P51" s="6">
        <f>D51/'Analysis-Data'!K50</f>
        <v>54711223.497649431</v>
      </c>
      <c r="Q51" s="6">
        <f>F51/'Analysis-Data'!L50</f>
        <v>207407617.72489655</v>
      </c>
      <c r="R51" s="6">
        <f>H51/'Analysis-Data'!M50</f>
        <v>2363.79</v>
      </c>
      <c r="S51" s="6">
        <f>M51/'Analysis-Data'!B50</f>
        <v>826227353.31659806</v>
      </c>
      <c r="T51" s="6">
        <f>D51/'Analysis-Data'!C50</f>
        <v>18110301.568088293</v>
      </c>
      <c r="U51" s="6">
        <f>F51/'Analysis-Data'!D50</f>
        <v>92439473.342398793</v>
      </c>
      <c r="V51" s="6">
        <f>H51/'Analysis-Data'!E50</f>
        <v>20393.983939999998</v>
      </c>
      <c r="W51" s="10">
        <f>(O51-'Combined Waste'!B50)/'Combined Waste'!B50</f>
        <v>-1.1508812492025938E-2</v>
      </c>
      <c r="X51" s="10">
        <f>(P51-'Combined Waste'!G50)/'Combined Waste'!G50</f>
        <v>-0.24231077584686694</v>
      </c>
      <c r="Y51" s="10">
        <f>(Q51-'Combined Waste'!C50)/'Combined Waste'!C50</f>
        <v>-5.2440001987808495E-2</v>
      </c>
      <c r="Z51" s="10">
        <f>(R51-'Combined Waste'!K50)/'Combined Waste'!K50</f>
        <v>9.9999999999999936E-2</v>
      </c>
      <c r="AA51" s="10">
        <f>(S51-'Combined Consumption'!B50)/'Combined Consumption'!B50</f>
        <v>-1.1508812492025929E-2</v>
      </c>
      <c r="AB51" s="10">
        <f>(T51-'Combined Consumption'!G50)/'Combined Consumption'!G50</f>
        <v>-0.24231077584686697</v>
      </c>
      <c r="AC51" s="10">
        <f>(U51-'Combined Consumption'!H50)/'Combined Consumption'!H50</f>
        <v>-5.2440001987808585E-2</v>
      </c>
      <c r="AD51" s="10">
        <f>(V51-'Combined Consumption'!M50)/'Combined Consumption'!M50</f>
        <v>9.9999999999999825E-2</v>
      </c>
      <c r="AE51" s="10">
        <f t="shared" si="1"/>
        <v>-1.1508812492025955E-2</v>
      </c>
      <c r="AF51" s="10">
        <f t="shared" si="2"/>
        <v>-0.242310775846867</v>
      </c>
      <c r="AG51" s="10">
        <f t="shared" si="3"/>
        <v>-5.2440001987808627E-2</v>
      </c>
      <c r="AH51" s="10">
        <f t="shared" si="4"/>
        <v>0.1</v>
      </c>
      <c r="AI51" s="10">
        <f>M51/'Electricity Generation'!$N50</f>
        <v>0.54058400853082844</v>
      </c>
      <c r="AJ51" s="10">
        <f>D51/'Electricity Generation'!$N50</f>
        <v>1.9680643268623826E-2</v>
      </c>
      <c r="AK51" s="10">
        <f>F51/'Electricity Generation'!$N50</f>
        <v>0.11372735158228263</v>
      </c>
      <c r="AL51" s="10">
        <f>H51/'Electricity Generation'!$N50</f>
        <v>0.20769921095581151</v>
      </c>
      <c r="AM51" s="10">
        <f t="shared" si="5"/>
        <v>0.11830878566245362</v>
      </c>
    </row>
    <row r="52" spans="1:39" x14ac:dyDescent="0.25">
      <c r="A52" s="6">
        <v>1998</v>
      </c>
      <c r="B52" s="6">
        <f>IF('Electricity Generation'!B51-I52/3&lt;=0, 0,'Electricity Generation'!B51-I52/3)</f>
        <v>1827736567200</v>
      </c>
      <c r="C52" s="10">
        <f>1-B52/'Electricity Generation'!B51</f>
        <v>1.2137508416796172E-2</v>
      </c>
      <c r="D52" s="6">
        <f>IF('Electricity Generation'!C51-I52/3&lt;=0, 0, 'Electricity Generation'!C51-I52/3)</f>
        <v>99754353200</v>
      </c>
      <c r="E52" s="10">
        <f>1-D52/'Electricity Generation'!C51</f>
        <v>0.18375367407327758</v>
      </c>
      <c r="F52" s="6">
        <f>IF('Electricity Generation'!D51-I52/3&lt;=0, 0, 'Electricity Generation'!D51-I52/3)</f>
        <v>426835841200</v>
      </c>
      <c r="G52" s="10">
        <f>1-F52/'Electricity Generation'!D51</f>
        <v>4.9982434385996033E-2</v>
      </c>
      <c r="H52" s="6">
        <f>'Electricity Generation'!F51*(1+$E$1)</f>
        <v>741072314400</v>
      </c>
      <c r="I52" s="6">
        <f>'Electricity Generation'!F51*$E$1</f>
        <v>67370210400</v>
      </c>
      <c r="J52" s="10">
        <f>(B52+D52+F52+H52-L52)/'Electricity Generation'!N51</f>
        <v>0.89529272550046557</v>
      </c>
      <c r="K52" s="12" t="b">
        <f>(J52-'Analysis-Data'!R51)&lt;0.0001</f>
        <v>1</v>
      </c>
      <c r="L52" s="5">
        <f>SUM(IF(B52=0, ABS('Electricity Generation'!B51-I52/3), 0), IF(D52=0, ABS('Electricity Generation'!C51-I52/3), 0), IF(F52=0, ABS('Electricity Generation'!D51-I52/3), 0))</f>
        <v>0</v>
      </c>
      <c r="M52" s="6">
        <f t="shared" si="0"/>
        <v>1827736567200</v>
      </c>
      <c r="N52" s="10">
        <f>1-M52/'Electricity Generation'!B51</f>
        <v>1.2137508416796172E-2</v>
      </c>
      <c r="O52" s="6">
        <f>M52/'Analysis-Data'!J51</f>
        <v>1804788221.2103248</v>
      </c>
      <c r="P52" s="6">
        <f>D52/'Analysis-Data'!K51</f>
        <v>82656367.948643625</v>
      </c>
      <c r="Q52" s="6">
        <f>F52/'Analysis-Data'!L51</f>
        <v>235311750.86206388</v>
      </c>
      <c r="R52" s="6">
        <f>H52/'Analysis-Data'!M51</f>
        <v>1756.15</v>
      </c>
      <c r="S52" s="6">
        <f>M52/'Analysis-Data'!B51</f>
        <v>839373618.33161092</v>
      </c>
      <c r="T52" s="6">
        <f>D52/'Analysis-Data'!C51</f>
        <v>27401028.108126279</v>
      </c>
      <c r="U52" s="6">
        <f>F52/'Analysis-Data'!D51</f>
        <v>104614809.50461642</v>
      </c>
      <c r="V52" s="6">
        <f>H52/'Analysis-Data'!E51</f>
        <v>16162.86694</v>
      </c>
      <c r="W52" s="10">
        <f>(O52-'Combined Waste'!B51)/'Combined Waste'!B51</f>
        <v>-1.21375084167962E-2</v>
      </c>
      <c r="X52" s="10">
        <f>(P52-'Combined Waste'!G51)/'Combined Waste'!G51</f>
        <v>-0.18375367407327753</v>
      </c>
      <c r="Y52" s="10">
        <f>(Q52-'Combined Waste'!C51)/'Combined Waste'!C51</f>
        <v>-4.9982434385995977E-2</v>
      </c>
      <c r="Z52" s="10">
        <f>(R52-'Combined Waste'!K51)/'Combined Waste'!K51</f>
        <v>0.10000000000000006</v>
      </c>
      <c r="AA52" s="10">
        <f>(S52-'Combined Consumption'!B51)/'Combined Consumption'!B51</f>
        <v>-1.2137508416796089E-2</v>
      </c>
      <c r="AB52" s="10">
        <f>(T52-'Combined Consumption'!G51)/'Combined Consumption'!G51</f>
        <v>-0.18375367407327764</v>
      </c>
      <c r="AC52" s="10">
        <f>(U52-'Combined Consumption'!H51)/'Combined Consumption'!H51</f>
        <v>-4.9982434385996082E-2</v>
      </c>
      <c r="AD52" s="10">
        <f>(V52-'Combined Consumption'!M51)/'Combined Consumption'!M51</f>
        <v>9.9999999999999978E-2</v>
      </c>
      <c r="AE52" s="10">
        <f t="shared" si="1"/>
        <v>-1.2137508416796172E-2</v>
      </c>
      <c r="AF52" s="10">
        <f t="shared" si="2"/>
        <v>-0.18375367407327758</v>
      </c>
      <c r="AG52" s="10">
        <f t="shared" si="3"/>
        <v>-4.9982434385996033E-2</v>
      </c>
      <c r="AH52" s="10">
        <f t="shared" si="4"/>
        <v>0.1</v>
      </c>
      <c r="AI52" s="10">
        <f>M52/'Electricity Generation'!$N51</f>
        <v>0.5286424181724324</v>
      </c>
      <c r="AJ52" s="10">
        <f>D52/'Electricity Generation'!$N51</f>
        <v>2.8852288368701472E-2</v>
      </c>
      <c r="AK52" s="10">
        <f>F52/'Electricity Generation'!$N51</f>
        <v>0.12345517144207867</v>
      </c>
      <c r="AL52" s="10">
        <f>H52/'Electricity Generation'!$N51</f>
        <v>0.21434284751725302</v>
      </c>
      <c r="AM52" s="10">
        <f t="shared" si="5"/>
        <v>0.10470727449953454</v>
      </c>
    </row>
    <row r="53" spans="1:39" x14ac:dyDescent="0.25">
      <c r="A53" s="6">
        <v>1999</v>
      </c>
      <c r="B53" s="6">
        <f>IF('Electricity Generation'!B52-I53/3&lt;=0, 0,'Electricity Generation'!B52-I53/3)</f>
        <v>1834342586533.3333</v>
      </c>
      <c r="C53" s="10">
        <f>1-B53/'Electricity Generation'!B52</f>
        <v>1.3060855469743005E-2</v>
      </c>
      <c r="D53" s="6">
        <f>IF('Electricity Generation'!C52-I53/3&lt;=0, 0, 'Electricity Generation'!C52-I53/3)</f>
        <v>87263989533.333328</v>
      </c>
      <c r="E53" s="10">
        <f>1-D53/'Electricity Generation'!C52</f>
        <v>0.21763786502172167</v>
      </c>
      <c r="F53" s="6">
        <f>IF('Electricity Generation'!D52-I53/3&lt;=0, 0, 'Electricity Generation'!D52-I53/3)</f>
        <v>448720818533.33331</v>
      </c>
      <c r="G53" s="10">
        <f>1-F53/'Electricity Generation'!D52</f>
        <v>5.1322082480271147E-2</v>
      </c>
      <c r="H53" s="6">
        <f>'Electricity Generation'!F52*(1+$E$1)</f>
        <v>801079536400.00012</v>
      </c>
      <c r="I53" s="6">
        <f>'Electricity Generation'!F52*$E$1</f>
        <v>72825412400</v>
      </c>
      <c r="J53" s="10">
        <f>(B53+D53+F53+H53-L53)/'Electricity Generation'!N52</f>
        <v>0.89842002453030312</v>
      </c>
      <c r="K53" s="12" t="b">
        <f>(J53-'Analysis-Data'!R52)&lt;0.0001</f>
        <v>1</v>
      </c>
      <c r="L53" s="5">
        <f>SUM(IF(B53=0, ABS('Electricity Generation'!B52-I53/3), 0), IF(D53=0, ABS('Electricity Generation'!C52-I53/3), 0), IF(F53=0, ABS('Electricity Generation'!D52-I53/3), 0))</f>
        <v>0</v>
      </c>
      <c r="M53" s="6">
        <f t="shared" si="0"/>
        <v>1834342586533.3333</v>
      </c>
      <c r="N53" s="10">
        <f>1-M53/'Electricity Generation'!B52</f>
        <v>1.3060855469743005E-2</v>
      </c>
      <c r="O53" s="6">
        <f>M53/'Analysis-Data'!J52</f>
        <v>1811181371.0847011</v>
      </c>
      <c r="P53" s="6">
        <f>D53/'Analysis-Data'!K52</f>
        <v>73412168.573551774</v>
      </c>
      <c r="Q53" s="6">
        <f>F53/'Analysis-Data'!L52</f>
        <v>246572774.89838773</v>
      </c>
      <c r="R53" s="6">
        <f>H53/'Analysis-Data'!M52</f>
        <v>2539.1300000000006</v>
      </c>
      <c r="S53" s="6">
        <f>M53/'Analysis-Data'!B52</f>
        <v>842441208.55392361</v>
      </c>
      <c r="T53" s="6">
        <f>D53/'Analysis-Data'!C52</f>
        <v>24381385.962686013</v>
      </c>
      <c r="U53" s="6">
        <f>F53/'Analysis-Data'!D52</f>
        <v>109732383.18004262</v>
      </c>
      <c r="V53" s="6">
        <f>H53/'Analysis-Data'!E52</f>
        <v>24878.967960000005</v>
      </c>
      <c r="W53" s="10">
        <f>(O53-'Combined Waste'!B52)/'Combined Waste'!B52</f>
        <v>-1.3060855469743039E-2</v>
      </c>
      <c r="X53" s="10">
        <f>(P53-'Combined Waste'!G52)/'Combined Waste'!G52</f>
        <v>-0.21763786502172161</v>
      </c>
      <c r="Y53" s="10">
        <f>(Q53-'Combined Waste'!C52)/'Combined Waste'!C52</f>
        <v>-5.1322082480271175E-2</v>
      </c>
      <c r="Z53" s="10">
        <f>(R53-'Combined Waste'!K52)/'Combined Waste'!K52</f>
        <v>0.10000000000000016</v>
      </c>
      <c r="AA53" s="10">
        <f>(S53-'Combined Consumption'!B52)/'Combined Consumption'!B52</f>
        <v>-1.3060855469743157E-2</v>
      </c>
      <c r="AB53" s="10">
        <f>(T53-'Combined Consumption'!G52)/'Combined Consumption'!G52</f>
        <v>-0.21763786502172178</v>
      </c>
      <c r="AC53" s="10">
        <f>(U53-'Combined Consumption'!H52)/'Combined Consumption'!H52</f>
        <v>-5.132208248027121E-2</v>
      </c>
      <c r="AD53" s="10">
        <f>(V53-'Combined Consumption'!M52)/'Combined Consumption'!M52</f>
        <v>0.10000000000000016</v>
      </c>
      <c r="AE53" s="10">
        <f t="shared" si="1"/>
        <v>-1.3060855469743005E-2</v>
      </c>
      <c r="AF53" s="10">
        <f t="shared" si="2"/>
        <v>-0.21763786502172167</v>
      </c>
      <c r="AG53" s="10">
        <f t="shared" si="3"/>
        <v>-5.1322082480271147E-2</v>
      </c>
      <c r="AH53" s="10">
        <f t="shared" si="4"/>
        <v>0.1</v>
      </c>
      <c r="AI53" s="10">
        <f>M53/'Electricity Generation'!$N52</f>
        <v>0.51964637381637135</v>
      </c>
      <c r="AJ53" s="10">
        <f>D53/'Electricity Generation'!$N52</f>
        <v>2.472079973427713E-2</v>
      </c>
      <c r="AK53" s="10">
        <f>F53/'Electricity Generation'!$N52</f>
        <v>0.12711701070378187</v>
      </c>
      <c r="AL53" s="10">
        <f>H53/'Electricity Generation'!$N52</f>
        <v>0.22693584027587282</v>
      </c>
      <c r="AM53" s="10">
        <f t="shared" si="5"/>
        <v>0.10157997546969688</v>
      </c>
    </row>
    <row r="54" spans="1:39" x14ac:dyDescent="0.25">
      <c r="A54" s="6">
        <v>2000</v>
      </c>
      <c r="B54" s="6">
        <f>IF('Electricity Generation'!B53-I54/3&lt;=0, 0,'Electricity Generation'!B53-I54/3)</f>
        <v>1917981525333.3333</v>
      </c>
      <c r="C54" s="10">
        <f>1-B54/'Electricity Generation'!B53</f>
        <v>1.293274595026761E-2</v>
      </c>
      <c r="D54" s="6">
        <f>IF('Electricity Generation'!C53-I54/3&lt;=0, 0, 'Electricity Generation'!C53-I54/3)</f>
        <v>80062358333.333328</v>
      </c>
      <c r="E54" s="10">
        <f>1-D54/'Electricity Generation'!C53</f>
        <v>0.23889397751452046</v>
      </c>
      <c r="F54" s="6">
        <f>IF('Electricity Generation'!D53-I54/3&lt;=0, 0, 'Electricity Generation'!D53-I54/3)</f>
        <v>492848234333.33331</v>
      </c>
      <c r="G54" s="10">
        <f>1-F54/'Electricity Generation'!D53</f>
        <v>4.8515119783430594E-2</v>
      </c>
      <c r="H54" s="6">
        <f>'Electricity Generation'!F53*(1+$E$1)</f>
        <v>829282234000.00012</v>
      </c>
      <c r="I54" s="6">
        <f>'Electricity Generation'!F53*$E$1</f>
        <v>75389294000</v>
      </c>
      <c r="J54" s="10">
        <f>(B54+D54+F54+H54-L54)/'Electricity Generation'!N53</f>
        <v>0.9127554365216356</v>
      </c>
      <c r="K54" s="12" t="b">
        <f>(J54-'Analysis-Data'!R53)&lt;0.0001</f>
        <v>1</v>
      </c>
      <c r="L54" s="5">
        <f>SUM(IF(B54=0, ABS('Electricity Generation'!B53-I54/3), 0), IF(D54=0, ABS('Electricity Generation'!C53-I54/3), 0), IF(F54=0, ABS('Electricity Generation'!D53-I54/3), 0))</f>
        <v>0</v>
      </c>
      <c r="M54" s="6">
        <f t="shared" si="0"/>
        <v>1917981525333.3333</v>
      </c>
      <c r="N54" s="10">
        <f>1-M54/'Electricity Generation'!B53</f>
        <v>1.293274595026761E-2</v>
      </c>
      <c r="O54" s="6">
        <f>M54/'Analysis-Data'!J53</f>
        <v>1901263281.0019891</v>
      </c>
      <c r="P54" s="6">
        <f>D54/'Analysis-Data'!K53</f>
        <v>67376910.640527084</v>
      </c>
      <c r="Q54" s="6">
        <f>F54/'Analysis-Data'!L53</f>
        <v>267223577.1239433</v>
      </c>
      <c r="R54" s="6">
        <f>H54/'Analysis-Data'!M53</f>
        <v>2385.2400000000007</v>
      </c>
      <c r="S54" s="6">
        <f>M54/'Analysis-Data'!B53</f>
        <v>882755555.42667425</v>
      </c>
      <c r="T54" s="6">
        <f>D54/'Analysis-Data'!C53</f>
        <v>22435782.175985683</v>
      </c>
      <c r="U54" s="6">
        <f>F54/'Analysis-Data'!D53</f>
        <v>118889725.62020762</v>
      </c>
      <c r="V54" s="6">
        <f>H54/'Analysis-Data'!E53</f>
        <v>21790.252550000008</v>
      </c>
      <c r="W54" s="10">
        <f>(O54-'Combined Waste'!B53)/'Combined Waste'!B53</f>
        <v>-1.2932745950267667E-2</v>
      </c>
      <c r="X54" s="10">
        <f>(P54-'Combined Waste'!G53)/'Combined Waste'!G53</f>
        <v>-0.23889397751452038</v>
      </c>
      <c r="Y54" s="10">
        <f>(Q54-'Combined Waste'!C53)/'Combined Waste'!C53</f>
        <v>-4.8515119783430601E-2</v>
      </c>
      <c r="Z54" s="10">
        <f>(R54-'Combined Waste'!K53)/'Combined Waste'!K53</f>
        <v>0.10000000000000027</v>
      </c>
      <c r="AA54" s="10">
        <f>(S54-'Combined Consumption'!B53)/'Combined Consumption'!B53</f>
        <v>-1.2932745950267643E-2</v>
      </c>
      <c r="AB54" s="10">
        <f>(T54-'Combined Consumption'!G53)/'Combined Consumption'!G53</f>
        <v>-0.23889397751452049</v>
      </c>
      <c r="AC54" s="10">
        <f>(U54-'Combined Consumption'!H53)/'Combined Consumption'!H53</f>
        <v>-4.851511978343051E-2</v>
      </c>
      <c r="AD54" s="10">
        <f>(V54-'Combined Consumption'!M53)/'Combined Consumption'!M53</f>
        <v>0.10000000000000032</v>
      </c>
      <c r="AE54" s="10">
        <f t="shared" si="1"/>
        <v>-1.293274595026761E-2</v>
      </c>
      <c r="AF54" s="10">
        <f t="shared" si="2"/>
        <v>-0.23889397751452046</v>
      </c>
      <c r="AG54" s="10">
        <f t="shared" si="3"/>
        <v>-4.8515119783430594E-2</v>
      </c>
      <c r="AH54" s="10">
        <f t="shared" si="4"/>
        <v>0.1</v>
      </c>
      <c r="AI54" s="10">
        <f>M54/'Electricity Generation'!$N53</f>
        <v>0.52727594360865637</v>
      </c>
      <c r="AJ54" s="10">
        <f>D54/'Electricity Generation'!$N53</f>
        <v>2.2010094977534263E-2</v>
      </c>
      <c r="AK54" s="10">
        <f>F54/'Electricity Generation'!$N53</f>
        <v>0.13548984407907955</v>
      </c>
      <c r="AL54" s="10">
        <f>H54/'Electricity Generation'!$N53</f>
        <v>0.22797955385636545</v>
      </c>
      <c r="AM54" s="10">
        <f t="shared" si="5"/>
        <v>8.7244563478364401E-2</v>
      </c>
    </row>
    <row r="55" spans="1:39" x14ac:dyDescent="0.25">
      <c r="A55" s="6">
        <v>2001</v>
      </c>
      <c r="B55" s="6">
        <f>IF('Electricity Generation'!B54-I55/3&lt;=0, 0,'Electricity Generation'!B54-I55/3)</f>
        <v>1857198591400</v>
      </c>
      <c r="C55" s="10">
        <f>1-B55/'Electricity Generation'!B54</f>
        <v>1.3611210893883174E-2</v>
      </c>
      <c r="D55" s="6">
        <f>IF('Electricity Generation'!C54-I55/3&lt;=0, 0, 'Electricity Generation'!C54-I55/3)</f>
        <v>93521346400</v>
      </c>
      <c r="E55" s="10">
        <f>1-D55/'Electricity Generation'!C54</f>
        <v>0.21508839570389615</v>
      </c>
      <c r="F55" s="6">
        <f>IF('Electricity Generation'!D54-I55/3&lt;=0, 0, 'Electricity Generation'!D54-I55/3)</f>
        <v>529312138400</v>
      </c>
      <c r="G55" s="10">
        <f>1-F55/'Electricity Generation'!D54</f>
        <v>4.6180773210591886E-2</v>
      </c>
      <c r="H55" s="6">
        <f>'Electricity Generation'!F54*(1+$E$1)</f>
        <v>845708938800.00012</v>
      </c>
      <c r="I55" s="6">
        <f>'Electricity Generation'!F54*$E$1</f>
        <v>76882630800</v>
      </c>
      <c r="J55" s="10">
        <f>(B55+D55+F55+H55-L55)/'Electricity Generation'!N54</f>
        <v>0.92896417654461394</v>
      </c>
      <c r="K55" s="12" t="b">
        <f>(J55-'Analysis-Data'!R54)&lt;0.0001</f>
        <v>1</v>
      </c>
      <c r="L55" s="5">
        <f>SUM(IF(B55=0, ABS('Electricity Generation'!B54-I55/3), 0), IF(D55=0, ABS('Electricity Generation'!C54-I55/3), 0), IF(F55=0, ABS('Electricity Generation'!D54-I55/3), 0))</f>
        <v>0</v>
      </c>
      <c r="M55" s="6">
        <f t="shared" si="0"/>
        <v>1857198591400</v>
      </c>
      <c r="N55" s="10">
        <f>1-M55/'Electricity Generation'!B54</f>
        <v>1.3611210893883174E-2</v>
      </c>
      <c r="O55" s="6">
        <f>M55/'Analysis-Data'!J54</f>
        <v>1843677040.7164469</v>
      </c>
      <c r="P55" s="6">
        <f>D55/'Analysis-Data'!K54</f>
        <v>77362457.54263258</v>
      </c>
      <c r="Q55" s="6">
        <f>F55/'Analysis-Data'!L54</f>
        <v>276024792.22136003</v>
      </c>
      <c r="R55" s="6">
        <f>H55/'Analysis-Data'!M54</f>
        <v>2076.6900000000005</v>
      </c>
      <c r="S55" s="6">
        <f>M55/'Analysis-Data'!B54</f>
        <v>863010098.46804976</v>
      </c>
      <c r="T55" s="6">
        <f>D55/'Analysis-Data'!C54</f>
        <v>25734816.815365683</v>
      </c>
      <c r="U55" s="6">
        <f>F55/'Analysis-Data'!D54</f>
        <v>122294145.81831075</v>
      </c>
      <c r="V55" s="6">
        <f>H55/'Analysis-Data'!E54</f>
        <v>22297.986590000008</v>
      </c>
      <c r="W55" s="10">
        <f>(O55-'Combined Waste'!B54)/'Combined Waste'!B54</f>
        <v>-1.3611210893883171E-2</v>
      </c>
      <c r="X55" s="10">
        <f>(P55-'Combined Waste'!G54)/'Combined Waste'!G54</f>
        <v>-0.21508839570389623</v>
      </c>
      <c r="Y55" s="10">
        <f>(Q55-'Combined Waste'!C54)/'Combined Waste'!C54</f>
        <v>-4.6180773210591879E-2</v>
      </c>
      <c r="Z55" s="10">
        <f>(R55-'Combined Waste'!K54)/'Combined Waste'!K54</f>
        <v>0.10000000000000021</v>
      </c>
      <c r="AA55" s="10">
        <f>(S55-'Combined Consumption'!B54)/'Combined Consumption'!B54</f>
        <v>-1.3611210893883147E-2</v>
      </c>
      <c r="AB55" s="10">
        <f>(T55-'Combined Consumption'!G54)/'Combined Consumption'!G54</f>
        <v>-0.21508839570389615</v>
      </c>
      <c r="AC55" s="10">
        <f>(U55-'Combined Consumption'!H54)/'Combined Consumption'!H54</f>
        <v>-4.6180773210591962E-2</v>
      </c>
      <c r="AD55" s="10">
        <f>(V55-'Combined Consumption'!M54)/'Combined Consumption'!M54</f>
        <v>0.1000000000000002</v>
      </c>
      <c r="AE55" s="10">
        <f t="shared" si="1"/>
        <v>-1.3611210893883174E-2</v>
      </c>
      <c r="AF55" s="10">
        <f t="shared" si="2"/>
        <v>-0.21508839570389615</v>
      </c>
      <c r="AG55" s="10">
        <f t="shared" si="3"/>
        <v>-4.6180773210591886E-2</v>
      </c>
      <c r="AH55" s="10">
        <f t="shared" si="4"/>
        <v>0.1</v>
      </c>
      <c r="AI55" s="10">
        <f>M55/'Electricity Generation'!$N54</f>
        <v>0.51876287190081094</v>
      </c>
      <c r="AJ55" s="10">
        <f>D55/'Electricity Generation'!$N54</f>
        <v>2.6122894162827526E-2</v>
      </c>
      <c r="AK55" s="10">
        <f>F55/'Electricity Generation'!$N54</f>
        <v>0.14785036254057946</v>
      </c>
      <c r="AL55" s="10">
        <f>H55/'Electricity Generation'!$N54</f>
        <v>0.23622804794039604</v>
      </c>
      <c r="AM55" s="10">
        <f t="shared" si="5"/>
        <v>7.103582345538606E-2</v>
      </c>
    </row>
    <row r="56" spans="1:39" x14ac:dyDescent="0.25">
      <c r="A56" s="6">
        <v>2002</v>
      </c>
      <c r="B56" s="6">
        <f>IF('Electricity Generation'!B55-I56/3&lt;=0, 0,'Electricity Generation'!B55-I56/3)</f>
        <v>1884610675766.6667</v>
      </c>
      <c r="C56" s="10">
        <f>1-B56/'Electricity Generation'!B55</f>
        <v>1.3609317424242873E-2</v>
      </c>
      <c r="D56" s="6">
        <f>IF('Electricity Generation'!C55-I56/3&lt;=0, 0, 'Electricity Generation'!C55-I56/3)</f>
        <v>63731131766.666672</v>
      </c>
      <c r="E56" s="10">
        <f>1-D56/'Electricity Generation'!C55</f>
        <v>0.28977141714412236</v>
      </c>
      <c r="F56" s="6">
        <f>IF('Electricity Generation'!D55-I56/3&lt;=0, 0, 'Electricity Generation'!D55-I56/3)</f>
        <v>581681107766.66663</v>
      </c>
      <c r="G56" s="10">
        <f>1-F56/'Electricity Generation'!D55</f>
        <v>4.2788963641941957E-2</v>
      </c>
      <c r="H56" s="6">
        <f>'Electricity Generation'!F55*(1+$E$1)</f>
        <v>858070495700.00012</v>
      </c>
      <c r="I56" s="6">
        <f>'Electricity Generation'!F55*$E$1</f>
        <v>78006408700</v>
      </c>
      <c r="J56" s="10">
        <f>(B56+D56+F56+H56-L56)/'Electricity Generation'!N55</f>
        <v>0.91608271768614191</v>
      </c>
      <c r="K56" s="12" t="b">
        <f>(J56-'Analysis-Data'!R55)&lt;0.0001</f>
        <v>1</v>
      </c>
      <c r="L56" s="5">
        <f>SUM(IF(B56=0, ABS('Electricity Generation'!B55-I56/3), 0), IF(D56=0, ABS('Electricity Generation'!C55-I56/3), 0), IF(F56=0, ABS('Electricity Generation'!D55-I56/3), 0))</f>
        <v>0</v>
      </c>
      <c r="M56" s="6">
        <f t="shared" si="0"/>
        <v>1884610675766.6667</v>
      </c>
      <c r="N56" s="10">
        <f>1-M56/'Electricity Generation'!B55</f>
        <v>1.3609317424242873E-2</v>
      </c>
      <c r="O56" s="6">
        <f>M56/'Analysis-Data'!J55</f>
        <v>1863153904.6900446</v>
      </c>
      <c r="P56" s="6">
        <f>D56/'Analysis-Data'!K55</f>
        <v>54585327.963971324</v>
      </c>
      <c r="Q56" s="6">
        <f>F56/'Analysis-Data'!L55</f>
        <v>292875946.37240231</v>
      </c>
      <c r="R56" s="6">
        <f>H56/'Analysis-Data'!M55</f>
        <v>2582.8000000000002</v>
      </c>
      <c r="S56" s="6">
        <f>M56/'Analysis-Data'!B55</f>
        <v>874710674.56378961</v>
      </c>
      <c r="T56" s="6">
        <f>D56/'Analysis-Data'!C55</f>
        <v>17964085.938285198</v>
      </c>
      <c r="U56" s="6">
        <f>F56/'Analysis-Data'!D55</f>
        <v>130300857.73166783</v>
      </c>
      <c r="V56" s="6">
        <f>H56/'Analysis-Data'!E55</f>
        <v>24201.989240000006</v>
      </c>
      <c r="W56" s="10">
        <f>(O56-'Combined Waste'!B55)/'Combined Waste'!B55</f>
        <v>-1.3609317424242855E-2</v>
      </c>
      <c r="X56" s="10">
        <f>(P56-'Combined Waste'!G55)/'Combined Waste'!G55</f>
        <v>-0.28977141714412247</v>
      </c>
      <c r="Y56" s="10">
        <f>(Q56-'Combined Waste'!C55)/'Combined Waste'!C55</f>
        <v>-4.2788963641941936E-2</v>
      </c>
      <c r="Z56" s="10">
        <f>(R56-'Combined Waste'!K55)/'Combined Waste'!K55</f>
        <v>0.10000000000000007</v>
      </c>
      <c r="AA56" s="10">
        <f>(S56-'Combined Consumption'!B55)/'Combined Consumption'!B55</f>
        <v>-1.3609317424242722E-2</v>
      </c>
      <c r="AB56" s="10">
        <f>(T56-'Combined Consumption'!G55)/'Combined Consumption'!G55</f>
        <v>-0.28977141714412247</v>
      </c>
      <c r="AC56" s="10">
        <f>(U56-'Combined Consumption'!H55)/'Combined Consumption'!H55</f>
        <v>-4.2788963641942082E-2</v>
      </c>
      <c r="AD56" s="10">
        <f>(V56-'Combined Consumption'!M55)/'Combined Consumption'!M55</f>
        <v>0.1000000000000002</v>
      </c>
      <c r="AE56" s="10">
        <f t="shared" si="1"/>
        <v>-1.3609317424242873E-2</v>
      </c>
      <c r="AF56" s="10">
        <f t="shared" si="2"/>
        <v>-0.28977141714412236</v>
      </c>
      <c r="AG56" s="10">
        <f t="shared" si="3"/>
        <v>-4.2788963641941957E-2</v>
      </c>
      <c r="AH56" s="10">
        <f t="shared" si="4"/>
        <v>0.1</v>
      </c>
      <c r="AI56" s="10">
        <f>M56/'Electricity Generation'!$N55</f>
        <v>0.50956660876923043</v>
      </c>
      <c r="AJ56" s="10">
        <f>D56/'Electricity Generation'!$N55</f>
        <v>1.7231811909456714E-2</v>
      </c>
      <c r="AK56" s="10">
        <f>F56/'Electricity Generation'!$N55</f>
        <v>0.15727665840012861</v>
      </c>
      <c r="AL56" s="10">
        <f>H56/'Electricity Generation'!$N55</f>
        <v>0.23200763860732621</v>
      </c>
      <c r="AM56" s="10">
        <f t="shared" si="5"/>
        <v>8.3917282313858088E-2</v>
      </c>
    </row>
    <row r="57" spans="1:39" x14ac:dyDescent="0.25">
      <c r="A57" s="6">
        <v>2003</v>
      </c>
      <c r="B57" s="6">
        <f>IF('Electricity Generation'!B56-I57/3&lt;=0, 0,'Electricity Generation'!B56-I57/3)</f>
        <v>1927256069500</v>
      </c>
      <c r="C57" s="10">
        <f>1-B57/'Electricity Generation'!B56</f>
        <v>1.3037115915827013E-2</v>
      </c>
      <c r="D57" s="6">
        <f>IF('Electricity Generation'!C56-I57/3&lt;=0, 0, 'Electricity Generation'!C56-I57/3)</f>
        <v>88239443500</v>
      </c>
      <c r="E57" s="10">
        <f>1-D57/'Electricity Generation'!C56</f>
        <v>0.22390838560668158</v>
      </c>
      <c r="F57" s="6">
        <f>IF('Electricity Generation'!D56-I57/3&lt;=0, 0, 'Electricity Generation'!D56-I57/3)</f>
        <v>541845632500</v>
      </c>
      <c r="G57" s="10">
        <f>1-F57/'Electricity Generation'!D56</f>
        <v>4.4875029822887269E-2</v>
      </c>
      <c r="H57" s="6">
        <f>'Electricity Generation'!F56*(1+$E$1)</f>
        <v>840105964500.00012</v>
      </c>
      <c r="I57" s="6">
        <f>'Electricity Generation'!F56*$E$1</f>
        <v>76373269500</v>
      </c>
      <c r="J57" s="10">
        <f>(B57+D57+F57+H57-L57)/'Electricity Generation'!N56</f>
        <v>0.91300771072557962</v>
      </c>
      <c r="K57" s="12" t="b">
        <f>(J57-'Analysis-Data'!R56)&lt;0.0001</f>
        <v>1</v>
      </c>
      <c r="L57" s="5">
        <f>SUM(IF(B57=0, ABS('Electricity Generation'!B56-I57/3), 0), IF(D57=0, ABS('Electricity Generation'!C56-I57/3), 0), IF(F57=0, ABS('Electricity Generation'!D56-I57/3), 0))</f>
        <v>0</v>
      </c>
      <c r="M57" s="6">
        <f t="shared" si="0"/>
        <v>1927256069500</v>
      </c>
      <c r="N57" s="10">
        <f>1-M57/'Electricity Generation'!B56</f>
        <v>1.3037115915827013E-2</v>
      </c>
      <c r="O57" s="6">
        <f>M57/'Analysis-Data'!J56</f>
        <v>1905035758.8592708</v>
      </c>
      <c r="P57" s="6">
        <f>D57/'Analysis-Data'!K56</f>
        <v>73828819.185621992</v>
      </c>
      <c r="Q57" s="6">
        <f>F57/'Analysis-Data'!L56</f>
        <v>265673741.20458496</v>
      </c>
      <c r="R57" s="6">
        <f>H57/'Analysis-Data'!M56</f>
        <v>2601.9400000000005</v>
      </c>
      <c r="S57" s="6">
        <f>M57/'Analysis-Data'!B56</f>
        <v>899938419.89528072</v>
      </c>
      <c r="T57" s="6">
        <f>D57/'Analysis-Data'!C56</f>
        <v>24463916.152055293</v>
      </c>
      <c r="U57" s="6">
        <f>F57/'Analysis-Data'!D56</f>
        <v>117714529.76947351</v>
      </c>
      <c r="V57" s="6">
        <f>H57/'Analysis-Data'!E56</f>
        <v>26359.858910000006</v>
      </c>
      <c r="W57" s="10">
        <f>(O57-'Combined Waste'!B56)/'Combined Waste'!B56</f>
        <v>-1.3037115915826954E-2</v>
      </c>
      <c r="X57" s="10">
        <f>(P57-'Combined Waste'!G56)/'Combined Waste'!G56</f>
        <v>-0.22390838560668155</v>
      </c>
      <c r="Y57" s="10">
        <f>(Q57-'Combined Waste'!C56)/'Combined Waste'!C56</f>
        <v>-4.4875029822887318E-2</v>
      </c>
      <c r="Z57" s="10">
        <f>(R57-'Combined Waste'!K56)/'Combined Waste'!K56</f>
        <v>0.10000000000000017</v>
      </c>
      <c r="AA57" s="10">
        <f>(S57-'Combined Consumption'!B56)/'Combined Consumption'!B56</f>
        <v>-1.3037115915826951E-2</v>
      </c>
      <c r="AB57" s="10">
        <f>(T57-'Combined Consumption'!G56)/'Combined Consumption'!G56</f>
        <v>-0.22390838560668164</v>
      </c>
      <c r="AC57" s="10">
        <f>(U57-'Combined Consumption'!H56)/'Combined Consumption'!H56</f>
        <v>-4.4875029822887214E-2</v>
      </c>
      <c r="AD57" s="10">
        <f>(V57-'Combined Consumption'!M56)/'Combined Consumption'!M56</f>
        <v>0.10000000000000013</v>
      </c>
      <c r="AE57" s="10">
        <f t="shared" si="1"/>
        <v>-1.3037115915827013E-2</v>
      </c>
      <c r="AF57" s="10">
        <f t="shared" si="2"/>
        <v>-0.22390838560668158</v>
      </c>
      <c r="AG57" s="10">
        <f t="shared" si="3"/>
        <v>-4.4875029822887269E-2</v>
      </c>
      <c r="AH57" s="10">
        <f t="shared" si="4"/>
        <v>0.1</v>
      </c>
      <c r="AI57" s="10">
        <f>M57/'Electricity Generation'!$N56</f>
        <v>0.51791818828231106</v>
      </c>
      <c r="AJ57" s="10">
        <f>D57/'Electricity Generation'!$N56</f>
        <v>2.3712890796299735E-2</v>
      </c>
      <c r="AK57" s="10">
        <f>F57/'Electricity Generation'!$N56</f>
        <v>0.14561205060098162</v>
      </c>
      <c r="AL57" s="10">
        <f>H57/'Electricity Generation'!$N56</f>
        <v>0.22576458104598726</v>
      </c>
      <c r="AM57" s="10">
        <f t="shared" si="5"/>
        <v>8.6992289274420376E-2</v>
      </c>
    </row>
    <row r="58" spans="1:39" x14ac:dyDescent="0.25">
      <c r="A58" s="6">
        <v>2004</v>
      </c>
      <c r="B58" s="6">
        <f>IF('Electricity Generation'!B57-I58/3&lt;=0, 0,'Electricity Generation'!B57-I58/3)</f>
        <v>1930903430433.3333</v>
      </c>
      <c r="C58" s="10">
        <f>1-B58/'Electricity Generation'!B57</f>
        <v>1.3429616092708208E-2</v>
      </c>
      <c r="D58" s="6">
        <f>IF('Electricity Generation'!C57-I58/3&lt;=0, 0, 'Electricity Generation'!C57-I58/3)</f>
        <v>88394026433.333328</v>
      </c>
      <c r="E58" s="10">
        <f>1-D58/'Electricity Generation'!C57</f>
        <v>0.22920010317092299</v>
      </c>
      <c r="F58" s="6">
        <f>IF('Electricity Generation'!D57-I58/3&lt;=0, 0, 'Electricity Generation'!D57-I58/3)</f>
        <v>600887340433.33337</v>
      </c>
      <c r="G58" s="10">
        <f>1-F58/'Electricity Generation'!D57</f>
        <v>4.1909229831966321E-2</v>
      </c>
      <c r="H58" s="6">
        <f>'Electricity Generation'!F57*(1+$E$1)</f>
        <v>867381225700.00012</v>
      </c>
      <c r="I58" s="6">
        <f>'Electricity Generation'!F57*$E$1</f>
        <v>78852838700</v>
      </c>
      <c r="J58" s="10">
        <f>(B58+D58+F58+H58-L58)/'Electricity Generation'!N57</f>
        <v>0.91576575204050992</v>
      </c>
      <c r="K58" s="12" t="b">
        <f>(J58-'Analysis-Data'!R57)&lt;0.0001</f>
        <v>1</v>
      </c>
      <c r="L58" s="5">
        <f>SUM(IF(B58=0, ABS('Electricity Generation'!B57-I58/3), 0), IF(D58=0, ABS('Electricity Generation'!C57-I58/3), 0), IF(F58=0, ABS('Electricity Generation'!D57-I58/3), 0))</f>
        <v>0</v>
      </c>
      <c r="M58" s="6">
        <f t="shared" si="0"/>
        <v>1930903430433.3333</v>
      </c>
      <c r="N58" s="10">
        <f>1-M58/'Electricity Generation'!B57</f>
        <v>1.3429616092708208E-2</v>
      </c>
      <c r="O58" s="6">
        <f>M58/'Analysis-Data'!J57</f>
        <v>1915626674.1439402</v>
      </c>
      <c r="P58" s="6">
        <f>D58/'Analysis-Data'!K57</f>
        <v>73878857.711376548</v>
      </c>
      <c r="Q58" s="6">
        <f>F58/'Analysis-Data'!L57</f>
        <v>284408287.03361064</v>
      </c>
      <c r="R58" s="6">
        <f>H58/'Analysis-Data'!M57</f>
        <v>2123.88</v>
      </c>
      <c r="S58" s="6">
        <f>M58/'Analysis-Data'!B57</f>
        <v>909561453.83537924</v>
      </c>
      <c r="T58" s="6">
        <f>D58/'Analysis-Data'!C57</f>
        <v>24607283.856807798</v>
      </c>
      <c r="U58" s="6">
        <f>F58/'Analysis-Data'!D57</f>
        <v>125634741.61645456</v>
      </c>
      <c r="V58" s="6">
        <f>H58/'Analysis-Data'!E57</f>
        <v>21197.896170000004</v>
      </c>
      <c r="W58" s="10">
        <f>(O58-'Combined Waste'!B57)/'Combined Waste'!B57</f>
        <v>-1.3429616092708201E-2</v>
      </c>
      <c r="X58" s="10">
        <f>(P58-'Combined Waste'!G57)/'Combined Waste'!G57</f>
        <v>-0.22920010317092296</v>
      </c>
      <c r="Y58" s="10">
        <f>(Q58-'Combined Waste'!C57)/'Combined Waste'!C57</f>
        <v>-4.190922983196628E-2</v>
      </c>
      <c r="Z58" s="10">
        <f>(R58-'Combined Waste'!K57)/'Combined Waste'!K57</f>
        <v>0.10000000000000009</v>
      </c>
      <c r="AA58" s="10">
        <f>(S58-'Combined Consumption'!B57)/'Combined Consumption'!B57</f>
        <v>-1.3429616092708133E-2</v>
      </c>
      <c r="AB58" s="10">
        <f>(T58-'Combined Consumption'!G57)/'Combined Consumption'!G57</f>
        <v>-0.22920010317092296</v>
      </c>
      <c r="AC58" s="10">
        <f>(U58-'Combined Consumption'!H57)/'Combined Consumption'!H57</f>
        <v>-4.1909229831966259E-2</v>
      </c>
      <c r="AD58" s="10">
        <f>(V58-'Combined Consumption'!M57)/'Combined Consumption'!M57</f>
        <v>0.10000000000000024</v>
      </c>
      <c r="AE58" s="10">
        <f t="shared" si="1"/>
        <v>-1.3429616092708208E-2</v>
      </c>
      <c r="AF58" s="10">
        <f t="shared" si="2"/>
        <v>-0.22920010317092299</v>
      </c>
      <c r="AG58" s="10">
        <f t="shared" si="3"/>
        <v>-4.1909229831966321E-2</v>
      </c>
      <c r="AH58" s="10">
        <f t="shared" si="4"/>
        <v>0.1</v>
      </c>
      <c r="AI58" s="10">
        <f>M58/'Electricity Generation'!$N57</f>
        <v>0.50701699134209677</v>
      </c>
      <c r="AJ58" s="10">
        <f>D58/'Electricity Generation'!$N57</f>
        <v>2.321052033388565E-2</v>
      </c>
      <c r="AK58" s="10">
        <f>F58/'Electricity Generation'!$N57</f>
        <v>0.1577811125508701</v>
      </c>
      <c r="AL58" s="10">
        <f>H58/'Electricity Generation'!$N57</f>
        <v>0.22775712781365742</v>
      </c>
      <c r="AM58" s="10">
        <f t="shared" si="5"/>
        <v>8.4234247959490083E-2</v>
      </c>
    </row>
    <row r="59" spans="1:39" x14ac:dyDescent="0.25">
      <c r="A59" s="6">
        <v>2005</v>
      </c>
      <c r="B59" s="6">
        <f>IF('Electricity Generation'!B58-I59/3&lt;=0, 0,'Electricity Generation'!B58-I59/3)</f>
        <v>1965987665833.3333</v>
      </c>
      <c r="C59" s="10">
        <f>1-B59/'Electricity Generation'!B58</f>
        <v>1.3085093959826488E-2</v>
      </c>
      <c r="D59" s="6">
        <f>IF('Electricity Generation'!C58-I59/3&lt;=0, 0, 'Electricity Generation'!C58-I59/3)</f>
        <v>90415641833.333328</v>
      </c>
      <c r="E59" s="10">
        <f>1-D59/'Electricity Generation'!C58</f>
        <v>0.22377916620958549</v>
      </c>
      <c r="F59" s="6">
        <f>IF('Electricity Generation'!D58-I59/3&lt;=0, 0, 'Electricity Generation'!D58-I59/3)</f>
        <v>657762711833.33337</v>
      </c>
      <c r="G59" s="10">
        <f>1-F59/'Electricity Generation'!D58</f>
        <v>3.8118031062790547E-2</v>
      </c>
      <c r="H59" s="6">
        <f>'Electricity Generation'!F58*(1+$E$1)</f>
        <v>860185001500.00012</v>
      </c>
      <c r="I59" s="6">
        <f>'Electricity Generation'!F58*$E$1</f>
        <v>78198636500</v>
      </c>
      <c r="J59" s="10">
        <f>(B59+D59+F59+H59-L59)/'Electricity Generation'!N58</f>
        <v>0.91598545612579896</v>
      </c>
      <c r="K59" s="12" t="b">
        <f>(J59-'Analysis-Data'!R58)&lt;0.0001</f>
        <v>1</v>
      </c>
      <c r="L59" s="5">
        <f>SUM(IF(B59=0, ABS('Electricity Generation'!B58-I59/3), 0), IF(D59=0, ABS('Electricity Generation'!C58-I59/3), 0), IF(F59=0, ABS('Electricity Generation'!D58-I59/3), 0))</f>
        <v>0</v>
      </c>
      <c r="M59" s="6">
        <f t="shared" si="0"/>
        <v>1965987665833.3333</v>
      </c>
      <c r="N59" s="10">
        <f>1-M59/'Electricity Generation'!B58</f>
        <v>1.3085093959826488E-2</v>
      </c>
      <c r="O59" s="6">
        <f>M59/'Analysis-Data'!J58</f>
        <v>1957084826.8695633</v>
      </c>
      <c r="P59" s="6">
        <f>D59/'Analysis-Data'!K58</f>
        <v>76045578.865613118</v>
      </c>
      <c r="Q59" s="6">
        <f>F59/'Analysis-Data'!L58</f>
        <v>306735502.95635563</v>
      </c>
      <c r="R59" s="6">
        <f>H59/'Analysis-Data'!M58</f>
        <v>2565.8600000000006</v>
      </c>
      <c r="S59" s="6">
        <f>M59/'Analysis-Data'!B58</f>
        <v>928874559.06820655</v>
      </c>
      <c r="T59" s="6">
        <f>D59/'Analysis-Data'!C58</f>
        <v>25298118.96167586</v>
      </c>
      <c r="U59" s="6">
        <f>F59/'Analysis-Data'!D58</f>
        <v>135490193.96587151</v>
      </c>
      <c r="V59" s="6">
        <f>H59/'Analysis-Data'!E58</f>
        <v>24667.412110000005</v>
      </c>
      <c r="W59" s="10">
        <f>(O59-'Combined Waste'!B58)/'Combined Waste'!B58</f>
        <v>-1.3085093959826518E-2</v>
      </c>
      <c r="X59" s="10">
        <f>(P59-'Combined Waste'!G58)/'Combined Waste'!G58</f>
        <v>-0.22377916620958552</v>
      </c>
      <c r="Y59" s="10">
        <f>(Q59-'Combined Waste'!C58)/'Combined Waste'!C58</f>
        <v>-3.8118031062790637E-2</v>
      </c>
      <c r="Z59" s="10">
        <f>(R59-'Combined Waste'!K58)/'Combined Waste'!K58</f>
        <v>0.1000000000000003</v>
      </c>
      <c r="AA59" s="10">
        <f>(S59-'Combined Consumption'!B58)/'Combined Consumption'!B58</f>
        <v>-1.3085093959826643E-2</v>
      </c>
      <c r="AB59" s="10">
        <f>(T59-'Combined Consumption'!G58)/'Combined Consumption'!G58</f>
        <v>-0.22377916620958557</v>
      </c>
      <c r="AC59" s="10">
        <f>(U59-'Combined Consumption'!H58)/'Combined Consumption'!H58</f>
        <v>-3.8118031062790492E-2</v>
      </c>
      <c r="AD59" s="10">
        <f>(V59-'Combined Consumption'!M58)/'Combined Consumption'!M58</f>
        <v>0.10000000000000006</v>
      </c>
      <c r="AE59" s="10">
        <f t="shared" si="1"/>
        <v>-1.3085093959826488E-2</v>
      </c>
      <c r="AF59" s="10">
        <f t="shared" si="2"/>
        <v>-0.22377916620958549</v>
      </c>
      <c r="AG59" s="10">
        <f t="shared" si="3"/>
        <v>-3.8118031062790547E-2</v>
      </c>
      <c r="AH59" s="10">
        <f t="shared" si="4"/>
        <v>0.1</v>
      </c>
      <c r="AI59" s="10">
        <f>M59/'Electricity Generation'!$N58</f>
        <v>0.50381624475209608</v>
      </c>
      <c r="AJ59" s="10">
        <f>D59/'Electricity Generation'!$N58</f>
        <v>2.3170475546199217E-2</v>
      </c>
      <c r="AK59" s="10">
        <f>F59/'Electricity Generation'!$N58</f>
        <v>0.1685623695270522</v>
      </c>
      <c r="AL59" s="10">
        <f>H59/'Electricity Generation'!$N58</f>
        <v>0.22043636630045146</v>
      </c>
      <c r="AM59" s="10">
        <f t="shared" si="5"/>
        <v>8.4014543874201042E-2</v>
      </c>
    </row>
    <row r="60" spans="1:39" x14ac:dyDescent="0.25">
      <c r="A60" s="6">
        <v>2006</v>
      </c>
      <c r="B60" s="6">
        <f>IF('Electricity Generation'!B59-I60/3&lt;=0, 0,'Electricity Generation'!B59-I60/3)</f>
        <v>1943496524800</v>
      </c>
      <c r="C60" s="10">
        <f>1-B60/'Electricity Generation'!B59</f>
        <v>1.3321889803057041E-2</v>
      </c>
      <c r="D60" s="6">
        <f>IF('Electricity Generation'!C59-I60/3&lt;=0, 0, 'Electricity Generation'!C59-I60/3)</f>
        <v>33467615800</v>
      </c>
      <c r="E60" s="10">
        <f>1-D60/'Electricity Generation'!C59</f>
        <v>0.43948075706874412</v>
      </c>
      <c r="F60" s="6">
        <f>IF('Electricity Generation'!D59-I60/3&lt;=0, 0, 'Electricity Generation'!D59-I60/3)</f>
        <v>708176251800</v>
      </c>
      <c r="G60" s="10">
        <f>1-F60/'Electricity Generation'!D59</f>
        <v>3.5729872453515887E-2</v>
      </c>
      <c r="H60" s="6">
        <f>'Electricity Generation'!F59*(1+$E$1)</f>
        <v>865940499600.00012</v>
      </c>
      <c r="I60" s="6">
        <f>'Electricity Generation'!F59*$E$1</f>
        <v>78721863600</v>
      </c>
      <c r="J60" s="10">
        <f>(B60+D60+F60+H60-L60)/'Electricity Generation'!N59</f>
        <v>0.90865171034296954</v>
      </c>
      <c r="K60" s="12" t="b">
        <f>(J60-'Analysis-Data'!R59)&lt;0.0001</f>
        <v>1</v>
      </c>
      <c r="L60" s="5">
        <f>SUM(IF(B60=0, ABS('Electricity Generation'!B59-I60/3), 0), IF(D60=0, ABS('Electricity Generation'!C59-I60/3), 0), IF(F60=0, ABS('Electricity Generation'!D59-I60/3), 0))</f>
        <v>0</v>
      </c>
      <c r="M60" s="6">
        <f t="shared" si="0"/>
        <v>1943496524800</v>
      </c>
      <c r="N60" s="10">
        <f>1-M60/'Electricity Generation'!B59</f>
        <v>1.3321889803057041E-2</v>
      </c>
      <c r="O60" s="6">
        <f>M60/'Analysis-Data'!J59</f>
        <v>1926933015.3091197</v>
      </c>
      <c r="P60" s="6">
        <f>D60/'Analysis-Data'!K59</f>
        <v>29863344.22489145</v>
      </c>
      <c r="Q60" s="6">
        <f>F60/'Analysis-Data'!L59</f>
        <v>325932945.8119871</v>
      </c>
      <c r="R60" s="6">
        <f>H60/'Analysis-Data'!M59</f>
        <v>2458.0600000000004</v>
      </c>
      <c r="S60" s="6">
        <f>M60/'Analysis-Data'!B59</f>
        <v>918941177.70945525</v>
      </c>
      <c r="T60" s="6">
        <f>D60/'Analysis-Data'!C59</f>
        <v>9880252.108559195</v>
      </c>
      <c r="U60" s="6">
        <f>F60/'Analysis-Data'!D59</f>
        <v>143994843.85456753</v>
      </c>
      <c r="V60" s="6">
        <f>H60/'Analysis-Data'!E59</f>
        <v>21874.874890000003</v>
      </c>
      <c r="W60" s="10">
        <f>(O60-'Combined Waste'!B59)/'Combined Waste'!B59</f>
        <v>-1.3321889803057067E-2</v>
      </c>
      <c r="X60" s="10">
        <f>(P60-'Combined Waste'!G59)/'Combined Waste'!G59</f>
        <v>-0.43948075706874412</v>
      </c>
      <c r="Y60" s="10">
        <f>(Q60-'Combined Waste'!C59)/'Combined Waste'!C59</f>
        <v>-3.5729872453515867E-2</v>
      </c>
      <c r="Z60" s="10">
        <f>(R60-'Combined Waste'!K59)/'Combined Waste'!K59</f>
        <v>0.10000000000000023</v>
      </c>
      <c r="AA60" s="10">
        <f>(S60-'Combined Consumption'!B59)/'Combined Consumption'!B59</f>
        <v>-1.3321889803056923E-2</v>
      </c>
      <c r="AB60" s="10">
        <f>(T60-'Combined Consumption'!G59)/'Combined Consumption'!G59</f>
        <v>-0.43948075706874412</v>
      </c>
      <c r="AC60" s="10">
        <f>(U60-'Combined Consumption'!H59)/'Combined Consumption'!H59</f>
        <v>-3.5729872453515832E-2</v>
      </c>
      <c r="AD60" s="10">
        <f>(V60-'Combined Consumption'!M59)/'Combined Consumption'!M59</f>
        <v>0.1</v>
      </c>
      <c r="AE60" s="10">
        <f t="shared" si="1"/>
        <v>-1.3321889803057041E-2</v>
      </c>
      <c r="AF60" s="10">
        <f t="shared" si="2"/>
        <v>-0.43948075706874412</v>
      </c>
      <c r="AG60" s="10">
        <f t="shared" si="3"/>
        <v>-3.5729872453515887E-2</v>
      </c>
      <c r="AH60" s="10">
        <f t="shared" si="4"/>
        <v>0.1</v>
      </c>
      <c r="AI60" s="10">
        <f>M60/'Electricity Generation'!$N59</f>
        <v>0.49730251014094262</v>
      </c>
      <c r="AJ60" s="10">
        <f>D60/'Electricity Generation'!$N59</f>
        <v>8.563704196736556E-3</v>
      </c>
      <c r="AK60" s="10">
        <f>F60/'Electricity Generation'!$N59</f>
        <v>0.18120836500007936</v>
      </c>
      <c r="AL60" s="10">
        <f>H60/'Electricity Generation'!$N59</f>
        <v>0.22157713100521104</v>
      </c>
      <c r="AM60" s="10">
        <f t="shared" si="5"/>
        <v>9.1348289657030346E-2</v>
      </c>
    </row>
    <row r="61" spans="1:39" x14ac:dyDescent="0.25">
      <c r="A61" s="6">
        <v>2007</v>
      </c>
      <c r="B61" s="6">
        <f>IF('Electricity Generation'!B60-I61/3&lt;=0, 0,'Electricity Generation'!B60-I61/3)</f>
        <v>1971509471900</v>
      </c>
      <c r="C61" s="10">
        <f>1-B61/'Electricity Generation'!B60</f>
        <v>1.3451238799724763E-2</v>
      </c>
      <c r="D61" s="6">
        <f>IF('Electricity Generation'!C60-I61/3&lt;=0, 0, 'Electricity Generation'!C60-I61/3)</f>
        <v>34425489900</v>
      </c>
      <c r="E61" s="10">
        <f>1-D61/'Electricity Generation'!C60</f>
        <v>0.43846747435398781</v>
      </c>
      <c r="F61" s="6">
        <f>IF('Electricity Generation'!D60-I61/3&lt;=0, 0, 'Electricity Generation'!D60-I61/3)</f>
        <v>787871078900</v>
      </c>
      <c r="G61" s="10">
        <f>1-F61/'Electricity Generation'!D60</f>
        <v>3.2992650852399885E-2</v>
      </c>
      <c r="H61" s="6">
        <f>'Electricity Generation'!F60*(1+$E$1)</f>
        <v>887067228300.00012</v>
      </c>
      <c r="I61" s="6">
        <f>'Electricity Generation'!F60*$E$1</f>
        <v>80642475300</v>
      </c>
      <c r="J61" s="10">
        <f>(B61+D61+F61+H61-L61)/'Electricity Generation'!N60</f>
        <v>0.91899071842044533</v>
      </c>
      <c r="K61" s="12" t="b">
        <f>(J61-'Analysis-Data'!R60)&lt;0.0001</f>
        <v>1</v>
      </c>
      <c r="L61" s="5">
        <f>SUM(IF(B61=0, ABS('Electricity Generation'!B60-I61/3), 0), IF(D61=0, ABS('Electricity Generation'!C60-I61/3), 0), IF(F61=0, ABS('Electricity Generation'!D60-I61/3), 0))</f>
        <v>0</v>
      </c>
      <c r="M61" s="6">
        <f t="shared" si="0"/>
        <v>1971509471900</v>
      </c>
      <c r="N61" s="10">
        <f>1-M61/'Electricity Generation'!B60</f>
        <v>1.3451238799724763E-2</v>
      </c>
      <c r="O61" s="6">
        <f>M61/'Analysis-Data'!J60</f>
        <v>1959244404.6957762</v>
      </c>
      <c r="P61" s="6">
        <f>D61/'Analysis-Data'!K60</f>
        <v>29742131.753366679</v>
      </c>
      <c r="Q61" s="6">
        <f>F61/'Analysis-Data'!L60</f>
        <v>359163935.60570335</v>
      </c>
      <c r="R61" s="6">
        <f>H61/'Analysis-Data'!M60</f>
        <v>2236.0800000000004</v>
      </c>
      <c r="S61" s="6">
        <f>M61/'Analysis-Data'!B60</f>
        <v>935382757.66328394</v>
      </c>
      <c r="T61" s="6">
        <f>D61/'Analysis-Data'!C60</f>
        <v>9962071.4726966638</v>
      </c>
      <c r="U61" s="6">
        <f>F61/'Analysis-Data'!D60</f>
        <v>158776603.54841241</v>
      </c>
      <c r="V61" s="6">
        <f>H61/'Analysis-Data'!E60</f>
        <v>19251.582350000004</v>
      </c>
      <c r="W61" s="10">
        <f>(O61-'Combined Waste'!B60)/'Combined Waste'!B60</f>
        <v>-1.3451238799724756E-2</v>
      </c>
      <c r="X61" s="10">
        <f>(P61-'Combined Waste'!G60)/'Combined Waste'!G60</f>
        <v>-0.43846747435398786</v>
      </c>
      <c r="Y61" s="10">
        <f>(Q61-'Combined Waste'!C60)/'Combined Waste'!C60</f>
        <v>-3.2992650852399844E-2</v>
      </c>
      <c r="Z61" s="10">
        <f>(R61-'Combined Waste'!K60)/'Combined Waste'!K60</f>
        <v>0.10000000000000021</v>
      </c>
      <c r="AA61" s="10">
        <f>(S61-'Combined Consumption'!B60)/'Combined Consumption'!B60</f>
        <v>-1.3451238799724799E-2</v>
      </c>
      <c r="AB61" s="10">
        <f>(T61-'Combined Consumption'!G60)/'Combined Consumption'!G60</f>
        <v>-0.43846747435398786</v>
      </c>
      <c r="AC61" s="10">
        <f>(U61-'Combined Consumption'!H60)/'Combined Consumption'!H60</f>
        <v>-3.2992650852399996E-2</v>
      </c>
      <c r="AD61" s="10">
        <f>(V61-'Combined Consumption'!M60)/'Combined Consumption'!M60</f>
        <v>0.10000000000000023</v>
      </c>
      <c r="AE61" s="10">
        <f t="shared" si="1"/>
        <v>-1.3451238799724763E-2</v>
      </c>
      <c r="AF61" s="10">
        <f t="shared" si="2"/>
        <v>-0.43846747435398781</v>
      </c>
      <c r="AG61" s="10">
        <f t="shared" si="3"/>
        <v>-3.2992650852399885E-2</v>
      </c>
      <c r="AH61" s="10">
        <f t="shared" si="4"/>
        <v>0.1</v>
      </c>
      <c r="AI61" s="10">
        <f>M61/'Electricity Generation'!$N60</f>
        <v>0.49221985478633817</v>
      </c>
      <c r="AJ61" s="10">
        <f>D61/'Electricity Generation'!$N60</f>
        <v>8.5948913160413358E-3</v>
      </c>
      <c r="AK61" s="10">
        <f>F61/'Electricity Generation'!$N60</f>
        <v>0.19670500881376646</v>
      </c>
      <c r="AL61" s="10">
        <f>H61/'Electricity Generation'!$N60</f>
        <v>0.22147096350429943</v>
      </c>
      <c r="AM61" s="10">
        <f t="shared" si="5"/>
        <v>8.100928157955456E-2</v>
      </c>
    </row>
    <row r="62" spans="1:39" x14ac:dyDescent="0.25">
      <c r="A62" s="6">
        <v>2008</v>
      </c>
      <c r="B62" s="6">
        <f>IF('Electricity Generation'!B61-I62/3&lt;=0, 0,'Electricity Generation'!B61-I62/3)</f>
        <v>1941963967500</v>
      </c>
      <c r="C62" s="10">
        <f>1-B62/'Electricity Generation'!B61</f>
        <v>1.3649482692574932E-2</v>
      </c>
      <c r="D62" s="6">
        <f>IF('Electricity Generation'!C61-I62/3&lt;=0, 0, 'Electricity Generation'!C61-I62/3)</f>
        <v>16007605500</v>
      </c>
      <c r="E62" s="10">
        <f>1-D62/'Electricity Generation'!C61</f>
        <v>0.6266989255436296</v>
      </c>
      <c r="F62" s="6">
        <f>IF('Electricity Generation'!D61-I62/3&lt;=0, 0, 'Electricity Generation'!D61-I62/3)</f>
        <v>775497896500</v>
      </c>
      <c r="G62" s="10">
        <f>1-F62/'Electricity Generation'!D61</f>
        <v>3.3492732645139967E-2</v>
      </c>
      <c r="H62" s="6">
        <f>'Electricity Generation'!F61*(1+$E$1)</f>
        <v>886829278500.00012</v>
      </c>
      <c r="I62" s="6">
        <f>'Electricity Generation'!F61*$E$1</f>
        <v>80620843500</v>
      </c>
      <c r="J62" s="10">
        <f>(B62+D62+F62+H62-L62)/'Electricity Generation'!N61</f>
        <v>0.91091617930348734</v>
      </c>
      <c r="K62" s="12" t="b">
        <f>(J62-'Analysis-Data'!R61)&lt;0.0001</f>
        <v>1</v>
      </c>
      <c r="L62" s="5">
        <f>SUM(IF(B62=0, ABS('Electricity Generation'!B61-I62/3), 0), IF(D62=0, ABS('Electricity Generation'!C61-I62/3), 0), IF(F62=0, ABS('Electricity Generation'!D61-I62/3), 0))</f>
        <v>0</v>
      </c>
      <c r="M62" s="6">
        <f t="shared" si="0"/>
        <v>1941963967500</v>
      </c>
      <c r="N62" s="10">
        <f>1-M62/'Electricity Generation'!B61</f>
        <v>1.3649482692574932E-2</v>
      </c>
      <c r="O62" s="6">
        <f>M62/'Analysis-Data'!J61</f>
        <v>1931843437.1364248</v>
      </c>
      <c r="P62" s="6">
        <f>D62/'Analysis-Data'!K61</f>
        <v>14330281.646231147</v>
      </c>
      <c r="Q62" s="6">
        <f>F62/'Analysis-Data'!L61</f>
        <v>349943286.29117411</v>
      </c>
      <c r="R62" s="6">
        <f>H62/'Analysis-Data'!M61</f>
        <v>2571.8000000000002</v>
      </c>
      <c r="S62" s="6">
        <f>M62/'Analysis-Data'!B61</f>
        <v>931113246.9182235</v>
      </c>
      <c r="T62" s="6">
        <f>D62/'Analysis-Data'!C61</f>
        <v>4815185.4847280346</v>
      </c>
      <c r="U62" s="6">
        <f>F62/'Analysis-Data'!D61</f>
        <v>154680882.35943681</v>
      </c>
      <c r="V62" s="6">
        <f>H62/'Analysis-Data'!E61</f>
        <v>21705.630210000007</v>
      </c>
      <c r="W62" s="10">
        <f>(O62-'Combined Waste'!B61)/'Combined Waste'!B61</f>
        <v>-1.3649482692574875E-2</v>
      </c>
      <c r="X62" s="10">
        <f>(P62-'Combined Waste'!G61)/'Combined Waste'!G61</f>
        <v>-0.6266989255436296</v>
      </c>
      <c r="Y62" s="10">
        <f>(Q62-'Combined Waste'!C61)/'Combined Waste'!C61</f>
        <v>-3.3492732645140126E-2</v>
      </c>
      <c r="Z62" s="10">
        <f>(R62-'Combined Waste'!K61)/'Combined Waste'!K61</f>
        <v>0.10000000000000007</v>
      </c>
      <c r="AA62" s="10">
        <f>(S62-'Combined Consumption'!B61)/'Combined Consumption'!B61</f>
        <v>-1.3649482692574811E-2</v>
      </c>
      <c r="AB62" s="10">
        <f>(T62-'Combined Consumption'!G61)/'Combined Consumption'!G61</f>
        <v>-0.6266989255436296</v>
      </c>
      <c r="AC62" s="10">
        <f>(U62-'Combined Consumption'!H61)/'Combined Consumption'!H61</f>
        <v>-3.3492732645140036E-2</v>
      </c>
      <c r="AD62" s="10">
        <f>(V62-'Combined Consumption'!M61)/'Combined Consumption'!M61</f>
        <v>0.1000000000000003</v>
      </c>
      <c r="AE62" s="10">
        <f t="shared" si="1"/>
        <v>-1.3649482692574932E-2</v>
      </c>
      <c r="AF62" s="10">
        <f t="shared" si="2"/>
        <v>-0.6266989255436296</v>
      </c>
      <c r="AG62" s="10">
        <f t="shared" si="3"/>
        <v>-3.3492732645139967E-2</v>
      </c>
      <c r="AH62" s="10">
        <f t="shared" si="4"/>
        <v>0.1</v>
      </c>
      <c r="AI62" s="10">
        <f>M62/'Electricity Generation'!$N61</f>
        <v>0.48862442598069855</v>
      </c>
      <c r="AJ62" s="10">
        <f>D62/'Electricity Generation'!$N61</f>
        <v>4.0277302667115385E-3</v>
      </c>
      <c r="AK62" s="10">
        <f>F62/'Electricity Generation'!$N61</f>
        <v>0.19512577002876427</v>
      </c>
      <c r="AL62" s="10">
        <f>H62/'Electricity Generation'!$N61</f>
        <v>0.22313825302731299</v>
      </c>
      <c r="AM62" s="10">
        <f t="shared" si="5"/>
        <v>8.908382069651255E-2</v>
      </c>
    </row>
    <row r="63" spans="1:39" x14ac:dyDescent="0.25">
      <c r="A63" s="6">
        <v>2009</v>
      </c>
      <c r="B63" s="6">
        <f>IF('Electricity Generation'!B62-I63/3&lt;=0, 0,'Electricity Generation'!B62-I63/3)</f>
        <v>1714494538833.3333</v>
      </c>
      <c r="C63" s="10">
        <f>1-B63/'Electricity Generation'!B62</f>
        <v>1.5293856771934178E-2</v>
      </c>
      <c r="D63" s="6">
        <f>IF('Electricity Generation'!C62-I63/3&lt;=0, 0, 'Electricity Generation'!C62-I63/3)</f>
        <v>9182538833.3333321</v>
      </c>
      <c r="E63" s="10">
        <f>1-D63/'Electricity Generation'!C62</f>
        <v>0.74358346812655229</v>
      </c>
      <c r="F63" s="6">
        <f>IF('Electricity Generation'!D62-I63/3&lt;=0, 0, 'Electricity Generation'!D62-I63/3)</f>
        <v>814377164833.33337</v>
      </c>
      <c r="G63" s="10">
        <f>1-F63/'Electricity Generation'!D62</f>
        <v>3.1662672105715273E-2</v>
      </c>
      <c r="H63" s="6">
        <f>'Electricity Generation'!F62*(1+$E$1)</f>
        <v>878740043500.00012</v>
      </c>
      <c r="I63" s="6">
        <f>'Electricity Generation'!F62*$E$1</f>
        <v>79885458500</v>
      </c>
      <c r="J63" s="10">
        <f>(B63+D63+F63+H63-L63)/'Electricity Generation'!N62</f>
        <v>0.89683469913282232</v>
      </c>
      <c r="K63" s="12" t="b">
        <f>(J63-'Analysis-Data'!R62)&lt;0.0001</f>
        <v>1</v>
      </c>
      <c r="L63" s="5">
        <f>SUM(IF(B63=0, ABS('Electricity Generation'!B62-I63/3), 0), IF(D63=0, ABS('Electricity Generation'!C62-I63/3), 0), IF(F63=0, ABS('Electricity Generation'!D62-I63/3), 0))</f>
        <v>0</v>
      </c>
      <c r="M63" s="6">
        <f t="shared" si="0"/>
        <v>1714494538833.3333</v>
      </c>
      <c r="N63" s="10">
        <f>1-M63/'Electricity Generation'!B62</f>
        <v>1.5293856771934178E-2</v>
      </c>
      <c r="O63" s="6">
        <f>M63/'Analysis-Data'!J62</f>
        <v>1713541318.669035</v>
      </c>
      <c r="P63" s="6">
        <f>D63/'Analysis-Data'!K62</f>
        <v>8259945.7412393708</v>
      </c>
      <c r="Q63" s="6">
        <f>F63/'Analysis-Data'!L62</f>
        <v>360787963.31349206</v>
      </c>
      <c r="R63" s="6">
        <f>H63/'Analysis-Data'!M62</f>
        <v>2628.4500000000007</v>
      </c>
      <c r="S63" s="6">
        <f>M63/'Analysis-Data'!B62</f>
        <v>834018615.69007671</v>
      </c>
      <c r="T63" s="6">
        <f>D63/'Analysis-Data'!C62</f>
        <v>2775332.5764512718</v>
      </c>
      <c r="U63" s="6">
        <f>F63/'Analysis-Data'!D62</f>
        <v>159718325.78604704</v>
      </c>
      <c r="V63" s="6">
        <f>H63/'Analysis-Data'!E62</f>
        <v>20901.717980000005</v>
      </c>
      <c r="W63" s="10">
        <f>(O63-'Combined Waste'!B62)/'Combined Waste'!B62</f>
        <v>-1.5293856771934133E-2</v>
      </c>
      <c r="X63" s="10">
        <f>(P63-'Combined Waste'!G62)/'Combined Waste'!G62</f>
        <v>-0.7435834681265524</v>
      </c>
      <c r="Y63" s="10">
        <f>(Q63-'Combined Waste'!C62)/'Combined Waste'!C62</f>
        <v>-3.1662672105715314E-2</v>
      </c>
      <c r="Z63" s="10">
        <f>(R63-'Combined Waste'!K62)/'Combined Waste'!K62</f>
        <v>0.10000000000000031</v>
      </c>
      <c r="AA63" s="10">
        <f>(S63-'Combined Consumption'!B62)/'Combined Consumption'!B62</f>
        <v>-1.5293856771934211E-2</v>
      </c>
      <c r="AB63" s="10">
        <f>(T63-'Combined Consumption'!G62)/'Combined Consumption'!G62</f>
        <v>-0.74358346812655229</v>
      </c>
      <c r="AC63" s="10">
        <f>(U63-'Combined Consumption'!H62)/'Combined Consumption'!H62</f>
        <v>-3.1662672105715287E-2</v>
      </c>
      <c r="AD63" s="10">
        <f>(V63-'Combined Consumption'!M62)/'Combined Consumption'!M62</f>
        <v>0.10000000000000028</v>
      </c>
      <c r="AE63" s="10">
        <f t="shared" si="1"/>
        <v>-1.5293856771934178E-2</v>
      </c>
      <c r="AF63" s="10">
        <f t="shared" si="2"/>
        <v>-0.74358346812655229</v>
      </c>
      <c r="AG63" s="10">
        <f t="shared" si="3"/>
        <v>-3.1662672105715273E-2</v>
      </c>
      <c r="AH63" s="10">
        <f t="shared" si="4"/>
        <v>0.1</v>
      </c>
      <c r="AI63" s="10">
        <f>M63/'Electricity Generation'!$N62</f>
        <v>0.450017784272149</v>
      </c>
      <c r="AJ63" s="10">
        <f>D63/'Electricity Generation'!$N62</f>
        <v>2.4102181057873485E-3</v>
      </c>
      <c r="AK63" s="10">
        <f>F63/'Electricity Generation'!$N62</f>
        <v>0.21375641565444348</v>
      </c>
      <c r="AL63" s="10">
        <f>H63/'Electricity Generation'!$N62</f>
        <v>0.23065028110044253</v>
      </c>
      <c r="AM63" s="10">
        <f t="shared" si="5"/>
        <v>0.10316530086717768</v>
      </c>
    </row>
    <row r="64" spans="1:39" x14ac:dyDescent="0.25">
      <c r="A64" s="6">
        <v>2010</v>
      </c>
      <c r="B64" s="6">
        <f>IF('Electricity Generation'!B63-I64/3&lt;=0, 0,'Electricity Generation'!B63-I64/3)</f>
        <v>1800838601633.3333</v>
      </c>
      <c r="C64" s="10">
        <f>1-B64/'Electricity Generation'!B63</f>
        <v>1.4717071080720623E-2</v>
      </c>
      <c r="D64" s="6">
        <f>IF('Electricity Generation'!C63-I64/3&lt;=0, 0, 'Electricity Generation'!C63-I64/3)</f>
        <v>7779781633.3333321</v>
      </c>
      <c r="E64" s="10">
        <f>1-D64/'Electricity Generation'!C63</f>
        <v>0.77566125532777419</v>
      </c>
      <c r="F64" s="6">
        <f>IF('Electricity Generation'!D63-I64/3&lt;=0, 0, 'Electricity Generation'!D63-I64/3)</f>
        <v>874490472633.33337</v>
      </c>
      <c r="G64" s="10">
        <f>1-F64/'Electricity Generation'!D63</f>
        <v>2.9841645452232224E-2</v>
      </c>
      <c r="H64" s="6">
        <f>'Electricity Generation'!F63*(1+$E$1)</f>
        <v>887665131100.00012</v>
      </c>
      <c r="I64" s="6">
        <f>'Electricity Generation'!F63*$E$1</f>
        <v>80696830100</v>
      </c>
      <c r="J64" s="10">
        <f>(B64+D64+F64+H64-L64)/'Electricity Generation'!N63</f>
        <v>0.89889903771734081</v>
      </c>
      <c r="K64" s="12" t="b">
        <f>(J64-'Analysis-Data'!R63)&lt;0.0001</f>
        <v>1</v>
      </c>
      <c r="L64" s="5">
        <f>SUM(IF(B64=0, ABS('Electricity Generation'!B63-I64/3), 0), IF(D64=0, ABS('Electricity Generation'!C63-I64/3), 0), IF(F64=0, ABS('Electricity Generation'!D63-I64/3), 0))</f>
        <v>0</v>
      </c>
      <c r="M64" s="6">
        <f t="shared" si="0"/>
        <v>1800838601633.3333</v>
      </c>
      <c r="N64" s="10">
        <f>1-M64/'Electricity Generation'!B63</f>
        <v>1.4717071080720623E-2</v>
      </c>
      <c r="O64" s="6">
        <f>M64/'Analysis-Data'!J63</f>
        <v>1800667610.7074339</v>
      </c>
      <c r="P64" s="6">
        <f>D64/'Analysis-Data'!K63</f>
        <v>7050966.7450480545</v>
      </c>
      <c r="Q64" s="6">
        <f>F64/'Analysis-Data'!L63</f>
        <v>387741249.24539727</v>
      </c>
      <c r="R64" s="6">
        <f>H64/'Analysis-Data'!M63</f>
        <v>2265.3400000000006</v>
      </c>
      <c r="S64" s="6">
        <f>M64/'Analysis-Data'!B63</f>
        <v>871534675.65516305</v>
      </c>
      <c r="T64" s="6">
        <f>D64/'Analysis-Data'!C63</f>
        <v>2365210.5229851138</v>
      </c>
      <c r="U64" s="6">
        <f>F64/'Analysis-Data'!D63</f>
        <v>172001718.58035836</v>
      </c>
      <c r="V64" s="6">
        <f>H64/'Analysis-Data'!E63</f>
        <v>18743.848310000005</v>
      </c>
      <c r="W64" s="10">
        <f>(O64-'Combined Waste'!B63)/'Combined Waste'!B63</f>
        <v>-1.4717071080720599E-2</v>
      </c>
      <c r="X64" s="10">
        <f>(P64-'Combined Waste'!G63)/'Combined Waste'!G63</f>
        <v>-0.7756612553277743</v>
      </c>
      <c r="Y64" s="10">
        <f>(Q64-'Combined Waste'!C63)/'Combined Waste'!C63</f>
        <v>-2.9841645452232179E-2</v>
      </c>
      <c r="Z64" s="10">
        <f>(R64-'Combined Waste'!K63)/'Combined Waste'!K63</f>
        <v>0.10000000000000024</v>
      </c>
      <c r="AA64" s="10">
        <f>(S64-'Combined Consumption'!B63)/'Combined Consumption'!B63</f>
        <v>-1.4717071080720429E-2</v>
      </c>
      <c r="AB64" s="10">
        <f>(T64-'Combined Consumption'!G63)/'Combined Consumption'!G63</f>
        <v>-0.7756612553277743</v>
      </c>
      <c r="AC64" s="10">
        <f>(U64-'Combined Consumption'!H63)/'Combined Consumption'!H63</f>
        <v>-2.9841645452232113E-2</v>
      </c>
      <c r="AD64" s="10">
        <f>(V64-'Combined Consumption'!M63)/'Combined Consumption'!M63</f>
        <v>0.10000000000000014</v>
      </c>
      <c r="AE64" s="10">
        <f t="shared" si="1"/>
        <v>-1.4717071080720623E-2</v>
      </c>
      <c r="AF64" s="10">
        <f t="shared" si="2"/>
        <v>-0.77566125532777419</v>
      </c>
      <c r="AG64" s="10">
        <f t="shared" si="3"/>
        <v>-2.9841645452232224E-2</v>
      </c>
      <c r="AH64" s="10">
        <f t="shared" si="4"/>
        <v>0.1</v>
      </c>
      <c r="AI64" s="10">
        <f>M64/'Electricity Generation'!$N63</f>
        <v>0.4533392737781376</v>
      </c>
      <c r="AJ64" s="10">
        <f>D64/'Electricity Generation'!$N63</f>
        <v>1.9584656573937271E-3</v>
      </c>
      <c r="AK64" s="10">
        <f>F64/'Electricity Generation'!$N63</f>
        <v>0.22014236891075625</v>
      </c>
      <c r="AL64" s="10">
        <f>H64/'Electricity Generation'!$N63</f>
        <v>0.22345892937105327</v>
      </c>
      <c r="AM64" s="10">
        <f t="shared" si="5"/>
        <v>0.10110096228265919</v>
      </c>
    </row>
    <row r="65" spans="1:39" x14ac:dyDescent="0.25">
      <c r="A65" s="6">
        <v>2011</v>
      </c>
      <c r="B65" s="6">
        <f>IF('Electricity Generation'!B64-I65/3&lt;=0, 0,'Electricity Generation'!B64-I65/3)</f>
        <v>1691550586433.3333</v>
      </c>
      <c r="C65" s="10">
        <f>1-B65/'Electricity Generation'!B64</f>
        <v>1.5332841068419478E-2</v>
      </c>
      <c r="D65" s="6">
        <f>IF('Electricity Generation'!C64-I65/3&lt;=0, 0, 'Electricity Generation'!C64-I65/3)</f>
        <v>1862014433.3333321</v>
      </c>
      <c r="E65" s="10">
        <f>1-D65/'Electricity Generation'!C64</f>
        <v>0.93397617652926823</v>
      </c>
      <c r="F65" s="6">
        <f>IF('Electricity Generation'!D64-I65/3&lt;=0, 0, 'Electricity Generation'!D64-I65/3)</f>
        <v>899950230433.33337</v>
      </c>
      <c r="G65" s="10">
        <f>1-F65/'Electricity Generation'!D64</f>
        <v>2.8436164564735411E-2</v>
      </c>
      <c r="H65" s="6">
        <f>'Electricity Generation'!F64*(1+$E$1)</f>
        <v>869224803700.00012</v>
      </c>
      <c r="I65" s="6">
        <f>'Electricity Generation'!F64*$E$1</f>
        <v>79020436700</v>
      </c>
      <c r="J65" s="10">
        <f>(B65+D65+F65+H65-L65)/'Electricity Generation'!N64</f>
        <v>0.87700717537256356</v>
      </c>
      <c r="K65" s="12" t="b">
        <f>(J65-'Analysis-Data'!R64)&lt;0.0001</f>
        <v>1</v>
      </c>
      <c r="L65" s="5">
        <f>SUM(IF(B65=0, ABS('Electricity Generation'!B64-I65/3), 0), IF(D65=0, ABS('Electricity Generation'!C64-I65/3), 0), IF(F65=0, ABS('Electricity Generation'!D64-I65/3), 0))</f>
        <v>0</v>
      </c>
      <c r="M65" s="6">
        <f t="shared" si="0"/>
        <v>1691550586433.3333</v>
      </c>
      <c r="N65" s="10">
        <f>1-M65/'Electricity Generation'!B64</f>
        <v>1.5332841068419478E-2</v>
      </c>
      <c r="O65" s="6">
        <f>M65/'Analysis-Data'!J64</f>
        <v>1696246728.0050766</v>
      </c>
      <c r="P65" s="6">
        <f>D65/'Analysis-Data'!K64</f>
        <v>1705593.4317194135</v>
      </c>
      <c r="Q65" s="6">
        <f>F65/'Analysis-Data'!L64</f>
        <v>397823329.00417149</v>
      </c>
      <c r="R65" s="6">
        <f>H65/'Analysis-Data'!M64</f>
        <v>2540.7800000000007</v>
      </c>
      <c r="S65" s="6">
        <f>M65/'Analysis-Data'!B64</f>
        <v>832964703.47454691</v>
      </c>
      <c r="T65" s="6">
        <f>D65/'Analysis-Data'!C64</f>
        <v>568923.30253883649</v>
      </c>
      <c r="U65" s="6">
        <f>F65/'Analysis-Data'!D64</f>
        <v>176603793.24818975</v>
      </c>
      <c r="V65" s="6">
        <f>H65/'Analysis-Data'!E64</f>
        <v>21536.38553</v>
      </c>
      <c r="W65" s="10">
        <f>(O65-'Combined Waste'!B64)/'Combined Waste'!B64</f>
        <v>-1.5332841068419393E-2</v>
      </c>
      <c r="X65" s="10">
        <f>(P65-'Combined Waste'!G64)/'Combined Waste'!G64</f>
        <v>-0.93397617652926823</v>
      </c>
      <c r="Y65" s="10">
        <f>(Q65-'Combined Waste'!C64)/'Combined Waste'!C64</f>
        <v>-2.8436164564735397E-2</v>
      </c>
      <c r="Z65" s="10">
        <f>(R65-'Combined Waste'!K64)/'Combined Waste'!K64</f>
        <v>0.1000000000000002</v>
      </c>
      <c r="AA65" s="10">
        <f>(S65-'Combined Consumption'!B64)/'Combined Consumption'!B64</f>
        <v>-1.5332841068419437E-2</v>
      </c>
      <c r="AB65" s="10">
        <f>(T65-'Combined Consumption'!G64)/'Combined Consumption'!G64</f>
        <v>-0.93397617652926823</v>
      </c>
      <c r="AC65" s="10">
        <f>(U65-'Combined Consumption'!H64)/'Combined Consumption'!H64</f>
        <v>-2.8436164564735397E-2</v>
      </c>
      <c r="AD65" s="10">
        <f>(V65-'Combined Consumption'!M64)/'Combined Consumption'!M64</f>
        <v>0.10000000000000003</v>
      </c>
      <c r="AE65" s="10">
        <f t="shared" si="1"/>
        <v>-1.5332841068419478E-2</v>
      </c>
      <c r="AF65" s="10">
        <f t="shared" si="2"/>
        <v>-0.93397617652926823</v>
      </c>
      <c r="AG65" s="10">
        <f t="shared" si="3"/>
        <v>-2.8436164564735411E-2</v>
      </c>
      <c r="AH65" s="10">
        <f t="shared" si="4"/>
        <v>0.1</v>
      </c>
      <c r="AI65" s="10">
        <f>M65/'Electricity Generation'!$N64</f>
        <v>0.4284373879269921</v>
      </c>
      <c r="AJ65" s="10">
        <f>D65/'Electricity Generation'!$N64</f>
        <v>4.7161261773540937E-4</v>
      </c>
      <c r="AK65" s="10">
        <f>F65/'Electricity Generation'!$N64</f>
        <v>0.22794016867337002</v>
      </c>
      <c r="AL65" s="10">
        <f>H65/'Electricity Generation'!$N64</f>
        <v>0.2201580061544661</v>
      </c>
      <c r="AM65" s="10">
        <f t="shared" si="5"/>
        <v>0.12299282462743633</v>
      </c>
    </row>
    <row r="66" spans="1:39" x14ac:dyDescent="0.25">
      <c r="A66" s="6">
        <v>2012</v>
      </c>
      <c r="B66" s="6">
        <f>IF('Electricity Generation'!B65-I66/3&lt;=0, 0,'Electricity Generation'!B65-I66/3)</f>
        <v>1474912480033.3333</v>
      </c>
      <c r="C66" s="10">
        <f>1-B66/'Electricity Generation'!B65</f>
        <v>1.708990557819734E-2</v>
      </c>
      <c r="D66" s="6">
        <f>IF('Electricity Generation'!C65-I66/3&lt;=0, 0, 'Electricity Generation'!C65-I66/3)</f>
        <v>0</v>
      </c>
      <c r="E66" s="10">
        <f>1-D66/'Electricity Generation'!C65</f>
        <v>1</v>
      </c>
      <c r="F66" s="6">
        <f>IF('Electricity Generation'!D65-I66/3&lt;=0, 0, 'Electricity Generation'!D65-I66/3)</f>
        <v>1107146707033.3333</v>
      </c>
      <c r="G66" s="10">
        <f>1-F66/'Electricity Generation'!D65</f>
        <v>2.2638221093151834E-2</v>
      </c>
      <c r="H66" s="6">
        <f>'Electricity Generation'!F65*(1+$E$1)</f>
        <v>846264373900.00012</v>
      </c>
      <c r="I66" s="6">
        <f>'Electricity Generation'!F65*$E$1</f>
        <v>76933124900</v>
      </c>
      <c r="J66" s="10">
        <f>(B66+D66+F66+H66-L66)/'Electricity Generation'!N65</f>
        <v>0.87980361404810314</v>
      </c>
      <c r="K66" s="12" t="b">
        <f>(J66-'Analysis-Data'!R65)&lt;0.0001</f>
        <v>1</v>
      </c>
      <c r="L66" s="5">
        <f>SUM(IF(B66=0, ABS('Electricity Generation'!B65-I66/3), 0), IF(D66=0, ABS('Electricity Generation'!C65-I66/3), 0), IF(F66=0, ABS('Electricity Generation'!D65-I66/3), 0))</f>
        <v>5572617966.6666679</v>
      </c>
      <c r="M66" s="6">
        <f t="shared" si="0"/>
        <v>1469339862066.6665</v>
      </c>
      <c r="N66" s="10">
        <f>1-M66/'Electricity Generation'!B65</f>
        <v>2.0803605561039218E-2</v>
      </c>
      <c r="O66" s="6">
        <f>M66/'Analysis-Data'!J65</f>
        <v>1480322670.8101711</v>
      </c>
      <c r="P66" s="6">
        <f>D66/'Analysis-Data'!K65</f>
        <v>0</v>
      </c>
      <c r="Q66" s="6">
        <f>F66/'Analysis-Data'!L65</f>
        <v>481571559.87365568</v>
      </c>
      <c r="R66" s="6">
        <f>H66/'Analysis-Data'!M65</f>
        <v>2640.5500000000006</v>
      </c>
      <c r="S66" s="6">
        <f>M66/'Analysis-Data'!B65</f>
        <v>731570661.63895142</v>
      </c>
      <c r="T66" s="6">
        <f>D66/'Analysis-Data'!C65</f>
        <v>0</v>
      </c>
      <c r="U66" s="6">
        <f>F66/'Analysis-Data'!D65</f>
        <v>213708980.48956943</v>
      </c>
      <c r="V66" s="6">
        <f>H66/'Analysis-Data'!E65</f>
        <v>20944.029150000002</v>
      </c>
      <c r="W66" s="10">
        <f>(O66-'Combined Waste'!B65)/'Combined Waste'!B65</f>
        <v>-2.0803605561039173E-2</v>
      </c>
      <c r="X66" s="10">
        <f>(P66-'Combined Waste'!G65)/'Combined Waste'!G65</f>
        <v>-1</v>
      </c>
      <c r="Y66" s="10">
        <f>(Q66-'Combined Waste'!C65)/'Combined Waste'!C65</f>
        <v>-2.263822109315182E-2</v>
      </c>
      <c r="Z66" s="10">
        <f>(R66-'Combined Waste'!K65)/'Combined Waste'!K65</f>
        <v>0.10000000000000027</v>
      </c>
      <c r="AA66" s="10">
        <f>(S66-'Combined Consumption'!B65)/'Combined Consumption'!B65</f>
        <v>-2.0803605561039128E-2</v>
      </c>
      <c r="AB66" s="10">
        <f>(T66-'Combined Consumption'!G65)/'Combined Consumption'!G65</f>
        <v>-1</v>
      </c>
      <c r="AC66" s="10">
        <f>(U66-'Combined Consumption'!H65)/'Combined Consumption'!H65</f>
        <v>-2.2638221093151892E-2</v>
      </c>
      <c r="AD66" s="10">
        <f>(V66-'Combined Consumption'!M65)/'Combined Consumption'!M65</f>
        <v>0.10000000000000012</v>
      </c>
      <c r="AE66" s="10">
        <f t="shared" si="1"/>
        <v>-2.0803605561039218E-2</v>
      </c>
      <c r="AF66" s="10">
        <f t="shared" si="2"/>
        <v>-1</v>
      </c>
      <c r="AG66" s="10">
        <f t="shared" si="3"/>
        <v>-2.2638221093151834E-2</v>
      </c>
      <c r="AH66" s="10">
        <f t="shared" si="4"/>
        <v>0.1</v>
      </c>
      <c r="AI66" s="10">
        <f>M66/'Electricity Generation'!$N65</f>
        <v>0.37768758008963743</v>
      </c>
      <c r="AJ66" s="10">
        <f>D66/'Electricity Generation'!$N65</f>
        <v>0</v>
      </c>
      <c r="AK66" s="10">
        <f>F66/'Electricity Generation'!$N65</f>
        <v>0.28458736564560583</v>
      </c>
      <c r="AL66" s="10">
        <f>H66/'Electricity Generation'!$N65</f>
        <v>0.21752866831285989</v>
      </c>
      <c r="AM66" s="10">
        <f t="shared" si="5"/>
        <v>0.12019638595189686</v>
      </c>
    </row>
    <row r="67" spans="1:39" x14ac:dyDescent="0.25">
      <c r="A67" s="6">
        <v>2013</v>
      </c>
      <c r="B67" s="6">
        <f>IF('Electricity Generation'!B66-I67/3&lt;=0, 0,'Electricity Generation'!B66-I67/3)</f>
        <v>1541421946900</v>
      </c>
      <c r="C67" s="10">
        <f>1-B67/'Electricity Generation'!B66</f>
        <v>1.6776278433909719E-2</v>
      </c>
      <c r="D67" s="6">
        <f>IF('Electricity Generation'!C66-I67/3&lt;=0, 0, 'Electricity Generation'!C66-I67/3)</f>
        <v>0</v>
      </c>
      <c r="E67" s="10">
        <f>1-D67/'Electricity Generation'!C66</f>
        <v>1</v>
      </c>
      <c r="F67" s="6">
        <f>IF('Electricity Generation'!D66-I67/3&lt;=0, 0, 'Electricity Generation'!D66-I67/3)</f>
        <v>1002648224900</v>
      </c>
      <c r="G67" s="10">
        <f>1-F67/'Electricity Generation'!D66</f>
        <v>2.5560601037267983E-2</v>
      </c>
      <c r="H67" s="6">
        <f>'Electricity Generation'!F66*(1+$E$1)</f>
        <v>867918120300.00012</v>
      </c>
      <c r="I67" s="6">
        <f>'Electricity Generation'!F66*$E$1</f>
        <v>78901647300</v>
      </c>
      <c r="J67" s="10">
        <f>(B67+D67+F67+H67-L67)/'Electricity Generation'!N66</f>
        <v>0.87357738003090679</v>
      </c>
      <c r="K67" s="12" t="b">
        <f>(J67-'Analysis-Data'!R66)&lt;0.0001</f>
        <v>1</v>
      </c>
      <c r="L67" s="5">
        <f>SUM(IF(B67=0, ABS('Electricity Generation'!B66-I67/3), 0), IF(D67=0, ABS('Electricity Generation'!C66-I67/3), 0), IF(F67=0, ABS('Electricity Generation'!D66-I67/3), 0))</f>
        <v>1790886100</v>
      </c>
      <c r="M67" s="6">
        <f t="shared" si="0"/>
        <v>1539631060800</v>
      </c>
      <c r="N67" s="10">
        <f>1-M67/'Electricity Generation'!B66</f>
        <v>1.7918627353804339E-2</v>
      </c>
      <c r="O67" s="6">
        <f>M67/'Analysis-Data'!J66</f>
        <v>1543147407.0830853</v>
      </c>
      <c r="P67" s="6">
        <f>D67/'Analysis-Data'!K66</f>
        <v>0</v>
      </c>
      <c r="Q67" s="6">
        <f>F67/'Analysis-Data'!L66</f>
        <v>432757307.03393996</v>
      </c>
      <c r="R67" s="6">
        <f>H67/'Analysis-Data'!M66</f>
        <v>2134.6600000000003</v>
      </c>
      <c r="S67" s="6">
        <f>M67/'Analysis-Data'!B66</f>
        <v>764383192.11968684</v>
      </c>
      <c r="T67" s="6">
        <f>D67/'Analysis-Data'!C66</f>
        <v>0</v>
      </c>
      <c r="U67" s="6">
        <f>F67/'Analysis-Data'!D66</f>
        <v>191553488.48856941</v>
      </c>
      <c r="V67" s="6">
        <f>H67/'Analysis-Data'!E66</f>
        <v>18024.558420000005</v>
      </c>
      <c r="W67" s="10">
        <f>(O67-'Combined Waste'!B66)/'Combined Waste'!B66</f>
        <v>-1.7918627353804263E-2</v>
      </c>
      <c r="X67" s="10">
        <f>(P67-'Combined Waste'!G66)/'Combined Waste'!G66</f>
        <v>-1</v>
      </c>
      <c r="Y67" s="10">
        <f>(Q67-'Combined Waste'!C66)/'Combined Waste'!C66</f>
        <v>-2.5560601037267972E-2</v>
      </c>
      <c r="Z67" s="10">
        <f>(R67-'Combined Waste'!K66)/'Combined Waste'!K66</f>
        <v>0.10000000000000021</v>
      </c>
      <c r="AA67" s="10">
        <f>(S67-'Combined Consumption'!B66)/'Combined Consumption'!B66</f>
        <v>-1.7918627353804367E-2</v>
      </c>
      <c r="AB67" s="10">
        <f>(T67-'Combined Consumption'!G66)/'Combined Consumption'!G66</f>
        <v>-1</v>
      </c>
      <c r="AC67" s="10">
        <f>(U67-'Combined Consumption'!H66)/'Combined Consumption'!H66</f>
        <v>-2.5560601037267865E-2</v>
      </c>
      <c r="AD67" s="10">
        <f>(V67-'Combined Consumption'!M66)/'Combined Consumption'!M66</f>
        <v>0.10000000000000017</v>
      </c>
      <c r="AE67" s="10">
        <f t="shared" si="1"/>
        <v>-1.7918627353804339E-2</v>
      </c>
      <c r="AF67" s="10">
        <f t="shared" si="2"/>
        <v>-1</v>
      </c>
      <c r="AG67" s="10">
        <f t="shared" si="3"/>
        <v>-2.5560601037267983E-2</v>
      </c>
      <c r="AH67" s="10">
        <f t="shared" si="4"/>
        <v>0.1</v>
      </c>
      <c r="AI67" s="10">
        <f>M67/'Electricity Generation'!$N66</f>
        <v>0.39440146952826277</v>
      </c>
      <c r="AJ67" s="10">
        <f>D67/'Electricity Generation'!$N66</f>
        <v>0</v>
      </c>
      <c r="AK67" s="10">
        <f>F67/'Electricity Generation'!$N66</f>
        <v>0.25684460608049076</v>
      </c>
      <c r="AL67" s="10">
        <f>H67/'Electricity Generation'!$N66</f>
        <v>0.22233130442215329</v>
      </c>
      <c r="AM67" s="10">
        <f t="shared" si="5"/>
        <v>0.12642261996909321</v>
      </c>
    </row>
    <row r="68" spans="1:39" x14ac:dyDescent="0.25">
      <c r="A68" s="6">
        <v>2014</v>
      </c>
      <c r="B68" s="6">
        <f>IF('Electricity Generation'!B67-I68/3&lt;=0, 0,'Electricity Generation'!B67-I68/3)</f>
        <v>1542202159600</v>
      </c>
      <c r="C68" s="10">
        <f>1-B68/'Electricity Generation'!B67</f>
        <v>1.6938190790508734E-2</v>
      </c>
      <c r="D68" s="6">
        <f>IF('Electricity Generation'!C67-I68/3&lt;=0, 0, 'Electricity Generation'!C67-I68/3)</f>
        <v>1470689600</v>
      </c>
      <c r="E68" s="10">
        <f>1-D68/'Electricity Generation'!C67</f>
        <v>0.94755570298053104</v>
      </c>
      <c r="F68" s="6">
        <f>IF('Electricity Generation'!D67-I68/3&lt;=0, 0, 'Electricity Generation'!D67-I68/3)</f>
        <v>1006626283600</v>
      </c>
      <c r="G68" s="10">
        <f>1-F68/'Electricity Generation'!D67</f>
        <v>2.5718387935341203E-2</v>
      </c>
      <c r="H68" s="6">
        <f>'Electricity Generation'!F67*(1+$E$1)</f>
        <v>876882580200.00012</v>
      </c>
      <c r="I68" s="6">
        <f>'Electricity Generation'!F67*$E$1</f>
        <v>79716598200</v>
      </c>
      <c r="J68" s="10">
        <f>(B68+D68+F68+H68-L68)/'Electricity Generation'!N67</f>
        <v>0.87051442901252984</v>
      </c>
      <c r="K68" s="12" t="b">
        <f>(J68-'Analysis-Data'!R67)&lt;0.0001</f>
        <v>1</v>
      </c>
      <c r="L68" s="5">
        <f>SUM(IF(B68=0, ABS('Electricity Generation'!B67-I68/3), 0), IF(D68=0, ABS('Electricity Generation'!C67-I68/3), 0), IF(F68=0, ABS('Electricity Generation'!D67-I68/3), 0))</f>
        <v>0</v>
      </c>
      <c r="M68" s="6">
        <f t="shared" ref="M68:M77" si="6">IF(L68&gt;0, B68-L68, B68)</f>
        <v>1542202159600</v>
      </c>
      <c r="N68" s="10">
        <f>1-M68/'Electricity Generation'!B67</f>
        <v>1.6938190790508734E-2</v>
      </c>
      <c r="O68" s="6">
        <f>M68/'Analysis-Data'!J67</f>
        <v>1541920651.0033767</v>
      </c>
      <c r="P68" s="6">
        <f>D68/'Analysis-Data'!K67</f>
        <v>1327102.936077663</v>
      </c>
      <c r="Q68" s="6">
        <f>F68/'Analysis-Data'!L67</f>
        <v>431635982.59300584</v>
      </c>
      <c r="R68" s="6">
        <f>H68/'Analysis-Data'!M67</f>
        <v>2566.3000000000002</v>
      </c>
      <c r="S68" s="6">
        <f>M68/'Analysis-Data'!B67</f>
        <v>759474405.30158246</v>
      </c>
      <c r="T68" s="6">
        <f>D68/'Analysis-Data'!C67</f>
        <v>450569.76994190033</v>
      </c>
      <c r="U68" s="6">
        <f>F68/'Analysis-Data'!D67</f>
        <v>190475531.39543262</v>
      </c>
      <c r="V68" s="6">
        <f>H68/'Analysis-Data'!E67</f>
        <v>21367.140850000003</v>
      </c>
      <c r="W68" s="10">
        <f>(O68-'Combined Waste'!B67)/'Combined Waste'!B67</f>
        <v>-1.6938190790508616E-2</v>
      </c>
      <c r="X68" s="10">
        <f>(P68-'Combined Waste'!G67)/'Combined Waste'!G67</f>
        <v>-0.94755570298053104</v>
      </c>
      <c r="Y68" s="10">
        <f>(Q68-'Combined Waste'!C67)/'Combined Waste'!C67</f>
        <v>-2.5718387935341092E-2</v>
      </c>
      <c r="Z68" s="10">
        <f>(R68-'Combined Waste'!K67)/'Combined Waste'!K67</f>
        <v>0.10000000000000007</v>
      </c>
      <c r="AA68" s="10">
        <f>(S68-'Combined Consumption'!B67)/'Combined Consumption'!B67</f>
        <v>-1.6938190790508779E-2</v>
      </c>
      <c r="AB68" s="10">
        <f>(T68-'Combined Consumption'!G67)/'Combined Consumption'!G67</f>
        <v>-0.94755570298053104</v>
      </c>
      <c r="AC68" s="10">
        <f>(U68-'Combined Consumption'!H67)/'Combined Consumption'!H67</f>
        <v>-2.5718387935341307E-2</v>
      </c>
      <c r="AD68" s="10">
        <f>(V68-'Combined Consumption'!M67)/'Combined Consumption'!M67</f>
        <v>0.10000000000000013</v>
      </c>
      <c r="AE68" s="10">
        <f t="shared" ref="AE68:AE77" si="7">-1*N68</f>
        <v>-1.6938190790508734E-2</v>
      </c>
      <c r="AF68" s="10">
        <f t="shared" ref="AF68:AF77" si="8">-1*E68</f>
        <v>-0.94755570298053104</v>
      </c>
      <c r="AG68" s="10">
        <f t="shared" ref="AG68:AG77" si="9">-1*G68</f>
        <v>-2.5718387935341203E-2</v>
      </c>
      <c r="AH68" s="10">
        <f t="shared" ref="AH68:AH77" si="10">IF(I68=0,0,$E$1)</f>
        <v>0.1</v>
      </c>
      <c r="AI68" s="10">
        <f>M68/'Electricity Generation'!$N67</f>
        <v>0.39172397170937062</v>
      </c>
      <c r="AJ68" s="10">
        <f>D68/'Electricity Generation'!$N67</f>
        <v>3.7355956719259777E-4</v>
      </c>
      <c r="AK68" s="10">
        <f>F68/'Electricity Generation'!$N67</f>
        <v>0.25568609367082573</v>
      </c>
      <c r="AL68" s="10">
        <f>H68/'Electricity Generation'!$N67</f>
        <v>0.22273080406514092</v>
      </c>
      <c r="AM68" s="10">
        <f t="shared" ref="AM68:AM77" si="11">1-SUM(AI68:AL68)</f>
        <v>0.12948557098747016</v>
      </c>
    </row>
    <row r="69" spans="1:39" x14ac:dyDescent="0.25">
      <c r="A69" s="6">
        <v>2015</v>
      </c>
      <c r="B69" s="6">
        <f>IF('Electricity Generation'!B68-I69/3&lt;=0, 0,'Electricity Generation'!B68-I69/3)</f>
        <v>1314420703100</v>
      </c>
      <c r="C69" s="10">
        <f>1-B69/'Electricity Generation'!B68</f>
        <v>1.9815606774333361E-2</v>
      </c>
      <c r="D69" s="6">
        <f>IF('Electricity Generation'!C68-I69/3&lt;=0, 0, 'Electricity Generation'!C68-I69/3)</f>
        <v>0</v>
      </c>
      <c r="E69" s="10">
        <f>1-D69/'Electricity Generation'!C68</f>
        <v>1</v>
      </c>
      <c r="F69" s="6">
        <f>IF('Electricity Generation'!D68-I69/3&lt;=0, 0, 'Electricity Generation'!D68-I69/3)</f>
        <v>1212269504100</v>
      </c>
      <c r="G69" s="10">
        <f>1-F69/'Electricity Generation'!D68</f>
        <v>2.1449542197508498E-2</v>
      </c>
      <c r="H69" s="6">
        <f>'Electricity Generation'!F68*(1+$E$1)</f>
        <v>876895664700.00012</v>
      </c>
      <c r="I69" s="6">
        <f>'Electricity Generation'!F68*$E$1</f>
        <v>79717787700</v>
      </c>
      <c r="J69" s="10">
        <f>(B69+D69+F69+H69-L69)/'Electricity Generation'!N68</f>
        <v>0.86815445935528157</v>
      </c>
      <c r="K69" s="12" t="b">
        <f>(J69-'Analysis-Data'!R68)&lt;0.0001</f>
        <v>1</v>
      </c>
      <c r="L69" s="5">
        <f>SUM(IF(B69=0, ABS('Electricity Generation'!B68-I69/3), 0), IF(D69=0, ABS('Electricity Generation'!C68-I69/3), 0), IF(F69=0, ABS('Electricity Generation'!D68-I69/3), 0))</f>
        <v>67443900</v>
      </c>
      <c r="M69" s="6">
        <f t="shared" si="6"/>
        <v>1314353259200</v>
      </c>
      <c r="N69" s="10">
        <f>1-M69/'Electricity Generation'!B68</f>
        <v>1.9865900761671162E-2</v>
      </c>
      <c r="O69" s="6">
        <f>M69/'Analysis-Data'!J68</f>
        <v>1324626731.7681205</v>
      </c>
      <c r="P69" s="6">
        <f>D69/'Analysis-Data'!K68</f>
        <v>0</v>
      </c>
      <c r="Q69" s="6">
        <f>F69/'Analysis-Data'!L68</f>
        <v>513943507.39198875</v>
      </c>
      <c r="R69" s="6">
        <f>H69/'Analysis-Data'!M68</f>
        <v>2458.7200000000003</v>
      </c>
      <c r="S69" s="6">
        <f>M69/'Analysis-Data'!B68</f>
        <v>656596904.19864035</v>
      </c>
      <c r="T69" s="6">
        <f>D69/'Analysis-Data'!C68</f>
        <v>0</v>
      </c>
      <c r="U69" s="6">
        <f>F69/'Analysis-Data'!D68</f>
        <v>225772022.74859372</v>
      </c>
      <c r="V69" s="6">
        <f>H69/'Analysis-Data'!E68</f>
        <v>20055.494580000002</v>
      </c>
      <c r="W69" s="10">
        <f>(O69-'Combined Waste'!B68)/'Combined Waste'!B68</f>
        <v>-1.9865900761671117E-2</v>
      </c>
      <c r="X69" s="10">
        <f>(P69-'Combined Waste'!G68)/'Combined Waste'!G68</f>
        <v>-1</v>
      </c>
      <c r="Y69" s="10">
        <f>(Q69-'Combined Waste'!C68)/'Combined Waste'!C68</f>
        <v>-2.1449542197508397E-2</v>
      </c>
      <c r="Z69" s="10">
        <f>(R69-'Combined Waste'!K68)/'Combined Waste'!K68</f>
        <v>0.1000000000000002</v>
      </c>
      <c r="AA69" s="10">
        <f>(S69-'Combined Consumption'!B68)/'Combined Consumption'!B68</f>
        <v>-1.986590076167126E-2</v>
      </c>
      <c r="AB69" s="10">
        <f>(T69-'Combined Consumption'!G68)/'Combined Consumption'!G68</f>
        <v>-1</v>
      </c>
      <c r="AC69" s="10">
        <f>(U69-'Combined Consumption'!H68)/'Combined Consumption'!H68</f>
        <v>-2.1449542197508571E-2</v>
      </c>
      <c r="AD69" s="10">
        <f>(V69-'Combined Consumption'!M68)/'Combined Consumption'!M68</f>
        <v>0.10000000000000003</v>
      </c>
      <c r="AE69" s="10">
        <f t="shared" si="7"/>
        <v>-1.9865900761671162E-2</v>
      </c>
      <c r="AF69" s="10">
        <f t="shared" si="8"/>
        <v>-1</v>
      </c>
      <c r="AG69" s="10">
        <f t="shared" si="9"/>
        <v>-2.1449542197508498E-2</v>
      </c>
      <c r="AH69" s="10">
        <f t="shared" si="10"/>
        <v>0.1</v>
      </c>
      <c r="AI69" s="10">
        <f>M69/'Electricity Generation'!$N68</f>
        <v>0.33525942852413088</v>
      </c>
      <c r="AJ69" s="10">
        <f>D69/'Electricity Generation'!$N68</f>
        <v>0</v>
      </c>
      <c r="AK69" s="10">
        <f>F69/'Electricity Generation'!$N68</f>
        <v>0.30922035481478838</v>
      </c>
      <c r="AL69" s="10">
        <f>H69/'Electricity Generation'!$N68</f>
        <v>0.22367467601636234</v>
      </c>
      <c r="AM69" s="10">
        <f t="shared" si="11"/>
        <v>0.13184554064471832</v>
      </c>
    </row>
    <row r="70" spans="1:39" x14ac:dyDescent="0.25">
      <c r="A70" s="6">
        <v>2016</v>
      </c>
      <c r="B70" s="6">
        <f>IF('Electricity Generation'!B69-I70/3&lt;=0, 0,'Electricity Generation'!B69-I70/3)</f>
        <v>1202806235066.6667</v>
      </c>
      <c r="C70" s="10">
        <f>1-B70/'Electricity Generation'!B69</f>
        <v>2.184051360859629E-2</v>
      </c>
      <c r="D70" s="6">
        <f>IF('Electricity Generation'!C69-I70/3&lt;=0, 0, 'Electricity Generation'!C69-I70/3)</f>
        <v>0</v>
      </c>
      <c r="E70" s="10">
        <f>1-D70/'Electricity Generation'!C69</f>
        <v>1</v>
      </c>
      <c r="F70" s="6">
        <f>IF('Electricity Generation'!D69-I70/3&lt;=0, 0, 'Electricity Generation'!D69-I70/3)</f>
        <v>1253487355066.6667</v>
      </c>
      <c r="G70" s="10">
        <f>1-F70/'Electricity Generation'!D69</f>
        <v>2.0975978884588353E-2</v>
      </c>
      <c r="H70" s="6">
        <f>'Electricity Generation'!F69*(1+$E$1)</f>
        <v>886263342800.00012</v>
      </c>
      <c r="I70" s="6">
        <f>'Electricity Generation'!F69*$E$1</f>
        <v>80569394800</v>
      </c>
      <c r="J70" s="10">
        <f>(B70+D70+F70+H70-L70)/'Electricity Generation'!N69</f>
        <v>0.85185770499466518</v>
      </c>
      <c r="K70" s="12" t="b">
        <f>(J70-'Analysis-Data'!R69)&lt;0.0001</f>
        <v>1</v>
      </c>
      <c r="L70" s="5">
        <f>SUM(IF(B70=0, ABS('Electricity Generation'!B69-I70/3), 0), IF(D70=0, ABS('Electricity Generation'!C69-I70/3), 0), IF(F70=0, ABS('Electricity Generation'!D69-I70/3), 0))</f>
        <v>4145994933.3333321</v>
      </c>
      <c r="M70" s="6">
        <f t="shared" si="6"/>
        <v>1198660240133.3335</v>
      </c>
      <c r="N70" s="10">
        <f>1-M70/'Electricity Generation'!B69</f>
        <v>2.5212165796902331E-2</v>
      </c>
      <c r="O70" s="6">
        <f>M70/'Analysis-Data'!J69</f>
        <v>1210535397.965946</v>
      </c>
      <c r="P70" s="6">
        <f>D70/'Analysis-Data'!K69</f>
        <v>0</v>
      </c>
      <c r="Q70" s="6">
        <f>F70/'Analysis-Data'!L69</f>
        <v>533609210.51678616</v>
      </c>
      <c r="R70" s="6">
        <f>H70/'Analysis-Data'!M69</f>
        <v>2115.4100000000003</v>
      </c>
      <c r="S70" s="6">
        <f>M70/'Analysis-Data'!B69</f>
        <v>600054287.81933475</v>
      </c>
      <c r="T70" s="6">
        <f>D70/'Analysis-Data'!C69</f>
        <v>0</v>
      </c>
      <c r="U70" s="6">
        <f>F70/'Analysis-Data'!D69</f>
        <v>234619660.49575409</v>
      </c>
      <c r="V70" s="6">
        <f>H70/'Analysis-Data'!E69</f>
        <v>17643.757890000001</v>
      </c>
      <c r="W70" s="10">
        <f>(O70-'Combined Waste'!B69)/'Combined Waste'!B69</f>
        <v>-2.5212165796902223E-2</v>
      </c>
      <c r="X70" s="10">
        <f>(P70-'Combined Waste'!G69)/'Combined Waste'!G69</f>
        <v>-1</v>
      </c>
      <c r="Y70" s="10">
        <f>(Q70-'Combined Waste'!C69)/'Combined Waste'!C69</f>
        <v>-2.0975978884588419E-2</v>
      </c>
      <c r="Z70" s="10">
        <f>(R70-'Combined Waste'!K69)/'Combined Waste'!K69</f>
        <v>0.10000000000000021</v>
      </c>
      <c r="AA70" s="10">
        <f>(S70-'Combined Consumption'!B69)/'Combined Consumption'!B69</f>
        <v>-2.5212165796902272E-2</v>
      </c>
      <c r="AB70" s="10">
        <f>(T70-'Combined Consumption'!G69)/'Combined Consumption'!G69</f>
        <v>-1</v>
      </c>
      <c r="AC70" s="10">
        <f>(U70-'Combined Consumption'!H69)/'Combined Consumption'!H69</f>
        <v>-2.0975978884588398E-2</v>
      </c>
      <c r="AD70" s="10">
        <f>(V70-'Combined Consumption'!M69)/'Combined Consumption'!M69</f>
        <v>0.10000000000000007</v>
      </c>
      <c r="AE70" s="10">
        <f t="shared" si="7"/>
        <v>-2.5212165796902331E-2</v>
      </c>
      <c r="AF70" s="10">
        <f t="shared" si="8"/>
        <v>-1</v>
      </c>
      <c r="AG70" s="10">
        <f t="shared" si="9"/>
        <v>-2.0975978884588353E-2</v>
      </c>
      <c r="AH70" s="10">
        <f t="shared" si="10"/>
        <v>0.1</v>
      </c>
      <c r="AI70" s="10">
        <f>M70/'Electricity Generation'!$N69</f>
        <v>0.30586047679320649</v>
      </c>
      <c r="AJ70" s="10">
        <f>D70/'Electricity Generation'!$N69</f>
        <v>0</v>
      </c>
      <c r="AK70" s="10">
        <f>F70/'Electricity Generation'!$N69</f>
        <v>0.31985063593358132</v>
      </c>
      <c r="AL70" s="10">
        <f>H70/'Electricity Generation'!$N69</f>
        <v>0.22614659226787745</v>
      </c>
      <c r="AM70" s="10">
        <f t="shared" si="11"/>
        <v>0.14814229500533471</v>
      </c>
    </row>
    <row r="71" spans="1:39" x14ac:dyDescent="0.25">
      <c r="A71" s="6">
        <v>2017</v>
      </c>
      <c r="B71" s="6">
        <f>IF('Electricity Generation'!B70-I71/3&lt;=0, 0,'Electricity Generation'!B70-I71/3)</f>
        <v>1171006276500</v>
      </c>
      <c r="C71" s="10">
        <f>1-B71/'Electricity Generation'!B70</f>
        <v>2.24000708322869E-2</v>
      </c>
      <c r="D71" s="6">
        <f>IF('Electricity Generation'!C70-I71/3&lt;=0, 0, 'Electricity Generation'!C70-I71/3)</f>
        <v>0</v>
      </c>
      <c r="E71" s="10">
        <f>1-D71/'Electricity Generation'!C70</f>
        <v>1</v>
      </c>
      <c r="F71" s="6">
        <f>IF('Electricity Generation'!D70-I71/3&lt;=0, 0, 'Electricity Generation'!D70-I71/3)</f>
        <v>1171181879500</v>
      </c>
      <c r="G71" s="10">
        <f>1-F71/'Electricity Generation'!D70</f>
        <v>2.2396787464005419E-2</v>
      </c>
      <c r="H71" s="6">
        <f>'Electricity Generation'!F70*(1+$E$1)</f>
        <v>885444598500.00012</v>
      </c>
      <c r="I71" s="6">
        <f>'Electricity Generation'!F70*$E$1</f>
        <v>80494963500</v>
      </c>
      <c r="J71" s="10">
        <f>(B71+D71+F71+H71-L71)/'Electricity Generation'!N70</f>
        <v>0.830407794822414</v>
      </c>
      <c r="K71" s="12" t="b">
        <f>(J71-'Analysis-Data'!R70)&lt;0.0001</f>
        <v>1</v>
      </c>
      <c r="L71" s="5">
        <f>SUM(IF(B71=0, ABS('Electricity Generation'!B70-I71/3), 0), IF(D71=0, ABS('Electricity Generation'!C70-I71/3), 0), IF(F71=0, ABS('Electricity Generation'!D70-I71/3), 0))</f>
        <v>6792266500</v>
      </c>
      <c r="M71" s="6">
        <f t="shared" si="6"/>
        <v>1164214010000</v>
      </c>
      <c r="N71" s="10">
        <f>1-M71/'Electricity Generation'!B70</f>
        <v>2.8070509481970984E-2</v>
      </c>
      <c r="O71" s="6">
        <f>M71/'Analysis-Data'!J70</f>
        <v>1173140277.5040524</v>
      </c>
      <c r="P71" s="6">
        <f>D71/'Analysis-Data'!K70</f>
        <v>0</v>
      </c>
      <c r="Q71" s="6">
        <f>F71/'Analysis-Data'!L70</f>
        <v>494242945.74897265</v>
      </c>
      <c r="R71" s="6">
        <f>H71/'Analysis-Data'!M70</f>
        <v>2411.0900000000006</v>
      </c>
      <c r="S71" s="6">
        <f>M71/'Analysis-Data'!B70</f>
        <v>586337384.27323329</v>
      </c>
      <c r="T71" s="6">
        <f>D71/'Analysis-Data'!C70</f>
        <v>0</v>
      </c>
      <c r="U71" s="6">
        <f>F71/'Analysis-Data'!D70</f>
        <v>217393106.63906577</v>
      </c>
      <c r="V71" s="6">
        <f>H71/'Analysis-Data'!E70</f>
        <v>19251.582350000004</v>
      </c>
      <c r="W71" s="10">
        <f>(O71-'Combined Waste'!B70)/'Combined Waste'!B70</f>
        <v>-2.8070509481970998E-2</v>
      </c>
      <c r="X71" s="10">
        <f>(P71-'Combined Waste'!G70)/'Combined Waste'!G70</f>
        <v>-1</v>
      </c>
      <c r="Y71" s="10">
        <f>(Q71-'Combined Waste'!C70)/'Combined Waste'!C70</f>
        <v>-2.2396787464005384E-2</v>
      </c>
      <c r="Z71" s="10">
        <f>(R71-'Combined Waste'!K70)/'Combined Waste'!K70</f>
        <v>0.10000000000000023</v>
      </c>
      <c r="AA71" s="10">
        <f>(S71-'Combined Consumption'!B70)/'Combined Consumption'!B70</f>
        <v>-2.8070509481971078E-2</v>
      </c>
      <c r="AB71" s="10">
        <f>(T71-'Combined Consumption'!G70)/'Combined Consumption'!G70</f>
        <v>-1</v>
      </c>
      <c r="AC71" s="10">
        <f>(U71-'Combined Consumption'!H70)/'Combined Consumption'!H70</f>
        <v>-2.2396787464005419E-2</v>
      </c>
      <c r="AD71" s="10">
        <f>(V71-'Combined Consumption'!M70)/'Combined Consumption'!M70</f>
        <v>0.10000000000000023</v>
      </c>
      <c r="AE71" s="10">
        <f t="shared" si="7"/>
        <v>-2.8070509481970984E-2</v>
      </c>
      <c r="AF71" s="10">
        <f t="shared" si="8"/>
        <v>-1</v>
      </c>
      <c r="AG71" s="10">
        <f t="shared" si="9"/>
        <v>-2.2396787464005419E-2</v>
      </c>
      <c r="AH71" s="10">
        <f t="shared" si="10"/>
        <v>0.1</v>
      </c>
      <c r="AI71" s="10">
        <f>M71/'Electricity Generation'!$N70</f>
        <v>0.30016152378467614</v>
      </c>
      <c r="AJ71" s="10">
        <f>D71/'Electricity Generation'!$N70</f>
        <v>0</v>
      </c>
      <c r="AK71" s="10">
        <f>F71/'Electricity Generation'!$N70</f>
        <v>0.30195800304767073</v>
      </c>
      <c r="AL71" s="10">
        <f>H71/'Electricity Generation'!$N70</f>
        <v>0.22828826799006721</v>
      </c>
      <c r="AM71" s="10">
        <f t="shared" si="11"/>
        <v>0.16959220517758589</v>
      </c>
    </row>
    <row r="72" spans="1:39" x14ac:dyDescent="0.25">
      <c r="A72" s="6">
        <v>2018</v>
      </c>
      <c r="B72" s="6">
        <f>IF('Electricity Generation'!B71-I72/3&lt;=0, 0,'Electricity Generation'!B71-I72/3)</f>
        <v>1115270195100</v>
      </c>
      <c r="C72" s="10">
        <f>1-B72/'Electricity Generation'!B71</f>
        <v>2.3554063737196818E-2</v>
      </c>
      <c r="D72" s="6">
        <f>IF('Electricity Generation'!C71-I72/3&lt;=0, 0, 'Electricity Generation'!C71-I72/3)</f>
        <v>0</v>
      </c>
      <c r="E72" s="10">
        <f>1-D72/'Electricity Generation'!C71</f>
        <v>1</v>
      </c>
      <c r="F72" s="6">
        <f>IF('Electricity Generation'!D71-I72/3&lt;=0, 0, 'Electricity Generation'!D71-I72/3)</f>
        <v>1341629635100</v>
      </c>
      <c r="G72" s="10">
        <f>1-F72/'Electricity Generation'!D71</f>
        <v>1.9658149779599232E-2</v>
      </c>
      <c r="H72" s="6">
        <f>'Electricity Generation'!F71*(1+$E$1)</f>
        <v>887792924700.00012</v>
      </c>
      <c r="I72" s="6">
        <f>'Electricity Generation'!F71*$E$1</f>
        <v>80708447700</v>
      </c>
      <c r="J72" s="10">
        <f>(B72+D72+F72+H72-L72)/'Electricity Generation'!N71</f>
        <v>0.83109194043734347</v>
      </c>
      <c r="K72" s="12" t="b">
        <f>(J72-'Analysis-Data'!R71)&lt;0.0001</f>
        <v>1</v>
      </c>
      <c r="L72" s="5">
        <f>SUM(IF(B72=0, ABS('Electricity Generation'!B71-I72/3), 0), IF(D72=0, ABS('Electricity Generation'!C71-I72/3), 0), IF(F72=0, ABS('Electricity Generation'!D71-I72/3), 0))</f>
        <v>2974339900</v>
      </c>
      <c r="M72" s="6">
        <f t="shared" si="6"/>
        <v>1112295855200</v>
      </c>
      <c r="N72" s="10">
        <f>1-M72/'Electricity Generation'!B71</f>
        <v>2.6158170007748449E-2</v>
      </c>
      <c r="O72" s="6">
        <f>M72/'Analysis-Data'!J71</f>
        <v>1122864949.8686457</v>
      </c>
      <c r="P72" s="6">
        <f>D72/'Analysis-Data'!K71</f>
        <v>0</v>
      </c>
      <c r="Q72" s="6">
        <f>F72/'Analysis-Data'!L71</f>
        <v>566497400.5428102</v>
      </c>
      <c r="R72" s="6">
        <f>H72/'Analysis-Data'!M71</f>
        <v>2621.1900000000005</v>
      </c>
      <c r="S72" s="6">
        <f>M72/'Analysis-Data'!B71</f>
        <v>562952052.90132236</v>
      </c>
      <c r="T72" s="6">
        <f>D72/'Analysis-Data'!C71</f>
        <v>0</v>
      </c>
      <c r="U72" s="6">
        <f>F72/'Analysis-Data'!D71</f>
        <v>249382755.7632347</v>
      </c>
      <c r="V72" s="6">
        <f>H72/'Analysis-Data'!E71</f>
        <v>21324.829680000003</v>
      </c>
      <c r="W72" s="10">
        <f>(O72-'Combined Waste'!B71)/'Combined Waste'!B71</f>
        <v>-2.6158170007748595E-2</v>
      </c>
      <c r="X72" s="10">
        <f>(P72-'Combined Waste'!G71)/'Combined Waste'!G71</f>
        <v>-1</v>
      </c>
      <c r="Y72" s="10">
        <f>(Q72-'Combined Waste'!C71)/'Combined Waste'!C71</f>
        <v>-1.9658149779599104E-2</v>
      </c>
      <c r="Z72" s="10">
        <f>(R72-'Combined Waste'!K71)/'Combined Waste'!K71</f>
        <v>0.10000000000000017</v>
      </c>
      <c r="AA72" s="10">
        <f>(S72-'Combined Consumption'!B71)/'Combined Consumption'!B71</f>
        <v>-2.615817000774838E-2</v>
      </c>
      <c r="AB72" s="10">
        <f>(T72-'Combined Consumption'!G71)/'Combined Consumption'!G71</f>
        <v>-1</v>
      </c>
      <c r="AC72" s="10">
        <f>(U72-'Combined Consumption'!H71)/'Combined Consumption'!H71</f>
        <v>-1.9658149779599256E-2</v>
      </c>
      <c r="AD72" s="10">
        <f>(V72-'Combined Consumption'!M71)/'Combined Consumption'!M71</f>
        <v>0.10000000000000012</v>
      </c>
      <c r="AE72" s="10">
        <f t="shared" si="7"/>
        <v>-2.6158170007748449E-2</v>
      </c>
      <c r="AF72" s="10">
        <f t="shared" si="8"/>
        <v>-1</v>
      </c>
      <c r="AG72" s="10">
        <f t="shared" si="9"/>
        <v>-1.9658149779599232E-2</v>
      </c>
      <c r="AH72" s="10">
        <f t="shared" si="10"/>
        <v>0.1</v>
      </c>
      <c r="AI72" s="10">
        <f>M72/'Electricity Generation'!$N71</f>
        <v>0.27663016623098163</v>
      </c>
      <c r="AJ72" s="10">
        <f>D72/'Electricity Generation'!$N71</f>
        <v>0</v>
      </c>
      <c r="AK72" s="10">
        <f>F72/'Electricity Generation'!$N71</f>
        <v>0.33366592821780405</v>
      </c>
      <c r="AL72" s="10">
        <f>H72/'Electricity Generation'!$N71</f>
        <v>0.22079584598855778</v>
      </c>
      <c r="AM72" s="10">
        <f t="shared" si="11"/>
        <v>0.16890805956265664</v>
      </c>
    </row>
    <row r="73" spans="1:39" x14ac:dyDescent="0.25">
      <c r="A73" s="6">
        <v>2019</v>
      </c>
      <c r="B73" s="6">
        <f>IF('Electricity Generation'!B72-I73/3&lt;=0, 0,'Electricity Generation'!B72-I73/3)</f>
        <v>931751686266.66663</v>
      </c>
      <c r="C73" s="10">
        <f>1-B73/'Electricity Generation'!B72</f>
        <v>2.8141658851526419E-2</v>
      </c>
      <c r="D73" s="6">
        <f>IF('Electricity Generation'!C72-I73/3&lt;=0, 0, 'Electricity Generation'!C72-I73/3)</f>
        <v>0</v>
      </c>
      <c r="E73" s="10">
        <f>1-D73/'Electricity Generation'!C72</f>
        <v>1</v>
      </c>
      <c r="F73" s="6">
        <f>IF('Electricity Generation'!D72-I73/3&lt;=0, 0, 'Electricity Generation'!D72-I73/3)</f>
        <v>1452877582266.6667</v>
      </c>
      <c r="G73" s="10">
        <f>1-F73/'Electricity Generation'!D72</f>
        <v>1.8231688932713319E-2</v>
      </c>
      <c r="H73" s="6">
        <f>'Electricity Generation'!F72*(1+$E$1)</f>
        <v>890350188200.00012</v>
      </c>
      <c r="I73" s="6">
        <f>'Electricity Generation'!F72*$E$1</f>
        <v>80940926200</v>
      </c>
      <c r="J73" s="10">
        <f>(B73+D73+F73+H73-L73)/'Electricity Generation'!N72</f>
        <v>0.82281586402429618</v>
      </c>
      <c r="K73" s="12" t="b">
        <f>(J73-'Analysis-Data'!R72)&lt;0.0001</f>
        <v>1</v>
      </c>
      <c r="L73" s="5">
        <f>SUM(IF(B73=0, ABS('Electricity Generation'!B72-I73/3), 0), IF(D73=0, ABS('Electricity Generation'!C72-I73/3), 0), IF(F73=0, ABS('Electricity Generation'!D72-I73/3), 0))</f>
        <v>9760156733.3333321</v>
      </c>
      <c r="M73" s="6">
        <f t="shared" si="6"/>
        <v>921991529533.33325</v>
      </c>
      <c r="N73" s="10">
        <f>1-M73/'Electricity Generation'!B72</f>
        <v>3.8321935283558317E-2</v>
      </c>
      <c r="O73" s="6">
        <f>M73/'Analysis-Data'!J72</f>
        <v>936289763.80792761</v>
      </c>
      <c r="P73" s="6">
        <f>D73/'Analysis-Data'!K72</f>
        <v>0</v>
      </c>
      <c r="Q73" s="6">
        <f>F73/'Analysis-Data'!L72</f>
        <v>605599855.60861146</v>
      </c>
      <c r="R73" s="6">
        <f>H73/'Analysis-Data'!M72</f>
        <v>2406.8000000000002</v>
      </c>
      <c r="S73" s="6">
        <f>M73/'Analysis-Data'!B72</f>
        <v>469890096.45625573</v>
      </c>
      <c r="T73" s="6">
        <f>D73/'Analysis-Data'!C72</f>
        <v>0</v>
      </c>
      <c r="U73" s="6">
        <f>F73/'Analysis-Data'!D72</f>
        <v>266240321.06311387</v>
      </c>
      <c r="V73" s="6">
        <f>H73/'Analysis-Data'!E72</f>
        <v>18278.425440000003</v>
      </c>
      <c r="W73" s="10">
        <f>(O73-'Combined Waste'!B72)/'Combined Waste'!B72</f>
        <v>-3.8321935283558331E-2</v>
      </c>
      <c r="X73" s="10">
        <f>(P73-'Combined Waste'!G72)/'Combined Waste'!G72</f>
        <v>-1</v>
      </c>
      <c r="Y73" s="10">
        <f>(Q73-'Combined Waste'!C72)/'Combined Waste'!C72</f>
        <v>-1.8231688932713409E-2</v>
      </c>
      <c r="Z73" s="10">
        <f>(R73-'Combined Waste'!K72)/'Combined Waste'!K72</f>
        <v>0.10000000000000009</v>
      </c>
      <c r="AA73" s="10">
        <f>(S73-'Combined Consumption'!B72)/'Combined Consumption'!B72</f>
        <v>-3.8321935283558345E-2</v>
      </c>
      <c r="AB73" s="10">
        <f>(T73-'Combined Consumption'!G72)/'Combined Consumption'!G72</f>
        <v>-1</v>
      </c>
      <c r="AC73" s="10">
        <f>(U73-'Combined Consumption'!H72)/'Combined Consumption'!H72</f>
        <v>-1.8231688932713416E-2</v>
      </c>
      <c r="AD73" s="10">
        <f>(V73-'Combined Consumption'!M72)/'Combined Consumption'!M72</f>
        <v>0.1000000000000001</v>
      </c>
      <c r="AE73" s="10">
        <f t="shared" si="7"/>
        <v>-3.8321935283558317E-2</v>
      </c>
      <c r="AF73" s="10">
        <f t="shared" si="8"/>
        <v>-1</v>
      </c>
      <c r="AG73" s="10">
        <f t="shared" si="9"/>
        <v>-1.8231688932713319E-2</v>
      </c>
      <c r="AH73" s="10">
        <f t="shared" si="10"/>
        <v>0.1</v>
      </c>
      <c r="AI73" s="10">
        <f>M73/'Electricity Generation'!$N72</f>
        <v>0.23233638763437789</v>
      </c>
      <c r="AJ73" s="10">
        <f>D73/'Electricity Generation'!$N72</f>
        <v>0</v>
      </c>
      <c r="AK73" s="10">
        <f>F73/'Electricity Generation'!$N72</f>
        <v>0.36611651878153417</v>
      </c>
      <c r="AL73" s="10">
        <f>H73/'Electricity Generation'!$N72</f>
        <v>0.22436295760838418</v>
      </c>
      <c r="AM73" s="10">
        <f t="shared" si="11"/>
        <v>0.1771841359757037</v>
      </c>
    </row>
    <row r="74" spans="1:39" x14ac:dyDescent="0.25">
      <c r="A74" s="6">
        <v>2020</v>
      </c>
      <c r="B74" s="6">
        <f>IF('Electricity Generation'!B73-I74/3&lt;=0, 0,'Electricity Generation'!B73-I74/3)</f>
        <v>741372290566.66663</v>
      </c>
      <c r="C74" s="10">
        <f>1-B74/'Electricity Generation'!B73</f>
        <v>3.4296262914498388E-2</v>
      </c>
      <c r="D74" s="6">
        <f>IF('Electricity Generation'!C73-I74/3&lt;=0, 0, 'Electricity Generation'!C73-I74/3)</f>
        <v>0</v>
      </c>
      <c r="E74" s="10">
        <f>1-D74/'Electricity Generation'!C73</f>
        <v>1</v>
      </c>
      <c r="F74" s="6">
        <f>IF('Electricity Generation'!D73-I74/3&lt;=0, 0, 'Electricity Generation'!D73-I74/3)</f>
        <v>1495969784566.6667</v>
      </c>
      <c r="G74" s="10">
        <f>1-F74/'Electricity Generation'!D73</f>
        <v>1.7295744166995863E-2</v>
      </c>
      <c r="H74" s="6">
        <f>'Electricity Generation'!F73*(1+$E$1)</f>
        <v>868866749300.00012</v>
      </c>
      <c r="I74" s="6">
        <f>'Electricity Generation'!F73*$E$1</f>
        <v>78987886300</v>
      </c>
      <c r="J74" s="10">
        <f>(B74+D74+F74+H74-L74)/'Electricity Generation'!N73</f>
        <v>0.80334108766994616</v>
      </c>
      <c r="K74" s="12" t="b">
        <f>(J74-'Analysis-Data'!R73)&lt;0.0001</f>
        <v>1</v>
      </c>
      <c r="L74" s="5">
        <f>SUM(IF(B74=0, ABS('Electricity Generation'!B73-I74/3), 0), IF(D74=0, ABS('Electricity Generation'!C73-I74/3), 0), IF(F74=0, ABS('Electricity Generation'!D73-I74/3), 0))</f>
        <v>9995864433.3333321</v>
      </c>
      <c r="M74" s="6">
        <f t="shared" si="6"/>
        <v>731376426133.33325</v>
      </c>
      <c r="N74" s="10">
        <f>1-M74/'Electricity Generation'!B73</f>
        <v>4.7316770642527706E-2</v>
      </c>
      <c r="O74" s="6">
        <f>M74/'Analysis-Data'!J73</f>
        <v>750853476.4851743</v>
      </c>
      <c r="P74" s="6">
        <f>D74/'Analysis-Data'!K73</f>
        <v>0</v>
      </c>
      <c r="Q74" s="6">
        <f>F74/'Analysis-Data'!L73</f>
        <v>623926793.66242099</v>
      </c>
      <c r="R74" s="6">
        <f>H74/'Analysis-Data'!M73</f>
        <v>2625.7000000000003</v>
      </c>
      <c r="S74" s="6">
        <f>M74/'Analysis-Data'!B73</f>
        <v>376667559.81159341</v>
      </c>
      <c r="T74" s="6">
        <f>D74/'Analysis-Data'!C73</f>
        <v>0</v>
      </c>
      <c r="U74" s="6">
        <f>F74/'Analysis-Data'!D73</f>
        <v>274333048.67449528</v>
      </c>
      <c r="V74" s="6">
        <f>H74/'Analysis-Data'!E73</f>
        <v>20563.228620000005</v>
      </c>
      <c r="W74" s="10">
        <f>(O74-'Combined Waste'!B73)/'Combined Waste'!B73</f>
        <v>-4.7316770642527782E-2</v>
      </c>
      <c r="X74" s="10">
        <f>(P74-'Combined Waste'!G73)/'Combined Waste'!G73</f>
        <v>-1</v>
      </c>
      <c r="Y74" s="10">
        <f>(Q74-'Combined Waste'!C73)/'Combined Waste'!C73</f>
        <v>-1.7295744166995867E-2</v>
      </c>
      <c r="Z74" s="10">
        <f>(R74-'Combined Waste'!K73)/'Combined Waste'!K73</f>
        <v>0.10000000000000012</v>
      </c>
      <c r="AA74" s="10">
        <f>(S74-'Combined Consumption'!B73)/'Combined Consumption'!B73</f>
        <v>-4.7316770642527636E-2</v>
      </c>
      <c r="AB74" s="10">
        <f>(T74-'Combined Consumption'!G73)/'Combined Consumption'!G73</f>
        <v>-1</v>
      </c>
      <c r="AC74" s="10">
        <f>(U74-'Combined Consumption'!H73)/'Combined Consumption'!H73</f>
        <v>-1.7295744166996013E-2</v>
      </c>
      <c r="AD74" s="10">
        <f>(V74-'Combined Consumption'!M73)/'Combined Consumption'!M73</f>
        <v>0.10000000000000031</v>
      </c>
      <c r="AE74" s="10">
        <f t="shared" si="7"/>
        <v>-4.7316770642527706E-2</v>
      </c>
      <c r="AF74" s="10">
        <f t="shared" si="8"/>
        <v>-1</v>
      </c>
      <c r="AG74" s="10">
        <f t="shared" si="9"/>
        <v>-1.7295744166995863E-2</v>
      </c>
      <c r="AH74" s="10">
        <f t="shared" si="10"/>
        <v>0.1</v>
      </c>
      <c r="AI74" s="10">
        <f>M74/'Electricity Generation'!$N73</f>
        <v>0.18976237786502578</v>
      </c>
      <c r="AJ74" s="10">
        <f>D74/'Electricity Generation'!$N73</f>
        <v>0</v>
      </c>
      <c r="AK74" s="10">
        <f>F74/'Electricity Generation'!$N73</f>
        <v>0.38814319602071595</v>
      </c>
      <c r="AL74" s="10">
        <f>H74/'Electricity Generation'!$N73</f>
        <v>0.22543551378420448</v>
      </c>
      <c r="AM74" s="10">
        <f t="shared" si="11"/>
        <v>0.19665891233005384</v>
      </c>
    </row>
    <row r="75" spans="1:39" x14ac:dyDescent="0.25">
      <c r="A75" s="6">
        <v>2021</v>
      </c>
      <c r="B75" s="6">
        <f>IF('Electricity Generation'!B74-I75/3&lt;=0, 0,'Electricity Generation'!B74-I75/3)</f>
        <v>866451828833.33337</v>
      </c>
      <c r="C75" s="10">
        <f>1-B75/'Electricity Generation'!B74</f>
        <v>2.912033715525153E-2</v>
      </c>
      <c r="D75" s="6">
        <f>IF('Electricity Generation'!C74-I75/3&lt;=0, 0, 'Electricity Generation'!C74-I75/3)</f>
        <v>0</v>
      </c>
      <c r="E75" s="10">
        <f>1-D75/'Electricity Generation'!C74</f>
        <v>1</v>
      </c>
      <c r="F75" s="6">
        <f>IF('Electricity Generation'!D74-I75/3&lt;=0, 0, 'Electricity Generation'!D74-I75/3)</f>
        <v>1450615234833.3333</v>
      </c>
      <c r="G75" s="10">
        <f>1-F75/'Electricity Generation'!D74</f>
        <v>1.759995498985456E-2</v>
      </c>
      <c r="H75" s="6">
        <f>'Electricity Generation'!F74*(1+$E$1)</f>
        <v>857609054500.00012</v>
      </c>
      <c r="I75" s="6">
        <f>'Electricity Generation'!F74*$E$1</f>
        <v>77964459500</v>
      </c>
      <c r="J75" s="10">
        <f>(B75+D75+F75+H75-L75)/'Electricity Generation'!N74</f>
        <v>0.80031620825765826</v>
      </c>
      <c r="K75" s="12" t="b">
        <f>(J75-'Analysis-Data'!R74)&lt;0.0001</f>
        <v>1</v>
      </c>
      <c r="L75" s="5">
        <f>SUM(IF(B75=0, ABS('Electricity Generation'!B74-I75/3), 0), IF(D75=0, ABS('Electricity Generation'!C74-I75/3), 0), IF(F75=0, ABS('Electricity Generation'!D74-I75/3), 0))</f>
        <v>7679795166.6666679</v>
      </c>
      <c r="M75" s="6">
        <f t="shared" si="6"/>
        <v>858772033666.66675</v>
      </c>
      <c r="N75" s="10">
        <f>1-M75/'Electricity Generation'!B74</f>
        <v>3.7725728354170984E-2</v>
      </c>
      <c r="O75" s="6">
        <f>M75/'Analysis-Data'!J74</f>
        <v>875642643.51809835</v>
      </c>
      <c r="P75" s="6">
        <f>D75/'Analysis-Data'!K74</f>
        <v>0</v>
      </c>
      <c r="Q75" s="6">
        <f>F75/'Analysis-Data'!L74</f>
        <v>602049131.58379257</v>
      </c>
      <c r="R75" s="6">
        <f>H75/'Analysis-Data'!M74</f>
        <v>2364.7800000000002</v>
      </c>
      <c r="S75" s="6">
        <f>M75/'Analysis-Data'!B74</f>
        <v>437732549.33573651</v>
      </c>
      <c r="T75" s="6">
        <f>D75/'Analysis-Data'!C74</f>
        <v>0</v>
      </c>
      <c r="U75" s="6">
        <f>F75/'Analysis-Data'!D74</f>
        <v>264743144.98080802</v>
      </c>
      <c r="V75" s="6">
        <f>H75/'Analysis-Data'!E74</f>
        <v>18786.159480000006</v>
      </c>
      <c r="W75" s="10">
        <f>(O75-'Combined Waste'!B74)/'Combined Waste'!B74</f>
        <v>-3.772572835417095E-2</v>
      </c>
      <c r="X75" s="10">
        <f>(P75-'Combined Waste'!G74)/'Combined Waste'!G74</f>
        <v>-1</v>
      </c>
      <c r="Y75" s="10">
        <f>(Q75-'Combined Waste'!C74)/'Combined Waste'!C74</f>
        <v>-1.7599954989854418E-2</v>
      </c>
      <c r="Z75" s="10">
        <f>(R75-'Combined Waste'!K74)/'Combined Waste'!K74</f>
        <v>0.1</v>
      </c>
      <c r="AA75" s="10">
        <f>(S75-'Combined Consumption'!B74)/'Combined Consumption'!B74</f>
        <v>-3.7725728354171012E-2</v>
      </c>
      <c r="AB75" s="10">
        <f>(T75-'Combined Consumption'!G74)/'Combined Consumption'!G74</f>
        <v>-1</v>
      </c>
      <c r="AC75" s="10">
        <f>(U75-'Combined Consumption'!H74)/'Combined Consumption'!H74</f>
        <v>-1.7599954989854543E-2</v>
      </c>
      <c r="AD75" s="10">
        <f>(V75-'Combined Consumption'!M74)/'Combined Consumption'!M74</f>
        <v>0.10000000000000017</v>
      </c>
      <c r="AE75" s="10">
        <f t="shared" si="7"/>
        <v>-3.7725728354170984E-2</v>
      </c>
      <c r="AF75" s="10">
        <f t="shared" si="8"/>
        <v>-1</v>
      </c>
      <c r="AG75" s="10">
        <f t="shared" si="9"/>
        <v>-1.759995498985456E-2</v>
      </c>
      <c r="AH75" s="10">
        <f t="shared" si="10"/>
        <v>0.1</v>
      </c>
      <c r="AI75" s="10">
        <f>M75/'Electricity Generation'!$N74</f>
        <v>0.21701609589832946</v>
      </c>
      <c r="AJ75" s="10">
        <f>D75/'Electricity Generation'!$N74</f>
        <v>0</v>
      </c>
      <c r="AK75" s="10">
        <f>F75/'Electricity Generation'!$N74</f>
        <v>0.36657790725910033</v>
      </c>
      <c r="AL75" s="10">
        <f>H75/'Electricity Generation'!$N74</f>
        <v>0.21672220510022849</v>
      </c>
      <c r="AM75" s="10">
        <f t="shared" si="11"/>
        <v>0.19968379174234174</v>
      </c>
    </row>
    <row r="76" spans="1:39" x14ac:dyDescent="0.25">
      <c r="A76" s="6">
        <v>2022</v>
      </c>
      <c r="B76" s="6">
        <f>IF('Electricity Generation'!B75-I76/3&lt;=0, 0,'Electricity Generation'!B75-I76/3)</f>
        <v>800378612133.33337</v>
      </c>
      <c r="C76" s="10">
        <f>1-B76/'Electricity Generation'!B75</f>
        <v>3.1131841505554703E-2</v>
      </c>
      <c r="D76" s="6">
        <f>IF('Electricity Generation'!C75-I76/3&lt;=0, 0, 'Electricity Generation'!C75-I76/3)</f>
        <v>0</v>
      </c>
      <c r="E76" s="10">
        <f>1-D76/'Electricity Generation'!C75</f>
        <v>1</v>
      </c>
      <c r="F76" s="6">
        <f>IF('Electricity Generation'!D75-I76/3&lt;=0, 0, 'Electricity Generation'!D75-I76/3)</f>
        <v>1556969065133.3333</v>
      </c>
      <c r="G76" s="10">
        <f>1-F76/'Electricity Generation'!D75</f>
        <v>1.6249521439111403E-2</v>
      </c>
      <c r="H76" s="6">
        <f>'Electricity Generation'!F75*(1+$E$1)</f>
        <v>848690893600.00012</v>
      </c>
      <c r="I76" s="6">
        <f>'Electricity Generation'!F75*$E$1</f>
        <v>77153717600</v>
      </c>
      <c r="J76" s="10">
        <f>(B76+D76+F76+H76-L76)/'Electricity Generation'!N75</f>
        <v>0.7860175796958967</v>
      </c>
      <c r="K76" s="12" t="b">
        <f>(J76-'Analysis-Data'!R75)&lt;0.0001</f>
        <v>1</v>
      </c>
      <c r="L76" s="5">
        <f>SUM(IF(B76=0, ABS('Electricity Generation'!B75-I76/3), 0), IF(D76=0, ABS('Electricity Generation'!C75-I76/3), 0), IF(F76=0, ABS('Electricity Generation'!D75-I76/3), 0))</f>
        <v>3891349866.6666679</v>
      </c>
      <c r="M76" s="6">
        <f t="shared" si="6"/>
        <v>796487262266.66675</v>
      </c>
      <c r="N76" s="10">
        <f>1-M76/'Electricity Generation'!B75</f>
        <v>3.584236840147681E-2</v>
      </c>
      <c r="O76" s="6">
        <f>M76/'Analysis-Data'!J75</f>
        <v>820805710.77482307</v>
      </c>
      <c r="P76" s="6">
        <f>D76/'Analysis-Data'!K75</f>
        <v>0</v>
      </c>
      <c r="Q76" s="6">
        <f>F76/'Analysis-Data'!L75</f>
        <v>648502087.97403765</v>
      </c>
      <c r="R76" s="6">
        <f>H76/'Analysis-Data'!M75</f>
        <v>2447.9400000000005</v>
      </c>
      <c r="S76" s="6">
        <f>M76/'Analysis-Data'!B75</f>
        <v>413573008.39933425</v>
      </c>
      <c r="T76" s="6">
        <f>D76/'Analysis-Data'!C75</f>
        <v>0</v>
      </c>
      <c r="U76" s="6">
        <f>F76/'Analysis-Data'!D75</f>
        <v>285481516.32697248</v>
      </c>
      <c r="V76" s="6">
        <f>H76/'Analysis-Data'!E75</f>
        <v>18786.159480000006</v>
      </c>
      <c r="W76" s="10">
        <f>(O76-'Combined Waste'!B75)/'Combined Waste'!B75</f>
        <v>-3.5842368401476921E-2</v>
      </c>
      <c r="X76" s="10">
        <f>(P76-'Combined Waste'!G75)/'Combined Waste'!G75</f>
        <v>-1</v>
      </c>
      <c r="Y76" s="10">
        <f>(Q76-'Combined Waste'!C75)/'Combined Waste'!C75</f>
        <v>-1.6249521439111354E-2</v>
      </c>
      <c r="Z76" s="10">
        <f>(R76-'Combined Waste'!K75)/'Combined Waste'!K75</f>
        <v>0.10000000000000019</v>
      </c>
      <c r="AA76" s="10">
        <f>(S76-'Combined Consumption'!B75)/'Combined Consumption'!B75</f>
        <v>-3.5842368401476844E-2</v>
      </c>
      <c r="AB76" s="10">
        <f>(T76-'Combined Consumption'!G75)/'Combined Consumption'!G75</f>
        <v>-1</v>
      </c>
      <c r="AC76" s="10">
        <f>(U76-'Combined Consumption'!H75)/'Combined Consumption'!H75</f>
        <v>-1.6249521439111365E-2</v>
      </c>
      <c r="AD76" s="10">
        <f>(V76-'Combined Consumption'!M75)/'Combined Consumption'!M75</f>
        <v>0.10000000000000017</v>
      </c>
      <c r="AE76" s="10">
        <f t="shared" si="7"/>
        <v>-3.584236840147681E-2</v>
      </c>
      <c r="AF76" s="10">
        <f t="shared" si="8"/>
        <v>-1</v>
      </c>
      <c r="AG76" s="10">
        <f t="shared" si="9"/>
        <v>-1.6249521439111403E-2</v>
      </c>
      <c r="AH76" s="10">
        <f t="shared" si="10"/>
        <v>0.1</v>
      </c>
      <c r="AI76" s="10">
        <f>M76/'Electricity Generation'!$N75</f>
        <v>0.19551037067869287</v>
      </c>
      <c r="AJ76" s="10">
        <f>D76/'Electricity Generation'!$N75</f>
        <v>0</v>
      </c>
      <c r="AK76" s="10">
        <f>F76/'Electricity Generation'!$N75</f>
        <v>0.38218263301938465</v>
      </c>
      <c r="AL76" s="10">
        <f>H76/'Electricity Generation'!$N75</f>
        <v>0.20832457599781914</v>
      </c>
      <c r="AM76" s="10">
        <f t="shared" si="11"/>
        <v>0.2139824203041033</v>
      </c>
    </row>
    <row r="77" spans="1:39" x14ac:dyDescent="0.25">
      <c r="A77" s="6">
        <v>2023</v>
      </c>
      <c r="B77" s="6">
        <f>IF('Electricity Generation'!B76-I77/3&lt;=0, 0,'Electricity Generation'!B76-I77/3)</f>
        <v>644739460366.66663</v>
      </c>
      <c r="C77" s="10">
        <f>1-B77/'Electricity Generation'!B76</f>
        <v>3.8518217141322642E-2</v>
      </c>
      <c r="D77" s="6">
        <f>IF('Electricity Generation'!C76-I77/3&lt;=0, 0, 'Electricity Generation'!C76-I77/3)</f>
        <v>0</v>
      </c>
      <c r="E77" s="10">
        <f>1-D77/'Electricity Generation'!C76</f>
        <v>1</v>
      </c>
      <c r="F77" s="6">
        <f>IF('Electricity Generation'!D76-I77/3&lt;=0, 0, 'Electricity Generation'!D76-I77/3)</f>
        <v>1674026400366.6667</v>
      </c>
      <c r="G77" s="10">
        <f>1-F77/'Electricity Generation'!D76</f>
        <v>1.5194883060450692E-2</v>
      </c>
      <c r="H77" s="6">
        <f>'Electricity Generation'!F76*(1+$E$1)</f>
        <v>852360485900.00012</v>
      </c>
      <c r="I77" s="6">
        <f>'Electricity Generation'!F76*$E$1</f>
        <v>77487316900</v>
      </c>
      <c r="J77" s="10">
        <f>(B77+D77+F77+H77-L77)/'Electricity Generation'!N76</f>
        <v>0.78457322077561875</v>
      </c>
      <c r="K77" s="12" t="b">
        <f>(J77-'Analysis-Data'!R76)&lt;0.0001</f>
        <v>1</v>
      </c>
      <c r="L77" s="5">
        <f>SUM(IF(B77=0, ABS('Electricity Generation'!B76-I77/3), 0), IF(D77=0, ABS('Electricity Generation'!C76-I77/3), 0), IF(F77=0, ABS('Electricity Generation'!D76-I77/3), 0))</f>
        <v>10440735633.333332</v>
      </c>
      <c r="M77" s="6">
        <f t="shared" si="6"/>
        <v>634298724733.33325</v>
      </c>
      <c r="N77" s="10">
        <f>1-M77/'Electricity Generation'!B76</f>
        <v>5.4088191880242054E-2</v>
      </c>
      <c r="O77" s="6">
        <f>M77/'Analysis-Data'!J76</f>
        <v>656808998.55688381</v>
      </c>
      <c r="P77" s="6">
        <f>D77/'Analysis-Data'!K76</f>
        <v>0</v>
      </c>
      <c r="Q77" s="6">
        <f>F77/'Analysis-Data'!L76</f>
        <v>693744979.82294858</v>
      </c>
      <c r="R77" s="6" t="e">
        <f>H77/'Analysis-Data'!M76</f>
        <v>#N/A</v>
      </c>
      <c r="S77" s="6">
        <f>M77/'Analysis-Data'!B76</f>
        <v>332267346.24502361</v>
      </c>
      <c r="T77" s="6">
        <f>D77/'Analysis-Data'!C76</f>
        <v>0</v>
      </c>
      <c r="U77" s="6">
        <f>F77/'Analysis-Data'!D76</f>
        <v>305845969.6285674</v>
      </c>
      <c r="V77" s="6">
        <f>H77/'Analysis-Data'!E76</f>
        <v>18574.603630000001</v>
      </c>
      <c r="W77" s="10">
        <f>(O77-'Combined Waste'!B76)/'Combined Waste'!B76</f>
        <v>-5.4088191880242102E-2</v>
      </c>
      <c r="X77" s="10">
        <f>(P77-'Combined Waste'!G76)/'Combined Waste'!G76</f>
        <v>-1</v>
      </c>
      <c r="Y77" s="10">
        <f>(Q77-'Combined Waste'!C76)/'Combined Waste'!C76</f>
        <v>-1.5194883060450685E-2</v>
      </c>
      <c r="Z77" s="10" t="e">
        <f>(R77-'Combined Waste'!K76)/'Combined Waste'!K76</f>
        <v>#N/A</v>
      </c>
      <c r="AA77" s="10">
        <f>(S77-'Combined Consumption'!B76)/'Combined Consumption'!B76</f>
        <v>-5.4088191880242005E-2</v>
      </c>
      <c r="AB77" s="10">
        <f>(T77-'Combined Consumption'!G76)/'Combined Consumption'!G76</f>
        <v>-1</v>
      </c>
      <c r="AC77" s="10">
        <f>(U77-'Combined Consumption'!H76)/'Combined Consumption'!H76</f>
        <v>-1.5194883060450663E-2</v>
      </c>
      <c r="AD77" s="10">
        <f>(V77-'Combined Consumption'!M76)/'Combined Consumption'!M76</f>
        <v>0.10000000000000006</v>
      </c>
      <c r="AE77" s="10">
        <f t="shared" si="7"/>
        <v>-5.4088191880242054E-2</v>
      </c>
      <c r="AF77" s="10">
        <f t="shared" si="8"/>
        <v>-1</v>
      </c>
      <c r="AG77" s="10">
        <f t="shared" si="9"/>
        <v>-1.5194883060450692E-2</v>
      </c>
      <c r="AH77" s="10">
        <f t="shared" si="10"/>
        <v>0.1</v>
      </c>
      <c r="AI77" s="10">
        <f>M77/'Electricity Generation'!$N76</f>
        <v>0.15745121617472346</v>
      </c>
      <c r="AJ77" s="10">
        <f>D77/'Electricity Generation'!$N76</f>
        <v>0</v>
      </c>
      <c r="AK77" s="10">
        <f>F77/'Electricity Generation'!$N76</f>
        <v>0.41554157744387288</v>
      </c>
      <c r="AL77" s="10">
        <f>H77/'Electricity Generation'!$N76</f>
        <v>0.21158042715702244</v>
      </c>
      <c r="AM77" s="10">
        <f t="shared" si="11"/>
        <v>0.21542677922438125</v>
      </c>
    </row>
    <row r="80" spans="1:39" ht="26.25" x14ac:dyDescent="0.4">
      <c r="A80" s="20" t="s">
        <v>120</v>
      </c>
      <c r="B80" s="20"/>
      <c r="C80" s="20"/>
      <c r="D80" s="20"/>
      <c r="E80" s="5">
        <v>0.25</v>
      </c>
    </row>
    <row r="81" spans="1:39" ht="60" x14ac:dyDescent="0.25">
      <c r="A81" s="8" t="s">
        <v>0</v>
      </c>
      <c r="B81" s="14" t="s">
        <v>21</v>
      </c>
      <c r="C81" s="14" t="s">
        <v>115</v>
      </c>
      <c r="D81" s="14" t="s">
        <v>22</v>
      </c>
      <c r="E81" s="14" t="s">
        <v>116</v>
      </c>
      <c r="F81" s="14" t="s">
        <v>23</v>
      </c>
      <c r="G81" s="14" t="s">
        <v>117</v>
      </c>
      <c r="H81" s="14" t="s">
        <v>25</v>
      </c>
      <c r="I81" s="14" t="s">
        <v>114</v>
      </c>
      <c r="J81" s="15" t="s">
        <v>118</v>
      </c>
      <c r="K81" s="15" t="s">
        <v>119</v>
      </c>
      <c r="L81" s="14" t="s">
        <v>121</v>
      </c>
      <c r="M81" s="14" t="s">
        <v>124</v>
      </c>
      <c r="N81" s="14" t="s">
        <v>125</v>
      </c>
      <c r="O81" s="13" t="s">
        <v>127</v>
      </c>
      <c r="P81" s="13" t="s">
        <v>128</v>
      </c>
      <c r="Q81" s="13" t="s">
        <v>129</v>
      </c>
      <c r="R81" s="13" t="s">
        <v>130</v>
      </c>
      <c r="S81" s="16" t="s">
        <v>131</v>
      </c>
      <c r="T81" s="16" t="s">
        <v>132</v>
      </c>
      <c r="U81" s="16" t="s">
        <v>133</v>
      </c>
      <c r="V81" s="16" t="s">
        <v>134</v>
      </c>
      <c r="W81" s="17" t="s">
        <v>135</v>
      </c>
      <c r="X81" s="17" t="s">
        <v>136</v>
      </c>
      <c r="Y81" s="17" t="s">
        <v>137</v>
      </c>
      <c r="Z81" s="17" t="s">
        <v>138</v>
      </c>
      <c r="AA81" s="18" t="s">
        <v>139</v>
      </c>
      <c r="AB81" s="18" t="s">
        <v>140</v>
      </c>
      <c r="AC81" s="18" t="s">
        <v>141</v>
      </c>
      <c r="AD81" s="18" t="s">
        <v>142</v>
      </c>
      <c r="AE81" s="19" t="s">
        <v>143</v>
      </c>
      <c r="AF81" s="19" t="s">
        <v>144</v>
      </c>
      <c r="AG81" s="19" t="s">
        <v>145</v>
      </c>
      <c r="AH81" s="19" t="s">
        <v>146</v>
      </c>
      <c r="AI81" s="14" t="s">
        <v>147</v>
      </c>
      <c r="AJ81" s="14" t="s">
        <v>149</v>
      </c>
      <c r="AK81" s="14" t="s">
        <v>150</v>
      </c>
      <c r="AL81" s="14" t="s">
        <v>151</v>
      </c>
      <c r="AM81" s="14" t="s">
        <v>148</v>
      </c>
    </row>
    <row r="82" spans="1:39" x14ac:dyDescent="0.25">
      <c r="A82" s="6">
        <v>1949</v>
      </c>
      <c r="B82" s="6">
        <f>IF('Electricity Generation'!B2-I82/3&lt;=0, 0,'Electricity Generation'!B2-I82/3)</f>
        <v>135451320000</v>
      </c>
      <c r="C82" s="10">
        <f>1-B82/'Electricity Generation'!B2</f>
        <v>0</v>
      </c>
      <c r="D82" s="6">
        <f>IF('Electricity Generation'!C2-I82/3&lt;=0, 0, 'Electricity Generation'!C2-I82/3)</f>
        <v>28547232000</v>
      </c>
      <c r="E82" s="10">
        <f>1-D82/'Electricity Generation'!C2</f>
        <v>0</v>
      </c>
      <c r="F82" s="6">
        <f>IF('Electricity Generation'!D2-I82/3&lt;=0, 0, 'Electricity Generation'!D2-I82/3)</f>
        <v>36966709000</v>
      </c>
      <c r="G82" s="10">
        <f>1-F82/'Electricity Generation'!D2</f>
        <v>0</v>
      </c>
      <c r="H82" s="6">
        <f>'Electricity Generation'!F2*(1+$E$80)</f>
        <v>0</v>
      </c>
      <c r="I82" s="6">
        <f>'Electricity Generation'!F2*$E$80</f>
        <v>0</v>
      </c>
      <c r="J82" s="10">
        <f>(B82+D82+F82+H82-L82)/'Electricity Generation'!N2</f>
        <v>0.69036611644560364</v>
      </c>
      <c r="K82" s="12" t="b">
        <f>(J82-'Analysis-Data'!R2)&lt;0.0001</f>
        <v>1</v>
      </c>
      <c r="L82" s="6">
        <f>SUM(IF(B82=0, ABS('Electricity Generation'!B2-I82/3), 0), IF(D82=0, ABS('Electricity Generation'!C2-I82/3), 0), IF(F82=0, ABS('Electricity Generation'!D2-I82/3), 0))</f>
        <v>0</v>
      </c>
      <c r="M82" s="6">
        <f>IF(L82&gt;0, B82-L82, B82)</f>
        <v>135451320000</v>
      </c>
      <c r="N82" s="10">
        <f>1-M82/'Electricity Generation'!B2</f>
        <v>0</v>
      </c>
      <c r="O82" s="6" t="e">
        <f>M82/'Analysis-Data'!J2</f>
        <v>#N/A</v>
      </c>
      <c r="P82" s="6" t="e">
        <f>D82/'Analysis-Data'!K2</f>
        <v>#N/A</v>
      </c>
      <c r="Q82" s="6" t="e">
        <f>F82/'Analysis-Data'!L2</f>
        <v>#N/A</v>
      </c>
      <c r="R82" s="6" t="e">
        <f>H82/'Analysis-Data'!M2</f>
        <v>#N/A</v>
      </c>
      <c r="S82" s="6">
        <f>M82/'Analysis-Data'!B2</f>
        <v>76170329.98367399</v>
      </c>
      <c r="T82" s="6">
        <f>D82/'Analysis-Data'!C2</f>
        <v>10409257</v>
      </c>
      <c r="U82" s="6">
        <f>F82/'Analysis-Data'!D2</f>
        <v>13202904</v>
      </c>
      <c r="V82" s="6" t="e">
        <f>H82/'Analysis-Data'!E2</f>
        <v>#N/A</v>
      </c>
      <c r="W82" s="10" t="e">
        <f>(O82-'Combined Waste'!B2)/'Combined Waste'!B2</f>
        <v>#N/A</v>
      </c>
      <c r="X82" s="10" t="e">
        <f>(P82-'Combined Waste'!G2)/'Combined Waste'!G2</f>
        <v>#N/A</v>
      </c>
      <c r="Y82" s="10" t="e">
        <f>(Q82-'Combined Waste'!C2)/'Combined Waste'!C2</f>
        <v>#N/A</v>
      </c>
      <c r="Z82" s="10" t="e">
        <f>(R82-'Combined Waste'!K2)/'Combined Waste'!K2</f>
        <v>#N/A</v>
      </c>
      <c r="AA82" s="10">
        <f>(S82-'Combined Consumption'!B2)/'Combined Consumption'!B2</f>
        <v>0</v>
      </c>
      <c r="AB82" s="10">
        <f>(T82-'Combined Consumption'!G2)/'Combined Consumption'!G2</f>
        <v>0</v>
      </c>
      <c r="AC82" s="10">
        <f>(U82-'Combined Consumption'!H2)/'Combined Consumption'!H2</f>
        <v>0</v>
      </c>
      <c r="AD82" s="10" t="e">
        <f>(V82-'Combined Consumption'!M2)/'Combined Consumption'!M2</f>
        <v>#N/A</v>
      </c>
      <c r="AE82" s="10">
        <f>-1*N82</f>
        <v>0</v>
      </c>
      <c r="AF82" s="10">
        <f>-1*E82</f>
        <v>0</v>
      </c>
      <c r="AG82" s="10">
        <f>-1*G82</f>
        <v>0</v>
      </c>
      <c r="AH82" s="10">
        <f>IF(I82=0,0,$E$80)</f>
        <v>0</v>
      </c>
      <c r="AI82" s="10">
        <f>M82/'Electricity Generation'!$N2</f>
        <v>0.46530928425401202</v>
      </c>
      <c r="AJ82" s="10">
        <f>D82/'Electricity Generation'!$N2</f>
        <v>9.8066907648838186E-2</v>
      </c>
      <c r="AK82" s="10">
        <f>F82/'Electricity Generation'!$N2</f>
        <v>0.1269899245427534</v>
      </c>
      <c r="AL82" s="10">
        <f>H82/'Electricity Generation'!$N2</f>
        <v>0</v>
      </c>
      <c r="AM82" s="10">
        <f>1-SUM(AI82:AL82)</f>
        <v>0.30963388355439647</v>
      </c>
    </row>
    <row r="83" spans="1:39" x14ac:dyDescent="0.25">
      <c r="A83" s="6">
        <v>1950</v>
      </c>
      <c r="B83" s="6">
        <f>IF('Electricity Generation'!B3-I83/3&lt;=0, 0,'Electricity Generation'!B3-I83/3)</f>
        <v>154519994000</v>
      </c>
      <c r="C83" s="10">
        <f>1-B83/'Electricity Generation'!B3</f>
        <v>0</v>
      </c>
      <c r="D83" s="6">
        <f>IF('Electricity Generation'!C3-I83/3&lt;=0, 0, 'Electricity Generation'!C3-I83/3)</f>
        <v>33734288000</v>
      </c>
      <c r="E83" s="10">
        <f>1-D83/'Electricity Generation'!C3</f>
        <v>0</v>
      </c>
      <c r="F83" s="6">
        <f>IF('Electricity Generation'!D3-I83/3&lt;=0, 0, 'Electricity Generation'!D3-I83/3)</f>
        <v>44559159000</v>
      </c>
      <c r="G83" s="10">
        <f>1-F83/'Electricity Generation'!D3</f>
        <v>0</v>
      </c>
      <c r="H83" s="6">
        <f>'Electricity Generation'!F3*(1+$E$80)</f>
        <v>0</v>
      </c>
      <c r="I83" s="6">
        <f>'Electricity Generation'!F3*$E$80</f>
        <v>0</v>
      </c>
      <c r="J83" s="10">
        <f>(B83+D83+F83+H83-L83)/'Electricity Generation'!N3</f>
        <v>0.70733575696687856</v>
      </c>
      <c r="K83" s="12" t="b">
        <f>(J83-'Analysis-Data'!R3)&lt;0.0001</f>
        <v>1</v>
      </c>
      <c r="L83" s="6">
        <f>SUM(IF(B83=0, ABS('Electricity Generation'!B3-I83/3), 0), IF(D83=0, ABS('Electricity Generation'!C3-I83/3), 0), IF(F83=0, ABS('Electricity Generation'!D3-I83/3), 0))</f>
        <v>0</v>
      </c>
      <c r="M83" s="6">
        <f t="shared" ref="M83:M146" si="12">IF(L83&gt;0, B83-L83, B83)</f>
        <v>154519994000</v>
      </c>
      <c r="N83" s="10">
        <f>1-M83/'Electricity Generation'!B3</f>
        <v>0</v>
      </c>
      <c r="O83" s="6" t="e">
        <f>M83/'Analysis-Data'!J3</f>
        <v>#N/A</v>
      </c>
      <c r="P83" s="6" t="e">
        <f>D83/'Analysis-Data'!K3</f>
        <v>#N/A</v>
      </c>
      <c r="Q83" s="6" t="e">
        <f>F83/'Analysis-Data'!L3</f>
        <v>#N/A</v>
      </c>
      <c r="R83" s="6" t="e">
        <f>H83/'Analysis-Data'!M3</f>
        <v>#N/A</v>
      </c>
      <c r="S83" s="6">
        <f>M83/'Analysis-Data'!B3</f>
        <v>83343756.921218991</v>
      </c>
      <c r="T83" s="6">
        <f>D83/'Analysis-Data'!C3</f>
        <v>11841097</v>
      </c>
      <c r="U83" s="6">
        <f>F83/'Analysis-Data'!D3</f>
        <v>15094056</v>
      </c>
      <c r="V83" s="6" t="e">
        <f>H83/'Analysis-Data'!E3</f>
        <v>#N/A</v>
      </c>
      <c r="W83" s="10" t="e">
        <f>(O83-'Combined Waste'!B3)/'Combined Waste'!B3</f>
        <v>#N/A</v>
      </c>
      <c r="X83" s="10" t="e">
        <f>(P83-'Combined Waste'!G3)/'Combined Waste'!G3</f>
        <v>#N/A</v>
      </c>
      <c r="Y83" s="10" t="e">
        <f>(Q83-'Combined Waste'!C3)/'Combined Waste'!C3</f>
        <v>#N/A</v>
      </c>
      <c r="Z83" s="10" t="e">
        <f>(R83-'Combined Waste'!K3)/'Combined Waste'!K3</f>
        <v>#N/A</v>
      </c>
      <c r="AA83" s="10">
        <f>(S83-'Combined Consumption'!B3)/'Combined Consumption'!B3</f>
        <v>0</v>
      </c>
      <c r="AB83" s="10">
        <f>(T83-'Combined Consumption'!G3)/'Combined Consumption'!G3</f>
        <v>0</v>
      </c>
      <c r="AC83" s="10">
        <f>(U83-'Combined Consumption'!H3)/'Combined Consumption'!H3</f>
        <v>0</v>
      </c>
      <c r="AD83" s="10" t="e">
        <f>(V83-'Combined Consumption'!M3)/'Combined Consumption'!M3</f>
        <v>#N/A</v>
      </c>
      <c r="AE83" s="10">
        <f t="shared" ref="AE83:AE146" si="13">-1*N83</f>
        <v>0</v>
      </c>
      <c r="AF83" s="10">
        <f t="shared" ref="AF83:AF146" si="14">-1*E83</f>
        <v>0</v>
      </c>
      <c r="AG83" s="10">
        <f t="shared" ref="AG83:AG146" si="15">-1*G83</f>
        <v>0</v>
      </c>
      <c r="AH83" s="10">
        <f t="shared" ref="AH83:AH146" si="16">IF(I83=0,0,$E$80)</f>
        <v>0</v>
      </c>
      <c r="AI83" s="10">
        <f>M83/'Electricity Generation'!$N3</f>
        <v>0.46946394698280125</v>
      </c>
      <c r="AJ83" s="10">
        <f>D83/'Electricity Generation'!$N3</f>
        <v>0.10249179787784971</v>
      </c>
      <c r="AK83" s="10">
        <f>F83/'Electricity Generation'!$N3</f>
        <v>0.13538001210622758</v>
      </c>
      <c r="AL83" s="10">
        <f>H83/'Electricity Generation'!$N3</f>
        <v>0</v>
      </c>
      <c r="AM83" s="10">
        <f t="shared" ref="AM83:AM146" si="17">1-SUM(AI83:AL83)</f>
        <v>0.29266424303312144</v>
      </c>
    </row>
    <row r="84" spans="1:39" x14ac:dyDescent="0.25">
      <c r="A84" s="6">
        <v>1951</v>
      </c>
      <c r="B84" s="6">
        <f>IF('Electricity Generation'!B4-I84/3&lt;=0, 0,'Electricity Generation'!B4-I84/3)</f>
        <v>185203657000</v>
      </c>
      <c r="C84" s="10">
        <f>1-B84/'Electricity Generation'!B4</f>
        <v>0</v>
      </c>
      <c r="D84" s="6">
        <f>IF('Electricity Generation'!C4-I84/3&lt;=0, 0, 'Electricity Generation'!C4-I84/3)</f>
        <v>28712116000</v>
      </c>
      <c r="E84" s="10">
        <f>1-D84/'Electricity Generation'!C4</f>
        <v>0</v>
      </c>
      <c r="F84" s="6">
        <f>IF('Electricity Generation'!D4-I84/3&lt;=0, 0, 'Electricity Generation'!D4-I84/3)</f>
        <v>56615678000</v>
      </c>
      <c r="G84" s="10">
        <f>1-F84/'Electricity Generation'!D4</f>
        <v>0</v>
      </c>
      <c r="H84" s="6">
        <f>'Electricity Generation'!F4*(1+$E$80)</f>
        <v>0</v>
      </c>
      <c r="I84" s="6">
        <f>'Electricity Generation'!F4*$E$80</f>
        <v>0</v>
      </c>
      <c r="J84" s="10">
        <f>(B84+D84+F84+H84-L84)/'Electricity Generation'!N4</f>
        <v>0.7298389328330942</v>
      </c>
      <c r="K84" s="12" t="b">
        <f>(J84-'Analysis-Data'!R4)&lt;0.0001</f>
        <v>1</v>
      </c>
      <c r="L84" s="6">
        <f>SUM(IF(B84=0, ABS('Electricity Generation'!B4-I84/3), 0), IF(D84=0, ABS('Electricity Generation'!C4-I84/3), 0), IF(F84=0, ABS('Electricity Generation'!D4-I84/3), 0))</f>
        <v>0</v>
      </c>
      <c r="M84" s="6">
        <f t="shared" si="12"/>
        <v>185203657000</v>
      </c>
      <c r="N84" s="10">
        <f>1-M84/'Electricity Generation'!B4</f>
        <v>0</v>
      </c>
      <c r="O84" s="6" t="e">
        <f>M84/'Analysis-Data'!J4</f>
        <v>#N/A</v>
      </c>
      <c r="P84" s="6" t="e">
        <f>D84/'Analysis-Data'!K4</f>
        <v>#N/A</v>
      </c>
      <c r="Q84" s="6" t="e">
        <f>F84/'Analysis-Data'!L4</f>
        <v>#N/A</v>
      </c>
      <c r="R84" s="6" t="e">
        <f>H84/'Analysis-Data'!M4</f>
        <v>#N/A</v>
      </c>
      <c r="S84" s="6">
        <f>M84/'Analysis-Data'!B4</f>
        <v>95951116.792708188</v>
      </c>
      <c r="T84" s="6">
        <f>D84/'Analysis-Data'!C4</f>
        <v>10039365</v>
      </c>
      <c r="U84" s="6">
        <f>F84/'Analysis-Data'!D4</f>
        <v>18333552</v>
      </c>
      <c r="V84" s="6" t="e">
        <f>H84/'Analysis-Data'!E4</f>
        <v>#N/A</v>
      </c>
      <c r="W84" s="10" t="e">
        <f>(O84-'Combined Waste'!B4)/'Combined Waste'!B4</f>
        <v>#N/A</v>
      </c>
      <c r="X84" s="10" t="e">
        <f>(P84-'Combined Waste'!G4)/'Combined Waste'!G4</f>
        <v>#N/A</v>
      </c>
      <c r="Y84" s="10" t="e">
        <f>(Q84-'Combined Waste'!C4)/'Combined Waste'!C4</f>
        <v>#N/A</v>
      </c>
      <c r="Z84" s="10" t="e">
        <f>(R84-'Combined Waste'!K4)/'Combined Waste'!K4</f>
        <v>#N/A</v>
      </c>
      <c r="AA84" s="10">
        <f>(S84-'Combined Consumption'!B4)/'Combined Consumption'!B4</f>
        <v>0</v>
      </c>
      <c r="AB84" s="10">
        <f>(T84-'Combined Consumption'!G4)/'Combined Consumption'!G4</f>
        <v>0</v>
      </c>
      <c r="AC84" s="10">
        <f>(U84-'Combined Consumption'!H4)/'Combined Consumption'!H4</f>
        <v>0</v>
      </c>
      <c r="AD84" s="10" t="e">
        <f>(V84-'Combined Consumption'!M4)/'Combined Consumption'!M4</f>
        <v>#N/A</v>
      </c>
      <c r="AE84" s="10">
        <f t="shared" si="13"/>
        <v>0</v>
      </c>
      <c r="AF84" s="10">
        <f t="shared" si="14"/>
        <v>0</v>
      </c>
      <c r="AG84" s="10">
        <f t="shared" si="15"/>
        <v>0</v>
      </c>
      <c r="AH84" s="10">
        <f t="shared" si="16"/>
        <v>0</v>
      </c>
      <c r="AI84" s="10">
        <f>M84/'Electricity Generation'!$N4</f>
        <v>0.49964186745025224</v>
      </c>
      <c r="AJ84" s="10">
        <f>D84/'Electricity Generation'!$N4</f>
        <v>7.7459459975394898E-2</v>
      </c>
      <c r="AK84" s="10">
        <f>F84/'Electricity Generation'!$N4</f>
        <v>0.15273760540744702</v>
      </c>
      <c r="AL84" s="10">
        <f>H84/'Electricity Generation'!$N4</f>
        <v>0</v>
      </c>
      <c r="AM84" s="10">
        <f t="shared" si="17"/>
        <v>0.27016106716690591</v>
      </c>
    </row>
    <row r="85" spans="1:39" x14ac:dyDescent="0.25">
      <c r="A85" s="6">
        <v>1952</v>
      </c>
      <c r="B85" s="6">
        <f>IF('Electricity Generation'!B5-I85/3&lt;=0, 0,'Electricity Generation'!B5-I85/3)</f>
        <v>195436666000</v>
      </c>
      <c r="C85" s="10">
        <f>1-B85/'Electricity Generation'!B5</f>
        <v>0</v>
      </c>
      <c r="D85" s="6">
        <f>IF('Electricity Generation'!C5-I85/3&lt;=0, 0, 'Electricity Generation'!C5-I85/3)</f>
        <v>29749761000</v>
      </c>
      <c r="E85" s="10">
        <f>1-D85/'Electricity Generation'!C5</f>
        <v>0</v>
      </c>
      <c r="F85" s="6">
        <f>IF('Electricity Generation'!D5-I85/3&lt;=0, 0, 'Electricity Generation'!D5-I85/3)</f>
        <v>68453088000</v>
      </c>
      <c r="G85" s="10">
        <f>1-F85/'Electricity Generation'!D5</f>
        <v>0</v>
      </c>
      <c r="H85" s="6">
        <f>'Electricity Generation'!F5*(1+$E$80)</f>
        <v>0</v>
      </c>
      <c r="I85" s="6">
        <f>'Electricity Generation'!F5*$E$80</f>
        <v>0</v>
      </c>
      <c r="J85" s="10">
        <f>(B85+D85+F85+H85-L85)/'Electricity Generation'!N5</f>
        <v>0.7355264074805995</v>
      </c>
      <c r="K85" s="12" t="b">
        <f>(J85-'Analysis-Data'!R5)&lt;0.0001</f>
        <v>1</v>
      </c>
      <c r="L85" s="6">
        <f>SUM(IF(B85=0, ABS('Electricity Generation'!B5-I85/3), 0), IF(D85=0, ABS('Electricity Generation'!C5-I85/3), 0), IF(F85=0, ABS('Electricity Generation'!D5-I85/3), 0))</f>
        <v>0</v>
      </c>
      <c r="M85" s="6">
        <f t="shared" si="12"/>
        <v>195436666000</v>
      </c>
      <c r="N85" s="10">
        <f>1-M85/'Electricity Generation'!B5</f>
        <v>0</v>
      </c>
      <c r="O85" s="6" t="e">
        <f>M85/'Analysis-Data'!J5</f>
        <v>#N/A</v>
      </c>
      <c r="P85" s="6" t="e">
        <f>D85/'Analysis-Data'!K5</f>
        <v>#N/A</v>
      </c>
      <c r="Q85" s="6" t="e">
        <f>F85/'Analysis-Data'!L5</f>
        <v>#N/A</v>
      </c>
      <c r="R85" s="6" t="e">
        <f>H85/'Analysis-Data'!M5</f>
        <v>#N/A</v>
      </c>
      <c r="S85" s="6">
        <f>M85/'Analysis-Data'!B5</f>
        <v>97133391.645212695</v>
      </c>
      <c r="T85" s="6">
        <f>D85/'Analysis-Data'!C5</f>
        <v>10553226</v>
      </c>
      <c r="U85" s="6">
        <f>F85/'Analysis-Data'!D5</f>
        <v>21842807.999999996</v>
      </c>
      <c r="V85" s="6" t="e">
        <f>H85/'Analysis-Data'!E5</f>
        <v>#N/A</v>
      </c>
      <c r="W85" s="10" t="e">
        <f>(O85-'Combined Waste'!B5)/'Combined Waste'!B5</f>
        <v>#N/A</v>
      </c>
      <c r="X85" s="10" t="e">
        <f>(P85-'Combined Waste'!G5)/'Combined Waste'!G5</f>
        <v>#N/A</v>
      </c>
      <c r="Y85" s="10" t="e">
        <f>(Q85-'Combined Waste'!C5)/'Combined Waste'!C5</f>
        <v>#N/A</v>
      </c>
      <c r="Z85" s="10" t="e">
        <f>(R85-'Combined Waste'!K5)/'Combined Waste'!K5</f>
        <v>#N/A</v>
      </c>
      <c r="AA85" s="10">
        <f>(S85-'Combined Consumption'!B5)/'Combined Consumption'!B5</f>
        <v>0</v>
      </c>
      <c r="AB85" s="10">
        <f>(T85-'Combined Consumption'!G5)/'Combined Consumption'!G5</f>
        <v>0</v>
      </c>
      <c r="AC85" s="10">
        <f>(U85-'Combined Consumption'!H5)/'Combined Consumption'!H5</f>
        <v>0</v>
      </c>
      <c r="AD85" s="10" t="e">
        <f>(V85-'Combined Consumption'!M5)/'Combined Consumption'!M5</f>
        <v>#N/A</v>
      </c>
      <c r="AE85" s="10">
        <f t="shared" si="13"/>
        <v>0</v>
      </c>
      <c r="AF85" s="10">
        <f t="shared" si="14"/>
        <v>0</v>
      </c>
      <c r="AG85" s="10">
        <f t="shared" si="15"/>
        <v>0</v>
      </c>
      <c r="AH85" s="10">
        <f t="shared" si="16"/>
        <v>0</v>
      </c>
      <c r="AI85" s="10">
        <f>M85/'Electricity Generation'!$N5</f>
        <v>0.48954184123674849</v>
      </c>
      <c r="AJ85" s="10">
        <f>D85/'Electricity Generation'!$N5</f>
        <v>7.4519040231136618E-2</v>
      </c>
      <c r="AK85" s="10">
        <f>F85/'Electricity Generation'!$N5</f>
        <v>0.17146552601271436</v>
      </c>
      <c r="AL85" s="10">
        <f>H85/'Electricity Generation'!$N5</f>
        <v>0</v>
      </c>
      <c r="AM85" s="10">
        <f t="shared" si="17"/>
        <v>0.2644735925194005</v>
      </c>
    </row>
    <row r="86" spans="1:39" x14ac:dyDescent="0.25">
      <c r="A86" s="6">
        <v>1953</v>
      </c>
      <c r="B86" s="6">
        <f>IF('Electricity Generation'!B6-I86/3&lt;=0, 0,'Electricity Generation'!B6-I86/3)</f>
        <v>218846325000</v>
      </c>
      <c r="C86" s="10">
        <f>1-B86/'Electricity Generation'!B6</f>
        <v>0</v>
      </c>
      <c r="D86" s="6">
        <f>IF('Electricity Generation'!C6-I86/3&lt;=0, 0, 'Electricity Generation'!C6-I86/3)</f>
        <v>38404449000</v>
      </c>
      <c r="E86" s="10">
        <f>1-D86/'Electricity Generation'!C6</f>
        <v>0</v>
      </c>
      <c r="F86" s="6">
        <f>IF('Electricity Generation'!D6-I86/3&lt;=0, 0, 'Electricity Generation'!D6-I86/3)</f>
        <v>79790975000</v>
      </c>
      <c r="G86" s="10">
        <f>1-F86/'Electricity Generation'!D6</f>
        <v>0</v>
      </c>
      <c r="H86" s="6">
        <f>'Electricity Generation'!F6*(1+$E$80)</f>
        <v>0</v>
      </c>
      <c r="I86" s="6">
        <f>'Electricity Generation'!F6*$E$80</f>
        <v>0</v>
      </c>
      <c r="J86" s="10">
        <f>(B86+D86+F86+H86-L86)/'Electricity Generation'!N6</f>
        <v>0.76139319412128614</v>
      </c>
      <c r="K86" s="12" t="b">
        <f>(J86-'Analysis-Data'!R6)&lt;0.0001</f>
        <v>1</v>
      </c>
      <c r="L86" s="6">
        <f>SUM(IF(B86=0, ABS('Electricity Generation'!B6-I86/3), 0), IF(D86=0, ABS('Electricity Generation'!C6-I86/3), 0), IF(F86=0, ABS('Electricity Generation'!D6-I86/3), 0))</f>
        <v>0</v>
      </c>
      <c r="M86" s="6">
        <f t="shared" si="12"/>
        <v>218846325000</v>
      </c>
      <c r="N86" s="10">
        <f>1-M86/'Electricity Generation'!B6</f>
        <v>0</v>
      </c>
      <c r="O86" s="6" t="e">
        <f>M86/'Analysis-Data'!J6</f>
        <v>#N/A</v>
      </c>
      <c r="P86" s="6" t="e">
        <f>D86/'Analysis-Data'!K6</f>
        <v>#N/A</v>
      </c>
      <c r="Q86" s="6" t="e">
        <f>F86/'Analysis-Data'!L6</f>
        <v>#N/A</v>
      </c>
      <c r="R86" s="6" t="e">
        <f>H86/'Analysis-Data'!M6</f>
        <v>#N/A</v>
      </c>
      <c r="S86" s="6">
        <f>M86/'Analysis-Data'!B6</f>
        <v>105140170.24157879</v>
      </c>
      <c r="T86" s="6">
        <f>D86/'Analysis-Data'!C6</f>
        <v>12911366</v>
      </c>
      <c r="U86" s="6">
        <f>F86/'Analysis-Data'!D6</f>
        <v>24822528</v>
      </c>
      <c r="V86" s="6" t="e">
        <f>H86/'Analysis-Data'!E6</f>
        <v>#N/A</v>
      </c>
      <c r="W86" s="10" t="e">
        <f>(O86-'Combined Waste'!B6)/'Combined Waste'!B6</f>
        <v>#N/A</v>
      </c>
      <c r="X86" s="10" t="e">
        <f>(P86-'Combined Waste'!G6)/'Combined Waste'!G6</f>
        <v>#N/A</v>
      </c>
      <c r="Y86" s="10" t="e">
        <f>(Q86-'Combined Waste'!C6)/'Combined Waste'!C6</f>
        <v>#N/A</v>
      </c>
      <c r="Z86" s="10" t="e">
        <f>(R86-'Combined Waste'!K6)/'Combined Waste'!K6</f>
        <v>#N/A</v>
      </c>
      <c r="AA86" s="10">
        <f>(S86-'Combined Consumption'!B6)/'Combined Consumption'!B6</f>
        <v>0</v>
      </c>
      <c r="AB86" s="10">
        <f>(T86-'Combined Consumption'!G6)/'Combined Consumption'!G6</f>
        <v>0</v>
      </c>
      <c r="AC86" s="10">
        <f>(U86-'Combined Consumption'!H6)/'Combined Consumption'!H6</f>
        <v>0</v>
      </c>
      <c r="AD86" s="10" t="e">
        <f>(V86-'Combined Consumption'!M6)/'Combined Consumption'!M6</f>
        <v>#N/A</v>
      </c>
      <c r="AE86" s="10">
        <f t="shared" si="13"/>
        <v>0</v>
      </c>
      <c r="AF86" s="10">
        <f t="shared" si="14"/>
        <v>0</v>
      </c>
      <c r="AG86" s="10">
        <f t="shared" si="15"/>
        <v>0</v>
      </c>
      <c r="AH86" s="10">
        <f t="shared" si="16"/>
        <v>0</v>
      </c>
      <c r="AI86" s="10">
        <f>M86/'Electricity Generation'!$N6</f>
        <v>0.49438416133265167</v>
      </c>
      <c r="AJ86" s="10">
        <f>D86/'Electricity Generation'!$N6</f>
        <v>8.6757460104973622E-2</v>
      </c>
      <c r="AK86" s="10">
        <f>F86/'Electricity Generation'!$N6</f>
        <v>0.1802515726836609</v>
      </c>
      <c r="AL86" s="10">
        <f>H86/'Electricity Generation'!$N6</f>
        <v>0</v>
      </c>
      <c r="AM86" s="10">
        <f t="shared" si="17"/>
        <v>0.23860680587871386</v>
      </c>
    </row>
    <row r="87" spans="1:39" x14ac:dyDescent="0.25">
      <c r="A87" s="6">
        <v>1954</v>
      </c>
      <c r="B87" s="6">
        <f>IF('Electricity Generation'!B7-I87/3&lt;=0, 0,'Electricity Generation'!B7-I87/3)</f>
        <v>239145966000</v>
      </c>
      <c r="C87" s="10">
        <f>1-B87/'Electricity Generation'!B7</f>
        <v>0</v>
      </c>
      <c r="D87" s="6">
        <f>IF('Electricity Generation'!C7-I87/3&lt;=0, 0, 'Electricity Generation'!C7-I87/3)</f>
        <v>31520175000</v>
      </c>
      <c r="E87" s="10">
        <f>1-D87/'Electricity Generation'!C7</f>
        <v>0</v>
      </c>
      <c r="F87" s="6">
        <f>IF('Electricity Generation'!D7-I87/3&lt;=0, 0, 'Electricity Generation'!D7-I87/3)</f>
        <v>93688271000</v>
      </c>
      <c r="G87" s="10">
        <f>1-F87/'Electricity Generation'!D7</f>
        <v>0</v>
      </c>
      <c r="H87" s="6">
        <f>'Electricity Generation'!F7*(1+$E$80)</f>
        <v>0</v>
      </c>
      <c r="I87" s="6">
        <f>'Electricity Generation'!F7*$E$80</f>
        <v>0</v>
      </c>
      <c r="J87" s="10">
        <f>(B87+D87+F87+H87-L87)/'Electricity Generation'!N7</f>
        <v>0.7724506102629376</v>
      </c>
      <c r="K87" s="12" t="b">
        <f>(J87-'Analysis-Data'!R7)&lt;0.0001</f>
        <v>1</v>
      </c>
      <c r="L87" s="6">
        <f>SUM(IF(B87=0, ABS('Electricity Generation'!B7-I87/3), 0), IF(D87=0, ABS('Electricity Generation'!C7-I87/3), 0), IF(F87=0, ABS('Electricity Generation'!D7-I87/3), 0))</f>
        <v>0</v>
      </c>
      <c r="M87" s="6">
        <f t="shared" si="12"/>
        <v>239145966000</v>
      </c>
      <c r="N87" s="10">
        <f>1-M87/'Electricity Generation'!B7</f>
        <v>0</v>
      </c>
      <c r="O87" s="6" t="e">
        <f>M87/'Analysis-Data'!J7</f>
        <v>#N/A</v>
      </c>
      <c r="P87" s="6" t="e">
        <f>D87/'Analysis-Data'!K7</f>
        <v>#N/A</v>
      </c>
      <c r="Q87" s="6" t="e">
        <f>F87/'Analysis-Data'!L7</f>
        <v>#N/A</v>
      </c>
      <c r="R87" s="6" t="e">
        <f>H87/'Analysis-Data'!M7</f>
        <v>#N/A</v>
      </c>
      <c r="S87" s="6">
        <f>M87/'Analysis-Data'!B7</f>
        <v>107396762.24573369</v>
      </c>
      <c r="T87" s="6">
        <f>D87/'Analysis-Data'!C7</f>
        <v>10478965</v>
      </c>
      <c r="U87" s="6">
        <f>F87/'Analysis-Data'!D7</f>
        <v>27971952</v>
      </c>
      <c r="V87" s="6" t="e">
        <f>H87/'Analysis-Data'!E7</f>
        <v>#N/A</v>
      </c>
      <c r="W87" s="10" t="e">
        <f>(O87-'Combined Waste'!B7)/'Combined Waste'!B7</f>
        <v>#N/A</v>
      </c>
      <c r="X87" s="10" t="e">
        <f>(P87-'Combined Waste'!G7)/'Combined Waste'!G7</f>
        <v>#N/A</v>
      </c>
      <c r="Y87" s="10" t="e">
        <f>(Q87-'Combined Waste'!C7)/'Combined Waste'!C7</f>
        <v>#N/A</v>
      </c>
      <c r="Z87" s="10" t="e">
        <f>(R87-'Combined Waste'!K7)/'Combined Waste'!K7</f>
        <v>#N/A</v>
      </c>
      <c r="AA87" s="10">
        <f>(S87-'Combined Consumption'!B7)/'Combined Consumption'!B7</f>
        <v>0</v>
      </c>
      <c r="AB87" s="10">
        <f>(T87-'Combined Consumption'!G7)/'Combined Consumption'!G7</f>
        <v>0</v>
      </c>
      <c r="AC87" s="10">
        <f>(U87-'Combined Consumption'!H7)/'Combined Consumption'!H7</f>
        <v>0</v>
      </c>
      <c r="AD87" s="10" t="e">
        <f>(V87-'Combined Consumption'!M7)/'Combined Consumption'!M7</f>
        <v>#N/A</v>
      </c>
      <c r="AE87" s="10">
        <f t="shared" si="13"/>
        <v>0</v>
      </c>
      <c r="AF87" s="10">
        <f t="shared" si="14"/>
        <v>0</v>
      </c>
      <c r="AG87" s="10">
        <f t="shared" si="15"/>
        <v>0</v>
      </c>
      <c r="AH87" s="10">
        <f t="shared" si="16"/>
        <v>0</v>
      </c>
      <c r="AI87" s="10">
        <f>M87/'Electricity Generation'!$N7</f>
        <v>0.5070020872386739</v>
      </c>
      <c r="AJ87" s="10">
        <f>D87/'Electricity Generation'!$N7</f>
        <v>6.6824436901136222E-2</v>
      </c>
      <c r="AK87" s="10">
        <f>F87/'Electricity Generation'!$N7</f>
        <v>0.19862408612312749</v>
      </c>
      <c r="AL87" s="10">
        <f>H87/'Electricity Generation'!$N7</f>
        <v>0</v>
      </c>
      <c r="AM87" s="10">
        <f t="shared" si="17"/>
        <v>0.2275493897370624</v>
      </c>
    </row>
    <row r="88" spans="1:39" x14ac:dyDescent="0.25">
      <c r="A88" s="6">
        <v>1955</v>
      </c>
      <c r="B88" s="6">
        <f>IF('Electricity Generation'!B8-I88/3&lt;=0, 0,'Electricity Generation'!B8-I88/3)</f>
        <v>301362698000</v>
      </c>
      <c r="C88" s="10">
        <f>1-B88/'Electricity Generation'!B8</f>
        <v>0</v>
      </c>
      <c r="D88" s="6">
        <f>IF('Electricity Generation'!C8-I88/3&lt;=0, 0, 'Electricity Generation'!C8-I88/3)</f>
        <v>37138308000</v>
      </c>
      <c r="E88" s="10">
        <f>1-D88/'Electricity Generation'!C8</f>
        <v>0</v>
      </c>
      <c r="F88" s="6">
        <f>IF('Electricity Generation'!D8-I88/3&lt;=0, 0, 'Electricity Generation'!D8-I88/3)</f>
        <v>95285441000</v>
      </c>
      <c r="G88" s="10">
        <f>1-F88/'Electricity Generation'!D8</f>
        <v>0</v>
      </c>
      <c r="H88" s="6">
        <f>'Electricity Generation'!F8*(1+$E$80)</f>
        <v>0</v>
      </c>
      <c r="I88" s="6">
        <f>'Electricity Generation'!F8*$E$80</f>
        <v>0</v>
      </c>
      <c r="J88" s="10">
        <f>(B88+D88+F88+H88-L88)/'Electricity Generation'!N8</f>
        <v>0.79297317351737462</v>
      </c>
      <c r="K88" s="12" t="b">
        <f>(J88-'Analysis-Data'!R8)&lt;0.0001</f>
        <v>1</v>
      </c>
      <c r="L88" s="6">
        <f>SUM(IF(B88=0, ABS('Electricity Generation'!B8-I88/3), 0), IF(D88=0, ABS('Electricity Generation'!C8-I88/3), 0), IF(F88=0, ABS('Electricity Generation'!D8-I88/3), 0))</f>
        <v>0</v>
      </c>
      <c r="M88" s="6">
        <f t="shared" si="12"/>
        <v>301362698000</v>
      </c>
      <c r="N88" s="10">
        <f>1-M88/'Electricity Generation'!B8</f>
        <v>0</v>
      </c>
      <c r="O88" s="6" t="e">
        <f>M88/'Analysis-Data'!J8</f>
        <v>#N/A</v>
      </c>
      <c r="P88" s="6" t="e">
        <f>D88/'Analysis-Data'!K8</f>
        <v>#N/A</v>
      </c>
      <c r="Q88" s="6" t="e">
        <f>F88/'Analysis-Data'!L8</f>
        <v>#N/A</v>
      </c>
      <c r="R88" s="6" t="e">
        <f>H88/'Analysis-Data'!M8</f>
        <v>#N/A</v>
      </c>
      <c r="S88" s="6">
        <f>M88/'Analysis-Data'!B8</f>
        <v>130416142.18831648</v>
      </c>
      <c r="T88" s="6">
        <f>D88/'Analysis-Data'!C8</f>
        <v>11818018</v>
      </c>
      <c r="U88" s="6">
        <f>F88/'Analysis-Data'!D8</f>
        <v>27678720</v>
      </c>
      <c r="V88" s="6" t="e">
        <f>H88/'Analysis-Data'!E8</f>
        <v>#N/A</v>
      </c>
      <c r="W88" s="10" t="e">
        <f>(O88-'Combined Waste'!B8)/'Combined Waste'!B8</f>
        <v>#N/A</v>
      </c>
      <c r="X88" s="10" t="e">
        <f>(P88-'Combined Waste'!G8)/'Combined Waste'!G8</f>
        <v>#N/A</v>
      </c>
      <c r="Y88" s="10" t="e">
        <f>(Q88-'Combined Waste'!C8)/'Combined Waste'!C8</f>
        <v>#N/A</v>
      </c>
      <c r="Z88" s="10" t="e">
        <f>(R88-'Combined Waste'!K8)/'Combined Waste'!K8</f>
        <v>#N/A</v>
      </c>
      <c r="AA88" s="10">
        <f>(S88-'Combined Consumption'!B8)/'Combined Consumption'!B8</f>
        <v>-1.1425856449833398E-16</v>
      </c>
      <c r="AB88" s="10">
        <f>(T88-'Combined Consumption'!G8)/'Combined Consumption'!G8</f>
        <v>0</v>
      </c>
      <c r="AC88" s="10">
        <f>(U88-'Combined Consumption'!H8)/'Combined Consumption'!H8</f>
        <v>0</v>
      </c>
      <c r="AD88" s="10" t="e">
        <f>(V88-'Combined Consumption'!M8)/'Combined Consumption'!M8</f>
        <v>#N/A</v>
      </c>
      <c r="AE88" s="10">
        <f t="shared" si="13"/>
        <v>0</v>
      </c>
      <c r="AF88" s="10">
        <f t="shared" si="14"/>
        <v>0</v>
      </c>
      <c r="AG88" s="10">
        <f t="shared" si="15"/>
        <v>0</v>
      </c>
      <c r="AH88" s="10">
        <f t="shared" si="16"/>
        <v>0</v>
      </c>
      <c r="AI88" s="10">
        <f>M88/'Electricity Generation'!$N8</f>
        <v>0.55089903491802306</v>
      </c>
      <c r="AJ88" s="10">
        <f>D88/'Electricity Generation'!$N8</f>
        <v>6.7889815731900227E-2</v>
      </c>
      <c r="AK88" s="10">
        <f>F88/'Electricity Generation'!$N8</f>
        <v>0.17418432286745134</v>
      </c>
      <c r="AL88" s="10">
        <f>H88/'Electricity Generation'!$N8</f>
        <v>0</v>
      </c>
      <c r="AM88" s="10">
        <f t="shared" si="17"/>
        <v>0.20702682648262538</v>
      </c>
    </row>
    <row r="89" spans="1:39" x14ac:dyDescent="0.25">
      <c r="A89" s="6">
        <v>1956</v>
      </c>
      <c r="B89" s="6">
        <f>IF('Electricity Generation'!B9-I89/3&lt;=0, 0,'Electricity Generation'!B9-I89/3)</f>
        <v>338503484000</v>
      </c>
      <c r="C89" s="10">
        <f>1-B89/'Electricity Generation'!B9</f>
        <v>0</v>
      </c>
      <c r="D89" s="6">
        <f>IF('Electricity Generation'!C9-I89/3&lt;=0, 0, 'Electricity Generation'!C9-I89/3)</f>
        <v>35946772000</v>
      </c>
      <c r="E89" s="10">
        <f>1-D89/'Electricity Generation'!C9</f>
        <v>0</v>
      </c>
      <c r="F89" s="6">
        <f>IF('Electricity Generation'!D9-I89/3&lt;=0, 0, 'Electricity Generation'!D9-I89/3)</f>
        <v>104037208000</v>
      </c>
      <c r="G89" s="10">
        <f>1-F89/'Electricity Generation'!D9</f>
        <v>0</v>
      </c>
      <c r="H89" s="6">
        <f>'Electricity Generation'!F9*(1+$E$80)</f>
        <v>0</v>
      </c>
      <c r="I89" s="6">
        <f>'Electricity Generation'!F9*$E$80</f>
        <v>0</v>
      </c>
      <c r="J89" s="10">
        <f>(B89+D89+F89+H89-L89)/'Electricity Generation'!N9</f>
        <v>0.7965925655239523</v>
      </c>
      <c r="K89" s="12" t="b">
        <f>(J89-'Analysis-Data'!R9)&lt;0.0001</f>
        <v>1</v>
      </c>
      <c r="L89" s="6">
        <f>SUM(IF(B89=0, ABS('Electricity Generation'!B9-I89/3), 0), IF(D89=0, ABS('Electricity Generation'!C9-I89/3), 0), IF(F89=0, ABS('Electricity Generation'!D9-I89/3), 0))</f>
        <v>0</v>
      </c>
      <c r="M89" s="6">
        <f t="shared" si="12"/>
        <v>338503484000</v>
      </c>
      <c r="N89" s="10">
        <f>1-M89/'Electricity Generation'!B9</f>
        <v>0</v>
      </c>
      <c r="O89" s="6" t="e">
        <f>M89/'Analysis-Data'!J9</f>
        <v>#N/A</v>
      </c>
      <c r="P89" s="6" t="e">
        <f>D89/'Analysis-Data'!K9</f>
        <v>#N/A</v>
      </c>
      <c r="Q89" s="6" t="e">
        <f>F89/'Analysis-Data'!L9</f>
        <v>#N/A</v>
      </c>
      <c r="R89" s="6" t="e">
        <f>H89/'Analysis-Data'!M9</f>
        <v>#N/A</v>
      </c>
      <c r="S89" s="6">
        <f>M89/'Analysis-Data'!B9</f>
        <v>143588283.50256118</v>
      </c>
      <c r="T89" s="6">
        <f>D89/'Analysis-Data'!C9</f>
        <v>11415627</v>
      </c>
      <c r="U89" s="6">
        <f>F89/'Analysis-Data'!D9</f>
        <v>29743464</v>
      </c>
      <c r="V89" s="6" t="e">
        <f>H89/'Analysis-Data'!E9</f>
        <v>#N/A</v>
      </c>
      <c r="W89" s="10" t="e">
        <f>(O89-'Combined Waste'!B9)/'Combined Waste'!B9</f>
        <v>#N/A</v>
      </c>
      <c r="X89" s="10" t="e">
        <f>(P89-'Combined Waste'!G9)/'Combined Waste'!G9</f>
        <v>#N/A</v>
      </c>
      <c r="Y89" s="10" t="e">
        <f>(Q89-'Combined Waste'!C9)/'Combined Waste'!C9</f>
        <v>#N/A</v>
      </c>
      <c r="Z89" s="10" t="e">
        <f>(R89-'Combined Waste'!K9)/'Combined Waste'!K9</f>
        <v>#N/A</v>
      </c>
      <c r="AA89" s="10">
        <f>(S89-'Combined Consumption'!B9)/'Combined Consumption'!B9</f>
        <v>0</v>
      </c>
      <c r="AB89" s="10">
        <f>(T89-'Combined Consumption'!G9)/'Combined Consumption'!G9</f>
        <v>0</v>
      </c>
      <c r="AC89" s="10">
        <f>(U89-'Combined Consumption'!H9)/'Combined Consumption'!H9</f>
        <v>0</v>
      </c>
      <c r="AD89" s="10" t="e">
        <f>(V89-'Combined Consumption'!M9)/'Combined Consumption'!M9</f>
        <v>#N/A</v>
      </c>
      <c r="AE89" s="10">
        <f t="shared" si="13"/>
        <v>0</v>
      </c>
      <c r="AF89" s="10">
        <f t="shared" si="14"/>
        <v>0</v>
      </c>
      <c r="AG89" s="10">
        <f t="shared" si="15"/>
        <v>0</v>
      </c>
      <c r="AH89" s="10">
        <f t="shared" si="16"/>
        <v>0</v>
      </c>
      <c r="AI89" s="10">
        <f>M89/'Electricity Generation'!$N9</f>
        <v>0.5635452943827931</v>
      </c>
      <c r="AJ89" s="10">
        <f>D89/'Electricity Generation'!$N9</f>
        <v>5.9844684519853114E-2</v>
      </c>
      <c r="AK89" s="10">
        <f>F89/'Electricity Generation'!$N9</f>
        <v>0.17320258662130603</v>
      </c>
      <c r="AL89" s="10">
        <f>H89/'Electricity Generation'!$N9</f>
        <v>0</v>
      </c>
      <c r="AM89" s="10">
        <f t="shared" si="17"/>
        <v>0.2034074344760477</v>
      </c>
    </row>
    <row r="90" spans="1:39" x14ac:dyDescent="0.25">
      <c r="A90" s="6">
        <v>1957</v>
      </c>
      <c r="B90" s="6">
        <f>IF('Electricity Generation'!B10-I90/3&lt;=0, 0,'Electricity Generation'!B10-I90/3)</f>
        <v>346385401166.66669</v>
      </c>
      <c r="C90" s="10">
        <f>1-B90/'Electricity Generation'!B10</f>
        <v>2.3264013319090893E-6</v>
      </c>
      <c r="D90" s="6">
        <f>IF('Electricity Generation'!C10-I90/3&lt;=0, 0, 'Electricity Generation'!C10-I90/3)</f>
        <v>40498551166.666664</v>
      </c>
      <c r="E90" s="10">
        <f>1-D90/'Electricity Generation'!C10</f>
        <v>1.9897435244109474E-5</v>
      </c>
      <c r="F90" s="6">
        <f>IF('Electricity Generation'!D10-I90/3&lt;=0, 0, 'Electricity Generation'!D10-I90/3)</f>
        <v>114211719166.66667</v>
      </c>
      <c r="G90" s="10">
        <f>1-F90/'Electricity Generation'!D10</f>
        <v>7.0555600913957406E-6</v>
      </c>
      <c r="H90" s="6">
        <f>'Electricity Generation'!F10*(1+$E$80)</f>
        <v>12087500</v>
      </c>
      <c r="I90" s="6">
        <f>'Electricity Generation'!F10*$E$80</f>
        <v>2417500</v>
      </c>
      <c r="J90" s="10">
        <f>(B90+D90+F90+H90-L90)/'Electricity Generation'!N10</f>
        <v>0.79349858057795686</v>
      </c>
      <c r="K90" s="12" t="b">
        <f>(J90-'Analysis-Data'!R10)&lt;0.0001</f>
        <v>1</v>
      </c>
      <c r="L90" s="6">
        <f>SUM(IF(B90=0, ABS('Electricity Generation'!B10-I90/3), 0), IF(D90=0, ABS('Electricity Generation'!C10-I90/3), 0), IF(F90=0, ABS('Electricity Generation'!D10-I90/3), 0))</f>
        <v>0</v>
      </c>
      <c r="M90" s="6">
        <f t="shared" si="12"/>
        <v>346385401166.66669</v>
      </c>
      <c r="N90" s="10">
        <f>1-M90/'Electricity Generation'!B10</f>
        <v>2.3264013319090893E-6</v>
      </c>
      <c r="O90" s="6" t="e">
        <f>M90/'Analysis-Data'!J10</f>
        <v>#N/A</v>
      </c>
      <c r="P90" s="6" t="e">
        <f>D90/'Analysis-Data'!K10</f>
        <v>#N/A</v>
      </c>
      <c r="Q90" s="6" t="e">
        <f>F90/'Analysis-Data'!L10</f>
        <v>#N/A</v>
      </c>
      <c r="R90" s="6" t="e">
        <f>H90/'Analysis-Data'!M10</f>
        <v>#N/A</v>
      </c>
      <c r="S90" s="6">
        <f>M90/'Analysis-Data'!B10</f>
        <v>145847048.20159388</v>
      </c>
      <c r="T90" s="6">
        <f>D90/'Analysis-Data'!C10</f>
        <v>12511552.047249816</v>
      </c>
      <c r="U90" s="6">
        <f>F90/'Analysis-Data'!D10</f>
        <v>32067157.74664522</v>
      </c>
      <c r="V90" s="6" t="e">
        <f>H90/'Analysis-Data'!E10</f>
        <v>#N/A</v>
      </c>
      <c r="W90" s="10" t="e">
        <f>(O90-'Combined Waste'!B10)/'Combined Waste'!B10</f>
        <v>#N/A</v>
      </c>
      <c r="X90" s="10" t="e">
        <f>(P90-'Combined Waste'!G10)/'Combined Waste'!G10</f>
        <v>#N/A</v>
      </c>
      <c r="Y90" s="10" t="e">
        <f>(Q90-'Combined Waste'!C10)/'Combined Waste'!C10</f>
        <v>#N/A</v>
      </c>
      <c r="Z90" s="10" t="e">
        <f>(R90-'Combined Waste'!K10)/'Combined Waste'!K10</f>
        <v>#N/A</v>
      </c>
      <c r="AA90" s="10">
        <f>(S90-'Combined Consumption'!B10)/'Combined Consumption'!B10</f>
        <v>-2.32640133180915E-6</v>
      </c>
      <c r="AB90" s="10">
        <f>(T90-'Combined Consumption'!G10)/'Combined Consumption'!G10</f>
        <v>-1.9897435244026173E-5</v>
      </c>
      <c r="AC90" s="10">
        <f>(U90-'Combined Consumption'!H10)/'Combined Consumption'!H10</f>
        <v>-7.0555600913408224E-6</v>
      </c>
      <c r="AD90" s="10" t="e">
        <f>(V90-'Combined Consumption'!M10)/'Combined Consumption'!M10</f>
        <v>#N/A</v>
      </c>
      <c r="AE90" s="10">
        <f t="shared" si="13"/>
        <v>-2.3264013319090893E-6</v>
      </c>
      <c r="AF90" s="10">
        <f t="shared" si="14"/>
        <v>-1.9897435244109474E-5</v>
      </c>
      <c r="AG90" s="10">
        <f t="shared" si="15"/>
        <v>-7.0555600913957406E-6</v>
      </c>
      <c r="AH90" s="10">
        <f t="shared" si="16"/>
        <v>0.25</v>
      </c>
      <c r="AI90" s="10">
        <f>M90/'Electricity Generation'!$N10</f>
        <v>0.54849744236084785</v>
      </c>
      <c r="AJ90" s="10">
        <f>D90/'Electricity Generation'!$N10</f>
        <v>6.4129006763620586E-2</v>
      </c>
      <c r="AK90" s="10">
        <f>F90/'Electricity Generation'!$N10</f>
        <v>0.18085299103125288</v>
      </c>
      <c r="AL90" s="10">
        <f>H90/'Electricity Generation'!$N10</f>
        <v>1.9140422235481794E-5</v>
      </c>
      <c r="AM90" s="10">
        <f t="shared" si="17"/>
        <v>0.20650141942204325</v>
      </c>
    </row>
    <row r="91" spans="1:39" x14ac:dyDescent="0.25">
      <c r="A91" s="6">
        <v>1958</v>
      </c>
      <c r="B91" s="6">
        <f>IF('Electricity Generation'!B11-I91/3&lt;=0, 0,'Electricity Generation'!B11-I91/3)</f>
        <v>344352056750</v>
      </c>
      <c r="C91" s="10">
        <f>1-B91/'Electricity Generation'!B11</f>
        <v>3.9853698471814525E-5</v>
      </c>
      <c r="D91" s="6">
        <f>IF('Electricity Generation'!C11-I91/3&lt;=0, 0, 'Electricity Generation'!C11-I91/3)</f>
        <v>40357815750</v>
      </c>
      <c r="E91" s="10">
        <f>1-D91/'Electricity Generation'!C11</f>
        <v>3.3994863708441958E-4</v>
      </c>
      <c r="F91" s="6">
        <f>IF('Electricity Generation'!D11-I91/3&lt;=0, 0, 'Electricity Generation'!D11-I91/3)</f>
        <v>119745577750</v>
      </c>
      <c r="G91" s="10">
        <f>1-F91/'Electricity Generation'!D11</f>
        <v>1.1459861380958003E-4</v>
      </c>
      <c r="H91" s="6">
        <f>'Electricity Generation'!F11*(1+$E$80)</f>
        <v>205863750</v>
      </c>
      <c r="I91" s="6">
        <f>'Electricity Generation'!F11*$E$80</f>
        <v>41172750</v>
      </c>
      <c r="J91" s="10">
        <f>(B91+D91+F91+H91-L91)/'Electricity Generation'!N11</f>
        <v>0.78230129057953768</v>
      </c>
      <c r="K91" s="12" t="b">
        <f>(J91-'Analysis-Data'!R11)&lt;0.0001</f>
        <v>1</v>
      </c>
      <c r="L91" s="6">
        <f>SUM(IF(B91=0, ABS('Electricity Generation'!B11-I91/3), 0), IF(D91=0, ABS('Electricity Generation'!C11-I91/3), 0), IF(F91=0, ABS('Electricity Generation'!D11-I91/3), 0))</f>
        <v>0</v>
      </c>
      <c r="M91" s="6">
        <f t="shared" si="12"/>
        <v>344352056750</v>
      </c>
      <c r="N91" s="10">
        <f>1-M91/'Electricity Generation'!B11</f>
        <v>3.9853698471814525E-5</v>
      </c>
      <c r="O91" s="6" t="e">
        <f>M91/'Analysis-Data'!J11</f>
        <v>#N/A</v>
      </c>
      <c r="P91" s="6" t="e">
        <f>D91/'Analysis-Data'!K11</f>
        <v>#N/A</v>
      </c>
      <c r="Q91" s="6" t="e">
        <f>F91/'Analysis-Data'!L11</f>
        <v>#N/A</v>
      </c>
      <c r="R91" s="6" t="e">
        <f>H91/'Analysis-Data'!M11</f>
        <v>#N/A</v>
      </c>
      <c r="S91" s="6">
        <f>M91/'Analysis-Data'!B11</f>
        <v>141264954.28892362</v>
      </c>
      <c r="T91" s="6">
        <f>D91/'Analysis-Data'!C11</f>
        <v>12189573.761844959</v>
      </c>
      <c r="U91" s="6">
        <f>F91/'Analysis-Data'!D11</f>
        <v>32944696.150781661</v>
      </c>
      <c r="V91" s="6" t="e">
        <f>H91/'Analysis-Data'!E11</f>
        <v>#N/A</v>
      </c>
      <c r="W91" s="10" t="e">
        <f>(O91-'Combined Waste'!B11)/'Combined Waste'!B11</f>
        <v>#N/A</v>
      </c>
      <c r="X91" s="10" t="e">
        <f>(P91-'Combined Waste'!G11)/'Combined Waste'!G11</f>
        <v>#N/A</v>
      </c>
      <c r="Y91" s="10" t="e">
        <f>(Q91-'Combined Waste'!C11)/'Combined Waste'!C11</f>
        <v>#N/A</v>
      </c>
      <c r="Z91" s="10" t="e">
        <f>(R91-'Combined Waste'!K11)/'Combined Waste'!K11</f>
        <v>#N/A</v>
      </c>
      <c r="AA91" s="10">
        <f>(S91-'Combined Consumption'!B11)/'Combined Consumption'!B11</f>
        <v>-3.9853698471804137E-5</v>
      </c>
      <c r="AB91" s="10">
        <f>(T91-'Combined Consumption'!G11)/'Combined Consumption'!G11</f>
        <v>-3.3994863708446045E-4</v>
      </c>
      <c r="AC91" s="10">
        <f>(U91-'Combined Consumption'!H11)/'Combined Consumption'!H11</f>
        <v>-1.1459861380954032E-4</v>
      </c>
      <c r="AD91" s="10" t="e">
        <f>(V91-'Combined Consumption'!M11)/'Combined Consumption'!M11</f>
        <v>#N/A</v>
      </c>
      <c r="AE91" s="10">
        <f t="shared" si="13"/>
        <v>-3.9853698471814525E-5</v>
      </c>
      <c r="AF91" s="10">
        <f t="shared" si="14"/>
        <v>-3.3994863708441958E-4</v>
      </c>
      <c r="AG91" s="10">
        <f t="shared" si="15"/>
        <v>-1.1459861380958003E-4</v>
      </c>
      <c r="AH91" s="10">
        <f t="shared" si="16"/>
        <v>0.25</v>
      </c>
      <c r="AI91" s="10">
        <f>M91/'Electricity Generation'!$N11</f>
        <v>0.53379771925462705</v>
      </c>
      <c r="AJ91" s="10">
        <f>D91/'Electricity Generation'!$N11</f>
        <v>6.2560712442872521E-2</v>
      </c>
      <c r="AK91" s="10">
        <f>F91/'Electricity Generation'!$N11</f>
        <v>0.18562373896370701</v>
      </c>
      <c r="AL91" s="10">
        <f>H91/'Electricity Generation'!$N11</f>
        <v>3.1911991833109544E-4</v>
      </c>
      <c r="AM91" s="10">
        <f t="shared" si="17"/>
        <v>0.21769870942046232</v>
      </c>
    </row>
    <row r="92" spans="1:39" x14ac:dyDescent="0.25">
      <c r="A92" s="6">
        <v>1959</v>
      </c>
      <c r="B92" s="6">
        <f>IF('Electricity Generation'!B12-I92/3&lt;=0, 0,'Electricity Generation'!B12-I92/3)</f>
        <v>378408534916.66669</v>
      </c>
      <c r="C92" s="10">
        <f>1-B92/'Electricity Generation'!B12</f>
        <v>4.1421988654755104E-5</v>
      </c>
      <c r="D92" s="6">
        <f>IF('Electricity Generation'!C12-I92/3&lt;=0, 0, 'Electricity Generation'!C12-I92/3)</f>
        <v>46824043916.666664</v>
      </c>
      <c r="E92" s="10">
        <f>1-D92/'Electricity Generation'!C12</f>
        <v>3.3465365864671082E-4</v>
      </c>
      <c r="F92" s="6">
        <f>IF('Electricity Generation'!D12-I92/3&lt;=0, 0, 'Electricity Generation'!D12-I92/3)</f>
        <v>146603715916.66666</v>
      </c>
      <c r="G92" s="10">
        <f>1-F92/'Electricity Generation'!D12</f>
        <v>1.069100289288194E-4</v>
      </c>
      <c r="H92" s="6">
        <f>'Electricity Generation'!F12*(1+$E$80)</f>
        <v>235126250</v>
      </c>
      <c r="I92" s="6">
        <f>'Electricity Generation'!F12*$E$80</f>
        <v>47025250</v>
      </c>
      <c r="J92" s="10">
        <f>(B92+D92+F92+H92-L92)/'Electricity Generation'!N12</f>
        <v>0.80572790115383341</v>
      </c>
      <c r="K92" s="12" t="b">
        <f>(J92-'Analysis-Data'!R12)&lt;0.0001</f>
        <v>1</v>
      </c>
      <c r="L92" s="6">
        <f>SUM(IF(B92=0, ABS('Electricity Generation'!B12-I92/3), 0), IF(D92=0, ABS('Electricity Generation'!C12-I92/3), 0), IF(F92=0, ABS('Electricity Generation'!D12-I92/3), 0))</f>
        <v>0</v>
      </c>
      <c r="M92" s="6">
        <f t="shared" si="12"/>
        <v>378408534916.66669</v>
      </c>
      <c r="N92" s="10">
        <f>1-M92/'Electricity Generation'!B12</f>
        <v>4.1421988654755104E-5</v>
      </c>
      <c r="O92" s="6" t="e">
        <f>M92/'Analysis-Data'!J12</f>
        <v>#N/A</v>
      </c>
      <c r="P92" s="6" t="e">
        <f>D92/'Analysis-Data'!K12</f>
        <v>#N/A</v>
      </c>
      <c r="Q92" s="6" t="e">
        <f>F92/'Analysis-Data'!L12</f>
        <v>#N/A</v>
      </c>
      <c r="R92" s="6" t="e">
        <f>H92/'Analysis-Data'!M12</f>
        <v>#N/A</v>
      </c>
      <c r="S92" s="6">
        <f>M92/'Analysis-Data'!B12</f>
        <v>152784640.31012529</v>
      </c>
      <c r="T92" s="6">
        <f>D92/'Analysis-Data'!C12</f>
        <v>13852653.606867917</v>
      </c>
      <c r="U92" s="6">
        <f>F92/'Analysis-Data'!D12</f>
        <v>39080037.505336776</v>
      </c>
      <c r="V92" s="6" t="e">
        <f>H92/'Analysis-Data'!E12</f>
        <v>#N/A</v>
      </c>
      <c r="W92" s="10" t="e">
        <f>(O92-'Combined Waste'!B12)/'Combined Waste'!B12</f>
        <v>#N/A</v>
      </c>
      <c r="X92" s="10" t="e">
        <f>(P92-'Combined Waste'!G12)/'Combined Waste'!G12</f>
        <v>#N/A</v>
      </c>
      <c r="Y92" s="10" t="e">
        <f>(Q92-'Combined Waste'!C12)/'Combined Waste'!C12</f>
        <v>#N/A</v>
      </c>
      <c r="Z92" s="10" t="e">
        <f>(R92-'Combined Waste'!K12)/'Combined Waste'!K12</f>
        <v>#N/A</v>
      </c>
      <c r="AA92" s="10">
        <f>(S92-'Combined Consumption'!B12)/'Combined Consumption'!B12</f>
        <v>-4.1421988654675246E-5</v>
      </c>
      <c r="AB92" s="10">
        <f>(T92-'Combined Consumption'!G12)/'Combined Consumption'!G12</f>
        <v>-3.3465365864678156E-4</v>
      </c>
      <c r="AC92" s="10">
        <f>(U92-'Combined Consumption'!H12)/'Combined Consumption'!H12</f>
        <v>-1.0691002892890634E-4</v>
      </c>
      <c r="AD92" s="10" t="e">
        <f>(V92-'Combined Consumption'!M12)/'Combined Consumption'!M12</f>
        <v>#N/A</v>
      </c>
      <c r="AE92" s="10">
        <f t="shared" si="13"/>
        <v>-4.1421988654755104E-5</v>
      </c>
      <c r="AF92" s="10">
        <f t="shared" si="14"/>
        <v>-3.3465365864671082E-4</v>
      </c>
      <c r="AG92" s="10">
        <f t="shared" si="15"/>
        <v>-1.069100289288194E-4</v>
      </c>
      <c r="AH92" s="10">
        <f t="shared" si="16"/>
        <v>0.25</v>
      </c>
      <c r="AI92" s="10">
        <f>M92/'Electricity Generation'!$N12</f>
        <v>0.53296547148630047</v>
      </c>
      <c r="AJ92" s="10">
        <f>D92/'Electricity Generation'!$N12</f>
        <v>6.5948826044415793E-2</v>
      </c>
      <c r="AK92" s="10">
        <f>F92/'Electricity Generation'!$N12</f>
        <v>0.20648244256006745</v>
      </c>
      <c r="AL92" s="10">
        <f>H92/'Electricity Generation'!$N12</f>
        <v>3.3116106304962841E-4</v>
      </c>
      <c r="AM92" s="10">
        <f t="shared" si="17"/>
        <v>0.1942720988461667</v>
      </c>
    </row>
    <row r="93" spans="1:39" x14ac:dyDescent="0.25">
      <c r="A93" s="6">
        <v>1960</v>
      </c>
      <c r="B93" s="6">
        <f>IF('Electricity Generation'!B13-I93/3&lt;=0, 0,'Electricity Generation'!B13-I93/3)</f>
        <v>403024175166.66669</v>
      </c>
      <c r="C93" s="10">
        <f>1-B93/'Electricity Generation'!B13</f>
        <v>1.0713304509379906E-4</v>
      </c>
      <c r="D93" s="6">
        <f>IF('Electricity Generation'!C13-I93/3&lt;=0, 0, 'Electricity Generation'!C13-I93/3)</f>
        <v>47943711166.666664</v>
      </c>
      <c r="E93" s="10">
        <f>1-D93/'Electricity Generation'!C13</f>
        <v>8.9986724777812999E-4</v>
      </c>
      <c r="F93" s="6">
        <f>IF('Electricity Generation'!D13-I93/3&lt;=0, 0, 'Electricity Generation'!D13-I93/3)</f>
        <v>157926605166.66666</v>
      </c>
      <c r="G93" s="10">
        <f>1-F93/'Electricity Generation'!D13</f>
        <v>2.733550139770724E-4</v>
      </c>
      <c r="H93" s="6">
        <f>'Electricity Generation'!F13*(1+$E$80)</f>
        <v>647727500</v>
      </c>
      <c r="I93" s="6">
        <f>'Electricity Generation'!F13*$E$80</f>
        <v>129545500</v>
      </c>
      <c r="J93" s="10">
        <f>(B93+D93+F93+H93-L93)/'Electricity Generation'!N13</f>
        <v>0.80675395076277878</v>
      </c>
      <c r="K93" s="12" t="b">
        <f>(J93-'Analysis-Data'!R13)&lt;0.0001</f>
        <v>1</v>
      </c>
      <c r="L93" s="6">
        <f>SUM(IF(B93=0, ABS('Electricity Generation'!B13-I93/3), 0), IF(D93=0, ABS('Electricity Generation'!C13-I93/3), 0), IF(F93=0, ABS('Electricity Generation'!D13-I93/3), 0))</f>
        <v>0</v>
      </c>
      <c r="M93" s="6">
        <f t="shared" si="12"/>
        <v>403024175166.66669</v>
      </c>
      <c r="N93" s="10">
        <f>1-M93/'Electricity Generation'!B13</f>
        <v>1.0713304509379906E-4</v>
      </c>
      <c r="O93" s="6" t="e">
        <f>M93/'Analysis-Data'!J13</f>
        <v>#N/A</v>
      </c>
      <c r="P93" s="6" t="e">
        <f>D93/'Analysis-Data'!K13</f>
        <v>#N/A</v>
      </c>
      <c r="Q93" s="6" t="e">
        <f>F93/'Analysis-Data'!L13</f>
        <v>#N/A</v>
      </c>
      <c r="R93" s="6" t="e">
        <f>H93/'Analysis-Data'!M13</f>
        <v>#N/A</v>
      </c>
      <c r="S93" s="6">
        <f>M93/'Analysis-Data'!B13</f>
        <v>160269082.44428685</v>
      </c>
      <c r="T93" s="6">
        <f>D93/'Analysis-Data'!C13</f>
        <v>13834153.002364255</v>
      </c>
      <c r="U93" s="6">
        <f>F93/'Analysis-Data'!D13</f>
        <v>41382972.663825184</v>
      </c>
      <c r="V93" s="6" t="e">
        <f>H93/'Analysis-Data'!E13</f>
        <v>#N/A</v>
      </c>
      <c r="W93" s="10" t="e">
        <f>(O93-'Combined Waste'!B13)/'Combined Waste'!B13</f>
        <v>#N/A</v>
      </c>
      <c r="X93" s="10" t="e">
        <f>(P93-'Combined Waste'!G13)/'Combined Waste'!G13</f>
        <v>#N/A</v>
      </c>
      <c r="Y93" s="10" t="e">
        <f>(Q93-'Combined Waste'!C13)/'Combined Waste'!C13</f>
        <v>#N/A</v>
      </c>
      <c r="Z93" s="10" t="e">
        <f>(R93-'Combined Waste'!K13)/'Combined Waste'!K13</f>
        <v>#N/A</v>
      </c>
      <c r="AA93" s="10">
        <f>(S93-'Combined Consumption'!B13)/'Combined Consumption'!B13</f>
        <v>-1.0713304509386502E-4</v>
      </c>
      <c r="AB93" s="10">
        <f>(T93-'Combined Consumption'!G13)/'Combined Consumption'!G13</f>
        <v>-8.9986724777823277E-4</v>
      </c>
      <c r="AC93" s="10">
        <f>(U93-'Combined Consumption'!H13)/'Combined Consumption'!H13</f>
        <v>-2.7335501397701163E-4</v>
      </c>
      <c r="AD93" s="10" t="e">
        <f>(V93-'Combined Consumption'!M13)/'Combined Consumption'!M13</f>
        <v>#N/A</v>
      </c>
      <c r="AE93" s="10">
        <f t="shared" si="13"/>
        <v>-1.0713304509379906E-4</v>
      </c>
      <c r="AF93" s="10">
        <f t="shared" si="14"/>
        <v>-8.9986724777812999E-4</v>
      </c>
      <c r="AG93" s="10">
        <f t="shared" si="15"/>
        <v>-2.733550139770724E-4</v>
      </c>
      <c r="AH93" s="10">
        <f t="shared" si="16"/>
        <v>0.25</v>
      </c>
      <c r="AI93" s="10">
        <f>M93/'Electricity Generation'!$N13</f>
        <v>0.53341890919719637</v>
      </c>
      <c r="AJ93" s="10">
        <f>D93/'Electricity Generation'!$N13</f>
        <v>6.3455454261057323E-2</v>
      </c>
      <c r="AK93" s="10">
        <f>F93/'Electricity Generation'!$N13</f>
        <v>0.20902229357924393</v>
      </c>
      <c r="AL93" s="10">
        <f>H93/'Electricity Generation'!$N13</f>
        <v>8.5729372528123076E-4</v>
      </c>
      <c r="AM93" s="10">
        <f t="shared" si="17"/>
        <v>0.19324604923722111</v>
      </c>
    </row>
    <row r="94" spans="1:39" x14ac:dyDescent="0.25">
      <c r="A94" s="6">
        <v>1961</v>
      </c>
      <c r="B94" s="6">
        <f>IF('Electricity Generation'!B14-I94/3&lt;=0, 0,'Electricity Generation'!B14-I94/3)</f>
        <v>421729656583.33331</v>
      </c>
      <c r="C94" s="10">
        <f>1-B94/'Electricity Generation'!B14</f>
        <v>3.3425508580853247E-4</v>
      </c>
      <c r="D94" s="6">
        <f>IF('Electricity Generation'!C14-I94/3&lt;=0, 0, 'Electricity Generation'!C14-I94/3)</f>
        <v>48378363583.333336</v>
      </c>
      <c r="E94" s="10">
        <f>1-D94/'Electricity Generation'!C14</f>
        <v>2.9063114221968833E-3</v>
      </c>
      <c r="F94" s="6">
        <f>IF('Electricity Generation'!D14-I94/3&lt;=0, 0, 'Electricity Generation'!D14-I94/3)</f>
        <v>169144985583.33334</v>
      </c>
      <c r="G94" s="10">
        <f>1-F94/'Electricity Generation'!D14</f>
        <v>8.3298334376513683E-4</v>
      </c>
      <c r="H94" s="6">
        <f>'Electricity Generation'!F14*(1+$E$80)</f>
        <v>2115186250</v>
      </c>
      <c r="I94" s="6">
        <f>'Electricity Generation'!F14*$E$80</f>
        <v>423037250</v>
      </c>
      <c r="J94" s="10">
        <f>(B94+D94+F94+H94-L94)/'Electricity Generation'!N14</f>
        <v>0.80801324020171617</v>
      </c>
      <c r="K94" s="12" t="b">
        <f>(J94-'Analysis-Data'!R14)&lt;0.0001</f>
        <v>1</v>
      </c>
      <c r="L94" s="6">
        <f>SUM(IF(B94=0, ABS('Electricity Generation'!B14-I94/3), 0), IF(D94=0, ABS('Electricity Generation'!C14-I94/3), 0), IF(F94=0, ABS('Electricity Generation'!D14-I94/3), 0))</f>
        <v>0</v>
      </c>
      <c r="M94" s="6">
        <f t="shared" si="12"/>
        <v>421729656583.33331</v>
      </c>
      <c r="N94" s="10">
        <f>1-M94/'Electricity Generation'!B14</f>
        <v>3.3425508580853247E-4</v>
      </c>
      <c r="O94" s="6" t="e">
        <f>M94/'Analysis-Data'!J14</f>
        <v>#N/A</v>
      </c>
      <c r="P94" s="6" t="e">
        <f>D94/'Analysis-Data'!K14</f>
        <v>#N/A</v>
      </c>
      <c r="Q94" s="6" t="e">
        <f>F94/'Analysis-Data'!L14</f>
        <v>#N/A</v>
      </c>
      <c r="R94" s="6" t="e">
        <f>H94/'Analysis-Data'!M14</f>
        <v>#N/A</v>
      </c>
      <c r="S94" s="6">
        <f>M94/'Analysis-Data'!B14</f>
        <v>165220316.49242139</v>
      </c>
      <c r="T94" s="6">
        <f>D94/'Analysis-Data'!C14</f>
        <v>13918642.128876474</v>
      </c>
      <c r="U94" s="6">
        <f>F94/'Analysis-Data'!D14</f>
        <v>43766320.990525857</v>
      </c>
      <c r="V94" s="6" t="e">
        <f>H94/'Analysis-Data'!E14</f>
        <v>#N/A</v>
      </c>
      <c r="W94" s="10" t="e">
        <f>(O94-'Combined Waste'!B14)/'Combined Waste'!B14</f>
        <v>#N/A</v>
      </c>
      <c r="X94" s="10" t="e">
        <f>(P94-'Combined Waste'!G14)/'Combined Waste'!G14</f>
        <v>#N/A</v>
      </c>
      <c r="Y94" s="10" t="e">
        <f>(Q94-'Combined Waste'!C14)/'Combined Waste'!C14</f>
        <v>#N/A</v>
      </c>
      <c r="Z94" s="10" t="e">
        <f>(R94-'Combined Waste'!K14)/'Combined Waste'!K14</f>
        <v>#N/A</v>
      </c>
      <c r="AA94" s="10">
        <f>(S94-'Combined Consumption'!B14)/'Combined Consumption'!B14</f>
        <v>-3.3425508580859514E-4</v>
      </c>
      <c r="AB94" s="10">
        <f>(T94-'Combined Consumption'!G14)/'Combined Consumption'!G14</f>
        <v>-2.9063114221968634E-3</v>
      </c>
      <c r="AC94" s="10">
        <f>(U94-'Combined Consumption'!H14)/'Combined Consumption'!H14</f>
        <v>-8.3298334376516198E-4</v>
      </c>
      <c r="AD94" s="10" t="e">
        <f>(V94-'Combined Consumption'!M14)/'Combined Consumption'!M14</f>
        <v>#N/A</v>
      </c>
      <c r="AE94" s="10">
        <f t="shared" si="13"/>
        <v>-3.3425508580853247E-4</v>
      </c>
      <c r="AF94" s="10">
        <f t="shared" si="14"/>
        <v>-2.9063114221968833E-3</v>
      </c>
      <c r="AG94" s="10">
        <f t="shared" si="15"/>
        <v>-8.3298334376513683E-4</v>
      </c>
      <c r="AH94" s="10">
        <f t="shared" si="16"/>
        <v>0.25</v>
      </c>
      <c r="AI94" s="10">
        <f>M94/'Electricity Generation'!$N14</f>
        <v>0.53130658887595117</v>
      </c>
      <c r="AJ94" s="10">
        <f>D94/'Electricity Generation'!$N14</f>
        <v>6.0948389399744153E-2</v>
      </c>
      <c r="AK94" s="10">
        <f>F94/'Electricity Generation'!$N14</f>
        <v>0.21309349227138119</v>
      </c>
      <c r="AL94" s="10">
        <f>H94/'Electricity Generation'!$N14</f>
        <v>2.6647696546395257E-3</v>
      </c>
      <c r="AM94" s="10">
        <f t="shared" si="17"/>
        <v>0.19198675979828395</v>
      </c>
    </row>
    <row r="95" spans="1:39" x14ac:dyDescent="0.25">
      <c r="A95" s="6">
        <v>1962</v>
      </c>
      <c r="B95" s="6">
        <f>IF('Electricity Generation'!B15-I95/3&lt;=0, 0,'Electricity Generation'!B15-I95/3)</f>
        <v>450060097583.33331</v>
      </c>
      <c r="C95" s="10">
        <f>1-B95/'Electricity Generation'!B15</f>
        <v>4.2007937094312719E-4</v>
      </c>
      <c r="D95" s="6">
        <f>IF('Electricity Generation'!C15-I95/3&lt;=0, 0, 'Electricity Generation'!C15-I95/3)</f>
        <v>48690395583.333336</v>
      </c>
      <c r="E95" s="10">
        <f>1-D95/'Electricity Generation'!C15</f>
        <v>3.8695215246450365E-3</v>
      </c>
      <c r="F95" s="6">
        <f>IF('Electricity Generation'!D15-I95/3&lt;=0, 0, 'Electricity Generation'!D15-I95/3)</f>
        <v>184112152583.33334</v>
      </c>
      <c r="G95" s="10">
        <f>1-F95/'Electricity Generation'!D15</f>
        <v>1.0262565909759935E-3</v>
      </c>
      <c r="H95" s="6">
        <f>'Electricity Generation'!F15*(1+$E$80)</f>
        <v>2837106250</v>
      </c>
      <c r="I95" s="6">
        <f>'Electricity Generation'!F15*$E$80</f>
        <v>567421250</v>
      </c>
      <c r="J95" s="10">
        <f>(B95+D95+F95+H95-L95)/'Electricity Generation'!N15</f>
        <v>0.8024245461272963</v>
      </c>
      <c r="K95" s="12" t="b">
        <f>(J95-'Analysis-Data'!R15)&lt;0.0001</f>
        <v>1</v>
      </c>
      <c r="L95" s="6">
        <f>SUM(IF(B95=0, ABS('Electricity Generation'!B15-I95/3), 0), IF(D95=0, ABS('Electricity Generation'!C15-I95/3), 0), IF(F95=0, ABS('Electricity Generation'!D15-I95/3), 0))</f>
        <v>0</v>
      </c>
      <c r="M95" s="6">
        <f t="shared" si="12"/>
        <v>450060097583.33331</v>
      </c>
      <c r="N95" s="10">
        <f>1-M95/'Electricity Generation'!B15</f>
        <v>4.2007937094312719E-4</v>
      </c>
      <c r="O95" s="6" t="e">
        <f>M95/'Analysis-Data'!J15</f>
        <v>#N/A</v>
      </c>
      <c r="P95" s="6" t="e">
        <f>D95/'Analysis-Data'!K15</f>
        <v>#N/A</v>
      </c>
      <c r="Q95" s="6" t="e">
        <f>F95/'Analysis-Data'!L15</f>
        <v>#N/A</v>
      </c>
      <c r="R95" s="6" t="e">
        <f>H95/'Analysis-Data'!M15</f>
        <v>#N/A</v>
      </c>
      <c r="S95" s="6">
        <f>M95/'Analysis-Data'!B15</f>
        <v>175299527.96104604</v>
      </c>
      <c r="T95" s="6">
        <f>D95/'Analysis-Data'!C15</f>
        <v>13964910.722754085</v>
      </c>
      <c r="U95" s="6">
        <f>F95/'Analysis-Data'!D15</f>
        <v>47134953.749395497</v>
      </c>
      <c r="V95" s="6" t="e">
        <f>H95/'Analysis-Data'!E15</f>
        <v>#N/A</v>
      </c>
      <c r="W95" s="10" t="e">
        <f>(O95-'Combined Waste'!B15)/'Combined Waste'!B15</f>
        <v>#N/A</v>
      </c>
      <c r="X95" s="10" t="e">
        <f>(P95-'Combined Waste'!G15)/'Combined Waste'!G15</f>
        <v>#N/A</v>
      </c>
      <c r="Y95" s="10" t="e">
        <f>(Q95-'Combined Waste'!C15)/'Combined Waste'!C15</f>
        <v>#N/A</v>
      </c>
      <c r="Z95" s="10" t="e">
        <f>(R95-'Combined Waste'!K15)/'Combined Waste'!K15</f>
        <v>#N/A</v>
      </c>
      <c r="AA95" s="10">
        <f>(S95-'Combined Consumption'!B15)/'Combined Consumption'!B15</f>
        <v>-4.2007937094317577E-4</v>
      </c>
      <c r="AB95" s="10">
        <f>(T95-'Combined Consumption'!G15)/'Combined Consumption'!G15</f>
        <v>-3.869521524645014E-3</v>
      </c>
      <c r="AC95" s="10">
        <f>(U95-'Combined Consumption'!H15)/'Combined Consumption'!H15</f>
        <v>-1.0262565909760857E-3</v>
      </c>
      <c r="AD95" s="10" t="e">
        <f>(V95-'Combined Consumption'!M15)/'Combined Consumption'!M15</f>
        <v>#N/A</v>
      </c>
      <c r="AE95" s="10">
        <f t="shared" si="13"/>
        <v>-4.2007937094312719E-4</v>
      </c>
      <c r="AF95" s="10">
        <f t="shared" si="14"/>
        <v>-3.8695215246450365E-3</v>
      </c>
      <c r="AG95" s="10">
        <f t="shared" si="15"/>
        <v>-1.0262565909759935E-3</v>
      </c>
      <c r="AH95" s="10">
        <f t="shared" si="16"/>
        <v>0.25</v>
      </c>
      <c r="AI95" s="10">
        <f>M95/'Electricity Generation'!$N15</f>
        <v>0.52667259756178664</v>
      </c>
      <c r="AJ95" s="10">
        <f>D95/'Electricity Generation'!$N15</f>
        <v>5.6978828507312583E-2</v>
      </c>
      <c r="AK95" s="10">
        <f>F95/'Electricity Generation'!$N15</f>
        <v>0.21545306096771169</v>
      </c>
      <c r="AL95" s="10">
        <f>H95/'Electricity Generation'!$N15</f>
        <v>3.3200590904853729E-3</v>
      </c>
      <c r="AM95" s="10">
        <f t="shared" si="17"/>
        <v>0.1975754538727037</v>
      </c>
    </row>
    <row r="96" spans="1:39" x14ac:dyDescent="0.25">
      <c r="A96" s="6">
        <v>1963</v>
      </c>
      <c r="B96" s="6">
        <f>IF('Electricity Generation'!B16-I96/3&lt;=0, 0,'Electricity Generation'!B16-I96/3)</f>
        <v>493659066000</v>
      </c>
      <c r="C96" s="10">
        <f>1-B96/'Electricity Generation'!B16</f>
        <v>5.4188807712585163E-4</v>
      </c>
      <c r="D96" s="6">
        <f>IF('Electricity Generation'!C16-I96/3&lt;=0, 0, 'Electricity Generation'!C16-I96/3)</f>
        <v>51733957000</v>
      </c>
      <c r="E96" s="10">
        <f>1-D96/'Electricity Generation'!C16</f>
        <v>5.1470137174598474E-3</v>
      </c>
      <c r="F96" s="6">
        <f>IF('Electricity Generation'!D16-I96/3&lt;=0, 0, 'Electricity Generation'!D16-I96/3)</f>
        <v>201334420000</v>
      </c>
      <c r="G96" s="10">
        <f>1-F96/'Electricity Generation'!D16</f>
        <v>1.327630197532792E-3</v>
      </c>
      <c r="H96" s="6">
        <f>'Electricity Generation'!F16*(1+$E$80)</f>
        <v>4014795000</v>
      </c>
      <c r="I96" s="6">
        <f>'Electricity Generation'!F16*$E$80</f>
        <v>802959000</v>
      </c>
      <c r="J96" s="10">
        <f>(B96+D96+F96+H96-L96)/'Electricity Generation'!N16</f>
        <v>0.81887883676924955</v>
      </c>
      <c r="K96" s="12" t="b">
        <f>(J96-'Analysis-Data'!R16)&lt;0.0001</f>
        <v>1</v>
      </c>
      <c r="L96" s="6">
        <f>SUM(IF(B96=0, ABS('Electricity Generation'!B16-I96/3), 0), IF(D96=0, ABS('Electricity Generation'!C16-I96/3), 0), IF(F96=0, ABS('Electricity Generation'!D16-I96/3), 0))</f>
        <v>0</v>
      </c>
      <c r="M96" s="6">
        <f t="shared" si="12"/>
        <v>493659066000</v>
      </c>
      <c r="N96" s="10">
        <f>1-M96/'Electricity Generation'!B16</f>
        <v>5.4188807712585163E-4</v>
      </c>
      <c r="O96" s="6" t="e">
        <f>M96/'Analysis-Data'!J16</f>
        <v>#N/A</v>
      </c>
      <c r="P96" s="6" t="e">
        <f>D96/'Analysis-Data'!K16</f>
        <v>#N/A</v>
      </c>
      <c r="Q96" s="6" t="e">
        <f>F96/'Analysis-Data'!L16</f>
        <v>#N/A</v>
      </c>
      <c r="R96" s="6" t="e">
        <f>H96/'Analysis-Data'!M16</f>
        <v>#N/A</v>
      </c>
      <c r="S96" s="6">
        <f>M96/'Analysis-Data'!B16</f>
        <v>191613715.68522525</v>
      </c>
      <c r="T96" s="6">
        <f>D96/'Analysis-Data'!C16</f>
        <v>14574827.739390884</v>
      </c>
      <c r="U96" s="6">
        <f>F96/'Analysis-Data'!D16</f>
        <v>51399022.389297754</v>
      </c>
      <c r="V96" s="6" t="e">
        <f>H96/'Analysis-Data'!E16</f>
        <v>#N/A</v>
      </c>
      <c r="W96" s="10" t="e">
        <f>(O96-'Combined Waste'!B16)/'Combined Waste'!B16</f>
        <v>#N/A</v>
      </c>
      <c r="X96" s="10" t="e">
        <f>(P96-'Combined Waste'!G16)/'Combined Waste'!G16</f>
        <v>#N/A</v>
      </c>
      <c r="Y96" s="10" t="e">
        <f>(Q96-'Combined Waste'!C16)/'Combined Waste'!C16</f>
        <v>#N/A</v>
      </c>
      <c r="Z96" s="10" t="e">
        <f>(R96-'Combined Waste'!K16)/'Combined Waste'!K16</f>
        <v>#N/A</v>
      </c>
      <c r="AA96" s="10">
        <f>(S96-'Combined Consumption'!B16)/'Combined Consumption'!B16</f>
        <v>-5.4188807712582041E-4</v>
      </c>
      <c r="AB96" s="10">
        <f>(T96-'Combined Consumption'!G16)/'Combined Consumption'!G16</f>
        <v>-5.147013717459909E-3</v>
      </c>
      <c r="AC96" s="10">
        <f>(U96-'Combined Consumption'!H16)/'Combined Consumption'!H16</f>
        <v>-1.3276301975327276E-3</v>
      </c>
      <c r="AD96" s="10" t="e">
        <f>(V96-'Combined Consumption'!M16)/'Combined Consumption'!M16</f>
        <v>#N/A</v>
      </c>
      <c r="AE96" s="10">
        <f t="shared" si="13"/>
        <v>-5.4188807712585163E-4</v>
      </c>
      <c r="AF96" s="10">
        <f t="shared" si="14"/>
        <v>-5.1470137174598474E-3</v>
      </c>
      <c r="AG96" s="10">
        <f t="shared" si="15"/>
        <v>-1.327630197532792E-3</v>
      </c>
      <c r="AH96" s="10">
        <f t="shared" si="16"/>
        <v>0.25</v>
      </c>
      <c r="AI96" s="10">
        <f>M96/'Electricity Generation'!$N16</f>
        <v>0.53846305864393662</v>
      </c>
      <c r="AJ96" s="10">
        <f>D96/'Electricity Generation'!$N16</f>
        <v>5.6429278100149173E-2</v>
      </c>
      <c r="AK96" s="10">
        <f>F96/'Electricity Generation'!$N16</f>
        <v>0.21960732633137331</v>
      </c>
      <c r="AL96" s="10">
        <f>H96/'Electricity Generation'!$N16</f>
        <v>4.3791736937904904E-3</v>
      </c>
      <c r="AM96" s="10">
        <f t="shared" si="17"/>
        <v>0.18112116323075045</v>
      </c>
    </row>
    <row r="97" spans="1:39" x14ac:dyDescent="0.25">
      <c r="A97" s="6">
        <v>1964</v>
      </c>
      <c r="B97" s="6">
        <f>IF('Electricity Generation'!B17-I97/3&lt;=0, 0,'Electricity Generation'!B17-I97/3)</f>
        <v>525951457083.33331</v>
      </c>
      <c r="C97" s="10">
        <f>1-B97/'Electricity Generation'!B17</f>
        <v>5.2935390724395681E-4</v>
      </c>
      <c r="D97" s="6">
        <f>IF('Electricity Generation'!C17-I97/3&lt;=0, 0, 'Electricity Generation'!C17-I97/3)</f>
        <v>56675150083.333336</v>
      </c>
      <c r="E97" s="10">
        <f>1-D97/'Electricity Generation'!C17</f>
        <v>4.8910230235154062E-3</v>
      </c>
      <c r="F97" s="6">
        <f>IF('Electricity Generation'!D17-I97/3&lt;=0, 0, 'Electricity Generation'!D17-I97/3)</f>
        <v>219759917083.33334</v>
      </c>
      <c r="G97" s="10">
        <f>1-F97/'Electricity Generation'!D17</f>
        <v>1.2659691065518563E-3</v>
      </c>
      <c r="H97" s="6">
        <f>'Electricity Generation'!F17*(1+$E$80)</f>
        <v>4178428750</v>
      </c>
      <c r="I97" s="6">
        <f>'Electricity Generation'!F17*$E$80</f>
        <v>835685750</v>
      </c>
      <c r="J97" s="10">
        <f>(B97+D97+F97+H97-L97)/'Electricity Generation'!N17</f>
        <v>0.81968794136329781</v>
      </c>
      <c r="K97" s="12" t="b">
        <f>(J97-'Analysis-Data'!R17)&lt;0.0001</f>
        <v>1</v>
      </c>
      <c r="L97" s="6">
        <f>SUM(IF(B97=0, ABS('Electricity Generation'!B17-I97/3), 0), IF(D97=0, ABS('Electricity Generation'!C17-I97/3), 0), IF(F97=0, ABS('Electricity Generation'!D17-I97/3), 0))</f>
        <v>0</v>
      </c>
      <c r="M97" s="6">
        <f t="shared" si="12"/>
        <v>525951457083.33331</v>
      </c>
      <c r="N97" s="10">
        <f>1-M97/'Electricity Generation'!B17</f>
        <v>5.2935390724395681E-4</v>
      </c>
      <c r="O97" s="6" t="e">
        <f>M97/'Analysis-Data'!J17</f>
        <v>#N/A</v>
      </c>
      <c r="P97" s="6" t="e">
        <f>D97/'Analysis-Data'!K17</f>
        <v>#N/A</v>
      </c>
      <c r="Q97" s="6" t="e">
        <f>F97/'Analysis-Data'!L17</f>
        <v>#N/A</v>
      </c>
      <c r="R97" s="6" t="e">
        <f>H97/'Analysis-Data'!M17</f>
        <v>#N/A</v>
      </c>
      <c r="S97" s="6">
        <f>M97/'Analysis-Data'!B17</f>
        <v>204394271.36995038</v>
      </c>
      <c r="T97" s="6">
        <f>D97/'Analysis-Data'!C17</f>
        <v>15801464.432430305</v>
      </c>
      <c r="U97" s="6">
        <f>F97/'Analysis-Data'!D17</f>
        <v>55678926.850230418</v>
      </c>
      <c r="V97" s="6" t="e">
        <f>H97/'Analysis-Data'!E17</f>
        <v>#N/A</v>
      </c>
      <c r="W97" s="10" t="e">
        <f>(O97-'Combined Waste'!B17)/'Combined Waste'!B17</f>
        <v>#N/A</v>
      </c>
      <c r="X97" s="10" t="e">
        <f>(P97-'Combined Waste'!G17)/'Combined Waste'!G17</f>
        <v>#N/A</v>
      </c>
      <c r="Y97" s="10" t="e">
        <f>(Q97-'Combined Waste'!C17)/'Combined Waste'!C17</f>
        <v>#N/A</v>
      </c>
      <c r="Z97" s="10" t="e">
        <f>(R97-'Combined Waste'!K17)/'Combined Waste'!K17</f>
        <v>#N/A</v>
      </c>
      <c r="AA97" s="10">
        <f>(S97-'Combined Consumption'!B17)/'Combined Consumption'!B17</f>
        <v>-5.29353907243891E-4</v>
      </c>
      <c r="AB97" s="10">
        <f>(T97-'Combined Consumption'!G17)/'Combined Consumption'!G17</f>
        <v>-4.8910230235154157E-3</v>
      </c>
      <c r="AC97" s="10">
        <f>(U97-'Combined Consumption'!H17)/'Combined Consumption'!H17</f>
        <v>-1.2659691065518592E-3</v>
      </c>
      <c r="AD97" s="10" t="e">
        <f>(V97-'Combined Consumption'!M17)/'Combined Consumption'!M17</f>
        <v>#N/A</v>
      </c>
      <c r="AE97" s="10">
        <f t="shared" si="13"/>
        <v>-5.2935390724395681E-4</v>
      </c>
      <c r="AF97" s="10">
        <f t="shared" si="14"/>
        <v>-4.8910230235154062E-3</v>
      </c>
      <c r="AG97" s="10">
        <f t="shared" si="15"/>
        <v>-1.2659691065518563E-3</v>
      </c>
      <c r="AH97" s="10">
        <f t="shared" si="16"/>
        <v>0.25</v>
      </c>
      <c r="AI97" s="10">
        <f>M97/'Electricity Generation'!$N17</f>
        <v>0.5345088024344945</v>
      </c>
      <c r="AJ97" s="10">
        <f>D97/'Electricity Generation'!$N17</f>
        <v>5.7597267182849486E-2</v>
      </c>
      <c r="AK97" s="10">
        <f>F97/'Electricity Generation'!$N17</f>
        <v>0.22333545904542487</v>
      </c>
      <c r="AL97" s="10">
        <f>H97/'Electricity Generation'!$N17</f>
        <v>4.246412700528928E-3</v>
      </c>
      <c r="AM97" s="10">
        <f t="shared" si="17"/>
        <v>0.18031205863670219</v>
      </c>
    </row>
    <row r="98" spans="1:39" x14ac:dyDescent="0.25">
      <c r="A98" s="6">
        <v>1965</v>
      </c>
      <c r="B98" s="6">
        <f>IF('Electricity Generation'!B18-I98/3&lt;=0, 0,'Electricity Generation'!B18-I98/3)</f>
        <v>570621226083.33337</v>
      </c>
      <c r="C98" s="10">
        <f>1-B98/'Electricity Generation'!B18</f>
        <v>5.3373807256951178E-4</v>
      </c>
      <c r="D98" s="6">
        <f>IF('Electricity Generation'!C18-I98/3&lt;=0, 0, 'Electricity Generation'!C18-I98/3)</f>
        <v>64496499083.333336</v>
      </c>
      <c r="E98" s="10">
        <f>1-D98/'Electricity Generation'!C18</f>
        <v>4.7024561861156444E-3</v>
      </c>
      <c r="F98" s="6">
        <f>IF('Electricity Generation'!D18-I98/3&lt;=0, 0, 'Electricity Generation'!D18-I98/3)</f>
        <v>221254709083.33334</v>
      </c>
      <c r="G98" s="10">
        <f>1-F98/'Electricity Generation'!D18</f>
        <v>1.3753642134085586E-3</v>
      </c>
      <c r="H98" s="6">
        <f>'Electricity Generation'!F18*(1+$E$80)</f>
        <v>4570873750</v>
      </c>
      <c r="I98" s="6">
        <f>'Electricity Generation'!F18*$E$80</f>
        <v>914174750</v>
      </c>
      <c r="J98" s="10">
        <f>(B98+D98+F98+H98-L98)/'Electricity Generation'!N18</f>
        <v>0.81586518284393506</v>
      </c>
      <c r="K98" s="12" t="b">
        <f>(J98-'Analysis-Data'!R18)&lt;0.0001</f>
        <v>1</v>
      </c>
      <c r="L98" s="6">
        <f>SUM(IF(B98=0, ABS('Electricity Generation'!B18-I98/3), 0), IF(D98=0, ABS('Electricity Generation'!C18-I98/3), 0), IF(F98=0, ABS('Electricity Generation'!D18-I98/3), 0))</f>
        <v>0</v>
      </c>
      <c r="M98" s="6">
        <f t="shared" si="12"/>
        <v>570621226083.33337</v>
      </c>
      <c r="N98" s="10">
        <f>1-M98/'Electricity Generation'!B18</f>
        <v>5.3373807256951178E-4</v>
      </c>
      <c r="O98" s="6" t="e">
        <f>M98/'Analysis-Data'!J18</f>
        <v>#N/A</v>
      </c>
      <c r="P98" s="6" t="e">
        <f>D98/'Analysis-Data'!K18</f>
        <v>#N/A</v>
      </c>
      <c r="Q98" s="6" t="e">
        <f>F98/'Analysis-Data'!L18</f>
        <v>#N/A</v>
      </c>
      <c r="R98" s="6" t="e">
        <f>H98/'Analysis-Data'!M18</f>
        <v>#N/A</v>
      </c>
      <c r="S98" s="6">
        <f>M98/'Analysis-Data'!B18</f>
        <v>221949510.13290599</v>
      </c>
      <c r="T98" s="6">
        <f>D98/'Analysis-Data'!C18</f>
        <v>18001753.120443679</v>
      </c>
      <c r="U98" s="6">
        <f>F98/'Analysis-Data'!D18</f>
        <v>55629807.377973445</v>
      </c>
      <c r="V98" s="6" t="e">
        <f>H98/'Analysis-Data'!E18</f>
        <v>#N/A</v>
      </c>
      <c r="W98" s="10" t="e">
        <f>(O98-'Combined Waste'!B18)/'Combined Waste'!B18</f>
        <v>#N/A</v>
      </c>
      <c r="X98" s="10" t="e">
        <f>(P98-'Combined Waste'!G18)/'Combined Waste'!G18</f>
        <v>#N/A</v>
      </c>
      <c r="Y98" s="10" t="e">
        <f>(Q98-'Combined Waste'!C18)/'Combined Waste'!C18</f>
        <v>#N/A</v>
      </c>
      <c r="Z98" s="10" t="e">
        <f>(R98-'Combined Waste'!K18)/'Combined Waste'!K18</f>
        <v>#N/A</v>
      </c>
      <c r="AA98" s="10">
        <f>(S98-'Combined Consumption'!B18)/'Combined Consumption'!B18</f>
        <v>-5.3373807256944716E-4</v>
      </c>
      <c r="AB98" s="10">
        <f>(T98-'Combined Consumption'!G18)/'Combined Consumption'!G18</f>
        <v>-4.7024561861155612E-3</v>
      </c>
      <c r="AC98" s="10">
        <f>(U98-'Combined Consumption'!H18)/'Combined Consumption'!H18</f>
        <v>-1.3753642134085413E-3</v>
      </c>
      <c r="AD98" s="10" t="e">
        <f>(V98-'Combined Consumption'!M18)/'Combined Consumption'!M18</f>
        <v>#N/A</v>
      </c>
      <c r="AE98" s="10">
        <f t="shared" si="13"/>
        <v>-5.3373807256951178E-4</v>
      </c>
      <c r="AF98" s="10">
        <f t="shared" si="14"/>
        <v>-4.7024561861156444E-3</v>
      </c>
      <c r="AG98" s="10">
        <f t="shared" si="15"/>
        <v>-1.3753642134085586E-3</v>
      </c>
      <c r="AH98" s="10">
        <f t="shared" si="16"/>
        <v>0.25</v>
      </c>
      <c r="AI98" s="10">
        <f>M98/'Electricity Generation'!$N18</f>
        <v>0.54074407295713489</v>
      </c>
      <c r="AJ98" s="10">
        <f>D98/'Electricity Generation'!$N18</f>
        <v>6.1119527300417129E-2</v>
      </c>
      <c r="AK98" s="10">
        <f>F98/'Electricity Generation'!$N18</f>
        <v>0.20967003518581898</v>
      </c>
      <c r="AL98" s="10">
        <f>H98/'Electricity Generation'!$N18</f>
        <v>4.3315474005639083E-3</v>
      </c>
      <c r="AM98" s="10">
        <f t="shared" si="17"/>
        <v>0.18413481715606506</v>
      </c>
    </row>
    <row r="99" spans="1:39" x14ac:dyDescent="0.25">
      <c r="A99" s="6">
        <v>1966</v>
      </c>
      <c r="B99" s="6">
        <f>IF('Electricity Generation'!B19-I99/3&lt;=0, 0,'Electricity Generation'!B19-I99/3)</f>
        <v>613014807583.33337</v>
      </c>
      <c r="C99" s="10">
        <f>1-B99/'Electricity Generation'!B19</f>
        <v>7.4981468948132068E-4</v>
      </c>
      <c r="D99" s="6">
        <f>IF('Electricity Generation'!C19-I99/3&lt;=0, 0, 'Electricity Generation'!C19-I99/3)</f>
        <v>78466179583.333328</v>
      </c>
      <c r="E99" s="10">
        <f>1-D99/'Electricity Generation'!C19</f>
        <v>5.8281353955272897E-3</v>
      </c>
      <c r="F99" s="6">
        <f>IF('Electricity Generation'!D19-I99/3&lt;=0, 0, 'Electricity Generation'!D19-I99/3)</f>
        <v>250691569583.33334</v>
      </c>
      <c r="G99" s="10">
        <f>1-F99/'Electricity Generation'!D19</f>
        <v>1.8315331706623139E-3</v>
      </c>
      <c r="H99" s="6">
        <f>'Electricity Generation'!F19*(1+$E$80)</f>
        <v>6899886250</v>
      </c>
      <c r="I99" s="6">
        <f>'Electricity Generation'!F19*$E$80</f>
        <v>1379977250</v>
      </c>
      <c r="J99" s="10">
        <f>(B99+D99+F99+H99-L99)/'Electricity Generation'!N19</f>
        <v>0.829354942586637</v>
      </c>
      <c r="K99" s="12" t="b">
        <f>(J99-'Analysis-Data'!R19)&lt;0.0001</f>
        <v>1</v>
      </c>
      <c r="L99" s="6">
        <f>SUM(IF(B99=0, ABS('Electricity Generation'!B19-I99/3), 0), IF(D99=0, ABS('Electricity Generation'!C19-I99/3), 0), IF(F99=0, ABS('Electricity Generation'!D19-I99/3), 0))</f>
        <v>0</v>
      </c>
      <c r="M99" s="6">
        <f t="shared" si="12"/>
        <v>613014807583.33337</v>
      </c>
      <c r="N99" s="10">
        <f>1-M99/'Electricity Generation'!B19</f>
        <v>7.4981468948132068E-4</v>
      </c>
      <c r="O99" s="6" t="e">
        <f>M99/'Analysis-Data'!J19</f>
        <v>#N/A</v>
      </c>
      <c r="P99" s="6" t="e">
        <f>D99/'Analysis-Data'!K19</f>
        <v>#N/A</v>
      </c>
      <c r="Q99" s="6" t="e">
        <f>F99/'Analysis-Data'!L19</f>
        <v>#N/A</v>
      </c>
      <c r="R99" s="6" t="e">
        <f>H99/'Analysis-Data'!M19</f>
        <v>#N/A</v>
      </c>
      <c r="S99" s="6">
        <f>M99/'Analysis-Data'!B19</f>
        <v>241562433.75531024</v>
      </c>
      <c r="T99" s="6">
        <f>D99/'Analysis-Data'!C19</f>
        <v>21999999.444221843</v>
      </c>
      <c r="U99" s="6">
        <f>F99/'Analysis-Data'!D19</f>
        <v>62524051.003986314</v>
      </c>
      <c r="V99" s="6" t="e">
        <f>H99/'Analysis-Data'!E19</f>
        <v>#N/A</v>
      </c>
      <c r="W99" s="10" t="e">
        <f>(O99-'Combined Waste'!B19)/'Combined Waste'!B19</f>
        <v>#N/A</v>
      </c>
      <c r="X99" s="10" t="e">
        <f>(P99-'Combined Waste'!G19)/'Combined Waste'!G19</f>
        <v>#N/A</v>
      </c>
      <c r="Y99" s="10" t="e">
        <f>(Q99-'Combined Waste'!C19)/'Combined Waste'!C19</f>
        <v>#N/A</v>
      </c>
      <c r="Z99" s="10" t="e">
        <f>(R99-'Combined Waste'!K19)/'Combined Waste'!K19</f>
        <v>#N/A</v>
      </c>
      <c r="AA99" s="10">
        <f>(S99-'Combined Consumption'!B19)/'Combined Consumption'!B19</f>
        <v>-7.4981468948133792E-4</v>
      </c>
      <c r="AB99" s="10">
        <f>(T99-'Combined Consumption'!G19)/'Combined Consumption'!G19</f>
        <v>-5.8281353955272341E-3</v>
      </c>
      <c r="AC99" s="10">
        <f>(U99-'Combined Consumption'!H19)/'Combined Consumption'!H19</f>
        <v>-1.8315331706623076E-3</v>
      </c>
      <c r="AD99" s="10" t="e">
        <f>(V99-'Combined Consumption'!M19)/'Combined Consumption'!M19</f>
        <v>#N/A</v>
      </c>
      <c r="AE99" s="10">
        <f t="shared" si="13"/>
        <v>-7.4981468948132068E-4</v>
      </c>
      <c r="AF99" s="10">
        <f t="shared" si="14"/>
        <v>-5.8281353955272897E-3</v>
      </c>
      <c r="AG99" s="10">
        <f t="shared" si="15"/>
        <v>-1.8315331706623139E-3</v>
      </c>
      <c r="AH99" s="10">
        <f t="shared" si="16"/>
        <v>0.25</v>
      </c>
      <c r="AI99" s="10">
        <f>M99/'Electricity Generation'!$N19</f>
        <v>0.53568814930604169</v>
      </c>
      <c r="AJ99" s="10">
        <f>D99/'Electricity Generation'!$N19</f>
        <v>6.8568331472804292E-2</v>
      </c>
      <c r="AK99" s="10">
        <f>F99/'Electricity Generation'!$N19</f>
        <v>0.21906893813240694</v>
      </c>
      <c r="AL99" s="10">
        <f>H99/'Electricity Generation'!$N19</f>
        <v>6.0295236753840457E-3</v>
      </c>
      <c r="AM99" s="10">
        <f t="shared" si="17"/>
        <v>0.17064505741336311</v>
      </c>
    </row>
    <row r="100" spans="1:39" x14ac:dyDescent="0.25">
      <c r="A100" s="6">
        <v>1967</v>
      </c>
      <c r="B100" s="6">
        <f>IF('Electricity Generation'!B20-I100/3&lt;=0, 0,'Electricity Generation'!B20-I100/3)</f>
        <v>629845428500</v>
      </c>
      <c r="C100" s="10">
        <f>1-B100/'Electricity Generation'!B20</f>
        <v>1.0118181342082533E-3</v>
      </c>
      <c r="D100" s="6">
        <f>IF('Electricity Generation'!C20-I100/3&lt;=0, 0, 'Electricity Generation'!C20-I100/3)</f>
        <v>88632789500</v>
      </c>
      <c r="E100" s="10">
        <f>1-D100/'Electricity Generation'!C20</f>
        <v>7.1460661616231658E-3</v>
      </c>
      <c r="F100" s="6">
        <f>IF('Electricity Generation'!D20-I100/3&lt;=0, 0, 'Electricity Generation'!D20-I100/3)</f>
        <v>264167850499.99997</v>
      </c>
      <c r="G100" s="10">
        <f>1-F100/'Electricity Generation'!D20</f>
        <v>2.4090655723401078E-3</v>
      </c>
      <c r="H100" s="6">
        <f>'Electricity Generation'!F20*(1+$E$80)</f>
        <v>9569017500</v>
      </c>
      <c r="I100" s="6">
        <f>'Electricity Generation'!F20*$E$80</f>
        <v>1913803500</v>
      </c>
      <c r="J100" s="10">
        <f>(B100+D100+F100+H100-L100)/'Electricity Generation'!N20</f>
        <v>0.81706483143531095</v>
      </c>
      <c r="K100" s="12" t="b">
        <f>(J100-'Analysis-Data'!R20)&lt;0.0001</f>
        <v>1</v>
      </c>
      <c r="L100" s="6">
        <f>SUM(IF(B100=0, ABS('Electricity Generation'!B20-I100/3), 0), IF(D100=0, ABS('Electricity Generation'!C20-I100/3), 0), IF(F100=0, ABS('Electricity Generation'!D20-I100/3), 0))</f>
        <v>0</v>
      </c>
      <c r="M100" s="6">
        <f t="shared" si="12"/>
        <v>629845428500</v>
      </c>
      <c r="N100" s="10">
        <f>1-M100/'Electricity Generation'!B20</f>
        <v>1.0118181342082533E-3</v>
      </c>
      <c r="O100" s="6" t="e">
        <f>M100/'Analysis-Data'!J20</f>
        <v>#N/A</v>
      </c>
      <c r="P100" s="6" t="e">
        <f>D100/'Analysis-Data'!K20</f>
        <v>#N/A</v>
      </c>
      <c r="Q100" s="6" t="e">
        <f>F100/'Analysis-Data'!L20</f>
        <v>#N/A</v>
      </c>
      <c r="R100" s="6" t="e">
        <f>H100/'Analysis-Data'!M20</f>
        <v>#N/A</v>
      </c>
      <c r="S100" s="6">
        <f>M100/'Analysis-Data'!B20</f>
        <v>248484337.70534304</v>
      </c>
      <c r="T100" s="6">
        <f>D100/'Analysis-Data'!C20</f>
        <v>25139733.696408283</v>
      </c>
      <c r="U100" s="6">
        <f>F100/'Analysis-Data'!D20</f>
        <v>65753660.590734541</v>
      </c>
      <c r="V100" s="6" t="e">
        <f>H100/'Analysis-Data'!E20</f>
        <v>#N/A</v>
      </c>
      <c r="W100" s="10" t="e">
        <f>(O100-'Combined Waste'!B20)/'Combined Waste'!B20</f>
        <v>#N/A</v>
      </c>
      <c r="X100" s="10" t="e">
        <f>(P100-'Combined Waste'!G20)/'Combined Waste'!G20</f>
        <v>#N/A</v>
      </c>
      <c r="Y100" s="10" t="e">
        <f>(Q100-'Combined Waste'!C20)/'Combined Waste'!C20</f>
        <v>#N/A</v>
      </c>
      <c r="Z100" s="10" t="e">
        <f>(R100-'Combined Waste'!K20)/'Combined Waste'!K20</f>
        <v>#N/A</v>
      </c>
      <c r="AA100" s="10">
        <f>(S100-'Combined Consumption'!B20)/'Combined Consumption'!B20</f>
        <v>-1.0118181342083274E-3</v>
      </c>
      <c r="AB100" s="10">
        <f>(T100-'Combined Consumption'!G20)/'Combined Consumption'!G20</f>
        <v>-7.1460661616231319E-3</v>
      </c>
      <c r="AC100" s="10">
        <f>(U100-'Combined Consumption'!H20)/'Combined Consumption'!H20</f>
        <v>-2.4090655723401229E-3</v>
      </c>
      <c r="AD100" s="10" t="e">
        <f>(V100-'Combined Consumption'!M20)/'Combined Consumption'!M20</f>
        <v>#N/A</v>
      </c>
      <c r="AE100" s="10">
        <f t="shared" si="13"/>
        <v>-1.0118181342082533E-3</v>
      </c>
      <c r="AF100" s="10">
        <f t="shared" si="14"/>
        <v>-7.1460661616231658E-3</v>
      </c>
      <c r="AG100" s="10">
        <f t="shared" si="15"/>
        <v>-2.4090655723401078E-3</v>
      </c>
      <c r="AH100" s="10">
        <f t="shared" si="16"/>
        <v>0.25</v>
      </c>
      <c r="AI100" s="10">
        <f>M100/'Electricity Generation'!$N20</f>
        <v>0.51866229019184018</v>
      </c>
      <c r="AJ100" s="10">
        <f>D100/'Electricity Generation'!$N20</f>
        <v>7.2986932202781379E-2</v>
      </c>
      <c r="AK100" s="10">
        <f>F100/'Electricity Generation'!$N20</f>
        <v>0.21753575740271591</v>
      </c>
      <c r="AL100" s="10">
        <f>H100/'Electricity Generation'!$N20</f>
        <v>7.8798516379734226E-3</v>
      </c>
      <c r="AM100" s="10">
        <f t="shared" si="17"/>
        <v>0.18293516856468905</v>
      </c>
    </row>
    <row r="101" spans="1:39" x14ac:dyDescent="0.25">
      <c r="A101" s="6">
        <v>1968</v>
      </c>
      <c r="B101" s="6">
        <f>IF('Electricity Generation'!B21-I101/3&lt;=0, 0,'Electricity Generation'!B21-I101/3)</f>
        <v>683860545083.33337</v>
      </c>
      <c r="C101" s="10">
        <f>1-B101/'Electricity Generation'!B21</f>
        <v>1.5243509054453375E-3</v>
      </c>
      <c r="D101" s="6">
        <f>IF('Electricity Generation'!C21-I101/3&lt;=0, 0, 'Electricity Generation'!C21-I101/3)</f>
        <v>103231798083.33333</v>
      </c>
      <c r="E101" s="10">
        <f>1-D101/'Electricity Generation'!C21</f>
        <v>1.0012242402001936E-2</v>
      </c>
      <c r="F101" s="6">
        <f>IF('Electricity Generation'!D21-I101/3&lt;=0, 0, 'Electricity Generation'!D21-I101/3)</f>
        <v>303388688083.33331</v>
      </c>
      <c r="G101" s="10">
        <f>1-F101/'Electricity Generation'!D21</f>
        <v>3.4294438074145006E-3</v>
      </c>
      <c r="H101" s="6">
        <f>'Electricity Generation'!F21*(1+$E$80)</f>
        <v>15660523750</v>
      </c>
      <c r="I101" s="6">
        <f>'Electricity Generation'!F21*$E$80</f>
        <v>3132104750</v>
      </c>
      <c r="J101" s="10">
        <f>(B101+D101+F101+H101-L101)/'Electricity Generation'!N21</f>
        <v>0.83203381606814808</v>
      </c>
      <c r="K101" s="12" t="b">
        <f>(J101-'Analysis-Data'!R21)&lt;0.0001</f>
        <v>1</v>
      </c>
      <c r="L101" s="6">
        <f>SUM(IF(B101=0, ABS('Electricity Generation'!B21-I101/3), 0), IF(D101=0, ABS('Electricity Generation'!C21-I101/3), 0), IF(F101=0, ABS('Electricity Generation'!D21-I101/3), 0))</f>
        <v>0</v>
      </c>
      <c r="M101" s="6">
        <f t="shared" si="12"/>
        <v>683860545083.33337</v>
      </c>
      <c r="N101" s="10">
        <f>1-M101/'Electricity Generation'!B21</f>
        <v>1.5243509054453375E-3</v>
      </c>
      <c r="O101" s="6" t="e">
        <f>M101/'Analysis-Data'!J21</f>
        <v>#N/A</v>
      </c>
      <c r="P101" s="6" t="e">
        <f>D101/'Analysis-Data'!K21</f>
        <v>#N/A</v>
      </c>
      <c r="Q101" s="6" t="e">
        <f>F101/'Analysis-Data'!L21</f>
        <v>#N/A</v>
      </c>
      <c r="R101" s="6" t="e">
        <f>H101/'Analysis-Data'!M21</f>
        <v>#N/A</v>
      </c>
      <c r="S101" s="6">
        <f>M101/'Analysis-Data'!B21</f>
        <v>269728826.2853967</v>
      </c>
      <c r="T101" s="6">
        <f>D101/'Analysis-Data'!C21</f>
        <v>29320242.030227087</v>
      </c>
      <c r="U101" s="6">
        <f>F101/'Analysis-Data'!D21</f>
        <v>75290722.151367486</v>
      </c>
      <c r="V101" s="6" t="e">
        <f>H101/'Analysis-Data'!E21</f>
        <v>#N/A</v>
      </c>
      <c r="W101" s="10" t="e">
        <f>(O101-'Combined Waste'!B21)/'Combined Waste'!B21</f>
        <v>#N/A</v>
      </c>
      <c r="X101" s="10" t="e">
        <f>(P101-'Combined Waste'!G21)/'Combined Waste'!G21</f>
        <v>#N/A</v>
      </c>
      <c r="Y101" s="10" t="e">
        <f>(Q101-'Combined Waste'!C21)/'Combined Waste'!C21</f>
        <v>#N/A</v>
      </c>
      <c r="Z101" s="10" t="e">
        <f>(R101-'Combined Waste'!K21)/'Combined Waste'!K21</f>
        <v>#N/A</v>
      </c>
      <c r="AA101" s="10">
        <f>(S101-'Combined Consumption'!B21)/'Combined Consumption'!B21</f>
        <v>-1.5243509054453644E-3</v>
      </c>
      <c r="AB101" s="10">
        <f>(T101-'Combined Consumption'!G21)/'Combined Consumption'!G21</f>
        <v>-1.0012242402001895E-2</v>
      </c>
      <c r="AC101" s="10">
        <f>(U101-'Combined Consumption'!H21)/'Combined Consumption'!H21</f>
        <v>-3.4294438074146268E-3</v>
      </c>
      <c r="AD101" s="10" t="e">
        <f>(V101-'Combined Consumption'!M21)/'Combined Consumption'!M21</f>
        <v>#N/A</v>
      </c>
      <c r="AE101" s="10">
        <f t="shared" si="13"/>
        <v>-1.5243509054453375E-3</v>
      </c>
      <c r="AF101" s="10">
        <f t="shared" si="14"/>
        <v>-1.0012242402001936E-2</v>
      </c>
      <c r="AG101" s="10">
        <f t="shared" si="15"/>
        <v>-3.4294438074145006E-3</v>
      </c>
      <c r="AH101" s="10">
        <f t="shared" si="16"/>
        <v>0.25</v>
      </c>
      <c r="AI101" s="10">
        <f>M101/'Electricity Generation'!$N21</f>
        <v>0.51439627813650823</v>
      </c>
      <c r="AJ101" s="10">
        <f>D101/'Electricity Generation'!$N21</f>
        <v>7.765041147816959E-2</v>
      </c>
      <c r="AK101" s="10">
        <f>F101/'Electricity Generation'!$N21</f>
        <v>0.22820736347608322</v>
      </c>
      <c r="AL101" s="10">
        <f>H101/'Electricity Generation'!$N21</f>
        <v>1.1779762977387071E-2</v>
      </c>
      <c r="AM101" s="10">
        <f t="shared" si="17"/>
        <v>0.16796618393185181</v>
      </c>
    </row>
    <row r="102" spans="1:39" x14ac:dyDescent="0.25">
      <c r="A102" s="6">
        <v>1969</v>
      </c>
      <c r="B102" s="6">
        <f>IF('Electricity Generation'!B22-I102/3&lt;=0, 0,'Electricity Generation'!B22-I102/3)</f>
        <v>704840586750</v>
      </c>
      <c r="C102" s="10">
        <f>1-B102/'Electricity Generation'!B22</f>
        <v>1.6439818859241839E-3</v>
      </c>
      <c r="D102" s="6">
        <f>IF('Electricity Generation'!C22-I102/3&lt;=0, 0, 'Electricity Generation'!C22-I102/3)</f>
        <v>136686498750</v>
      </c>
      <c r="E102" s="10">
        <f>1-D102/'Electricity Generation'!C22</f>
        <v>8.4198565814402881E-3</v>
      </c>
      <c r="F102" s="6">
        <f>IF('Electricity Generation'!D22-I102/3&lt;=0, 0, 'Electricity Generation'!D22-I102/3)</f>
        <v>332118291750</v>
      </c>
      <c r="G102" s="10">
        <f>1-F102/'Electricity Generation'!D22</f>
        <v>3.4825279766773631E-3</v>
      </c>
      <c r="H102" s="6">
        <f>'Electricity Generation'!F22*(1+$E$80)</f>
        <v>17409798750</v>
      </c>
      <c r="I102" s="6">
        <f>'Electricity Generation'!F22*$E$80</f>
        <v>3481959750</v>
      </c>
      <c r="J102" s="10">
        <f>(B102+D102+F102+H102-L102)/'Electricity Generation'!N22</f>
        <v>0.82586995575984234</v>
      </c>
      <c r="K102" s="12" t="b">
        <f>(J102-'Analysis-Data'!R22)&lt;0.0001</f>
        <v>1</v>
      </c>
      <c r="L102" s="6">
        <f>SUM(IF(B102=0, ABS('Electricity Generation'!B22-I102/3), 0), IF(D102=0, ABS('Electricity Generation'!C22-I102/3), 0), IF(F102=0, ABS('Electricity Generation'!D22-I102/3), 0))</f>
        <v>0</v>
      </c>
      <c r="M102" s="6">
        <f t="shared" si="12"/>
        <v>704840586750</v>
      </c>
      <c r="N102" s="10">
        <f>1-M102/'Electricity Generation'!B22</f>
        <v>1.6439818859241839E-3</v>
      </c>
      <c r="O102" s="6" t="e">
        <f>M102/'Analysis-Data'!J22</f>
        <v>#N/A</v>
      </c>
      <c r="P102" s="6" t="e">
        <f>D102/'Analysis-Data'!K22</f>
        <v>#N/A</v>
      </c>
      <c r="Q102" s="6" t="e">
        <f>F102/'Analysis-Data'!L22</f>
        <v>#N/A</v>
      </c>
      <c r="R102" s="6">
        <f>H102/'Analysis-Data'!M22</f>
        <v>12</v>
      </c>
      <c r="S102" s="6">
        <f>M102/'Analysis-Data'!B22</f>
        <v>281345398.71948737</v>
      </c>
      <c r="T102" s="6">
        <f>D102/'Analysis-Data'!C22</f>
        <v>39079391.90084777</v>
      </c>
      <c r="U102" s="6">
        <f>F102/'Analysis-Data'!D22</f>
        <v>83411908.539896771</v>
      </c>
      <c r="V102" s="6" t="e">
        <f>H102/'Analysis-Data'!E22</f>
        <v>#N/A</v>
      </c>
      <c r="W102" s="10" t="e">
        <f>(O102-'Combined Waste'!B22)/'Combined Waste'!B22</f>
        <v>#N/A</v>
      </c>
      <c r="X102" s="10" t="e">
        <f>(P102-'Combined Waste'!G22)/'Combined Waste'!G22</f>
        <v>#N/A</v>
      </c>
      <c r="Y102" s="10" t="e">
        <f>(Q102-'Combined Waste'!C22)/'Combined Waste'!C22</f>
        <v>#N/A</v>
      </c>
      <c r="Z102" s="10">
        <f>(R102-'Combined Waste'!K22)/'Combined Waste'!K22</f>
        <v>0.25000000000000006</v>
      </c>
      <c r="AA102" s="10">
        <f>(S102-'Combined Consumption'!B22)/'Combined Consumption'!B22</f>
        <v>-1.6439818859241312E-3</v>
      </c>
      <c r="AB102" s="10">
        <f>(T102-'Combined Consumption'!G22)/'Combined Consumption'!G22</f>
        <v>-8.4198565814403332E-3</v>
      </c>
      <c r="AC102" s="10">
        <f>(U102-'Combined Consumption'!H22)/'Combined Consumption'!H22</f>
        <v>-3.4825279766772304E-3</v>
      </c>
      <c r="AD102" s="10" t="e">
        <f>(V102-'Combined Consumption'!M22)/'Combined Consumption'!M22</f>
        <v>#N/A</v>
      </c>
      <c r="AE102" s="10">
        <f t="shared" si="13"/>
        <v>-1.6439818859241839E-3</v>
      </c>
      <c r="AF102" s="10">
        <f t="shared" si="14"/>
        <v>-8.4198565814402881E-3</v>
      </c>
      <c r="AG102" s="10">
        <f t="shared" si="15"/>
        <v>-3.4825279766773631E-3</v>
      </c>
      <c r="AH102" s="10">
        <f t="shared" si="16"/>
        <v>0.25</v>
      </c>
      <c r="AI102" s="10">
        <f>M102/'Electricity Generation'!$N22</f>
        <v>0.48873190421949336</v>
      </c>
      <c r="AJ102" s="10">
        <f>D102/'Electricity Generation'!$N22</f>
        <v>9.4777534198491442E-2</v>
      </c>
      <c r="AK102" s="10">
        <f>F102/'Electricity Generation'!$N22</f>
        <v>0.23028867548836959</v>
      </c>
      <c r="AL102" s="10">
        <f>H102/'Electricity Generation'!$N22</f>
        <v>1.2071841853487952E-2</v>
      </c>
      <c r="AM102" s="10">
        <f t="shared" si="17"/>
        <v>0.17413004424015754</v>
      </c>
    </row>
    <row r="103" spans="1:39" x14ac:dyDescent="0.25">
      <c r="A103" s="6">
        <v>1970</v>
      </c>
      <c r="B103" s="6">
        <f>IF('Electricity Generation'!B23-I103/3&lt;=0, 0,'Electricity Generation'!B23-I103/3)</f>
        <v>702577441666.66663</v>
      </c>
      <c r="C103" s="10">
        <f>1-B103/'Electricity Generation'!B23</f>
        <v>2.5795735024967126E-3</v>
      </c>
      <c r="D103" s="6">
        <f>IF('Electricity Generation'!C23-I103/3&lt;=0, 0, 'Electricity Generation'!C23-I103/3)</f>
        <v>182366364666.66666</v>
      </c>
      <c r="E103" s="10">
        <f>1-D103/'Electricity Generation'!C23</f>
        <v>9.8653695914104889E-3</v>
      </c>
      <c r="F103" s="6">
        <f>IF('Electricity Generation'!D23-I103/3&lt;=0, 0, 'Electricity Generation'!D23-I103/3)</f>
        <v>371073025666.66669</v>
      </c>
      <c r="G103" s="10">
        <f>1-F103/'Electricity Generation'!D23</f>
        <v>4.8728499727634933E-3</v>
      </c>
      <c r="H103" s="6">
        <f>'Electricity Generation'!F23*(1+$E$80)</f>
        <v>27255560000</v>
      </c>
      <c r="I103" s="6">
        <f>'Electricity Generation'!F23*$E$80</f>
        <v>5451112000</v>
      </c>
      <c r="J103" s="10">
        <f>(B103+D103+F103+H103-L103)/'Electricity Generation'!N23</f>
        <v>0.83771750292831582</v>
      </c>
      <c r="K103" s="12" t="b">
        <f>(J103-'Analysis-Data'!R23)&lt;0.0001</f>
        <v>1</v>
      </c>
      <c r="L103" s="6">
        <f>SUM(IF(B103=0, ABS('Electricity Generation'!B23-I103/3), 0), IF(D103=0, ABS('Electricity Generation'!C23-I103/3), 0), IF(F103=0, ABS('Electricity Generation'!D23-I103/3), 0))</f>
        <v>0</v>
      </c>
      <c r="M103" s="6">
        <f t="shared" si="12"/>
        <v>702577441666.66663</v>
      </c>
      <c r="N103" s="10">
        <f>1-M103/'Electricity Generation'!B23</f>
        <v>2.5795735024967126E-3</v>
      </c>
      <c r="O103" s="6" t="e">
        <f>M103/'Analysis-Data'!J23</f>
        <v>#N/A</v>
      </c>
      <c r="P103" s="6" t="e">
        <f>D103/'Analysis-Data'!K23</f>
        <v>#N/A</v>
      </c>
      <c r="Q103" s="6" t="e">
        <f>F103/'Analysis-Data'!L23</f>
        <v>#N/A</v>
      </c>
      <c r="R103" s="6">
        <f>H103/'Analysis-Data'!M23</f>
        <v>55.750000000000007</v>
      </c>
      <c r="S103" s="6">
        <f>M103/'Analysis-Data'!B23</f>
        <v>289714673.61708462</v>
      </c>
      <c r="T103" s="6">
        <f>D103/'Analysis-Data'!C23</f>
        <v>52726106.09538579</v>
      </c>
      <c r="U103" s="6">
        <f>F103/'Analysis-Data'!D23</f>
        <v>93904815.266546175</v>
      </c>
      <c r="V103" s="6" t="e">
        <f>H103/'Analysis-Data'!E23</f>
        <v>#N/A</v>
      </c>
      <c r="W103" s="10" t="e">
        <f>(O103-'Combined Waste'!B23)/'Combined Waste'!B23</f>
        <v>#N/A</v>
      </c>
      <c r="X103" s="10" t="e">
        <f>(P103-'Combined Waste'!G23)/'Combined Waste'!G23</f>
        <v>#N/A</v>
      </c>
      <c r="Y103" s="10" t="e">
        <f>(Q103-'Combined Waste'!C23)/'Combined Waste'!C23</f>
        <v>#N/A</v>
      </c>
      <c r="Z103" s="10">
        <f>(R103-'Combined Waste'!K23)/'Combined Waste'!K23</f>
        <v>0.25000000000000011</v>
      </c>
      <c r="AA103" s="10">
        <f>(S103-'Combined Consumption'!B23)/'Combined Consumption'!B23</f>
        <v>-2.5795735024966688E-3</v>
      </c>
      <c r="AB103" s="10">
        <f>(T103-'Combined Consumption'!G23)/'Combined Consumption'!G23</f>
        <v>-9.8653695914105426E-3</v>
      </c>
      <c r="AC103" s="10">
        <f>(U103-'Combined Consumption'!H23)/'Combined Consumption'!H23</f>
        <v>-4.8728499727635263E-3</v>
      </c>
      <c r="AD103" s="10" t="e">
        <f>(V103-'Combined Consumption'!M23)/'Combined Consumption'!M23</f>
        <v>#N/A</v>
      </c>
      <c r="AE103" s="10">
        <f t="shared" si="13"/>
        <v>-2.5795735024967126E-3</v>
      </c>
      <c r="AF103" s="10">
        <f t="shared" si="14"/>
        <v>-9.8653695914104889E-3</v>
      </c>
      <c r="AG103" s="10">
        <f t="shared" si="15"/>
        <v>-4.8728499727634933E-3</v>
      </c>
      <c r="AH103" s="10">
        <f t="shared" si="16"/>
        <v>0.25</v>
      </c>
      <c r="AI103" s="10">
        <f>M103/'Electricity Generation'!$N23</f>
        <v>0.45864106772333996</v>
      </c>
      <c r="AJ103" s="10">
        <f>D103/'Electricity Generation'!$N23</f>
        <v>0.11904837708584838</v>
      </c>
      <c r="AK103" s="10">
        <f>F103/'Electricity Generation'!$N23</f>
        <v>0.24223568620615574</v>
      </c>
      <c r="AL103" s="10">
        <f>H103/'Electricity Generation'!$N23</f>
        <v>1.7792371912971762E-2</v>
      </c>
      <c r="AM103" s="10">
        <f t="shared" si="17"/>
        <v>0.16228249707168407</v>
      </c>
    </row>
    <row r="104" spans="1:39" x14ac:dyDescent="0.25">
      <c r="A104" s="6">
        <v>1971</v>
      </c>
      <c r="B104" s="6">
        <f>IF('Electricity Generation'!B24-I104/3&lt;=0, 0,'Electricity Generation'!B24-I104/3)</f>
        <v>709927075250</v>
      </c>
      <c r="C104" s="10">
        <f>1-B104/'Electricity Generation'!B24</f>
        <v>4.4529067768430686E-3</v>
      </c>
      <c r="D104" s="6">
        <f>IF('Electricity Generation'!C24-I104/3&lt;=0, 0, 'Electricity Generation'!C24-I104/3)</f>
        <v>217050044250</v>
      </c>
      <c r="E104" s="10">
        <f>1-D104/'Electricity Generation'!C24</f>
        <v>1.4418765584571003E-2</v>
      </c>
      <c r="F104" s="6">
        <f>IF('Electricity Generation'!D24-I104/3&lt;=0, 0, 'Electricity Generation'!D24-I104/3)</f>
        <v>370855405250</v>
      </c>
      <c r="G104" s="10">
        <f>1-F104/'Electricity Generation'!D24</f>
        <v>8.4896187314892346E-3</v>
      </c>
      <c r="H104" s="6">
        <f>'Electricity Generation'!F24*(1+$E$80)</f>
        <v>47630681250</v>
      </c>
      <c r="I104" s="6">
        <f>'Electricity Generation'!F24*$E$80</f>
        <v>9526136250</v>
      </c>
      <c r="J104" s="10">
        <f>(B104+D104+F104+H104-L104)/'Electricity Generation'!N24</f>
        <v>0.8343269900033663</v>
      </c>
      <c r="K104" s="12" t="b">
        <f>(J104-'Analysis-Data'!R24)&lt;0.0001</f>
        <v>1</v>
      </c>
      <c r="L104" s="6">
        <f>SUM(IF(B104=0, ABS('Electricity Generation'!B24-I104/3), 0), IF(D104=0, ABS('Electricity Generation'!C24-I104/3), 0), IF(F104=0, ABS('Electricity Generation'!D24-I104/3), 0))</f>
        <v>0</v>
      </c>
      <c r="M104" s="6">
        <f t="shared" si="12"/>
        <v>709927075250</v>
      </c>
      <c r="N104" s="10">
        <f>1-M104/'Electricity Generation'!B24</f>
        <v>4.4529067768430686E-3</v>
      </c>
      <c r="O104" s="6" t="e">
        <f>M104/'Analysis-Data'!J24</f>
        <v>#N/A</v>
      </c>
      <c r="P104" s="6" t="e">
        <f>D104/'Analysis-Data'!K24</f>
        <v>#N/A</v>
      </c>
      <c r="Q104" s="6" t="e">
        <f>F104/'Analysis-Data'!L24</f>
        <v>#N/A</v>
      </c>
      <c r="R104" s="6">
        <f>H104/'Analysis-Data'!M24</f>
        <v>129.875</v>
      </c>
      <c r="S104" s="6">
        <f>M104/'Analysis-Data'!B24</f>
        <v>295599947.36433947</v>
      </c>
      <c r="T104" s="6">
        <f>D104/'Analysis-Data'!C24</f>
        <v>61889453.301098309</v>
      </c>
      <c r="U104" s="6">
        <f>F104/'Analysis-Data'!D24</f>
        <v>94614314.954651088</v>
      </c>
      <c r="V104" s="6" t="e">
        <f>H104/'Analysis-Data'!E24</f>
        <v>#N/A</v>
      </c>
      <c r="W104" s="10" t="e">
        <f>(O104-'Combined Waste'!B24)/'Combined Waste'!B24</f>
        <v>#N/A</v>
      </c>
      <c r="X104" s="10" t="e">
        <f>(P104-'Combined Waste'!G24)/'Combined Waste'!G24</f>
        <v>#N/A</v>
      </c>
      <c r="Y104" s="10" t="e">
        <f>(Q104-'Combined Waste'!C24)/'Combined Waste'!C24</f>
        <v>#N/A</v>
      </c>
      <c r="Z104" s="10">
        <f>(R104-'Combined Waste'!K24)/'Combined Waste'!K24</f>
        <v>0.24999999999999994</v>
      </c>
      <c r="AA104" s="10">
        <f>(S104-'Combined Consumption'!B24)/'Combined Consumption'!B24</f>
        <v>-4.4529067768429584E-3</v>
      </c>
      <c r="AB104" s="10">
        <f>(T104-'Combined Consumption'!G24)/'Combined Consumption'!G24</f>
        <v>-1.4418765584571122E-2</v>
      </c>
      <c r="AC104" s="10">
        <f>(U104-'Combined Consumption'!H24)/'Combined Consumption'!H24</f>
        <v>-8.4896187314891479E-3</v>
      </c>
      <c r="AD104" s="10" t="e">
        <f>(V104-'Combined Consumption'!M24)/'Combined Consumption'!M24</f>
        <v>#N/A</v>
      </c>
      <c r="AE104" s="10">
        <f t="shared" si="13"/>
        <v>-4.4529067768430686E-3</v>
      </c>
      <c r="AF104" s="10">
        <f t="shared" si="14"/>
        <v>-1.4418765584571003E-2</v>
      </c>
      <c r="AG104" s="10">
        <f t="shared" si="15"/>
        <v>-8.4896187314892346E-3</v>
      </c>
      <c r="AH104" s="10">
        <f t="shared" si="16"/>
        <v>0.25</v>
      </c>
      <c r="AI104" s="10">
        <f>M104/'Electricity Generation'!$N24</f>
        <v>0.44022855264555322</v>
      </c>
      <c r="AJ104" s="10">
        <f>D104/'Electricity Generation'!$N24</f>
        <v>0.13459358033102539</v>
      </c>
      <c r="AK104" s="10">
        <f>F104/'Electricity Generation'!$N24</f>
        <v>0.22996888551756584</v>
      </c>
      <c r="AL104" s="10">
        <f>H104/'Electricity Generation'!$N24</f>
        <v>2.9535971509221843E-2</v>
      </c>
      <c r="AM104" s="10">
        <f t="shared" si="17"/>
        <v>0.1656730099966337</v>
      </c>
    </row>
    <row r="105" spans="1:39" x14ac:dyDescent="0.25">
      <c r="A105" s="6">
        <v>1972</v>
      </c>
      <c r="B105" s="6">
        <f>IF('Electricity Generation'!B25-I105/3&lt;=0, 0,'Electricity Generation'!B25-I105/3)</f>
        <v>766623670416.66663</v>
      </c>
      <c r="C105" s="10">
        <f>1-B105/'Electricity Generation'!B25</f>
        <v>5.8454309764413015E-3</v>
      </c>
      <c r="D105" s="6">
        <f>IF('Electricity Generation'!C25-I105/3&lt;=0, 0, 'Electricity Generation'!C25-I105/3)</f>
        <v>269788366416.66666</v>
      </c>
      <c r="E105" s="10">
        <f>1-D105/'Electricity Generation'!C25</f>
        <v>1.6433324672007643E-2</v>
      </c>
      <c r="F105" s="6">
        <f>IF('Electricity Generation'!D25-I105/3&lt;=0, 0, 'Electricity Generation'!D25-I105/3)</f>
        <v>371240201416.66669</v>
      </c>
      <c r="G105" s="10">
        <f>1-F105/'Electricity Generation'!D25</f>
        <v>1.1996330068515748E-2</v>
      </c>
      <c r="H105" s="6">
        <f>'Electricity Generation'!F25*(1+$E$80)</f>
        <v>67613918750</v>
      </c>
      <c r="I105" s="6">
        <f>'Electricity Generation'!F25*$E$80</f>
        <v>13522783750</v>
      </c>
      <c r="J105" s="10">
        <f>(B105+D105+F105+H105-L105)/'Electricity Generation'!N25</f>
        <v>0.84317203656456174</v>
      </c>
      <c r="K105" s="12" t="b">
        <f>(J105-'Analysis-Data'!R25)&lt;0.0001</f>
        <v>1</v>
      </c>
      <c r="L105" s="6">
        <f>SUM(IF(B105=0, ABS('Electricity Generation'!B25-I105/3), 0), IF(D105=0, ABS('Electricity Generation'!C25-I105/3), 0), IF(F105=0, ABS('Electricity Generation'!D25-I105/3), 0))</f>
        <v>0</v>
      </c>
      <c r="M105" s="6">
        <f t="shared" si="12"/>
        <v>766623670416.66663</v>
      </c>
      <c r="N105" s="10">
        <f>1-M105/'Electricity Generation'!B25</f>
        <v>5.8454309764413015E-3</v>
      </c>
      <c r="O105" s="6" t="e">
        <f>M105/'Analysis-Data'!J25</f>
        <v>#N/A</v>
      </c>
      <c r="P105" s="6" t="e">
        <f>D105/'Analysis-Data'!K25</f>
        <v>#N/A</v>
      </c>
      <c r="Q105" s="6" t="e">
        <f>F105/'Analysis-Data'!L25</f>
        <v>#N/A</v>
      </c>
      <c r="R105" s="6">
        <f>H105/'Analysis-Data'!M25</f>
        <v>286.125</v>
      </c>
      <c r="S105" s="6">
        <f>M105/'Analysis-Data'!B25</f>
        <v>317252961.88883376</v>
      </c>
      <c r="T105" s="6">
        <f>D105/'Analysis-Data'!C25</f>
        <v>76805914.040501356</v>
      </c>
      <c r="U105" s="6">
        <f>F105/'Analysis-Data'!D25</f>
        <v>94300911.335957497</v>
      </c>
      <c r="V105" s="6" t="e">
        <f>H105/'Analysis-Data'!E25</f>
        <v>#N/A</v>
      </c>
      <c r="W105" s="10" t="e">
        <f>(O105-'Combined Waste'!B25)/'Combined Waste'!B25</f>
        <v>#N/A</v>
      </c>
      <c r="X105" s="10" t="e">
        <f>(P105-'Combined Waste'!G25)/'Combined Waste'!G25</f>
        <v>#N/A</v>
      </c>
      <c r="Y105" s="10" t="e">
        <f>(Q105-'Combined Waste'!C25)/'Combined Waste'!C25</f>
        <v>#N/A</v>
      </c>
      <c r="Z105" s="10">
        <f>(R105-'Combined Waste'!K25)/'Combined Waste'!K25</f>
        <v>0.24999999999999997</v>
      </c>
      <c r="AA105" s="10">
        <f>(S105-'Combined Consumption'!B25)/'Combined Consumption'!B25</f>
        <v>-5.845430976441331E-3</v>
      </c>
      <c r="AB105" s="10">
        <f>(T105-'Combined Consumption'!G25)/'Combined Consumption'!G25</f>
        <v>-1.6433324672007539E-2</v>
      </c>
      <c r="AC105" s="10">
        <f>(U105-'Combined Consumption'!H25)/'Combined Consumption'!H25</f>
        <v>-1.1996330068515691E-2</v>
      </c>
      <c r="AD105" s="10" t="e">
        <f>(V105-'Combined Consumption'!M25)/'Combined Consumption'!M25</f>
        <v>#N/A</v>
      </c>
      <c r="AE105" s="10">
        <f t="shared" si="13"/>
        <v>-5.8454309764413015E-3</v>
      </c>
      <c r="AF105" s="10">
        <f t="shared" si="14"/>
        <v>-1.6433324672007643E-2</v>
      </c>
      <c r="AG105" s="10">
        <f t="shared" si="15"/>
        <v>-1.1996330068515748E-2</v>
      </c>
      <c r="AH105" s="10">
        <f t="shared" si="16"/>
        <v>0.25</v>
      </c>
      <c r="AI105" s="10">
        <f>M105/'Electricity Generation'!$N25</f>
        <v>0.43815527008244126</v>
      </c>
      <c r="AJ105" s="10">
        <f>D105/'Electricity Generation'!$N25</f>
        <v>0.15419455348691161</v>
      </c>
      <c r="AK105" s="10">
        <f>F105/'Electricity Generation'!$N25</f>
        <v>0.21217822641553957</v>
      </c>
      <c r="AL105" s="10">
        <f>H105/'Electricity Generation'!$N25</f>
        <v>3.8643986579669304E-2</v>
      </c>
      <c r="AM105" s="10">
        <f t="shared" si="17"/>
        <v>0.15682796343543837</v>
      </c>
    </row>
    <row r="106" spans="1:39" x14ac:dyDescent="0.25">
      <c r="A106" s="6">
        <v>1973</v>
      </c>
      <c r="B106" s="6">
        <f>IF('Electricity Generation'!B26-I106/3&lt;=0, 0,'Electricity Generation'!B26-I106/3)</f>
        <v>840694848083.33337</v>
      </c>
      <c r="C106" s="10">
        <f>1-B106/'Electricity Generation'!B26</f>
        <v>8.2069366512944608E-3</v>
      </c>
      <c r="D106" s="6">
        <f>IF('Electricity Generation'!C26-I106/3&lt;=0, 0, 'Electricity Generation'!C26-I106/3)</f>
        <v>307386304083.33331</v>
      </c>
      <c r="E106" s="10">
        <f>1-D106/'Electricity Generation'!C26</f>
        <v>2.2130677490310946E-2</v>
      </c>
      <c r="F106" s="6">
        <f>IF('Electricity Generation'!D26-I106/3&lt;=0, 0, 'Electricity Generation'!D26-I106/3)</f>
        <v>333901570083.33331</v>
      </c>
      <c r="G106" s="10">
        <f>1-F106/'Electricity Generation'!D26</f>
        <v>2.0409138110627167E-2</v>
      </c>
      <c r="H106" s="6">
        <f>'Electricity Generation'!F26*(1+$E$80)</f>
        <v>104349328750</v>
      </c>
      <c r="I106" s="6">
        <f>'Electricity Generation'!F26*$E$80</f>
        <v>20869865750</v>
      </c>
      <c r="J106" s="10">
        <f>(B106+D106+F106+H106-L106)/'Electricity Generation'!N26</f>
        <v>0.85254148617749581</v>
      </c>
      <c r="K106" s="12" t="b">
        <f>(J106-'Analysis-Data'!R26)&lt;0.0001</f>
        <v>1</v>
      </c>
      <c r="L106" s="6">
        <f>SUM(IF(B106=0, ABS('Electricity Generation'!B26-I106/3), 0), IF(D106=0, ABS('Electricity Generation'!C26-I106/3), 0), IF(F106=0, ABS('Electricity Generation'!D26-I106/3), 0))</f>
        <v>0</v>
      </c>
      <c r="M106" s="6">
        <f t="shared" si="12"/>
        <v>840694848083.33337</v>
      </c>
      <c r="N106" s="10">
        <f>1-M106/'Electricity Generation'!B26</f>
        <v>8.2069366512944608E-3</v>
      </c>
      <c r="O106" s="6">
        <f>M106/'Analysis-Data'!J26</f>
        <v>816770349.66649604</v>
      </c>
      <c r="P106" s="6">
        <f>D106/'Analysis-Data'!K26</f>
        <v>258098828.98320735</v>
      </c>
      <c r="Q106" s="6">
        <f>F106/'Analysis-Data'!L26</f>
        <v>194664296.07465616</v>
      </c>
      <c r="R106" s="6">
        <f>H106/'Analysis-Data'!M26</f>
        <v>197.125</v>
      </c>
      <c r="S106" s="6">
        <f>M106/'Analysis-Data'!B26</f>
        <v>350189050.211294</v>
      </c>
      <c r="T106" s="6">
        <f>D106/'Analysis-Data'!C26</f>
        <v>86461830.218032032</v>
      </c>
      <c r="U106" s="6">
        <f>F106/'Analysis-Data'!D26</f>
        <v>86051305.059440389</v>
      </c>
      <c r="V106" s="6" t="e">
        <f>H106/'Analysis-Data'!E26</f>
        <v>#N/A</v>
      </c>
      <c r="W106" s="10">
        <f>(O106-'Combined Waste'!B26)/'Combined Waste'!B26</f>
        <v>-8.2069366512945649E-3</v>
      </c>
      <c r="X106" s="10">
        <f>(P106-'Combined Waste'!G26)/'Combined Waste'!G26</f>
        <v>-2.2130677490310884E-2</v>
      </c>
      <c r="Y106" s="10">
        <f>(Q106-'Combined Waste'!C26)/'Combined Waste'!C26</f>
        <v>-2.0409138110627219E-2</v>
      </c>
      <c r="Z106" s="10">
        <f>(R106-'Combined Waste'!K26)/'Combined Waste'!K26</f>
        <v>0.25000000000000011</v>
      </c>
      <c r="AA106" s="10">
        <f>(S106-'Combined Consumption'!B26)/'Combined Consumption'!B26</f>
        <v>-8.2069366512945059E-3</v>
      </c>
      <c r="AB106" s="10">
        <f>(T106-'Combined Consumption'!G26)/'Combined Consumption'!G26</f>
        <v>-2.213067749031096E-2</v>
      </c>
      <c r="AC106" s="10">
        <f>(U106-'Combined Consumption'!H26)/'Combined Consumption'!H26</f>
        <v>-2.0409138110627164E-2</v>
      </c>
      <c r="AD106" s="10" t="e">
        <f>(V106-'Combined Consumption'!M26)/'Combined Consumption'!M26</f>
        <v>#N/A</v>
      </c>
      <c r="AE106" s="10">
        <f t="shared" si="13"/>
        <v>-8.2069366512944608E-3</v>
      </c>
      <c r="AF106" s="10">
        <f t="shared" si="14"/>
        <v>-2.2130677490310946E-2</v>
      </c>
      <c r="AG106" s="10">
        <f t="shared" si="15"/>
        <v>-2.0409138110627167E-2</v>
      </c>
      <c r="AH106" s="10">
        <f t="shared" si="16"/>
        <v>0.25</v>
      </c>
      <c r="AI106" s="10">
        <f>M106/'Electricity Generation'!$N26</f>
        <v>0.45181412980650232</v>
      </c>
      <c r="AJ106" s="10">
        <f>D106/'Electricity Generation'!$N26</f>
        <v>0.16519843770956666</v>
      </c>
      <c r="AK106" s="10">
        <f>F106/'Electricity Generation'!$N26</f>
        <v>0.17944852127043373</v>
      </c>
      <c r="AL106" s="10">
        <f>H106/'Electricity Generation'!$N26</f>
        <v>5.6080397390993075E-2</v>
      </c>
      <c r="AM106" s="10">
        <f t="shared" si="17"/>
        <v>0.14745851382250419</v>
      </c>
    </row>
    <row r="107" spans="1:39" x14ac:dyDescent="0.25">
      <c r="A107" s="6">
        <v>1974</v>
      </c>
      <c r="B107" s="6">
        <f>IF('Electricity Generation'!B27-I107/3&lt;=0, 0,'Electricity Generation'!B27-I107/3)</f>
        <v>818934942666.66663</v>
      </c>
      <c r="C107" s="10">
        <f>1-B107/'Electricity Generation'!B27</f>
        <v>1.146499383663846E-2</v>
      </c>
      <c r="D107" s="6">
        <f>IF('Electricity Generation'!C27-I107/3&lt;=0, 0, 'Electricity Generation'!C27-I107/3)</f>
        <v>291432558666.66669</v>
      </c>
      <c r="E107" s="10">
        <f>1-D107/'Electricity Generation'!C27</f>
        <v>3.1562028991870994E-2</v>
      </c>
      <c r="F107" s="6">
        <f>IF('Electricity Generation'!D27-I107/3&lt;=0, 0, 'Electricity Generation'!D27-I107/3)</f>
        <v>310567109666.66669</v>
      </c>
      <c r="G107" s="10">
        <f>1-F107/'Electricity Generation'!D27</f>
        <v>2.9675146366895611E-2</v>
      </c>
      <c r="H107" s="6">
        <f>'Electricity Generation'!F27*(1+$E$80)</f>
        <v>142469675000</v>
      </c>
      <c r="I107" s="6">
        <f>'Electricity Generation'!F27*$E$80</f>
        <v>28493935000</v>
      </c>
      <c r="J107" s="10">
        <f>(B107+D107+F107+H107-L107)/'Electricity Generation'!N27</f>
        <v>0.83732579476965485</v>
      </c>
      <c r="K107" s="12" t="b">
        <f>(J107-'Analysis-Data'!R27)&lt;0.0001</f>
        <v>1</v>
      </c>
      <c r="L107" s="6">
        <f>SUM(IF(B107=0, ABS('Electricity Generation'!B27-I107/3), 0), IF(D107=0, ABS('Electricity Generation'!C27-I107/3), 0), IF(F107=0, ABS('Electricity Generation'!D27-I107/3), 0))</f>
        <v>0</v>
      </c>
      <c r="M107" s="6">
        <f t="shared" si="12"/>
        <v>818934942666.66663</v>
      </c>
      <c r="N107" s="10">
        <f>1-M107/'Electricity Generation'!B27</f>
        <v>1.146499383663846E-2</v>
      </c>
      <c r="O107" s="6">
        <f>M107/'Analysis-Data'!J27</f>
        <v>802393864.50280058</v>
      </c>
      <c r="P107" s="6">
        <f>D107/'Analysis-Data'!K27</f>
        <v>244788192.17984071</v>
      </c>
      <c r="Q107" s="6">
        <f>F107/'Analysis-Data'!L27</f>
        <v>181050003.46484005</v>
      </c>
      <c r="R107" s="6">
        <f>H107/'Analysis-Data'!M27</f>
        <v>557.375</v>
      </c>
      <c r="S107" s="6">
        <f>M107/'Analysis-Data'!B27</f>
        <v>351369591.03707176</v>
      </c>
      <c r="T107" s="6">
        <f>D107/'Analysis-Data'!C27</f>
        <v>82086688.596030056</v>
      </c>
      <c r="U107" s="6">
        <f>F107/'Analysis-Data'!D27</f>
        <v>80189850.482307211</v>
      </c>
      <c r="V107" s="6" t="e">
        <f>H107/'Analysis-Data'!E27</f>
        <v>#N/A</v>
      </c>
      <c r="W107" s="10">
        <f>(O107-'Combined Waste'!B27)/'Combined Waste'!B27</f>
        <v>-1.1464993836638434E-2</v>
      </c>
      <c r="X107" s="10">
        <f>(P107-'Combined Waste'!G27)/'Combined Waste'!G27</f>
        <v>-3.1562028991871084E-2</v>
      </c>
      <c r="Y107" s="10">
        <f>(Q107-'Combined Waste'!C27)/'Combined Waste'!C27</f>
        <v>-2.9675146366895579E-2</v>
      </c>
      <c r="Z107" s="10">
        <f>(R107-'Combined Waste'!K27)/'Combined Waste'!K27</f>
        <v>0.25000000000000006</v>
      </c>
      <c r="AA107" s="10">
        <f>(S107-'Combined Consumption'!B27)/'Combined Consumption'!B27</f>
        <v>-1.1464993836638387E-2</v>
      </c>
      <c r="AB107" s="10">
        <f>(T107-'Combined Consumption'!G27)/'Combined Consumption'!G27</f>
        <v>-3.1562028991871029E-2</v>
      </c>
      <c r="AC107" s="10">
        <f>(U107-'Combined Consumption'!H27)/'Combined Consumption'!H27</f>
        <v>-2.9675146366895496E-2</v>
      </c>
      <c r="AD107" s="10" t="e">
        <f>(V107-'Combined Consumption'!M27)/'Combined Consumption'!M27</f>
        <v>#N/A</v>
      </c>
      <c r="AE107" s="10">
        <f t="shared" si="13"/>
        <v>-1.146499383663846E-2</v>
      </c>
      <c r="AF107" s="10">
        <f t="shared" si="14"/>
        <v>-3.1562028991870994E-2</v>
      </c>
      <c r="AG107" s="10">
        <f t="shared" si="15"/>
        <v>-2.9675146366895611E-2</v>
      </c>
      <c r="AH107" s="10">
        <f t="shared" si="16"/>
        <v>0.25</v>
      </c>
      <c r="AI107" s="10">
        <f>M107/'Electricity Generation'!$N27</f>
        <v>0.43860398610485091</v>
      </c>
      <c r="AJ107" s="10">
        <f>D107/'Electricity Generation'!$N27</f>
        <v>0.15608502611417349</v>
      </c>
      <c r="AK107" s="10">
        <f>F107/'Electricity Generation'!$N27</f>
        <v>0.16633308112279044</v>
      </c>
      <c r="AL107" s="10">
        <f>H107/'Electricity Generation'!$N27</f>
        <v>7.6303701427840029E-2</v>
      </c>
      <c r="AM107" s="10">
        <f t="shared" si="17"/>
        <v>0.16267420523034515</v>
      </c>
    </row>
    <row r="108" spans="1:39" x14ac:dyDescent="0.25">
      <c r="A108" s="6">
        <v>1975</v>
      </c>
      <c r="B108" s="6">
        <f>IF('Electricity Generation'!B28-I108/3&lt;=0, 0,'Electricity Generation'!B28-I108/3)</f>
        <v>838410799083.33337</v>
      </c>
      <c r="C108" s="10">
        <f>1-B108/'Electricity Generation'!B28</f>
        <v>1.6857006534360508E-2</v>
      </c>
      <c r="D108" s="6">
        <f>IF('Electricity Generation'!C28-I108/3&lt;=0, 0, 'Electricity Generation'!C28-I108/3)</f>
        <v>274719477083.33334</v>
      </c>
      <c r="E108" s="10">
        <f>1-D108/'Electricity Generation'!C28</f>
        <v>4.9725619222845685E-2</v>
      </c>
      <c r="F108" s="6">
        <f>IF('Electricity Generation'!D28-I108/3&lt;=0, 0, 'Electricity Generation'!D28-I108/3)</f>
        <v>285402985083.33331</v>
      </c>
      <c r="G108" s="10">
        <f>1-F108/'Electricity Generation'!D28</f>
        <v>4.7953496759735592E-2</v>
      </c>
      <c r="H108" s="6">
        <f>'Electricity Generation'!F28*(1+$E$80)</f>
        <v>215631343750</v>
      </c>
      <c r="I108" s="6">
        <f>'Electricity Generation'!F28*$E$80</f>
        <v>43126268750</v>
      </c>
      <c r="J108" s="10">
        <f>(B108+D108+F108+H108-L108)/'Electricity Generation'!N28</f>
        <v>0.84174163028172333</v>
      </c>
      <c r="K108" s="12" t="b">
        <f>(J108-'Analysis-Data'!R28)&lt;0.0001</f>
        <v>1</v>
      </c>
      <c r="L108" s="6">
        <f>SUM(IF(B108=0, ABS('Electricity Generation'!B28-I108/3), 0), IF(D108=0, ABS('Electricity Generation'!C28-I108/3), 0), IF(F108=0, ABS('Electricity Generation'!D28-I108/3), 0))</f>
        <v>0</v>
      </c>
      <c r="M108" s="6">
        <f t="shared" si="12"/>
        <v>838410799083.33337</v>
      </c>
      <c r="N108" s="10">
        <f>1-M108/'Electricity Generation'!B28</f>
        <v>1.6857006534360508E-2</v>
      </c>
      <c r="O108" s="6">
        <f>M108/'Analysis-Data'!J28</f>
        <v>821563442.48956156</v>
      </c>
      <c r="P108" s="6">
        <f>D108/'Analysis-Data'!K28</f>
        <v>225661657.20315084</v>
      </c>
      <c r="Q108" s="6">
        <f>F108/'Analysis-Data'!L28</f>
        <v>163535884.00108993</v>
      </c>
      <c r="R108" s="6">
        <f>H108/'Analysis-Data'!M28</f>
        <v>718</v>
      </c>
      <c r="S108" s="6">
        <f>M108/'Analysis-Data'!B28</f>
        <v>362074759.71396202</v>
      </c>
      <c r="T108" s="6">
        <f>D108/'Analysis-Data'!C28</f>
        <v>75571340.318760335</v>
      </c>
      <c r="U108" s="6">
        <f>F108/'Analysis-Data'!D28</f>
        <v>72149945.516164362</v>
      </c>
      <c r="V108" s="6" t="e">
        <f>H108/'Analysis-Data'!E28</f>
        <v>#N/A</v>
      </c>
      <c r="W108" s="10">
        <f>(O108-'Combined Waste'!B28)/'Combined Waste'!B28</f>
        <v>-1.6857006534360609E-2</v>
      </c>
      <c r="X108" s="10">
        <f>(P108-'Combined Waste'!G28)/'Combined Waste'!G28</f>
        <v>-4.9725619222845671E-2</v>
      </c>
      <c r="Y108" s="10">
        <f>(Q108-'Combined Waste'!C28)/'Combined Waste'!C28</f>
        <v>-4.7953496759735634E-2</v>
      </c>
      <c r="Z108" s="10">
        <f>(R108-'Combined Waste'!K28)/'Combined Waste'!K28</f>
        <v>0.25000000000000006</v>
      </c>
      <c r="AA108" s="10">
        <f>(S108-'Combined Consumption'!B28)/'Combined Consumption'!B28</f>
        <v>-1.6857006534360508E-2</v>
      </c>
      <c r="AB108" s="10">
        <f>(T108-'Combined Consumption'!G28)/'Combined Consumption'!G28</f>
        <v>-4.9725619222845761E-2</v>
      </c>
      <c r="AC108" s="10">
        <f>(U108-'Combined Consumption'!H28)/'Combined Consumption'!H28</f>
        <v>-4.7953496759735627E-2</v>
      </c>
      <c r="AD108" s="10" t="e">
        <f>(V108-'Combined Consumption'!M28)/'Combined Consumption'!M28</f>
        <v>#N/A</v>
      </c>
      <c r="AE108" s="10">
        <f t="shared" si="13"/>
        <v>-1.6857006534360508E-2</v>
      </c>
      <c r="AF108" s="10">
        <f t="shared" si="14"/>
        <v>-4.9725619222845685E-2</v>
      </c>
      <c r="AG108" s="10">
        <f t="shared" si="15"/>
        <v>-4.7953496759735592E-2</v>
      </c>
      <c r="AH108" s="10">
        <f t="shared" si="16"/>
        <v>0.25</v>
      </c>
      <c r="AI108" s="10">
        <f>M108/'Electricity Generation'!$N28</f>
        <v>0.43720774862747497</v>
      </c>
      <c r="AJ108" s="10">
        <f>D108/'Electricity Generation'!$N28</f>
        <v>0.14325851266591708</v>
      </c>
      <c r="AK108" s="10">
        <f>F108/'Electricity Generation'!$N28</f>
        <v>0.14882966285295007</v>
      </c>
      <c r="AL108" s="10">
        <f>H108/'Electricity Generation'!$N28</f>
        <v>0.11244570613538121</v>
      </c>
      <c r="AM108" s="10">
        <f t="shared" si="17"/>
        <v>0.15825836971827667</v>
      </c>
    </row>
    <row r="109" spans="1:39" x14ac:dyDescent="0.25">
      <c r="A109" s="6">
        <v>1976</v>
      </c>
      <c r="B109" s="6">
        <f>IF('Electricity Generation'!B29-I109/3&lt;=0, 0,'Electricity Generation'!B29-I109/3)</f>
        <v>928465698750</v>
      </c>
      <c r="C109" s="10">
        <f>1-B109/'Electricity Generation'!B29</f>
        <v>1.6863030638836207E-2</v>
      </c>
      <c r="D109" s="6">
        <f>IF('Electricity Generation'!C29-I109/3&lt;=0, 0, 'Electricity Generation'!C29-I109/3)</f>
        <v>304062841750</v>
      </c>
      <c r="E109" s="10">
        <f>1-D109/'Electricity Generation'!C29</f>
        <v>4.9768389694297865E-2</v>
      </c>
      <c r="F109" s="6">
        <f>IF('Electricity Generation'!D29-I109/3&lt;=0, 0, 'Electricity Generation'!D29-I109/3)</f>
        <v>278698616750</v>
      </c>
      <c r="G109" s="10">
        <f>1-F109/'Electricity Generation'!D29</f>
        <v>5.405295923181197E-2</v>
      </c>
      <c r="H109" s="6">
        <f>'Electricity Generation'!F29*(1+$E$80)</f>
        <v>238879413750</v>
      </c>
      <c r="I109" s="6">
        <f>'Electricity Generation'!F29*$E$80</f>
        <v>47775882750</v>
      </c>
      <c r="J109" s="10">
        <f>(B109+D109+F109+H109-L109)/'Electricity Generation'!N29</f>
        <v>0.8588651811379151</v>
      </c>
      <c r="K109" s="12" t="b">
        <f>(J109-'Analysis-Data'!R29)&lt;0.0001</f>
        <v>1</v>
      </c>
      <c r="L109" s="6">
        <f>SUM(IF(B109=0, ABS('Electricity Generation'!B29-I109/3), 0), IF(D109=0, ABS('Electricity Generation'!C29-I109/3), 0), IF(F109=0, ABS('Electricity Generation'!D29-I109/3), 0))</f>
        <v>0</v>
      </c>
      <c r="M109" s="6">
        <f t="shared" si="12"/>
        <v>928465698750</v>
      </c>
      <c r="N109" s="10">
        <f>1-M109/'Electricity Generation'!B29</f>
        <v>1.6863030638836207E-2</v>
      </c>
      <c r="O109" s="6">
        <f>M109/'Analysis-Data'!J29</f>
        <v>908933723.4616605</v>
      </c>
      <c r="P109" s="6">
        <f>D109/'Analysis-Data'!K29</f>
        <v>247840358.83154356</v>
      </c>
      <c r="Q109" s="6">
        <f>F109/'Analysis-Data'!L29</f>
        <v>158072480.24756807</v>
      </c>
      <c r="R109" s="6">
        <f>H109/'Analysis-Data'!M29</f>
        <v>829.62500000000011</v>
      </c>
      <c r="S109" s="6">
        <f>M109/'Analysis-Data'!B29</f>
        <v>399896160.66065437</v>
      </c>
      <c r="T109" s="6">
        <f>D109/'Analysis-Data'!C29</f>
        <v>82994390.936227411</v>
      </c>
      <c r="U109" s="6">
        <f>F109/'Analysis-Data'!D29</f>
        <v>69944111.222337738</v>
      </c>
      <c r="V109" s="6" t="e">
        <f>H109/'Analysis-Data'!E29</f>
        <v>#N/A</v>
      </c>
      <c r="W109" s="10">
        <f>(O109-'Combined Waste'!B29)/'Combined Waste'!B29</f>
        <v>-1.6863030638836304E-2</v>
      </c>
      <c r="X109" s="10">
        <f>(P109-'Combined Waste'!G29)/'Combined Waste'!G29</f>
        <v>-4.9768389694297865E-2</v>
      </c>
      <c r="Y109" s="10">
        <f>(Q109-'Combined Waste'!C29)/'Combined Waste'!C29</f>
        <v>-5.4052959231811908E-2</v>
      </c>
      <c r="Z109" s="10">
        <f>(R109-'Combined Waste'!K29)/'Combined Waste'!K29</f>
        <v>0.25000000000000011</v>
      </c>
      <c r="AA109" s="10">
        <f>(S109-'Combined Consumption'!B29)/'Combined Consumption'!B29</f>
        <v>-1.6863030638836388E-2</v>
      </c>
      <c r="AB109" s="10">
        <f>(T109-'Combined Consumption'!G29)/'Combined Consumption'!G29</f>
        <v>-4.9768389694298011E-2</v>
      </c>
      <c r="AC109" s="10">
        <f>(U109-'Combined Consumption'!H29)/'Combined Consumption'!H29</f>
        <v>-5.4052959231812032E-2</v>
      </c>
      <c r="AD109" s="10" t="e">
        <f>(V109-'Combined Consumption'!M29)/'Combined Consumption'!M29</f>
        <v>#N/A</v>
      </c>
      <c r="AE109" s="10">
        <f t="shared" si="13"/>
        <v>-1.6863030638836207E-2</v>
      </c>
      <c r="AF109" s="10">
        <f t="shared" si="14"/>
        <v>-4.9768389694297865E-2</v>
      </c>
      <c r="AG109" s="10">
        <f t="shared" si="15"/>
        <v>-5.405295923181197E-2</v>
      </c>
      <c r="AH109" s="10">
        <f t="shared" si="16"/>
        <v>0.25</v>
      </c>
      <c r="AI109" s="10">
        <f>M109/'Electricity Generation'!$N29</f>
        <v>0.45564474401214028</v>
      </c>
      <c r="AJ109" s="10">
        <f>D109/'Electricity Generation'!$N29</f>
        <v>0.14921890585651823</v>
      </c>
      <c r="AK109" s="10">
        <f>F109/'Electricity Generation'!$N29</f>
        <v>0.13677140690986819</v>
      </c>
      <c r="AL109" s="10">
        <f>H109/'Electricity Generation'!$N29</f>
        <v>0.11723012435938834</v>
      </c>
      <c r="AM109" s="10">
        <f t="shared" si="17"/>
        <v>0.1411348188620849</v>
      </c>
    </row>
    <row r="110" spans="1:39" x14ac:dyDescent="0.25">
      <c r="A110" s="6">
        <v>1977</v>
      </c>
      <c r="B110" s="6">
        <f>IF('Electricity Generation'!B30-I110/3&lt;=0, 0,'Electricity Generation'!B30-I110/3)</f>
        <v>964311655750</v>
      </c>
      <c r="C110" s="10">
        <f>1-B110/'Electricity Generation'!B30</f>
        <v>2.1220610669431594E-2</v>
      </c>
      <c r="D110" s="6">
        <f>IF('Electricity Generation'!C30-I110/3&lt;=0, 0, 'Electricity Generation'!C30-I110/3)</f>
        <v>337271881750</v>
      </c>
      <c r="E110" s="10">
        <f>1-D110/'Electricity Generation'!C30</f>
        <v>5.8370118404152849E-2</v>
      </c>
      <c r="F110" s="6">
        <f>IF('Electricity Generation'!D30-I110/3&lt;=0, 0, 'Electricity Generation'!D30-I110/3)</f>
        <v>284597918750</v>
      </c>
      <c r="G110" s="10">
        <f>1-F110/'Electricity Generation'!D30</f>
        <v>6.8434067852256364E-2</v>
      </c>
      <c r="H110" s="6">
        <f>'Electricity Generation'!F30*(1+$E$80)</f>
        <v>313604103750</v>
      </c>
      <c r="I110" s="6">
        <f>'Electricity Generation'!F30*$E$80</f>
        <v>62720820750</v>
      </c>
      <c r="J110" s="10">
        <f>(B110+D110+F110+H110-L110)/'Electricity Generation'!N30</f>
        <v>0.89430151507125855</v>
      </c>
      <c r="K110" s="12" t="b">
        <f>(J110-'Analysis-Data'!R30)&lt;0.0001</f>
        <v>1</v>
      </c>
      <c r="L110" s="6">
        <f>SUM(IF(B110=0, ABS('Electricity Generation'!B30-I110/3), 0), IF(D110=0, ABS('Electricity Generation'!C30-I110/3), 0), IF(F110=0, ABS('Electricity Generation'!D30-I110/3), 0))</f>
        <v>0</v>
      </c>
      <c r="M110" s="6">
        <f t="shared" si="12"/>
        <v>964311655750</v>
      </c>
      <c r="N110" s="10">
        <f>1-M110/'Electricity Generation'!B30</f>
        <v>2.1220610669431594E-2</v>
      </c>
      <c r="O110" s="6">
        <f>M110/'Analysis-Data'!J30</f>
        <v>955342516.85304797</v>
      </c>
      <c r="P110" s="6">
        <f>D110/'Analysis-Data'!K30</f>
        <v>275488887.93897063</v>
      </c>
      <c r="Q110" s="6">
        <f>F110/'Analysis-Data'!L30</f>
        <v>162189355.05065078</v>
      </c>
      <c r="R110" s="6">
        <f>H110/'Analysis-Data'!M30</f>
        <v>1053.4999999999998</v>
      </c>
      <c r="S110" s="6">
        <f>M110/'Analysis-Data'!B30</f>
        <v>423656215.33544344</v>
      </c>
      <c r="T110" s="6">
        <f>D110/'Analysis-Data'!C30</f>
        <v>92289325.598887846</v>
      </c>
      <c r="U110" s="6">
        <f>F110/'Analysis-Data'!D30</f>
        <v>71347516.864077091</v>
      </c>
      <c r="V110" s="6" t="e">
        <f>H110/'Analysis-Data'!E30</f>
        <v>#N/A</v>
      </c>
      <c r="W110" s="10">
        <f>(O110-'Combined Waste'!B30)/'Combined Waste'!B30</f>
        <v>-2.1220610669431574E-2</v>
      </c>
      <c r="X110" s="10">
        <f>(P110-'Combined Waste'!G30)/'Combined Waste'!G30</f>
        <v>-5.8370118404152821E-2</v>
      </c>
      <c r="Y110" s="10">
        <f>(Q110-'Combined Waste'!C30)/'Combined Waste'!C30</f>
        <v>-6.8434067852256267E-2</v>
      </c>
      <c r="Z110" s="10">
        <f>(R110-'Combined Waste'!K30)/'Combined Waste'!K30</f>
        <v>0.24999999999999981</v>
      </c>
      <c r="AA110" s="10">
        <f>(S110-'Combined Consumption'!B30)/'Combined Consumption'!B30</f>
        <v>-2.1220610669431553E-2</v>
      </c>
      <c r="AB110" s="10">
        <f>(T110-'Combined Consumption'!G30)/'Combined Consumption'!G30</f>
        <v>-5.8370118404152883E-2</v>
      </c>
      <c r="AC110" s="10">
        <f>(U110-'Combined Consumption'!H30)/'Combined Consumption'!H30</f>
        <v>-6.8434067852256406E-2</v>
      </c>
      <c r="AD110" s="10" t="e">
        <f>(V110-'Combined Consumption'!M30)/'Combined Consumption'!M30</f>
        <v>#N/A</v>
      </c>
      <c r="AE110" s="10">
        <f t="shared" si="13"/>
        <v>-2.1220610669431594E-2</v>
      </c>
      <c r="AF110" s="10">
        <f t="shared" si="14"/>
        <v>-5.8370118404152849E-2</v>
      </c>
      <c r="AG110" s="10">
        <f t="shared" si="15"/>
        <v>-6.8434067852256364E-2</v>
      </c>
      <c r="AH110" s="10">
        <f t="shared" si="16"/>
        <v>0.25</v>
      </c>
      <c r="AI110" s="10">
        <f>M110/'Electricity Generation'!$N30</f>
        <v>0.45393827224273614</v>
      </c>
      <c r="AJ110" s="10">
        <f>D110/'Electricity Generation'!$N30</f>
        <v>0.15876673725215565</v>
      </c>
      <c r="AK110" s="10">
        <f>F110/'Electricity Generation'!$N30</f>
        <v>0.13397109404508367</v>
      </c>
      <c r="AL110" s="10">
        <f>H110/'Electricity Generation'!$N30</f>
        <v>0.14762541153128311</v>
      </c>
      <c r="AM110" s="10">
        <f t="shared" si="17"/>
        <v>0.10569848492874145</v>
      </c>
    </row>
    <row r="111" spans="1:39" x14ac:dyDescent="0.25">
      <c r="A111" s="6">
        <v>1978</v>
      </c>
      <c r="B111" s="6">
        <f>IF('Electricity Generation'!B31-I111/3&lt;=0, 0,'Electricity Generation'!B31-I111/3)</f>
        <v>952708493833.33337</v>
      </c>
      <c r="C111" s="10">
        <f>1-B111/'Electricity Generation'!B31</f>
        <v>2.3606227063455054E-2</v>
      </c>
      <c r="D111" s="6">
        <f>IF('Electricity Generation'!C31-I111/3&lt;=0, 0, 'Electricity Generation'!C31-I111/3)</f>
        <v>342026851833.33331</v>
      </c>
      <c r="E111" s="10">
        <f>1-D111/'Electricity Generation'!C31</f>
        <v>6.3095275685230101E-2</v>
      </c>
      <c r="F111" s="6">
        <f>IF('Electricity Generation'!D31-I111/3&lt;=0, 0, 'Electricity Generation'!D31-I111/3)</f>
        <v>282357246833.33331</v>
      </c>
      <c r="G111" s="10">
        <f>1-F111/'Electricity Generation'!D31</f>
        <v>7.5423314819658471E-2</v>
      </c>
      <c r="H111" s="6">
        <f>'Electricity Generation'!F31*(1+$E$80)</f>
        <v>345503837500</v>
      </c>
      <c r="I111" s="6">
        <f>'Electricity Generation'!F31*$E$80</f>
        <v>69100767500</v>
      </c>
      <c r="J111" s="10">
        <f>(B111+D111+F111+H111-L111)/'Electricity Generation'!N31</f>
        <v>0.87139998896765503</v>
      </c>
      <c r="K111" s="12" t="b">
        <f>(J111-'Analysis-Data'!R31)&lt;0.0001</f>
        <v>1</v>
      </c>
      <c r="L111" s="6">
        <f>SUM(IF(B111=0, ABS('Electricity Generation'!B31-I111/3), 0), IF(D111=0, ABS('Electricity Generation'!C31-I111/3), 0), IF(F111=0, ABS('Electricity Generation'!D31-I111/3), 0))</f>
        <v>0</v>
      </c>
      <c r="M111" s="6">
        <f t="shared" si="12"/>
        <v>952708493833.33337</v>
      </c>
      <c r="N111" s="10">
        <f>1-M111/'Electricity Generation'!B31</f>
        <v>2.3606227063455054E-2</v>
      </c>
      <c r="O111" s="6">
        <f>M111/'Analysis-Data'!J31</f>
        <v>950808350.51051569</v>
      </c>
      <c r="P111" s="6">
        <f>D111/'Analysis-Data'!K31</f>
        <v>280439006.60551852</v>
      </c>
      <c r="Q111" s="6">
        <f>F111/'Analysis-Data'!L31</f>
        <v>161611381.6860978</v>
      </c>
      <c r="R111" s="6">
        <f>H111/'Analysis-Data'!M31</f>
        <v>1352.5</v>
      </c>
      <c r="S111" s="6">
        <f>M111/'Analysis-Data'!B31</f>
        <v>426263128.23646486</v>
      </c>
      <c r="T111" s="6">
        <f>D111/'Analysis-Data'!C31</f>
        <v>93866645.995567203</v>
      </c>
      <c r="U111" s="6">
        <f>F111/'Analysis-Data'!D31</f>
        <v>70749266.248599589</v>
      </c>
      <c r="V111" s="6" t="e">
        <f>H111/'Analysis-Data'!E31</f>
        <v>#N/A</v>
      </c>
      <c r="W111" s="10">
        <f>(O111-'Combined Waste'!B31)/'Combined Waste'!B31</f>
        <v>-2.3606227063455089E-2</v>
      </c>
      <c r="X111" s="10">
        <f>(P111-'Combined Waste'!G31)/'Combined Waste'!G31</f>
        <v>-6.3095275685230032E-2</v>
      </c>
      <c r="Y111" s="10">
        <f>(Q111-'Combined Waste'!C31)/'Combined Waste'!C31</f>
        <v>-7.5423314819658457E-2</v>
      </c>
      <c r="Z111" s="10">
        <f>(R111-'Combined Waste'!K31)/'Combined Waste'!K31</f>
        <v>0.25</v>
      </c>
      <c r="AA111" s="10">
        <f>(S111-'Combined Consumption'!B31)/'Combined Consumption'!B31</f>
        <v>-2.3606227063455214E-2</v>
      </c>
      <c r="AB111" s="10">
        <f>(T111-'Combined Consumption'!G31)/'Combined Consumption'!G31</f>
        <v>-6.3095275685230087E-2</v>
      </c>
      <c r="AC111" s="10">
        <f>(U111-'Combined Consumption'!H31)/'Combined Consumption'!H31</f>
        <v>-7.5423314819658388E-2</v>
      </c>
      <c r="AD111" s="10" t="e">
        <f>(V111-'Combined Consumption'!M31)/'Combined Consumption'!M31</f>
        <v>#N/A</v>
      </c>
      <c r="AE111" s="10">
        <f t="shared" si="13"/>
        <v>-2.3606227063455054E-2</v>
      </c>
      <c r="AF111" s="10">
        <f t="shared" si="14"/>
        <v>-6.3095275685230101E-2</v>
      </c>
      <c r="AG111" s="10">
        <f t="shared" si="15"/>
        <v>-7.5423314819658471E-2</v>
      </c>
      <c r="AH111" s="10">
        <f t="shared" si="16"/>
        <v>0.25</v>
      </c>
      <c r="AI111" s="10">
        <f>M111/'Electricity Generation'!$N31</f>
        <v>0.43180677861539457</v>
      </c>
      <c r="AJ111" s="10">
        <f>D111/'Electricity Generation'!$N31</f>
        <v>0.1550206742629853</v>
      </c>
      <c r="AK111" s="10">
        <f>F111/'Electricity Generation'!$N31</f>
        <v>0.12797594853304917</v>
      </c>
      <c r="AL111" s="10">
        <f>H111/'Electricity Generation'!$N31</f>
        <v>0.15659658755622596</v>
      </c>
      <c r="AM111" s="10">
        <f t="shared" si="17"/>
        <v>0.12860001103234497</v>
      </c>
    </row>
    <row r="112" spans="1:39" x14ac:dyDescent="0.25">
      <c r="A112" s="6">
        <v>1979</v>
      </c>
      <c r="B112" s="6">
        <f>IF('Electricity Generation'!B32-I112/3&lt;=0, 0,'Electricity Generation'!B32-I112/3)</f>
        <v>1053774205750</v>
      </c>
      <c r="C112" s="10">
        <f>1-B112/'Electricity Generation'!B32</f>
        <v>1.9778745708411982E-2</v>
      </c>
      <c r="D112" s="6">
        <f>IF('Electricity Generation'!C32-I112/3&lt;=0, 0, 'Electricity Generation'!C32-I112/3)</f>
        <v>282262323750</v>
      </c>
      <c r="E112" s="10">
        <f>1-D112/'Electricity Generation'!C32</f>
        <v>7.0053111305163451E-2</v>
      </c>
      <c r="F112" s="6">
        <f>IF('Electricity Generation'!D32-I112/3&lt;=0, 0, 'Electricity Generation'!D32-I112/3)</f>
        <v>308222221750</v>
      </c>
      <c r="G112" s="10">
        <f>1-F112/'Electricity Generation'!D32</f>
        <v>6.4533676327895417E-2</v>
      </c>
      <c r="H112" s="6">
        <f>'Electricity Generation'!F32*(1+$E$80)</f>
        <v>318943278750</v>
      </c>
      <c r="I112" s="6">
        <f>'Electricity Generation'!F32*$E$80</f>
        <v>63788655750</v>
      </c>
      <c r="J112" s="10">
        <f>(B112+D112+F112+H112-L112)/'Electricity Generation'!N32</f>
        <v>0.87355460129613149</v>
      </c>
      <c r="K112" s="12" t="b">
        <f>(J112-'Analysis-Data'!R32)&lt;0.0001</f>
        <v>1</v>
      </c>
      <c r="L112" s="6">
        <f>SUM(IF(B112=0, ABS('Electricity Generation'!B32-I112/3), 0), IF(D112=0, ABS('Electricity Generation'!C32-I112/3), 0), IF(F112=0, ABS('Electricity Generation'!D32-I112/3), 0))</f>
        <v>0</v>
      </c>
      <c r="M112" s="6">
        <f t="shared" si="12"/>
        <v>1053774205750</v>
      </c>
      <c r="N112" s="10">
        <f>1-M112/'Electricity Generation'!B32</f>
        <v>1.9778745708411982E-2</v>
      </c>
      <c r="O112" s="6">
        <f>M112/'Analysis-Data'!J32</f>
        <v>1049786576.4874077</v>
      </c>
      <c r="P112" s="6">
        <f>D112/'Analysis-Data'!K32</f>
        <v>229254226.78860587</v>
      </c>
      <c r="Q112" s="6">
        <f>F112/'Analysis-Data'!L32</f>
        <v>179183896.96777329</v>
      </c>
      <c r="R112" s="6">
        <f>H112/'Analysis-Data'!M32</f>
        <v>1385.7499999999998</v>
      </c>
      <c r="S112" s="6">
        <f>M112/'Analysis-Data'!B32</f>
        <v>468675960.67568624</v>
      </c>
      <c r="T112" s="6">
        <f>D112/'Analysis-Data'!C32</f>
        <v>76628233.122074664</v>
      </c>
      <c r="U112" s="6">
        <f>F112/'Analysis-Data'!D32</f>
        <v>78366401.244070217</v>
      </c>
      <c r="V112" s="6" t="e">
        <f>H112/'Analysis-Data'!E32</f>
        <v>#N/A</v>
      </c>
      <c r="W112" s="10">
        <f>(O112-'Combined Waste'!B32)/'Combined Waste'!B32</f>
        <v>-1.9778745708412024E-2</v>
      </c>
      <c r="X112" s="10">
        <f>(P112-'Combined Waste'!G32)/'Combined Waste'!G32</f>
        <v>-7.0053111305163521E-2</v>
      </c>
      <c r="Y112" s="10">
        <f>(Q112-'Combined Waste'!C32)/'Combined Waste'!C32</f>
        <v>-6.4533676327895334E-2</v>
      </c>
      <c r="Z112" s="10">
        <f>(R112-'Combined Waste'!K32)/'Combined Waste'!K32</f>
        <v>0.24999999999999989</v>
      </c>
      <c r="AA112" s="10">
        <f>(S112-'Combined Consumption'!B32)/'Combined Consumption'!B32</f>
        <v>-1.9778745708412065E-2</v>
      </c>
      <c r="AB112" s="10">
        <f>(T112-'Combined Consumption'!G32)/'Combined Consumption'!G32</f>
        <v>-7.0053111305163368E-2</v>
      </c>
      <c r="AC112" s="10">
        <f>(U112-'Combined Consumption'!H32)/'Combined Consumption'!H32</f>
        <v>-6.4533676327895362E-2</v>
      </c>
      <c r="AD112" s="10" t="e">
        <f>(V112-'Combined Consumption'!M32)/'Combined Consumption'!M32</f>
        <v>#N/A</v>
      </c>
      <c r="AE112" s="10">
        <f t="shared" si="13"/>
        <v>-1.9778745708411982E-2</v>
      </c>
      <c r="AF112" s="10">
        <f t="shared" si="14"/>
        <v>-7.0053111305163451E-2</v>
      </c>
      <c r="AG112" s="10">
        <f t="shared" si="15"/>
        <v>-6.4533676327895417E-2</v>
      </c>
      <c r="AH112" s="10">
        <f t="shared" si="16"/>
        <v>0.25</v>
      </c>
      <c r="AI112" s="10">
        <f>M112/'Electricity Generation'!$N32</f>
        <v>0.46889178601760556</v>
      </c>
      <c r="AJ112" s="10">
        <f>D112/'Electricity Generation'!$N32</f>
        <v>0.12559662628524831</v>
      </c>
      <c r="AK112" s="10">
        <f>F112/'Electricity Generation'!$N32</f>
        <v>0.13714785127408874</v>
      </c>
      <c r="AL112" s="10">
        <f>H112/'Electricity Generation'!$N32</f>
        <v>0.14191833771918888</v>
      </c>
      <c r="AM112" s="10">
        <f t="shared" si="17"/>
        <v>0.12644539870386851</v>
      </c>
    </row>
    <row r="113" spans="1:39" x14ac:dyDescent="0.25">
      <c r="A113" s="6">
        <v>1980</v>
      </c>
      <c r="B113" s="6">
        <f>IF('Electricity Generation'!B33-I113/3&lt;=0, 0,'Electricity Generation'!B33-I113/3)</f>
        <v>1140636070083.3333</v>
      </c>
      <c r="C113" s="10">
        <f>1-B113/'Electricity Generation'!B33</f>
        <v>1.8015647280910096E-2</v>
      </c>
      <c r="D113" s="6">
        <f>IF('Electricity Generation'!C33-I113/3&lt;=0, 0, 'Electricity Generation'!C33-I113/3)</f>
        <v>225067891083.33334</v>
      </c>
      <c r="E113" s="10">
        <f>1-D113/'Electricity Generation'!C33</f>
        <v>8.506826117208266E-2</v>
      </c>
      <c r="F113" s="6">
        <f>IF('Electricity Generation'!D33-I113/3&lt;=0, 0, 'Electricity Generation'!D33-I113/3)</f>
        <v>325313602083.33331</v>
      </c>
      <c r="G113" s="10">
        <f>1-F113/'Electricity Generation'!D33</f>
        <v>6.0438724470133875E-2</v>
      </c>
      <c r="H113" s="6">
        <f>'Electricity Generation'!F33*(1+$E$80)</f>
        <v>313894468750</v>
      </c>
      <c r="I113" s="6">
        <f>'Electricity Generation'!F33*$E$80</f>
        <v>62778893750</v>
      </c>
      <c r="J113" s="10">
        <f>(B113+D113+F113+H113-L113)/'Electricity Generation'!N33</f>
        <v>0.87687089751508818</v>
      </c>
      <c r="K113" s="12" t="b">
        <f>(J113-'Analysis-Data'!R33)&lt;0.0001</f>
        <v>1</v>
      </c>
      <c r="L113" s="6">
        <f>SUM(IF(B113=0, ABS('Electricity Generation'!B33-I113/3), 0), IF(D113=0, ABS('Electricity Generation'!C33-I113/3), 0), IF(F113=0, ABS('Electricity Generation'!D33-I113/3), 0))</f>
        <v>0</v>
      </c>
      <c r="M113" s="6">
        <f t="shared" si="12"/>
        <v>1140636070083.3333</v>
      </c>
      <c r="N113" s="10">
        <f>1-M113/'Electricity Generation'!B33</f>
        <v>1.8015647280910096E-2</v>
      </c>
      <c r="O113" s="6">
        <f>M113/'Analysis-Data'!J33</f>
        <v>1132256436.2313395</v>
      </c>
      <c r="P113" s="6">
        <f>D113/'Analysis-Data'!K33</f>
        <v>180869195.72193566</v>
      </c>
      <c r="Q113" s="6">
        <f>F113/'Analysis-Data'!L33</f>
        <v>188209156.46904069</v>
      </c>
      <c r="R113" s="6">
        <f>H113/'Analysis-Data'!M33</f>
        <v>1546.875</v>
      </c>
      <c r="S113" s="6">
        <f>M113/'Analysis-Data'!B33</f>
        <v>507132486.07300997</v>
      </c>
      <c r="T113" s="6">
        <f>D113/'Analysis-Data'!C33</f>
        <v>60510109.394177213</v>
      </c>
      <c r="U113" s="6">
        <f>F113/'Analysis-Data'!D33</f>
        <v>83018018.260425061</v>
      </c>
      <c r="V113" s="6" t="e">
        <f>H113/'Analysis-Data'!E33</f>
        <v>#N/A</v>
      </c>
      <c r="W113" s="10">
        <f>(O113-'Combined Waste'!B33)/'Combined Waste'!B33</f>
        <v>-1.8015647280910145E-2</v>
      </c>
      <c r="X113" s="10">
        <f>(P113-'Combined Waste'!G33)/'Combined Waste'!G33</f>
        <v>-8.5068261172082701E-2</v>
      </c>
      <c r="Y113" s="10">
        <f>(Q113-'Combined Waste'!C33)/'Combined Waste'!C33</f>
        <v>-6.043872447013373E-2</v>
      </c>
      <c r="Z113" s="10">
        <f>(R113-'Combined Waste'!K33)/'Combined Waste'!K33</f>
        <v>0.25</v>
      </c>
      <c r="AA113" s="10">
        <f>(S113-'Combined Consumption'!B33)/'Combined Consumption'!B33</f>
        <v>-1.8015647280910062E-2</v>
      </c>
      <c r="AB113" s="10">
        <f>(T113-'Combined Consumption'!G33)/'Combined Consumption'!G33</f>
        <v>-8.5068261172082604E-2</v>
      </c>
      <c r="AC113" s="10">
        <f>(U113-'Combined Consumption'!H33)/'Combined Consumption'!H33</f>
        <v>-6.0438724470133855E-2</v>
      </c>
      <c r="AD113" s="10" t="e">
        <f>(V113-'Combined Consumption'!M33)/'Combined Consumption'!M33</f>
        <v>#N/A</v>
      </c>
      <c r="AE113" s="10">
        <f t="shared" si="13"/>
        <v>-1.8015647280910096E-2</v>
      </c>
      <c r="AF113" s="10">
        <f t="shared" si="14"/>
        <v>-8.506826117208266E-2</v>
      </c>
      <c r="AG113" s="10">
        <f t="shared" si="15"/>
        <v>-6.0438724470133875E-2</v>
      </c>
      <c r="AH113" s="10">
        <f t="shared" si="16"/>
        <v>0.25</v>
      </c>
      <c r="AI113" s="10">
        <f>M113/'Electricity Generation'!$N33</f>
        <v>0.49887005442045029</v>
      </c>
      <c r="AJ113" s="10">
        <f>D113/'Electricity Generation'!$N33</f>
        <v>9.8435981482538501E-2</v>
      </c>
      <c r="AK113" s="10">
        <f>F113/'Electricity Generation'!$N33</f>
        <v>0.14227957420561721</v>
      </c>
      <c r="AL113" s="10">
        <f>H113/'Electricity Generation'!$N33</f>
        <v>0.13728528740648224</v>
      </c>
      <c r="AM113" s="10">
        <f t="shared" si="17"/>
        <v>0.12312910248491171</v>
      </c>
    </row>
    <row r="114" spans="1:39" x14ac:dyDescent="0.25">
      <c r="A114" s="6">
        <v>1981</v>
      </c>
      <c r="B114" s="6">
        <f>IF('Electricity Generation'!B34-I114/3&lt;=0, 0,'Electricity Generation'!B34-I114/3)</f>
        <v>1180480440083.3333</v>
      </c>
      <c r="C114" s="10">
        <f>1-B114/'Electricity Generation'!B34</f>
        <v>1.8885248403876287E-2</v>
      </c>
      <c r="D114" s="6">
        <f>IF('Electricity Generation'!C34-I114/3&lt;=0, 0, 'Electricity Generation'!C34-I114/3)</f>
        <v>183697983083.33334</v>
      </c>
      <c r="E114" s="10">
        <f>1-D114/'Electricity Generation'!C34</f>
        <v>0.11007996611129212</v>
      </c>
      <c r="F114" s="6">
        <f>IF('Electricity Generation'!D34-I114/3&lt;=0, 0, 'Electricity Generation'!D34-I114/3)</f>
        <v>323054381083.33331</v>
      </c>
      <c r="G114" s="10">
        <f>1-F114/'Electricity Generation'!D34</f>
        <v>6.5715130121289711E-2</v>
      </c>
      <c r="H114" s="6">
        <f>'Electricity Generation'!F34*(1+$E$80)</f>
        <v>340841878750.00006</v>
      </c>
      <c r="I114" s="6">
        <f>'Electricity Generation'!F34*$E$80</f>
        <v>68168375750.000008</v>
      </c>
      <c r="J114" s="10">
        <f>(B114+D114+F114+H114-L114)/'Electricity Generation'!N34</f>
        <v>0.88376498394606318</v>
      </c>
      <c r="K114" s="12" t="b">
        <f>(J114-'Analysis-Data'!R34)&lt;0.0001</f>
        <v>1</v>
      </c>
      <c r="L114" s="6">
        <f>SUM(IF(B114=0, ABS('Electricity Generation'!B34-I114/3), 0), IF(D114=0, ABS('Electricity Generation'!C34-I114/3), 0), IF(F114=0, ABS('Electricity Generation'!D34-I114/3), 0))</f>
        <v>0</v>
      </c>
      <c r="M114" s="6">
        <f t="shared" si="12"/>
        <v>1180480440083.3333</v>
      </c>
      <c r="N114" s="10">
        <f>1-M114/'Electricity Generation'!B34</f>
        <v>1.8885248403876287E-2</v>
      </c>
      <c r="O114" s="6">
        <f>M114/'Analysis-Data'!J34</f>
        <v>1174252096.0215788</v>
      </c>
      <c r="P114" s="6">
        <f>D114/'Analysis-Data'!K34</f>
        <v>147095772.32149842</v>
      </c>
      <c r="Q114" s="6">
        <f>F114/'Analysis-Data'!L34</f>
        <v>184790335.84357035</v>
      </c>
      <c r="R114" s="6">
        <f>H114/'Analysis-Data'!M34</f>
        <v>1396</v>
      </c>
      <c r="S114" s="6">
        <f>M114/'Analysis-Data'!B34</f>
        <v>531180388.82667953</v>
      </c>
      <c r="T114" s="6">
        <f>D114/'Analysis-Data'!C34</f>
        <v>49168485.494224191</v>
      </c>
      <c r="U114" s="6">
        <f>F114/'Analysis-Data'!D34</f>
        <v>81622579.349483207</v>
      </c>
      <c r="V114" s="6" t="e">
        <f>H114/'Analysis-Data'!E34</f>
        <v>#N/A</v>
      </c>
      <c r="W114" s="10">
        <f>(O114-'Combined Waste'!B34)/'Combined Waste'!B34</f>
        <v>-1.8885248403876169E-2</v>
      </c>
      <c r="X114" s="10">
        <f>(P114-'Combined Waste'!G34)/'Combined Waste'!G34</f>
        <v>-0.11007996611129206</v>
      </c>
      <c r="Y114" s="10">
        <f>(Q114-'Combined Waste'!C34)/'Combined Waste'!C34</f>
        <v>-6.5715130121289711E-2</v>
      </c>
      <c r="Z114" s="10">
        <f>(R114-'Combined Waste'!K34)/'Combined Waste'!K34</f>
        <v>0.25000000000000006</v>
      </c>
      <c r="AA114" s="10">
        <f>(S114-'Combined Consumption'!B34)/'Combined Consumption'!B34</f>
        <v>-1.8885248403876335E-2</v>
      </c>
      <c r="AB114" s="10">
        <f>(T114-'Combined Consumption'!G34)/'Combined Consumption'!G34</f>
        <v>-0.11007996611129223</v>
      </c>
      <c r="AC114" s="10">
        <f>(U114-'Combined Consumption'!H34)/'Combined Consumption'!H34</f>
        <v>-6.5715130121289655E-2</v>
      </c>
      <c r="AD114" s="10" t="e">
        <f>(V114-'Combined Consumption'!M34)/'Combined Consumption'!M34</f>
        <v>#N/A</v>
      </c>
      <c r="AE114" s="10">
        <f t="shared" si="13"/>
        <v>-1.8885248403876287E-2</v>
      </c>
      <c r="AF114" s="10">
        <f t="shared" si="14"/>
        <v>-0.11007996611129212</v>
      </c>
      <c r="AG114" s="10">
        <f t="shared" si="15"/>
        <v>-6.5715130121289711E-2</v>
      </c>
      <c r="AH114" s="10">
        <f t="shared" si="16"/>
        <v>0.25</v>
      </c>
      <c r="AI114" s="10">
        <f>M114/'Electricity Generation'!$N34</f>
        <v>0.514412652514182</v>
      </c>
      <c r="AJ114" s="10">
        <f>D114/'Electricity Generation'!$N34</f>
        <v>8.0049243960985977E-2</v>
      </c>
      <c r="AK114" s="10">
        <f>F114/'Electricity Generation'!$N34</f>
        <v>0.14077595480334562</v>
      </c>
      <c r="AL114" s="10">
        <f>H114/'Electricity Generation'!$N34</f>
        <v>0.14852713266754974</v>
      </c>
      <c r="AM114" s="10">
        <f t="shared" si="17"/>
        <v>0.11623501605393671</v>
      </c>
    </row>
    <row r="115" spans="1:39" x14ac:dyDescent="0.25">
      <c r="A115" s="6">
        <v>1982</v>
      </c>
      <c r="B115" s="6">
        <f>IF('Electricity Generation'!B35-I115/3&lt;=0, 0,'Electricity Generation'!B35-I115/3)</f>
        <v>1168439766666.6667</v>
      </c>
      <c r="C115" s="10">
        <f>1-B115/'Electricity Generation'!B35</f>
        <v>1.9768753544876949E-2</v>
      </c>
      <c r="D115" s="6">
        <f>IF('Electricity Generation'!C35-I115/3&lt;=0, 0, 'Electricity Generation'!C35-I115/3)</f>
        <v>123233052666.66667</v>
      </c>
      <c r="E115" s="10">
        <f>1-D115/'Electricity Generation'!C35</f>
        <v>0.16052343492612398</v>
      </c>
      <c r="F115" s="6">
        <f>IF('Electricity Generation'!D35-I115/3&lt;=0, 0, 'Electricity Generation'!D35-I115/3)</f>
        <v>281695311666.66669</v>
      </c>
      <c r="G115" s="10">
        <f>1-F115/'Electricity Generation'!D35</f>
        <v>7.7194708475414875E-2</v>
      </c>
      <c r="H115" s="6">
        <f>'Electricity Generation'!F35*(1+$E$80)</f>
        <v>353466560000</v>
      </c>
      <c r="I115" s="6">
        <f>'Electricity Generation'!F35*$E$80</f>
        <v>70693312000</v>
      </c>
      <c r="J115" s="10">
        <f>(B115+D115+F115+H115-L115)/'Electricity Generation'!N35</f>
        <v>0.85972912656568734</v>
      </c>
      <c r="K115" s="12" t="b">
        <f>(J115-'Analysis-Data'!R35)&lt;0.0001</f>
        <v>1</v>
      </c>
      <c r="L115" s="6">
        <f>SUM(IF(B115=0, ABS('Electricity Generation'!B35-I115/3), 0), IF(D115=0, ABS('Electricity Generation'!C35-I115/3), 0), IF(F115=0, ABS('Electricity Generation'!D35-I115/3), 0))</f>
        <v>0</v>
      </c>
      <c r="M115" s="6">
        <f t="shared" si="12"/>
        <v>1168439766666.6667</v>
      </c>
      <c r="N115" s="10">
        <f>1-M115/'Electricity Generation'!B35</f>
        <v>1.9768753544876949E-2</v>
      </c>
      <c r="O115" s="6">
        <f>M115/'Analysis-Data'!J35</f>
        <v>1173072139.5702393</v>
      </c>
      <c r="P115" s="6">
        <f>D115/'Analysis-Data'!K35</f>
        <v>98834094.435842648</v>
      </c>
      <c r="Q115" s="6">
        <f>F115/'Analysis-Data'!L35</f>
        <v>162043686.38642564</v>
      </c>
      <c r="R115" s="6">
        <f>H115/'Analysis-Data'!M35</f>
        <v>1246.375</v>
      </c>
      <c r="S115" s="6">
        <f>M115/'Analysis-Data'!B35</f>
        <v>527917642.47524476</v>
      </c>
      <c r="T115" s="6">
        <f>D115/'Analysis-Data'!C35</f>
        <v>33032974.09565872</v>
      </c>
      <c r="U115" s="6">
        <f>F115/'Analysis-Data'!D35</f>
        <v>71436601.879387125</v>
      </c>
      <c r="V115" s="6" t="e">
        <f>H115/'Analysis-Data'!E35</f>
        <v>#N/A</v>
      </c>
      <c r="W115" s="10">
        <f>(O115-'Combined Waste'!B35)/'Combined Waste'!B35</f>
        <v>-1.9768753544877036E-2</v>
      </c>
      <c r="X115" s="10">
        <f>(P115-'Combined Waste'!G35)/'Combined Waste'!G35</f>
        <v>-0.16052343492612395</v>
      </c>
      <c r="Y115" s="10">
        <f>(Q115-'Combined Waste'!C35)/'Combined Waste'!C35</f>
        <v>-7.719470847541475E-2</v>
      </c>
      <c r="Z115" s="10">
        <f>(R115-'Combined Waste'!K35)/'Combined Waste'!K35</f>
        <v>0.24999999999999997</v>
      </c>
      <c r="AA115" s="10">
        <f>(S115-'Combined Consumption'!B35)/'Combined Consumption'!B35</f>
        <v>-1.9768753544877071E-2</v>
      </c>
      <c r="AB115" s="10">
        <f>(T115-'Combined Consumption'!G35)/'Combined Consumption'!G35</f>
        <v>-0.16052343492612392</v>
      </c>
      <c r="AC115" s="10">
        <f>(U115-'Combined Consumption'!H35)/'Combined Consumption'!H35</f>
        <v>-7.7194708475414833E-2</v>
      </c>
      <c r="AD115" s="10" t="e">
        <f>(V115-'Combined Consumption'!M35)/'Combined Consumption'!M35</f>
        <v>#N/A</v>
      </c>
      <c r="AE115" s="10">
        <f t="shared" si="13"/>
        <v>-1.9768753544876949E-2</v>
      </c>
      <c r="AF115" s="10">
        <f t="shared" si="14"/>
        <v>-0.16052343492612398</v>
      </c>
      <c r="AG115" s="10">
        <f t="shared" si="15"/>
        <v>-7.7194708475414875E-2</v>
      </c>
      <c r="AH115" s="10">
        <f t="shared" si="16"/>
        <v>0.25</v>
      </c>
      <c r="AI115" s="10">
        <f>M115/'Electricity Generation'!$N35</f>
        <v>0.52134295937946074</v>
      </c>
      <c r="AJ115" s="10">
        <f>D115/'Electricity Generation'!$N35</f>
        <v>5.4985020369418228E-2</v>
      </c>
      <c r="AK115" s="10">
        <f>F115/'Electricity Generation'!$N35</f>
        <v>0.12568886443036975</v>
      </c>
      <c r="AL115" s="10">
        <f>H115/'Electricity Generation'!$N35</f>
        <v>0.15771228238643856</v>
      </c>
      <c r="AM115" s="10">
        <f t="shared" si="17"/>
        <v>0.14027087343431277</v>
      </c>
    </row>
    <row r="116" spans="1:39" x14ac:dyDescent="0.25">
      <c r="A116" s="6">
        <v>1983</v>
      </c>
      <c r="B116" s="6">
        <f>IF('Electricity Generation'!B36-I116/3&lt;=0, 0,'Electricity Generation'!B36-I116/3)</f>
        <v>1234951185750</v>
      </c>
      <c r="C116" s="10">
        <f>1-B116/'Electricity Generation'!B36</f>
        <v>1.9431968763879981E-2</v>
      </c>
      <c r="D116" s="6">
        <f>IF('Electricity Generation'!C36-I116/3&lt;=0, 0, 'Electricity Generation'!C36-I116/3)</f>
        <v>120025499750</v>
      </c>
      <c r="E116" s="10">
        <f>1-D116/'Electricity Generation'!C36</f>
        <v>0.16936561624513535</v>
      </c>
      <c r="F116" s="6">
        <f>IF('Electricity Generation'!D36-I116/3&lt;=0, 0, 'Electricity Generation'!D36-I116/3)</f>
        <v>249625364749.99997</v>
      </c>
      <c r="G116" s="10">
        <f>1-F116/'Electricity Generation'!D36</f>
        <v>8.9285775004250501E-2</v>
      </c>
      <c r="H116" s="6">
        <f>'Electricity Generation'!F36*(1+$E$80)</f>
        <v>367096398750</v>
      </c>
      <c r="I116" s="6">
        <f>'Electricity Generation'!F36*$E$80</f>
        <v>73419279750</v>
      </c>
      <c r="J116" s="10">
        <f>(B116+D116+F116+H116-L116)/'Electricity Generation'!N36</f>
        <v>0.85344397742905576</v>
      </c>
      <c r="K116" s="12" t="b">
        <f>(J116-'Analysis-Data'!R36)&lt;0.0001</f>
        <v>1</v>
      </c>
      <c r="L116" s="6">
        <f>SUM(IF(B116=0, ABS('Electricity Generation'!B36-I116/3), 0), IF(D116=0, ABS('Electricity Generation'!C36-I116/3), 0), IF(F116=0, ABS('Electricity Generation'!D36-I116/3), 0))</f>
        <v>0</v>
      </c>
      <c r="M116" s="6">
        <f t="shared" si="12"/>
        <v>1234951185750</v>
      </c>
      <c r="N116" s="10">
        <f>1-M116/'Electricity Generation'!B36</f>
        <v>1.9431968763879981E-2</v>
      </c>
      <c r="O116" s="6">
        <f>M116/'Analysis-Data'!J36</f>
        <v>1232273961.4462447</v>
      </c>
      <c r="P116" s="6">
        <f>D116/'Analysis-Data'!K36</f>
        <v>96373523.740774423</v>
      </c>
      <c r="Q116" s="6">
        <f>F116/'Analysis-Data'!L36</f>
        <v>143523097.57398015</v>
      </c>
      <c r="R116" s="6">
        <f>H116/'Analysis-Data'!M36</f>
        <v>1563.75</v>
      </c>
      <c r="S116" s="6">
        <f>M116/'Analysis-Data'!B36</f>
        <v>556160670.95316875</v>
      </c>
      <c r="T116" s="6">
        <f>D116/'Analysis-Data'!C36</f>
        <v>32212117.308671776</v>
      </c>
      <c r="U116" s="6">
        <f>F116/'Analysis-Data'!D36</f>
        <v>63621045.901156865</v>
      </c>
      <c r="V116" s="6" t="e">
        <f>H116/'Analysis-Data'!E36</f>
        <v>#N/A</v>
      </c>
      <c r="W116" s="10">
        <f>(O116-'Combined Waste'!B36)/'Combined Waste'!B36</f>
        <v>-1.9431968763879898E-2</v>
      </c>
      <c r="X116" s="10">
        <f>(P116-'Combined Waste'!G36)/'Combined Waste'!G36</f>
        <v>-0.1693656162451353</v>
      </c>
      <c r="Y116" s="10">
        <f>(Q116-'Combined Waste'!C36)/'Combined Waste'!C36</f>
        <v>-8.9285775004250459E-2</v>
      </c>
      <c r="Z116" s="10">
        <f>(R116-'Combined Waste'!K36)/'Combined Waste'!K36</f>
        <v>0.25</v>
      </c>
      <c r="AA116" s="10">
        <f>(S116-'Combined Consumption'!B36)/'Combined Consumption'!B36</f>
        <v>-1.9431968763879957E-2</v>
      </c>
      <c r="AB116" s="10">
        <f>(T116-'Combined Consumption'!G36)/'Combined Consumption'!G36</f>
        <v>-0.16936561624513524</v>
      </c>
      <c r="AC116" s="10">
        <f>(U116-'Combined Consumption'!H36)/'Combined Consumption'!H36</f>
        <v>-8.9285775004250528E-2</v>
      </c>
      <c r="AD116" s="10" t="e">
        <f>(V116-'Combined Consumption'!M36)/'Combined Consumption'!M36</f>
        <v>#N/A</v>
      </c>
      <c r="AE116" s="10">
        <f t="shared" si="13"/>
        <v>-1.9431968763879981E-2</v>
      </c>
      <c r="AF116" s="10">
        <f t="shared" si="14"/>
        <v>-0.16936561624513535</v>
      </c>
      <c r="AG116" s="10">
        <f t="shared" si="15"/>
        <v>-8.9285775004250501E-2</v>
      </c>
      <c r="AH116" s="10">
        <f t="shared" si="16"/>
        <v>0.25</v>
      </c>
      <c r="AI116" s="10">
        <f>M116/'Electricity Generation'!$N36</f>
        <v>0.5345450529880742</v>
      </c>
      <c r="AJ116" s="10">
        <f>D116/'Electricity Generation'!$N36</f>
        <v>5.1952690814106403E-2</v>
      </c>
      <c r="AK116" s="10">
        <f>F116/'Electricity Generation'!$N36</f>
        <v>0.10804961796641288</v>
      </c>
      <c r="AL116" s="10">
        <f>H116/'Electricity Generation'!$N36</f>
        <v>0.15889661566046231</v>
      </c>
      <c r="AM116" s="10">
        <f t="shared" si="17"/>
        <v>0.14655602257094424</v>
      </c>
    </row>
    <row r="117" spans="1:39" x14ac:dyDescent="0.25">
      <c r="A117" s="6">
        <v>1984</v>
      </c>
      <c r="B117" s="6">
        <f>IF('Electricity Generation'!B37-I117/3&lt;=0, 0,'Electricity Generation'!B37-I117/3)</f>
        <v>1314377956250</v>
      </c>
      <c r="C117" s="10">
        <f>1-B117/'Electricity Generation'!B37</f>
        <v>2.0349696236828807E-2</v>
      </c>
      <c r="D117" s="6">
        <f>IF('Electricity Generation'!C37-I117/3&lt;=0, 0, 'Electricity Generation'!C37-I117/3)</f>
        <v>92505117250</v>
      </c>
      <c r="E117" s="10">
        <f>1-D117/'Electricity Generation'!C37</f>
        <v>0.22788808407003969</v>
      </c>
      <c r="F117" s="6">
        <f>IF('Electricity Generation'!D37-I117/3&lt;=0, 0, 'Electricity Generation'!D37-I117/3)</f>
        <v>270090800250</v>
      </c>
      <c r="G117" s="10">
        <f>1-F117/'Electricity Generation'!D37</f>
        <v>9.1806939077464178E-2</v>
      </c>
      <c r="H117" s="6">
        <f>'Electricity Generation'!F37*(1+$E$80)</f>
        <v>409541936250</v>
      </c>
      <c r="I117" s="6">
        <f>'Electricity Generation'!F37*$E$80</f>
        <v>81908387250</v>
      </c>
      <c r="J117" s="10">
        <f>(B117+D117+F117+H117-L117)/'Electricity Generation'!N37</f>
        <v>0.86351535101200361</v>
      </c>
      <c r="K117" s="12" t="b">
        <f>(J117-'Analysis-Data'!R37)&lt;0.0001</f>
        <v>1</v>
      </c>
      <c r="L117" s="6">
        <f>SUM(IF(B117=0, ABS('Electricity Generation'!B37-I117/3), 0), IF(D117=0, ABS('Electricity Generation'!C37-I117/3), 0), IF(F117=0, ABS('Electricity Generation'!D37-I117/3), 0))</f>
        <v>0</v>
      </c>
      <c r="M117" s="6">
        <f t="shared" si="12"/>
        <v>1314377956250</v>
      </c>
      <c r="N117" s="10">
        <f>1-M117/'Electricity Generation'!B37</f>
        <v>2.0349696236828807E-2</v>
      </c>
      <c r="O117" s="6">
        <f>M117/'Analysis-Data'!J37</f>
        <v>1306304901.049963</v>
      </c>
      <c r="P117" s="6">
        <f>D117/'Analysis-Data'!K37</f>
        <v>74650096.367856354</v>
      </c>
      <c r="Q117" s="6">
        <f>F117/'Analysis-Data'!L37</f>
        <v>154018644.81573102</v>
      </c>
      <c r="R117" s="6">
        <f>H117/'Analysis-Data'!M37</f>
        <v>1671.5</v>
      </c>
      <c r="S117" s="6">
        <f>M117/'Analysis-Data'!B37</f>
        <v>590467257.56225908</v>
      </c>
      <c r="T117" s="6">
        <f>D117/'Analysis-Data'!C37</f>
        <v>24963408.532801557</v>
      </c>
      <c r="U117" s="6">
        <f>F117/'Analysis-Data'!D37</f>
        <v>67816781.149364263</v>
      </c>
      <c r="V117" s="6" t="e">
        <f>H117/'Analysis-Data'!E37</f>
        <v>#N/A</v>
      </c>
      <c r="W117" s="10">
        <f>(O117-'Combined Waste'!B37)/'Combined Waste'!B37</f>
        <v>-2.0349696236828807E-2</v>
      </c>
      <c r="X117" s="10">
        <f>(P117-'Combined Waste'!G37)/'Combined Waste'!G37</f>
        <v>-0.22788808407003969</v>
      </c>
      <c r="Y117" s="10">
        <f>(Q117-'Combined Waste'!C37)/'Combined Waste'!C37</f>
        <v>-9.1806939077464095E-2</v>
      </c>
      <c r="Z117" s="10">
        <f>(R117-'Combined Waste'!K37)/'Combined Waste'!K37</f>
        <v>0.24999999999999994</v>
      </c>
      <c r="AA117" s="10">
        <f>(S117-'Combined Consumption'!B37)/'Combined Consumption'!B37</f>
        <v>-2.0349696236828741E-2</v>
      </c>
      <c r="AB117" s="10">
        <f>(T117-'Combined Consumption'!G37)/'Combined Consumption'!G37</f>
        <v>-0.22788808407003966</v>
      </c>
      <c r="AC117" s="10">
        <f>(U117-'Combined Consumption'!H37)/'Combined Consumption'!H37</f>
        <v>-9.1806939077464234E-2</v>
      </c>
      <c r="AD117" s="10" t="e">
        <f>(V117-'Combined Consumption'!M37)/'Combined Consumption'!M37</f>
        <v>#N/A</v>
      </c>
      <c r="AE117" s="10">
        <f t="shared" si="13"/>
        <v>-2.0349696236828807E-2</v>
      </c>
      <c r="AF117" s="10">
        <f t="shared" si="14"/>
        <v>-0.22788808407003969</v>
      </c>
      <c r="AG117" s="10">
        <f t="shared" si="15"/>
        <v>-9.1806939077464178E-2</v>
      </c>
      <c r="AH117" s="10">
        <f t="shared" si="16"/>
        <v>0.25</v>
      </c>
      <c r="AI117" s="10">
        <f>M117/'Electricity Generation'!$N37</f>
        <v>0.54396210985511706</v>
      </c>
      <c r="AJ117" s="10">
        <f>D117/'Electricity Generation'!$N37</f>
        <v>3.8283720837246037E-2</v>
      </c>
      <c r="AK117" s="10">
        <f>F117/'Electricity Generation'!$N37</f>
        <v>0.11177847350363077</v>
      </c>
      <c r="AL117" s="10">
        <f>H117/'Electricity Generation'!$N37</f>
        <v>0.16949104681600968</v>
      </c>
      <c r="AM117" s="10">
        <f t="shared" si="17"/>
        <v>0.13648464898799639</v>
      </c>
    </row>
    <row r="118" spans="1:39" x14ac:dyDescent="0.25">
      <c r="A118" s="6">
        <v>1985</v>
      </c>
      <c r="B118" s="6">
        <f>IF('Electricity Generation'!B38-I118/3&lt;=0, 0,'Electricity Generation'!B38-I118/3)</f>
        <v>1370153897750</v>
      </c>
      <c r="C118" s="10">
        <f>1-B118/'Electricity Generation'!B38</f>
        <v>2.2804069528239435E-2</v>
      </c>
      <c r="D118" s="6">
        <f>IF('Electricity Generation'!C38-I118/3&lt;=0, 0, 'Electricity Generation'!C38-I118/3)</f>
        <v>68228045750</v>
      </c>
      <c r="E118" s="10">
        <f>1-D118/'Electricity Generation'!C38</f>
        <v>0.31909682577759491</v>
      </c>
      <c r="F118" s="6">
        <f>IF('Electricity Generation'!D38-I118/3&lt;=0, 0, 'Electricity Generation'!D38-I118/3)</f>
        <v>259971737750</v>
      </c>
      <c r="G118" s="10">
        <f>1-F118/'Electricity Generation'!D38</f>
        <v>0.1095210452728812</v>
      </c>
      <c r="H118" s="6">
        <f>'Electricity Generation'!F38*(1+$E$80)</f>
        <v>479613408750</v>
      </c>
      <c r="I118" s="6">
        <f>'Electricity Generation'!F38*$E$80</f>
        <v>95922681750</v>
      </c>
      <c r="J118" s="10">
        <f>(B118+D118+F118+H118-L118)/'Electricity Generation'!N38</f>
        <v>0.88182481787289146</v>
      </c>
      <c r="K118" s="12" t="b">
        <f>(J118-'Analysis-Data'!R38)&lt;0.0001</f>
        <v>1</v>
      </c>
      <c r="L118" s="6">
        <f>SUM(IF(B118=0, ABS('Electricity Generation'!B38-I118/3), 0), IF(D118=0, ABS('Electricity Generation'!C38-I118/3), 0), IF(F118=0, ABS('Electricity Generation'!D38-I118/3), 0))</f>
        <v>0</v>
      </c>
      <c r="M118" s="6">
        <f t="shared" si="12"/>
        <v>1370153897750</v>
      </c>
      <c r="N118" s="10">
        <f>1-M118/'Electricity Generation'!B38</f>
        <v>2.2804069528239435E-2</v>
      </c>
      <c r="O118" s="6">
        <f>M118/'Analysis-Data'!J38</f>
        <v>1351616368.7994595</v>
      </c>
      <c r="P118" s="6">
        <f>D118/'Analysis-Data'!K38</f>
        <v>55819080.416404329</v>
      </c>
      <c r="Q118" s="6">
        <f>F118/'Analysis-Data'!L38</f>
        <v>147989587.9650546</v>
      </c>
      <c r="R118" s="6">
        <f>H118/'Analysis-Data'!M38</f>
        <v>1752.5000000000002</v>
      </c>
      <c r="S118" s="6">
        <f>M118/'Analysis-Data'!B38</f>
        <v>615087894.2415427</v>
      </c>
      <c r="T118" s="6">
        <f>D118/'Analysis-Data'!C38</f>
        <v>18681149.637610257</v>
      </c>
      <c r="U118" s="6">
        <f>F118/'Analysis-Data'!D38</f>
        <v>65056604.350622199</v>
      </c>
      <c r="V118" s="6" t="e">
        <f>H118/'Analysis-Data'!E38</f>
        <v>#N/A</v>
      </c>
      <c r="W118" s="10">
        <f>(O118-'Combined Waste'!B38)/'Combined Waste'!B38</f>
        <v>-2.2804069528239393E-2</v>
      </c>
      <c r="X118" s="10">
        <f>(P118-'Combined Waste'!G38)/'Combined Waste'!G38</f>
        <v>-0.31909682577759485</v>
      </c>
      <c r="Y118" s="10">
        <f>(Q118-'Combined Waste'!C38)/'Combined Waste'!C38</f>
        <v>-0.1095210452728812</v>
      </c>
      <c r="Z118" s="10">
        <f>(R118-'Combined Waste'!K38)/'Combined Waste'!K38</f>
        <v>0.25000000000000017</v>
      </c>
      <c r="AA118" s="10">
        <f>(S118-'Combined Consumption'!B38)/'Combined Consumption'!B38</f>
        <v>-2.2804069528239483E-2</v>
      </c>
      <c r="AB118" s="10">
        <f>(T118-'Combined Consumption'!G38)/'Combined Consumption'!G38</f>
        <v>-0.31909682577759491</v>
      </c>
      <c r="AC118" s="10">
        <f>(U118-'Combined Consumption'!H38)/'Combined Consumption'!H38</f>
        <v>-0.10952104527288131</v>
      </c>
      <c r="AD118" s="10" t="e">
        <f>(V118-'Combined Consumption'!M38)/'Combined Consumption'!M38</f>
        <v>#N/A</v>
      </c>
      <c r="AE118" s="10">
        <f t="shared" si="13"/>
        <v>-2.2804069528239435E-2</v>
      </c>
      <c r="AF118" s="10">
        <f t="shared" si="14"/>
        <v>-0.31909682577759491</v>
      </c>
      <c r="AG118" s="10">
        <f t="shared" si="15"/>
        <v>-0.1095210452728812</v>
      </c>
      <c r="AH118" s="10">
        <f t="shared" si="16"/>
        <v>0.25</v>
      </c>
      <c r="AI118" s="10">
        <f>M118/'Electricity Generation'!$N38</f>
        <v>0.55475388810453785</v>
      </c>
      <c r="AJ118" s="10">
        <f>D118/'Electricity Generation'!$N38</f>
        <v>2.7624468842326288E-2</v>
      </c>
      <c r="AK118" s="10">
        <f>F118/'Electricity Generation'!$N38</f>
        <v>0.10525849143730305</v>
      </c>
      <c r="AL118" s="10">
        <f>H118/'Electricity Generation'!$N38</f>
        <v>0.19418796948872416</v>
      </c>
      <c r="AM118" s="10">
        <f t="shared" si="17"/>
        <v>0.11817518212710865</v>
      </c>
    </row>
    <row r="119" spans="1:39" x14ac:dyDescent="0.25">
      <c r="A119" s="6">
        <v>1986</v>
      </c>
      <c r="B119" s="6">
        <f>IF('Electricity Generation'!B39-I119/3&lt;=0, 0,'Electricity Generation'!B39-I119/3)</f>
        <v>1351328280083.3333</v>
      </c>
      <c r="C119" s="10">
        <f>1-B119/'Electricity Generation'!B39</f>
        <v>2.4897091105034908E-2</v>
      </c>
      <c r="D119" s="6">
        <f>IF('Electricity Generation'!C39-I119/3&lt;=0, 0, 'Electricity Generation'!C39-I119/3)</f>
        <v>102081695083.33334</v>
      </c>
      <c r="E119" s="10">
        <f>1-D119/'Electricity Generation'!C39</f>
        <v>0.25261343130104341</v>
      </c>
      <c r="F119" s="6">
        <f>IF('Electricity Generation'!D39-I119/3&lt;=0, 0, 'Electricity Generation'!D39-I119/3)</f>
        <v>214005261083.33334</v>
      </c>
      <c r="G119" s="10">
        <f>1-F119/'Electricity Generation'!D39</f>
        <v>0.13884105058385143</v>
      </c>
      <c r="H119" s="6">
        <f>'Electricity Generation'!F39*(1+$E$80)</f>
        <v>517547578750</v>
      </c>
      <c r="I119" s="6">
        <f>'Electricity Generation'!F39*$E$80</f>
        <v>103509515750</v>
      </c>
      <c r="J119" s="10">
        <f>(B119+D119+F119+H119-L119)/'Electricity Generation'!N39</f>
        <v>0.87844416762631916</v>
      </c>
      <c r="K119" s="12" t="b">
        <f>(J119-'Analysis-Data'!R39)&lt;0.0001</f>
        <v>1</v>
      </c>
      <c r="L119" s="6">
        <f>SUM(IF(B119=0, ABS('Electricity Generation'!B39-I119/3), 0), IF(D119=0, ABS('Electricity Generation'!C39-I119/3), 0), IF(F119=0, ABS('Electricity Generation'!D39-I119/3), 0))</f>
        <v>0</v>
      </c>
      <c r="M119" s="6">
        <f t="shared" si="12"/>
        <v>1351328280083.3333</v>
      </c>
      <c r="N119" s="10">
        <f>1-M119/'Electricity Generation'!B39</f>
        <v>2.4897091105034908E-2</v>
      </c>
      <c r="O119" s="6">
        <f>M119/'Analysis-Data'!J39</f>
        <v>1339586625.2108142</v>
      </c>
      <c r="P119" s="6">
        <f>D119/'Analysis-Data'!K39</f>
        <v>81601907.730258182</v>
      </c>
      <c r="Q119" s="6">
        <f>F119/'Analysis-Data'!L39</f>
        <v>121922022.89938889</v>
      </c>
      <c r="R119" s="6">
        <f>H119/'Analysis-Data'!M39</f>
        <v>1796.75</v>
      </c>
      <c r="S119" s="6">
        <f>M119/'Analysis-Data'!B39</f>
        <v>605999275.98455238</v>
      </c>
      <c r="T119" s="6">
        <f>D119/'Analysis-Data'!C39</f>
        <v>27256744.4135064</v>
      </c>
      <c r="U119" s="6">
        <f>F119/'Analysis-Data'!D39</f>
        <v>53785301.16461046</v>
      </c>
      <c r="V119" s="6" t="e">
        <f>H119/'Analysis-Data'!E39</f>
        <v>#N/A</v>
      </c>
      <c r="W119" s="10">
        <f>(O119-'Combined Waste'!B39)/'Combined Waste'!B39</f>
        <v>-2.4897091105034803E-2</v>
      </c>
      <c r="X119" s="10">
        <f>(P119-'Combined Waste'!G39)/'Combined Waste'!G39</f>
        <v>-0.25261343130104336</v>
      </c>
      <c r="Y119" s="10">
        <f>(Q119-'Combined Waste'!C39)/'Combined Waste'!C39</f>
        <v>-0.13884105058385146</v>
      </c>
      <c r="Z119" s="10">
        <f>(R119-'Combined Waste'!K39)/'Combined Waste'!K39</f>
        <v>0.24999999999999992</v>
      </c>
      <c r="AA119" s="10">
        <f>(S119-'Combined Consumption'!B39)/'Combined Consumption'!B39</f>
        <v>-2.4897091105034921E-2</v>
      </c>
      <c r="AB119" s="10">
        <f>(T119-'Combined Consumption'!G39)/'Combined Consumption'!G39</f>
        <v>-0.25261343130104336</v>
      </c>
      <c r="AC119" s="10">
        <f>(U119-'Combined Consumption'!H39)/'Combined Consumption'!H39</f>
        <v>-0.13884105058385143</v>
      </c>
      <c r="AD119" s="10" t="e">
        <f>(V119-'Combined Consumption'!M39)/'Combined Consumption'!M39</f>
        <v>#N/A</v>
      </c>
      <c r="AE119" s="10">
        <f t="shared" si="13"/>
        <v>-2.4897091105034908E-2</v>
      </c>
      <c r="AF119" s="10">
        <f t="shared" si="14"/>
        <v>-0.25261343130104341</v>
      </c>
      <c r="AG119" s="10">
        <f t="shared" si="15"/>
        <v>-0.13884105058385143</v>
      </c>
      <c r="AH119" s="10">
        <f t="shared" si="16"/>
        <v>0.25</v>
      </c>
      <c r="AI119" s="10">
        <f>M119/'Electricity Generation'!$N39</f>
        <v>0.54328908393240061</v>
      </c>
      <c r="AJ119" s="10">
        <f>D119/'Electricity Generation'!$N39</f>
        <v>4.1041004932325355E-2</v>
      </c>
      <c r="AK119" s="10">
        <f>F119/'Electricity Generation'!$N39</f>
        <v>8.6038843384161623E-2</v>
      </c>
      <c r="AL119" s="10">
        <f>H119/'Electricity Generation'!$N39</f>
        <v>0.20807523537743167</v>
      </c>
      <c r="AM119" s="10">
        <f t="shared" si="17"/>
        <v>0.12155583237368084</v>
      </c>
    </row>
    <row r="120" spans="1:39" x14ac:dyDescent="0.25">
      <c r="A120" s="6">
        <v>1987</v>
      </c>
      <c r="B120" s="6">
        <f>IF('Electricity Generation'!B40-I120/3&lt;=0, 0,'Electricity Generation'!B40-I120/3)</f>
        <v>1425842090500</v>
      </c>
      <c r="C120" s="10">
        <f>1-B120/'Electricity Generation'!B40</f>
        <v>2.5918625128702577E-2</v>
      </c>
      <c r="D120" s="6">
        <f>IF('Electricity Generation'!C40-I120/3&lt;=0, 0, 'Electricity Generation'!C40-I120/3)</f>
        <v>80553372500</v>
      </c>
      <c r="E120" s="10">
        <f>1-D120/'Electricity Generation'!C40</f>
        <v>0.32018208550812866</v>
      </c>
      <c r="F120" s="6">
        <f>IF('Electricity Generation'!D40-I120/3&lt;=0, 0, 'Electricity Generation'!D40-I120/3)</f>
        <v>234681604500</v>
      </c>
      <c r="G120" s="10">
        <f>1-F120/'Electricity Generation'!D40</f>
        <v>0.13916472287699921</v>
      </c>
      <c r="H120" s="6">
        <f>'Electricity Generation'!F40*(1+$E$80)</f>
        <v>569087977500</v>
      </c>
      <c r="I120" s="6">
        <f>'Electricity Generation'!F40*$E$80</f>
        <v>113817595500</v>
      </c>
      <c r="J120" s="10">
        <f>(B120+D120+F120+H120-L120)/'Electricity Generation'!N40</f>
        <v>0.89815372719295683</v>
      </c>
      <c r="K120" s="12" t="b">
        <f>(J120-'Analysis-Data'!R40)&lt;0.0001</f>
        <v>1</v>
      </c>
      <c r="L120" s="6">
        <f>SUM(IF(B120=0, ABS('Electricity Generation'!B40-I120/3), 0), IF(D120=0, ABS('Electricity Generation'!C40-I120/3), 0), IF(F120=0, ABS('Electricity Generation'!D40-I120/3), 0))</f>
        <v>0</v>
      </c>
      <c r="M120" s="6">
        <f t="shared" si="12"/>
        <v>1425842090500</v>
      </c>
      <c r="N120" s="10">
        <f>1-M120/'Electricity Generation'!B40</f>
        <v>2.5918625128702577E-2</v>
      </c>
      <c r="O120" s="6">
        <f>M120/'Analysis-Data'!J40</f>
        <v>1405788395.7260072</v>
      </c>
      <c r="P120" s="6">
        <f>D120/'Analysis-Data'!K40</f>
        <v>64285621.44809483</v>
      </c>
      <c r="Q120" s="6">
        <f>F120/'Analysis-Data'!L40</f>
        <v>133086855.51377016</v>
      </c>
      <c r="R120" s="6">
        <f>H120/'Analysis-Data'!M40</f>
        <v>2115.625</v>
      </c>
      <c r="S120" s="6">
        <f>M120/'Analysis-Data'!B40</f>
        <v>634382761.72697341</v>
      </c>
      <c r="T120" s="6">
        <f>D120/'Analysis-Data'!C40</f>
        <v>21494254.082767792</v>
      </c>
      <c r="U120" s="6">
        <f>F120/'Analysis-Data'!D40</f>
        <v>58758226.33768674</v>
      </c>
      <c r="V120" s="6" t="e">
        <f>H120/'Analysis-Data'!E40</f>
        <v>#N/A</v>
      </c>
      <c r="W120" s="10">
        <f>(O120-'Combined Waste'!B40)/'Combined Waste'!B40</f>
        <v>-2.591862512870257E-2</v>
      </c>
      <c r="X120" s="10">
        <f>(P120-'Combined Waste'!G40)/'Combined Waste'!G40</f>
        <v>-0.32018208550812866</v>
      </c>
      <c r="Y120" s="10">
        <f>(Q120-'Combined Waste'!C40)/'Combined Waste'!C40</f>
        <v>-0.13916472287699924</v>
      </c>
      <c r="Z120" s="10">
        <f>(R120-'Combined Waste'!K40)/'Combined Waste'!K40</f>
        <v>0.25</v>
      </c>
      <c r="AA120" s="10">
        <f>(S120-'Combined Consumption'!B40)/'Combined Consumption'!B40</f>
        <v>-2.5918625128702646E-2</v>
      </c>
      <c r="AB120" s="10">
        <f>(T120-'Combined Consumption'!G40)/'Combined Consumption'!G40</f>
        <v>-0.3201820855081286</v>
      </c>
      <c r="AC120" s="10">
        <f>(U120-'Combined Consumption'!H40)/'Combined Consumption'!H40</f>
        <v>-0.13916472287699921</v>
      </c>
      <c r="AD120" s="10" t="e">
        <f>(V120-'Combined Consumption'!M40)/'Combined Consumption'!M40</f>
        <v>#N/A</v>
      </c>
      <c r="AE120" s="10">
        <f t="shared" si="13"/>
        <v>-2.5918625128702577E-2</v>
      </c>
      <c r="AF120" s="10">
        <f t="shared" si="14"/>
        <v>-0.32018208550812866</v>
      </c>
      <c r="AG120" s="10">
        <f t="shared" si="15"/>
        <v>-0.13916472287699921</v>
      </c>
      <c r="AH120" s="10">
        <f t="shared" si="16"/>
        <v>0.25</v>
      </c>
      <c r="AI120" s="10">
        <f>M120/'Electricity Generation'!$N40</f>
        <v>0.55434367806009821</v>
      </c>
      <c r="AJ120" s="10">
        <f>D120/'Electricity Generation'!$N40</f>
        <v>3.1317810779548712E-2</v>
      </c>
      <c r="AK120" s="10">
        <f>F120/'Electricity Generation'!$N40</f>
        <v>9.1240302610196569E-2</v>
      </c>
      <c r="AL120" s="10">
        <f>H120/'Electricity Generation'!$N40</f>
        <v>0.22125193574311333</v>
      </c>
      <c r="AM120" s="10">
        <f t="shared" si="17"/>
        <v>0.10184627280704317</v>
      </c>
    </row>
    <row r="121" spans="1:39" x14ac:dyDescent="0.25">
      <c r="A121" s="6">
        <v>1988</v>
      </c>
      <c r="B121" s="6">
        <f>IF('Electricity Generation'!B41-I121/3&lt;=0, 0,'Electricity Generation'!B41-I121/3)</f>
        <v>1496738353416.6667</v>
      </c>
      <c r="C121" s="10">
        <f>1-B121/'Electricity Generation'!B41</f>
        <v>2.850377536355464E-2</v>
      </c>
      <c r="D121" s="6">
        <f>IF('Electricity Generation'!C41-I121/3&lt;=0, 0, 'Electricity Generation'!C41-I121/3)</f>
        <v>104985140416.66666</v>
      </c>
      <c r="E121" s="10">
        <f>1-D121/'Electricity Generation'!C41</f>
        <v>0.29492646108831266</v>
      </c>
      <c r="F121" s="6">
        <f>IF('Electricity Generation'!D41-I121/3&lt;=0, 0, 'Electricity Generation'!D41-I121/3)</f>
        <v>208886283416.66666</v>
      </c>
      <c r="G121" s="10">
        <f>1-F121/'Electricity Generation'!D41</f>
        <v>0.17371162298398246</v>
      </c>
      <c r="H121" s="6">
        <f>'Electricity Generation'!F41*(1+$E$80)</f>
        <v>658716308750</v>
      </c>
      <c r="I121" s="6">
        <f>'Electricity Generation'!F41*$E$80</f>
        <v>131743261750</v>
      </c>
      <c r="J121" s="10">
        <f>(B121+D121+F121+H121-L121)/'Electricity Generation'!N41</f>
        <v>0.91312786652069289</v>
      </c>
      <c r="K121" s="12" t="b">
        <f>(J121-'Analysis-Data'!R41)&lt;0.0001</f>
        <v>1</v>
      </c>
      <c r="L121" s="6">
        <f>SUM(IF(B121=0, ABS('Electricity Generation'!B41-I121/3), 0), IF(D121=0, ABS('Electricity Generation'!C41-I121/3), 0), IF(F121=0, ABS('Electricity Generation'!D41-I121/3), 0))</f>
        <v>0</v>
      </c>
      <c r="M121" s="6">
        <f t="shared" si="12"/>
        <v>1496738353416.6667</v>
      </c>
      <c r="N121" s="10">
        <f>1-M121/'Electricity Generation'!B41</f>
        <v>2.850377536355464E-2</v>
      </c>
      <c r="O121" s="6">
        <f>M121/'Analysis-Data'!J41</f>
        <v>1464572332.9771008</v>
      </c>
      <c r="P121" s="6">
        <f>D121/'Analysis-Data'!K41</f>
        <v>82924403.984942466</v>
      </c>
      <c r="Q121" s="6">
        <f>F121/'Analysis-Data'!L41</f>
        <v>117963407.56793772</v>
      </c>
      <c r="R121" s="6">
        <f>H121/'Analysis-Data'!M41</f>
        <v>2036.3749999999998</v>
      </c>
      <c r="S121" s="6">
        <f>M121/'Analysis-Data'!B41</f>
        <v>668372998.10642016</v>
      </c>
      <c r="T121" s="6">
        <f>D121/'Analysis-Data'!C41</f>
        <v>27724945.973745972</v>
      </c>
      <c r="U121" s="6">
        <f>F121/'Analysis-Data'!D41</f>
        <v>52266633.317095608</v>
      </c>
      <c r="V121" s="6" t="e">
        <f>H121/'Analysis-Data'!E41</f>
        <v>#N/A</v>
      </c>
      <c r="W121" s="10">
        <f>(O121-'Combined Waste'!B41)/'Combined Waste'!B41</f>
        <v>-2.8503775363554574E-2</v>
      </c>
      <c r="X121" s="10">
        <f>(P121-'Combined Waste'!G41)/'Combined Waste'!G41</f>
        <v>-0.29492646108831261</v>
      </c>
      <c r="Y121" s="10">
        <f>(Q121-'Combined Waste'!C41)/'Combined Waste'!C41</f>
        <v>-0.17371162298398243</v>
      </c>
      <c r="Z121" s="10">
        <f>(R121-'Combined Waste'!K41)/'Combined Waste'!K41</f>
        <v>0.24999999999999992</v>
      </c>
      <c r="AA121" s="10">
        <f>(S121-'Combined Consumption'!B41)/'Combined Consumption'!B41</f>
        <v>-2.8503775363554754E-2</v>
      </c>
      <c r="AB121" s="10">
        <f>(T121-'Combined Consumption'!G41)/'Combined Consumption'!G41</f>
        <v>-0.29492646108831266</v>
      </c>
      <c r="AC121" s="10">
        <f>(U121-'Combined Consumption'!H41)/'Combined Consumption'!H41</f>
        <v>-0.17371162298398249</v>
      </c>
      <c r="AD121" s="10" t="e">
        <f>(V121-'Combined Consumption'!M41)/'Combined Consumption'!M41</f>
        <v>#N/A</v>
      </c>
      <c r="AE121" s="10">
        <f t="shared" si="13"/>
        <v>-2.850377536355464E-2</v>
      </c>
      <c r="AF121" s="10">
        <f t="shared" si="14"/>
        <v>-0.29492646108831266</v>
      </c>
      <c r="AG121" s="10">
        <f t="shared" si="15"/>
        <v>-0.17371162298398246</v>
      </c>
      <c r="AH121" s="10">
        <f t="shared" si="16"/>
        <v>0.25</v>
      </c>
      <c r="AI121" s="10">
        <f>M121/'Electricity Generation'!$N41</f>
        <v>0.55347631369697348</v>
      </c>
      <c r="AJ121" s="10">
        <f>D121/'Electricity Generation'!$N41</f>
        <v>3.882227536839223E-2</v>
      </c>
      <c r="AK121" s="10">
        <f>F121/'Electricity Generation'!$N41</f>
        <v>7.7243701187586944E-2</v>
      </c>
      <c r="AL121" s="10">
        <f>H121/'Electricity Generation'!$N41</f>
        <v>0.24358557626774024</v>
      </c>
      <c r="AM121" s="10">
        <f t="shared" si="17"/>
        <v>8.6872133479307112E-2</v>
      </c>
    </row>
    <row r="122" spans="1:39" x14ac:dyDescent="0.25">
      <c r="A122" s="6">
        <v>1989</v>
      </c>
      <c r="B122" s="6">
        <f>IF('Electricity Generation'!B42-I122/3&lt;=0, 0,'Electricity Generation'!B42-I122/3)</f>
        <v>1518253303916.6667</v>
      </c>
      <c r="C122" s="10">
        <f>1-B122/'Electricity Generation'!B42</f>
        <v>2.823466941875552E-2</v>
      </c>
      <c r="D122" s="6">
        <f>IF('Electricity Generation'!C42-I122/3&lt;=0, 0, 'Electricity Generation'!C42-I122/3)</f>
        <v>114892067916.66667</v>
      </c>
      <c r="E122" s="10">
        <f>1-D122/'Electricity Generation'!C42</f>
        <v>0.27743092294669558</v>
      </c>
      <c r="F122" s="6">
        <f>IF('Electricity Generation'!D42-I122/3&lt;=0, 0, 'Electricity Generation'!D42-I122/3)</f>
        <v>253182233916.66669</v>
      </c>
      <c r="G122" s="10">
        <f>1-F122/'Electricity Generation'!D42</f>
        <v>0.14838081447373774</v>
      </c>
      <c r="H122" s="6">
        <f>'Electricity Generation'!F42*(1+$E$80)</f>
        <v>661693396249.99988</v>
      </c>
      <c r="I122" s="6">
        <f>'Electricity Generation'!F42*$E$80</f>
        <v>132338679249.99998</v>
      </c>
      <c r="J122" s="10">
        <f>(B122+D122+F122+H122-L122)/'Electricity Generation'!N42</f>
        <v>0.89459885558233088</v>
      </c>
      <c r="K122" s="12" t="b">
        <f>(J122-'Analysis-Data'!R42)&lt;0.0001</f>
        <v>1</v>
      </c>
      <c r="L122" s="6">
        <f>SUM(IF(B122=0, ABS('Electricity Generation'!B42-I122/3), 0), IF(D122=0, ABS('Electricity Generation'!C42-I122/3), 0), IF(F122=0, ABS('Electricity Generation'!D42-I122/3), 0))</f>
        <v>0</v>
      </c>
      <c r="M122" s="6">
        <f t="shared" si="12"/>
        <v>1518253303916.6667</v>
      </c>
      <c r="N122" s="10">
        <f>1-M122/'Electricity Generation'!B42</f>
        <v>2.823466941875552E-2</v>
      </c>
      <c r="O122" s="6">
        <f>M122/'Analysis-Data'!J42</f>
        <v>1491528594.122582</v>
      </c>
      <c r="P122" s="6">
        <f>D122/'Analysis-Data'!K42</f>
        <v>92589278.964533389</v>
      </c>
      <c r="Q122" s="6">
        <f>F122/'Analysis-Data'!L42</f>
        <v>143250863.19737256</v>
      </c>
      <c r="R122" s="6">
        <f>H122/'Analysis-Data'!M42</f>
        <v>2345.6249999999995</v>
      </c>
      <c r="S122" s="6">
        <f>M122/'Analysis-Data'!B42</f>
        <v>680739803.21118617</v>
      </c>
      <c r="T122" s="6">
        <f>D122/'Analysis-Data'!C42</f>
        <v>31007508.776984051</v>
      </c>
      <c r="U122" s="6">
        <f>F122/'Analysis-Data'!D42</f>
        <v>63466402.016879894</v>
      </c>
      <c r="V122" s="6" t="e">
        <f>H122/'Analysis-Data'!E42</f>
        <v>#N/A</v>
      </c>
      <c r="W122" s="10">
        <f>(O122-'Combined Waste'!B42)/'Combined Waste'!B42</f>
        <v>-2.8234669418755423E-2</v>
      </c>
      <c r="X122" s="10">
        <f>(P122-'Combined Waste'!G42)/'Combined Waste'!G42</f>
        <v>-0.27743092294669558</v>
      </c>
      <c r="Y122" s="10">
        <f>(Q122-'Combined Waste'!C42)/'Combined Waste'!C42</f>
        <v>-0.14838081447373785</v>
      </c>
      <c r="Z122" s="10">
        <f>(R122-'Combined Waste'!K42)/'Combined Waste'!K42</f>
        <v>0.24999999999999975</v>
      </c>
      <c r="AA122" s="10">
        <f>(S122-'Combined Consumption'!B42)/'Combined Consumption'!B42</f>
        <v>-2.8234669418755489E-2</v>
      </c>
      <c r="AB122" s="10">
        <f>(T122-'Combined Consumption'!G42)/'Combined Consumption'!G42</f>
        <v>-0.27743092294669552</v>
      </c>
      <c r="AC122" s="10">
        <f>(U122-'Combined Consumption'!H42)/'Combined Consumption'!H42</f>
        <v>-0.14838081447373774</v>
      </c>
      <c r="AD122" s="10" t="e">
        <f>(V122-'Combined Consumption'!M42)/'Combined Consumption'!M42</f>
        <v>#N/A</v>
      </c>
      <c r="AE122" s="10">
        <f t="shared" si="13"/>
        <v>-2.823466941875552E-2</v>
      </c>
      <c r="AF122" s="10">
        <f t="shared" si="14"/>
        <v>-0.27743092294669558</v>
      </c>
      <c r="AG122" s="10">
        <f t="shared" si="15"/>
        <v>-0.14838081447373774</v>
      </c>
      <c r="AH122" s="10">
        <f t="shared" si="16"/>
        <v>0.25</v>
      </c>
      <c r="AI122" s="10">
        <f>M122/'Electricity Generation'!$N42</f>
        <v>0.5330519909772482</v>
      </c>
      <c r="AJ122" s="10">
        <f>D122/'Electricity Generation'!$N42</f>
        <v>4.0338094699008072E-2</v>
      </c>
      <c r="AK122" s="10">
        <f>F122/'Electricity Generation'!$N42</f>
        <v>8.8891157701543946E-2</v>
      </c>
      <c r="AL122" s="10">
        <f>H122/'Electricity Generation'!$N42</f>
        <v>0.23231761220453068</v>
      </c>
      <c r="AM122" s="10">
        <f t="shared" si="17"/>
        <v>0.10540114441766901</v>
      </c>
    </row>
    <row r="123" spans="1:39" x14ac:dyDescent="0.25">
      <c r="A123" s="6">
        <v>1990</v>
      </c>
      <c r="B123" s="6">
        <f>IF('Electricity Generation'!B43-I123/3&lt;=0, 0,'Electricity Generation'!B43-I123/3)</f>
        <v>1524037115500</v>
      </c>
      <c r="C123" s="10">
        <f>1-B123/'Electricity Generation'!B43</f>
        <v>3.0577910873277214E-2</v>
      </c>
      <c r="D123" s="6">
        <f>IF('Electricity Generation'!C43-I123/3&lt;=0, 0, 'Electricity Generation'!C43-I123/3)</f>
        <v>70792122500</v>
      </c>
      <c r="E123" s="10">
        <f>1-D123/'Electricity Generation'!C43</f>
        <v>0.4044272043203283</v>
      </c>
      <c r="F123" s="6">
        <f>IF('Electricity Generation'!D43-I123/3&lt;=0, 0, 'Electricity Generation'!D43-I123/3)</f>
        <v>261414544500</v>
      </c>
      <c r="G123" s="10">
        <f>1-F123/'Electricity Generation'!D43</f>
        <v>0.15532771104338616</v>
      </c>
      <c r="H123" s="6">
        <f>'Electricity Generation'!F43*(1+$E$80)</f>
        <v>721077097500</v>
      </c>
      <c r="I123" s="6">
        <f>'Electricity Generation'!F43*$E$80</f>
        <v>144215419500</v>
      </c>
      <c r="J123" s="10">
        <f>(B123+D123+F123+H123-L123)/'Electricity Generation'!N43</f>
        <v>0.88832650028242177</v>
      </c>
      <c r="K123" s="12" t="b">
        <f>(J123-'Analysis-Data'!R43)&lt;0.0001</f>
        <v>1</v>
      </c>
      <c r="L123" s="6">
        <f>SUM(IF(B123=0, ABS('Electricity Generation'!B43-I123/3), 0), IF(D123=0, ABS('Electricity Generation'!C43-I123/3), 0), IF(F123=0, ABS('Electricity Generation'!D43-I123/3), 0))</f>
        <v>0</v>
      </c>
      <c r="M123" s="6">
        <f t="shared" si="12"/>
        <v>1524037115500</v>
      </c>
      <c r="N123" s="10">
        <f>1-M123/'Electricity Generation'!B43</f>
        <v>3.0577910873277214E-2</v>
      </c>
      <c r="O123" s="6">
        <f>M123/'Analysis-Data'!J43</f>
        <v>1499340193.9723306</v>
      </c>
      <c r="P123" s="6">
        <f>D123/'Analysis-Data'!K43</f>
        <v>58091574.917799495</v>
      </c>
      <c r="Q123" s="6">
        <f>F123/'Analysis-Data'!L43</f>
        <v>148171568.25648025</v>
      </c>
      <c r="R123" s="6">
        <f>H123/'Analysis-Data'!M43</f>
        <v>2701.6250000000005</v>
      </c>
      <c r="S123" s="6">
        <f>M123/'Analysis-Data'!B43</f>
        <v>688224234.75852859</v>
      </c>
      <c r="T123" s="6">
        <f>D123/'Analysis-Data'!C43</f>
        <v>19385972.150366019</v>
      </c>
      <c r="U123" s="6">
        <f>F123/'Analysis-Data'!D43</f>
        <v>65775354.180530861</v>
      </c>
      <c r="V123" s="6" t="e">
        <f>H123/'Analysis-Data'!E43</f>
        <v>#N/A</v>
      </c>
      <c r="W123" s="10">
        <f>(O123-'Combined Waste'!B43)/'Combined Waste'!B43</f>
        <v>-3.0577910873277259E-2</v>
      </c>
      <c r="X123" s="10">
        <f>(P123-'Combined Waste'!G43)/'Combined Waste'!G43</f>
        <v>-0.4044272043203283</v>
      </c>
      <c r="Y123" s="10">
        <f>(Q123-'Combined Waste'!C43)/'Combined Waste'!C43</f>
        <v>-0.15532771104338614</v>
      </c>
      <c r="Z123" s="10">
        <f>(R123-'Combined Waste'!K43)/'Combined Waste'!K43</f>
        <v>0.25000000000000011</v>
      </c>
      <c r="AA123" s="10">
        <f>(S123-'Combined Consumption'!B43)/'Combined Consumption'!B43</f>
        <v>-3.0577910873277207E-2</v>
      </c>
      <c r="AB123" s="10">
        <f>(T123-'Combined Consumption'!G43)/'Combined Consumption'!G43</f>
        <v>-0.40442720432032836</v>
      </c>
      <c r="AC123" s="10">
        <f>(U123-'Combined Consumption'!H43)/'Combined Consumption'!H43</f>
        <v>-0.15532771104338622</v>
      </c>
      <c r="AD123" s="10" t="e">
        <f>(V123-'Combined Consumption'!M43)/'Combined Consumption'!M43</f>
        <v>#N/A</v>
      </c>
      <c r="AE123" s="10">
        <f t="shared" si="13"/>
        <v>-3.0577910873277214E-2</v>
      </c>
      <c r="AF123" s="10">
        <f t="shared" si="14"/>
        <v>-0.4044272043203283</v>
      </c>
      <c r="AG123" s="10">
        <f t="shared" si="15"/>
        <v>-0.15532771104338616</v>
      </c>
      <c r="AH123" s="10">
        <f t="shared" si="16"/>
        <v>0.25</v>
      </c>
      <c r="AI123" s="10">
        <f>M123/'Electricity Generation'!$N43</f>
        <v>0.52529064875795828</v>
      </c>
      <c r="AJ123" s="10">
        <f>D123/'Electricity Generation'!$N43</f>
        <v>2.4399956914945526E-2</v>
      </c>
      <c r="AK123" s="10">
        <f>F123/'Electricity Generation'!$N43</f>
        <v>9.0101884185491254E-2</v>
      </c>
      <c r="AL123" s="10">
        <f>H123/'Electricity Generation'!$N43</f>
        <v>0.2485340104240267</v>
      </c>
      <c r="AM123" s="10">
        <f t="shared" si="17"/>
        <v>0.11167349971757823</v>
      </c>
    </row>
    <row r="124" spans="1:39" x14ac:dyDescent="0.25">
      <c r="A124" s="6">
        <v>1991</v>
      </c>
      <c r="B124" s="6">
        <f>IF('Electricity Generation'!B44-I124/3&lt;=0, 0,'Electricity Generation'!B44-I124/3)</f>
        <v>1517798544416.6667</v>
      </c>
      <c r="C124" s="10">
        <f>1-B124/'Electricity Generation'!B44</f>
        <v>3.2537994461981135E-2</v>
      </c>
      <c r="D124" s="6">
        <f>IF('Electricity Generation'!C44-I124/3&lt;=0, 0, 'Electricity Generation'!C44-I124/3)</f>
        <v>61751073416.666664</v>
      </c>
      <c r="E124" s="10">
        <f>1-D124/'Electricity Generation'!C44</f>
        <v>0.45255249529888919</v>
      </c>
      <c r="F124" s="6">
        <f>IF('Electricity Generation'!D44-I124/3&lt;=0, 0, 'Electricity Generation'!D44-I124/3)</f>
        <v>266726268416.66666</v>
      </c>
      <c r="G124" s="10">
        <f>1-F124/'Electricity Generation'!D44</f>
        <v>0.16063993137742349</v>
      </c>
      <c r="H124" s="6">
        <f>'Electricity Generation'!F44*(1+$E$80)</f>
        <v>765706358750</v>
      </c>
      <c r="I124" s="6">
        <f>'Electricity Generation'!F44*$E$80</f>
        <v>153141271750</v>
      </c>
      <c r="J124" s="10">
        <f>(B124+D124+F124+H124-L124)/'Electricity Generation'!N44</f>
        <v>0.88977287058087851</v>
      </c>
      <c r="K124" s="12" t="b">
        <f>(J124-'Analysis-Data'!R44)&lt;0.0001</f>
        <v>1</v>
      </c>
      <c r="L124" s="6">
        <f>SUM(IF(B124=0, ABS('Electricity Generation'!B44-I124/3), 0), IF(D124=0, ABS('Electricity Generation'!C44-I124/3), 0), IF(F124=0, ABS('Electricity Generation'!D44-I124/3), 0))</f>
        <v>0</v>
      </c>
      <c r="M124" s="6">
        <f t="shared" si="12"/>
        <v>1517798544416.6667</v>
      </c>
      <c r="N124" s="10">
        <f>1-M124/'Electricity Generation'!B44</f>
        <v>3.2537994461981135E-2</v>
      </c>
      <c r="O124" s="6">
        <f>M124/'Analysis-Data'!J44</f>
        <v>1497003301.7312591</v>
      </c>
      <c r="P124" s="6">
        <f>D124/'Analysis-Data'!K44</f>
        <v>49641992.278792024</v>
      </c>
      <c r="Q124" s="6">
        <f>F124/'Analysis-Data'!L44</f>
        <v>150198448.11959836</v>
      </c>
      <c r="R124" s="6">
        <f>H124/'Analysis-Data'!M44</f>
        <v>2182.25</v>
      </c>
      <c r="S124" s="6">
        <f>M124/'Analysis-Data'!B44</f>
        <v>687980168.34568822</v>
      </c>
      <c r="T124" s="6">
        <f>D124/'Analysis-Data'!C44</f>
        <v>16558082.785218216</v>
      </c>
      <c r="U124" s="6">
        <f>F124/'Analysis-Data'!D44</f>
        <v>66798120.853135616</v>
      </c>
      <c r="V124" s="6">
        <f>H124/'Analysis-Data'!E44</f>
        <v>16635.982749999999</v>
      </c>
      <c r="W124" s="10">
        <f>(O124-'Combined Waste'!B44)/'Combined Waste'!B44</f>
        <v>-3.2537994461981086E-2</v>
      </c>
      <c r="X124" s="10">
        <f>(P124-'Combined Waste'!G44)/'Combined Waste'!G44</f>
        <v>-0.45255249529888925</v>
      </c>
      <c r="Y124" s="10">
        <f>(Q124-'Combined Waste'!C44)/'Combined Waste'!C44</f>
        <v>-0.16063993137742333</v>
      </c>
      <c r="Z124" s="10">
        <f>(R124-'Combined Waste'!K44)/'Combined Waste'!K44</f>
        <v>0.25000000000000006</v>
      </c>
      <c r="AA124" s="10">
        <f>(S124-'Combined Consumption'!B44)/'Combined Consumption'!B44</f>
        <v>-3.2537994461981114E-2</v>
      </c>
      <c r="AB124" s="10">
        <f>(T124-'Combined Consumption'!G44)/'Combined Consumption'!G44</f>
        <v>-0.45255249529888925</v>
      </c>
      <c r="AC124" s="10">
        <f>(U124-'Combined Consumption'!H44)/'Combined Consumption'!H44</f>
        <v>-0.16063993137742341</v>
      </c>
      <c r="AD124" s="10">
        <f>(V124-'Combined Consumption'!M44)/'Combined Consumption'!M44</f>
        <v>0.24999999999999989</v>
      </c>
      <c r="AE124" s="10">
        <f t="shared" si="13"/>
        <v>-3.2537994461981135E-2</v>
      </c>
      <c r="AF124" s="10">
        <f t="shared" si="14"/>
        <v>-0.45255249529888919</v>
      </c>
      <c r="AG124" s="10">
        <f t="shared" si="15"/>
        <v>-0.16063993137742349</v>
      </c>
      <c r="AH124" s="10">
        <f t="shared" si="16"/>
        <v>0.25</v>
      </c>
      <c r="AI124" s="10">
        <f>M124/'Electricity Generation'!$N44</f>
        <v>0.51703872429236086</v>
      </c>
      <c r="AJ124" s="10">
        <f>D124/'Electricity Generation'!$N44</f>
        <v>2.1035529609964129E-2</v>
      </c>
      <c r="AK124" s="10">
        <f>F124/'Electricity Generation'!$N44</f>
        <v>9.0860417586193593E-2</v>
      </c>
      <c r="AL124" s="10">
        <f>H124/'Electricity Generation'!$N44</f>
        <v>0.26083819909236006</v>
      </c>
      <c r="AM124" s="10">
        <f t="shared" si="17"/>
        <v>0.11022712941912138</v>
      </c>
    </row>
    <row r="125" spans="1:39" x14ac:dyDescent="0.25">
      <c r="A125" s="6">
        <v>1992</v>
      </c>
      <c r="B125" s="6">
        <f>IF('Electricity Generation'!B45-I125/3&lt;=0, 0,'Electricity Generation'!B45-I125/3)</f>
        <v>1546149130416.6667</v>
      </c>
      <c r="C125" s="10">
        <f>1-B125/'Electricity Generation'!B45</f>
        <v>3.2274045558175923E-2</v>
      </c>
      <c r="D125" s="6">
        <f>IF('Electricity Generation'!C45-I125/3&lt;=0, 0, 'Electricity Generation'!C45-I125/3)</f>
        <v>40673223416.666664</v>
      </c>
      <c r="E125" s="10">
        <f>1-D125/'Electricity Generation'!C45</f>
        <v>0.55904006785554006</v>
      </c>
      <c r="F125" s="6">
        <f>IF('Electricity Generation'!D45-I125/3&lt;=0, 0, 'Electricity Generation'!D45-I125/3)</f>
        <v>282709433416.66669</v>
      </c>
      <c r="G125" s="10">
        <f>1-F125/'Electricity Generation'!D45</f>
        <v>0.15425869126457037</v>
      </c>
      <c r="H125" s="6">
        <f>'Electricity Generation'!F45*(1+$E$80)</f>
        <v>773470328750</v>
      </c>
      <c r="I125" s="6">
        <f>'Electricity Generation'!F45*$E$80</f>
        <v>154694065750</v>
      </c>
      <c r="J125" s="10">
        <f>(B125+D125+F125+H125-L125)/'Electricity Generation'!N45</f>
        <v>0.90070402500798941</v>
      </c>
      <c r="K125" s="12" t="b">
        <f>(J125-'Analysis-Data'!R45)&lt;0.0001</f>
        <v>1</v>
      </c>
      <c r="L125" s="6">
        <f>SUM(IF(B125=0, ABS('Electricity Generation'!B45-I125/3), 0), IF(D125=0, ABS('Electricity Generation'!C45-I125/3), 0), IF(F125=0, ABS('Electricity Generation'!D45-I125/3), 0))</f>
        <v>0</v>
      </c>
      <c r="M125" s="6">
        <f t="shared" si="12"/>
        <v>1546149130416.6667</v>
      </c>
      <c r="N125" s="10">
        <f>1-M125/'Electricity Generation'!B45</f>
        <v>3.2274045558175923E-2</v>
      </c>
      <c r="O125" s="6">
        <f>M125/'Analysis-Data'!J45</f>
        <v>1517890739.9794087</v>
      </c>
      <c r="P125" s="6">
        <f>D125/'Analysis-Data'!K45</f>
        <v>33304821.755006772</v>
      </c>
      <c r="Q125" s="6">
        <f>F125/'Analysis-Data'!L45</f>
        <v>157351016.23153543</v>
      </c>
      <c r="R125" s="6">
        <f>H125/'Analysis-Data'!M45</f>
        <v>2819.875</v>
      </c>
      <c r="S125" s="6">
        <f>M125/'Analysis-Data'!B45</f>
        <v>698017641.03611517</v>
      </c>
      <c r="T125" s="6">
        <f>D125/'Analysis-Data'!C45</f>
        <v>11081682.303065732</v>
      </c>
      <c r="U125" s="6">
        <f>F125/'Analysis-Data'!D45</f>
        <v>69984166.365382448</v>
      </c>
      <c r="V125" s="6">
        <f>H125/'Analysis-Data'!E45</f>
        <v>20674.776249999999</v>
      </c>
      <c r="W125" s="10">
        <f>(O125-'Combined Waste'!B45)/'Combined Waste'!B45</f>
        <v>-3.2274045558175965E-2</v>
      </c>
      <c r="X125" s="10">
        <f>(P125-'Combined Waste'!G45)/'Combined Waste'!G45</f>
        <v>-0.55904006785553995</v>
      </c>
      <c r="Y125" s="10">
        <f>(Q125-'Combined Waste'!C45)/'Combined Waste'!C45</f>
        <v>-0.15425869126457029</v>
      </c>
      <c r="Z125" s="10">
        <f>(R125-'Combined Waste'!K45)/'Combined Waste'!K45</f>
        <v>0.24999999999999994</v>
      </c>
      <c r="AA125" s="10">
        <f>(S125-'Combined Consumption'!B45)/'Combined Consumption'!B45</f>
        <v>-3.2274045558175965E-2</v>
      </c>
      <c r="AB125" s="10">
        <f>(T125-'Combined Consumption'!G45)/'Combined Consumption'!G45</f>
        <v>-0.55904006785554006</v>
      </c>
      <c r="AC125" s="10">
        <f>(U125-'Combined Consumption'!H45)/'Combined Consumption'!H45</f>
        <v>-0.15425869126457029</v>
      </c>
      <c r="AD125" s="10">
        <f>(V125-'Combined Consumption'!M45)/'Combined Consumption'!M45</f>
        <v>0.24999999999999994</v>
      </c>
      <c r="AE125" s="10">
        <f t="shared" si="13"/>
        <v>-3.2274045558175923E-2</v>
      </c>
      <c r="AF125" s="10">
        <f t="shared" si="14"/>
        <v>-0.55904006785554006</v>
      </c>
      <c r="AG125" s="10">
        <f t="shared" si="15"/>
        <v>-0.15425869126457037</v>
      </c>
      <c r="AH125" s="10">
        <f t="shared" si="16"/>
        <v>0.25</v>
      </c>
      <c r="AI125" s="10">
        <f>M125/'Electricity Generation'!$N45</f>
        <v>0.52690943249660815</v>
      </c>
      <c r="AJ125" s="10">
        <f>D125/'Electricity Generation'!$N45</f>
        <v>1.3860956001384022E-2</v>
      </c>
      <c r="AK125" s="10">
        <f>F125/'Electricity Generation'!$N45</f>
        <v>9.6344048703031718E-2</v>
      </c>
      <c r="AL125" s="10">
        <f>H125/'Electricity Generation'!$N45</f>
        <v>0.26358958780696556</v>
      </c>
      <c r="AM125" s="10">
        <f t="shared" si="17"/>
        <v>9.9295974992010594E-2</v>
      </c>
    </row>
    <row r="126" spans="1:39" x14ac:dyDescent="0.25">
      <c r="A126" s="6">
        <v>1993</v>
      </c>
      <c r="B126" s="6">
        <f>IF('Electricity Generation'!B46-I126/3&lt;=0, 0,'Electricity Generation'!B46-I126/3)</f>
        <v>1614606552833.3333</v>
      </c>
      <c r="C126" s="10">
        <f>1-B126/'Electricity Generation'!B46</f>
        <v>3.0536593083988262E-2</v>
      </c>
      <c r="D126" s="6">
        <f>IF('Electricity Generation'!C46-I126/3&lt;=0, 0, 'Electricity Generation'!C46-I126/3)</f>
        <v>54567723833.333336</v>
      </c>
      <c r="E126" s="10">
        <f>1-D126/'Electricity Generation'!C46</f>
        <v>0.48240402547174188</v>
      </c>
      <c r="F126" s="6">
        <f>IF('Electricity Generation'!D46-I126/3&lt;=0, 0, 'Electricity Generation'!D46-I126/3)</f>
        <v>291364227833.33331</v>
      </c>
      <c r="G126" s="10">
        <f>1-F126/'Electricity Generation'!D46</f>
        <v>0.14861004429576197</v>
      </c>
      <c r="H126" s="6">
        <f>'Electricity Generation'!F46*(1+$E$80)</f>
        <v>762864017500</v>
      </c>
      <c r="I126" s="6">
        <f>'Electricity Generation'!F46*$E$80</f>
        <v>152572803500</v>
      </c>
      <c r="J126" s="10">
        <f>(B126+D126+F126+H126-L126)/'Electricity Generation'!N46</f>
        <v>0.89470921505346201</v>
      </c>
      <c r="K126" s="12" t="b">
        <f>(J126-'Analysis-Data'!R46)&lt;0.0001</f>
        <v>1</v>
      </c>
      <c r="L126" s="6">
        <f>SUM(IF(B126=0, ABS('Electricity Generation'!B46-I126/3), 0), IF(D126=0, ABS('Electricity Generation'!C46-I126/3), 0), IF(F126=0, ABS('Electricity Generation'!D46-I126/3), 0))</f>
        <v>0</v>
      </c>
      <c r="M126" s="6">
        <f t="shared" si="12"/>
        <v>1614606552833.3333</v>
      </c>
      <c r="N126" s="10">
        <f>1-M126/'Electricity Generation'!B46</f>
        <v>3.0536593083988262E-2</v>
      </c>
      <c r="O126" s="6">
        <f>M126/'Analysis-Data'!J46</f>
        <v>1581950028.6740029</v>
      </c>
      <c r="P126" s="6">
        <f>D126/'Analysis-Data'!K46</f>
        <v>44728573.734833956</v>
      </c>
      <c r="Q126" s="6">
        <f>F126/'Analysis-Data'!L46</f>
        <v>159684997.31197548</v>
      </c>
      <c r="R126" s="6">
        <f>H126/'Analysis-Data'!M46</f>
        <v>2693.875</v>
      </c>
      <c r="S126" s="6">
        <f>M126/'Analysis-Data'!B46</f>
        <v>731417276.51405096</v>
      </c>
      <c r="T126" s="6">
        <f>D126/'Analysis-Data'!C46</f>
        <v>14836755.732569581</v>
      </c>
      <c r="U126" s="6">
        <f>F126/'Analysis-Data'!D46</f>
        <v>70964687.787398785</v>
      </c>
      <c r="V126" s="6">
        <f>H126/'Analysis-Data'!E46</f>
        <v>21684.474624999999</v>
      </c>
      <c r="W126" s="10">
        <f>(O126-'Combined Waste'!B46)/'Combined Waste'!B46</f>
        <v>-3.0536593083988157E-2</v>
      </c>
      <c r="X126" s="10">
        <f>(P126-'Combined Waste'!G46)/'Combined Waste'!G46</f>
        <v>-0.48240402547174188</v>
      </c>
      <c r="Y126" s="10">
        <f>(Q126-'Combined Waste'!C46)/'Combined Waste'!C46</f>
        <v>-0.14861004429576197</v>
      </c>
      <c r="Z126" s="10">
        <f>(R126-'Combined Waste'!K46)/'Combined Waste'!K46</f>
        <v>0.25000000000000006</v>
      </c>
      <c r="AA126" s="10">
        <f>(S126-'Combined Consumption'!B46)/'Combined Consumption'!B46</f>
        <v>-3.0536593083988251E-2</v>
      </c>
      <c r="AB126" s="10">
        <f>(T126-'Combined Consumption'!G46)/'Combined Consumption'!G46</f>
        <v>-0.48240402547174188</v>
      </c>
      <c r="AC126" s="10">
        <f>(U126-'Combined Consumption'!H46)/'Combined Consumption'!H46</f>
        <v>-0.14861004429576197</v>
      </c>
      <c r="AD126" s="10">
        <f>(V126-'Combined Consumption'!M46)/'Combined Consumption'!M46</f>
        <v>0.25000000000000006</v>
      </c>
      <c r="AE126" s="10">
        <f t="shared" si="13"/>
        <v>-3.0536593083988262E-2</v>
      </c>
      <c r="AF126" s="10">
        <f t="shared" si="14"/>
        <v>-0.48240402547174188</v>
      </c>
      <c r="AG126" s="10">
        <f t="shared" si="15"/>
        <v>-0.14861004429576197</v>
      </c>
      <c r="AH126" s="10">
        <f t="shared" si="16"/>
        <v>0.25</v>
      </c>
      <c r="AI126" s="10">
        <f>M126/'Electricity Generation'!$N46</f>
        <v>0.53044063440346911</v>
      </c>
      <c r="AJ126" s="10">
        <f>D126/'Electricity Generation'!$N46</f>
        <v>1.7926929627105542E-2</v>
      </c>
      <c r="AK126" s="10">
        <f>F126/'Electricity Generation'!$N46</f>
        <v>9.5720796861118465E-2</v>
      </c>
      <c r="AL126" s="10">
        <f>H126/'Electricity Generation'!$N46</f>
        <v>0.25062085416176882</v>
      </c>
      <c r="AM126" s="10">
        <f t="shared" si="17"/>
        <v>0.1052907849465381</v>
      </c>
    </row>
    <row r="127" spans="1:39" x14ac:dyDescent="0.25">
      <c r="A127" s="6">
        <v>1994</v>
      </c>
      <c r="B127" s="6">
        <f>IF('Electricity Generation'!B47-I127/3&lt;=0, 0,'Electricity Generation'!B47-I127/3)</f>
        <v>1612906105000</v>
      </c>
      <c r="C127" s="10">
        <f>1-B127/'Electricity Generation'!B47</f>
        <v>3.202949756541873E-2</v>
      </c>
      <c r="D127" s="6">
        <f>IF('Electricity Generation'!C47-I127/3&lt;=0, 0, 'Electricity Generation'!C47-I127/3)</f>
        <v>45306632000</v>
      </c>
      <c r="E127" s="10">
        <f>1-D127/'Electricity Generation'!C47</f>
        <v>0.54085747040904875</v>
      </c>
      <c r="F127" s="6">
        <f>IF('Electricity Generation'!D47-I127/3&lt;=0, 0, 'Electricity Generation'!D47-I127/3)</f>
        <v>332319339000</v>
      </c>
      <c r="G127" s="10">
        <f>1-F127/'Electricity Generation'!D47</f>
        <v>0.13837558506448167</v>
      </c>
      <c r="H127" s="6">
        <f>'Electricity Generation'!F47*(1+$E$80)</f>
        <v>800549790000</v>
      </c>
      <c r="I127" s="6">
        <f>'Electricity Generation'!F47*$E$80</f>
        <v>160109958000</v>
      </c>
      <c r="J127" s="10">
        <f>(B127+D127+F127+H127-L127)/'Electricity Generation'!N47</f>
        <v>0.90363550348807042</v>
      </c>
      <c r="K127" s="12" t="b">
        <f>(J127-'Analysis-Data'!R47)&lt;0.0001</f>
        <v>1</v>
      </c>
      <c r="L127" s="6">
        <f>SUM(IF(B127=0, ABS('Electricity Generation'!B47-I127/3), 0), IF(D127=0, ABS('Electricity Generation'!C47-I127/3), 0), IF(F127=0, ABS('Electricity Generation'!D47-I127/3), 0))</f>
        <v>0</v>
      </c>
      <c r="M127" s="6">
        <f t="shared" si="12"/>
        <v>1612906105000</v>
      </c>
      <c r="N127" s="10">
        <f>1-M127/'Electricity Generation'!B47</f>
        <v>3.202949756541873E-2</v>
      </c>
      <c r="O127" s="6">
        <f>M127/'Analysis-Data'!J47</f>
        <v>1585479540.6987028</v>
      </c>
      <c r="P127" s="6">
        <f>D127/'Analysis-Data'!K47</f>
        <v>37303953.101676024</v>
      </c>
      <c r="Q127" s="6">
        <f>F127/'Analysis-Data'!L47</f>
        <v>181695910.12394238</v>
      </c>
      <c r="R127" s="6">
        <f>H127/'Analysis-Data'!M47</f>
        <v>2315</v>
      </c>
      <c r="S127" s="6">
        <f>M127/'Analysis-Data'!B47</f>
        <v>736182318.45831466</v>
      </c>
      <c r="T127" s="6">
        <f>D127/'Analysis-Data'!C47</f>
        <v>12450948.760426847</v>
      </c>
      <c r="U127" s="6">
        <f>F127/'Analysis-Data'!D47</f>
        <v>80700693.936214745</v>
      </c>
      <c r="V127" s="6">
        <f>H127/'Analysis-Data'!E47</f>
        <v>19424.673500000001</v>
      </c>
      <c r="W127" s="10">
        <f>(O127-'Combined Waste'!B47)/'Combined Waste'!B47</f>
        <v>-3.2029497565418792E-2</v>
      </c>
      <c r="X127" s="10">
        <f>(P127-'Combined Waste'!G47)/'Combined Waste'!G47</f>
        <v>-0.54085747040904864</v>
      </c>
      <c r="Y127" s="10">
        <f>(Q127-'Combined Waste'!C47)/'Combined Waste'!C47</f>
        <v>-0.13837558506448161</v>
      </c>
      <c r="Z127" s="10">
        <f>(R127-'Combined Waste'!K47)/'Combined Waste'!K47</f>
        <v>0.25</v>
      </c>
      <c r="AA127" s="10">
        <f>(S127-'Combined Consumption'!B47)/'Combined Consumption'!B47</f>
        <v>-3.2029497565418889E-2</v>
      </c>
      <c r="AB127" s="10">
        <f>(T127-'Combined Consumption'!G47)/'Combined Consumption'!G47</f>
        <v>-0.54085747040904864</v>
      </c>
      <c r="AC127" s="10">
        <f>(U127-'Combined Consumption'!H47)/'Combined Consumption'!H47</f>
        <v>-0.13837558506448158</v>
      </c>
      <c r="AD127" s="10">
        <f>(V127-'Combined Consumption'!M47)/'Combined Consumption'!M47</f>
        <v>0.24999999999999997</v>
      </c>
      <c r="AE127" s="10">
        <f t="shared" si="13"/>
        <v>-3.202949756541873E-2</v>
      </c>
      <c r="AF127" s="10">
        <f t="shared" si="14"/>
        <v>-0.54085747040904875</v>
      </c>
      <c r="AG127" s="10">
        <f t="shared" si="15"/>
        <v>-0.13837558506448167</v>
      </c>
      <c r="AH127" s="10">
        <f t="shared" si="16"/>
        <v>0.25</v>
      </c>
      <c r="AI127" s="10">
        <f>M127/'Electricity Generation'!$N47</f>
        <v>0.52219149786509977</v>
      </c>
      <c r="AJ127" s="10">
        <f>D127/'Electricity Generation'!$N47</f>
        <v>1.4668391392382298E-2</v>
      </c>
      <c r="AK127" s="10">
        <f>F127/'Electricity Generation'!$N47</f>
        <v>0.10759109464834586</v>
      </c>
      <c r="AL127" s="10">
        <f>H127/'Electricity Generation'!$N47</f>
        <v>0.25918451958224253</v>
      </c>
      <c r="AM127" s="10">
        <f t="shared" si="17"/>
        <v>9.6364496511929576E-2</v>
      </c>
    </row>
    <row r="128" spans="1:39" x14ac:dyDescent="0.25">
      <c r="A128" s="6">
        <v>1995</v>
      </c>
      <c r="B128" s="6">
        <f>IF('Electricity Generation'!B48-I128/3&lt;=0, 0,'Electricity Generation'!B48-I128/3)</f>
        <v>1629939475416.6667</v>
      </c>
      <c r="C128" s="10">
        <f>1-B128/'Electricity Generation'!B48</f>
        <v>3.3282899836119428E-2</v>
      </c>
      <c r="D128" s="6">
        <f>IF('Electricity Generation'!C48-I128/3&lt;=0, 0, 'Electricity Generation'!C48-I128/3)</f>
        <v>12029007416.666656</v>
      </c>
      <c r="E128" s="10">
        <f>1-D128/'Electricity Generation'!C48</f>
        <v>0.82348144105403187</v>
      </c>
      <c r="F128" s="6">
        <f>IF('Electricity Generation'!D48-I128/3&lt;=0, 0, 'Electricity Generation'!D48-I128/3)</f>
        <v>363061748416.66669</v>
      </c>
      <c r="G128" s="10">
        <f>1-F128/'Electricity Generation'!D48</f>
        <v>0.13387335292002056</v>
      </c>
      <c r="H128" s="6">
        <f>'Electricity Generation'!F48*(1+$E$80)</f>
        <v>841752653750</v>
      </c>
      <c r="I128" s="6">
        <f>'Electricity Generation'!F48*$E$80</f>
        <v>168350530750</v>
      </c>
      <c r="J128" s="10">
        <f>(B128+D128+F128+H128-L128)/'Electricity Generation'!N48</f>
        <v>0.89122659466301413</v>
      </c>
      <c r="K128" s="12" t="b">
        <f>(J128-'Analysis-Data'!R48)&lt;0.0001</f>
        <v>1</v>
      </c>
      <c r="L128" s="6">
        <f>SUM(IF(B128=0, ABS('Electricity Generation'!B48-I128/3), 0), IF(D128=0, ABS('Electricity Generation'!C48-I128/3), 0), IF(F128=0, ABS('Electricity Generation'!D48-I128/3), 0))</f>
        <v>0</v>
      </c>
      <c r="M128" s="6">
        <f t="shared" si="12"/>
        <v>1629939475416.6667</v>
      </c>
      <c r="N128" s="10">
        <f>1-M128/'Electricity Generation'!B48</f>
        <v>3.3282899836119428E-2</v>
      </c>
      <c r="O128" s="6">
        <f>M128/'Analysis-Data'!J48</f>
        <v>1604746519.403641</v>
      </c>
      <c r="P128" s="6">
        <f>D128/'Analysis-Data'!K48</f>
        <v>10363757.632835677</v>
      </c>
      <c r="Q128" s="6">
        <f>F128/'Analysis-Data'!L48</f>
        <v>197691674.94271114</v>
      </c>
      <c r="R128" s="6">
        <f>H128/'Analysis-Data'!M48</f>
        <v>3008.125</v>
      </c>
      <c r="S128" s="6">
        <f>M128/'Analysis-Data'!B48</f>
        <v>745644442.61456537</v>
      </c>
      <c r="T128" s="6">
        <f>D128/'Analysis-Data'!C48</f>
        <v>3446538.594963525</v>
      </c>
      <c r="U128" s="6">
        <f>F128/'Analysis-Data'!D48</f>
        <v>88064833.431531757</v>
      </c>
      <c r="V128" s="6">
        <f>H128/'Analysis-Data'!E48</f>
        <v>24569.327125</v>
      </c>
      <c r="W128" s="10">
        <f>(O128-'Combined Waste'!B48)/'Combined Waste'!B48</f>
        <v>-3.3282899836119491E-2</v>
      </c>
      <c r="X128" s="10">
        <f>(P128-'Combined Waste'!G48)/'Combined Waste'!G48</f>
        <v>-0.82348144105403187</v>
      </c>
      <c r="Y128" s="10">
        <f>(Q128-'Combined Waste'!C48)/'Combined Waste'!C48</f>
        <v>-0.13387335292002056</v>
      </c>
      <c r="Z128" s="10">
        <f>(R128-'Combined Waste'!K48)/'Combined Waste'!K48</f>
        <v>0.25</v>
      </c>
      <c r="AA128" s="10">
        <f>(S128-'Combined Consumption'!B48)/'Combined Consumption'!B48</f>
        <v>-3.3282899836119456E-2</v>
      </c>
      <c r="AB128" s="10">
        <f>(T128-'Combined Consumption'!G48)/'Combined Consumption'!G48</f>
        <v>-0.82348144105403198</v>
      </c>
      <c r="AC128" s="10">
        <f>(U128-'Combined Consumption'!H48)/'Combined Consumption'!H48</f>
        <v>-0.13387335292002067</v>
      </c>
      <c r="AD128" s="10">
        <f>(V128-'Combined Consumption'!M48)/'Combined Consumption'!M48</f>
        <v>0.25</v>
      </c>
      <c r="AE128" s="10">
        <f t="shared" si="13"/>
        <v>-3.3282899836119428E-2</v>
      </c>
      <c r="AF128" s="10">
        <f t="shared" si="14"/>
        <v>-0.82348144105403187</v>
      </c>
      <c r="AG128" s="10">
        <f t="shared" si="15"/>
        <v>-0.13387335292002056</v>
      </c>
      <c r="AH128" s="10">
        <f t="shared" si="16"/>
        <v>0.25</v>
      </c>
      <c r="AI128" s="10">
        <f>M128/'Electricity Generation'!$N48</f>
        <v>0.51027614920567277</v>
      </c>
      <c r="AJ128" s="10">
        <f>D128/'Electricity Generation'!$N48</f>
        <v>3.7658549141979841E-3</v>
      </c>
      <c r="AK128" s="10">
        <f>F128/'Electricity Generation'!$N48</f>
        <v>0.11366173634059409</v>
      </c>
      <c r="AL128" s="10">
        <f>H128/'Electricity Generation'!$N48</f>
        <v>0.26352285420254934</v>
      </c>
      <c r="AM128" s="10">
        <f t="shared" si="17"/>
        <v>0.10877340533698576</v>
      </c>
    </row>
    <row r="129" spans="1:39" x14ac:dyDescent="0.25">
      <c r="A129" s="6">
        <v>1996</v>
      </c>
      <c r="B129" s="6">
        <f>IF('Electricity Generation'!B49-I129/3&lt;=0, 0,'Electricity Generation'!B49-I129/3)</f>
        <v>1715745612166.6667</v>
      </c>
      <c r="C129" s="10">
        <f>1-B129/'Electricity Generation'!B49</f>
        <v>3.1731510084474723E-2</v>
      </c>
      <c r="D129" s="6">
        <f>IF('Electricity Generation'!C49-I129/3&lt;=0, 0, 'Electricity Generation'!C49-I129/3)</f>
        <v>18555485166.666664</v>
      </c>
      <c r="E129" s="10">
        <f>1-D129/'Electricity Generation'!C49</f>
        <v>0.75187517334630749</v>
      </c>
      <c r="F129" s="6">
        <f>IF('Electricity Generation'!D49-I129/3&lt;=0, 0, 'Electricity Generation'!D49-I129/3)</f>
        <v>322529915166.66669</v>
      </c>
      <c r="G129" s="10">
        <f>1-F129/'Electricity Generation'!D49</f>
        <v>0.14845226672607215</v>
      </c>
      <c r="H129" s="6">
        <f>'Electricity Generation'!F49*(1+$E$80)</f>
        <v>843410682500</v>
      </c>
      <c r="I129" s="6">
        <f>'Electricity Generation'!F49*$E$80</f>
        <v>168682136500</v>
      </c>
      <c r="J129" s="10">
        <f>(B129+D129+F129+H129-L129)/'Electricity Generation'!N49</f>
        <v>0.88310501411085429</v>
      </c>
      <c r="K129" s="12" t="b">
        <f>(J129-'Analysis-Data'!R49)&lt;0.0001</f>
        <v>1</v>
      </c>
      <c r="L129" s="6">
        <f>SUM(IF(B129=0, ABS('Electricity Generation'!B49-I129/3), 0), IF(D129=0, ABS('Electricity Generation'!C49-I129/3), 0), IF(F129=0, ABS('Electricity Generation'!D49-I129/3), 0))</f>
        <v>0</v>
      </c>
      <c r="M129" s="6">
        <f t="shared" si="12"/>
        <v>1715745612166.6667</v>
      </c>
      <c r="N129" s="10">
        <f>1-M129/'Electricity Generation'!B49</f>
        <v>3.1731510084474723E-2</v>
      </c>
      <c r="O129" s="6">
        <f>M129/'Analysis-Data'!J49</f>
        <v>1695917418.7445931</v>
      </c>
      <c r="P129" s="6">
        <f>D129/'Analysis-Data'!K49</f>
        <v>15730369.635364147</v>
      </c>
      <c r="Q129" s="6">
        <f>F129/'Analysis-Data'!L49</f>
        <v>174506825.43209276</v>
      </c>
      <c r="R129" s="6">
        <f>H129/'Analysis-Data'!M49</f>
        <v>2924.25</v>
      </c>
      <c r="S129" s="6">
        <f>M129/'Analysis-Data'!B49</f>
        <v>787853576.65355706</v>
      </c>
      <c r="T129" s="6">
        <f>D129/'Analysis-Data'!C49</f>
        <v>5236928.7071560426</v>
      </c>
      <c r="U129" s="6">
        <f>F129/'Analysis-Data'!D49</f>
        <v>77802190.016357988</v>
      </c>
      <c r="V129" s="6">
        <f>H129/'Analysis-Data'!E49</f>
        <v>22213.364250000002</v>
      </c>
      <c r="W129" s="10">
        <f>(O129-'Combined Waste'!B49)/'Combined Waste'!B49</f>
        <v>-3.1731510084474612E-2</v>
      </c>
      <c r="X129" s="10">
        <f>(P129-'Combined Waste'!G49)/'Combined Waste'!G49</f>
        <v>-0.75187517334630749</v>
      </c>
      <c r="Y129" s="10">
        <f>(Q129-'Combined Waste'!C49)/'Combined Waste'!C49</f>
        <v>-0.14845226672607217</v>
      </c>
      <c r="Z129" s="10">
        <f>(R129-'Combined Waste'!K49)/'Combined Waste'!K49</f>
        <v>0.24999999999999994</v>
      </c>
      <c r="AA129" s="10">
        <f>(S129-'Combined Consumption'!B49)/'Combined Consumption'!B49</f>
        <v>-3.173151008447455E-2</v>
      </c>
      <c r="AB129" s="10">
        <f>(T129-'Combined Consumption'!G49)/'Combined Consumption'!G49</f>
        <v>-0.75187517334630738</v>
      </c>
      <c r="AC129" s="10">
        <f>(U129-'Combined Consumption'!H49)/'Combined Consumption'!H49</f>
        <v>-0.14845226672607206</v>
      </c>
      <c r="AD129" s="10">
        <f>(V129-'Combined Consumption'!M49)/'Combined Consumption'!M49</f>
        <v>0.24999999999999989</v>
      </c>
      <c r="AE129" s="10">
        <f t="shared" si="13"/>
        <v>-3.1731510084474723E-2</v>
      </c>
      <c r="AF129" s="10">
        <f t="shared" si="14"/>
        <v>-0.75187517334630749</v>
      </c>
      <c r="AG129" s="10">
        <f t="shared" si="15"/>
        <v>-0.14845226672607215</v>
      </c>
      <c r="AH129" s="10">
        <f t="shared" si="16"/>
        <v>0.25</v>
      </c>
      <c r="AI129" s="10">
        <f>M129/'Electricity Generation'!$N49</f>
        <v>0.52243354602316361</v>
      </c>
      <c r="AJ129" s="10">
        <f>D129/'Electricity Generation'!$N49</f>
        <v>5.6500263471810103E-3</v>
      </c>
      <c r="AK129" s="10">
        <f>F129/'Electricity Generation'!$N49</f>
        <v>9.8208292700388819E-2</v>
      </c>
      <c r="AL129" s="10">
        <f>H129/'Electricity Generation'!$N49</f>
        <v>0.25681314904012087</v>
      </c>
      <c r="AM129" s="10">
        <f t="shared" si="17"/>
        <v>0.11689498588914571</v>
      </c>
    </row>
    <row r="130" spans="1:39" x14ac:dyDescent="0.25">
      <c r="A130" s="6">
        <v>1997</v>
      </c>
      <c r="B130" s="6">
        <f>IF('Electricity Generation'!B50-I130/3&lt;=0, 0,'Electricity Generation'!B50-I130/3)</f>
        <v>1768374746750</v>
      </c>
      <c r="C130" s="10">
        <f>1-B130/'Electricity Generation'!B50</f>
        <v>2.8772031230064887E-2</v>
      </c>
      <c r="D130" s="6">
        <f>IF('Electricity Generation'!C50-I130/3&lt;=0, 0, 'Electricity Generation'!C50-I130/3)</f>
        <v>34092035750</v>
      </c>
      <c r="E130" s="10">
        <f>1-D130/'Electricity Generation'!C50</f>
        <v>0.60577693961716739</v>
      </c>
      <c r="F130" s="6">
        <f>IF('Electricity Generation'!D50-I130/3&lt;=0, 0, 'Electricity Generation'!D50-I130/3)</f>
        <v>347208807750</v>
      </c>
      <c r="G130" s="10">
        <f>1-F130/'Electricity Generation'!D50</f>
        <v>0.13110000496952146</v>
      </c>
      <c r="H130" s="6">
        <f>'Electricity Generation'!F50*(1+$E$80)</f>
        <v>785805213750</v>
      </c>
      <c r="I130" s="6">
        <f>'Electricity Generation'!F50*$E$80</f>
        <v>157161042750</v>
      </c>
      <c r="J130" s="10">
        <f>(B130+D130+F130+H130-L130)/'Electricity Generation'!N50</f>
        <v>0.88169121433754638</v>
      </c>
      <c r="K130" s="12" t="b">
        <f>(J130-'Analysis-Data'!R50)&lt;0.0001</f>
        <v>1</v>
      </c>
      <c r="L130" s="6">
        <f>SUM(IF(B130=0, ABS('Electricity Generation'!B50-I130/3), 0), IF(D130=0, ABS('Electricity Generation'!C50-I130/3), 0), IF(F130=0, ABS('Electricity Generation'!D50-I130/3), 0))</f>
        <v>0</v>
      </c>
      <c r="M130" s="6">
        <f t="shared" si="12"/>
        <v>1768374746750</v>
      </c>
      <c r="N130" s="10">
        <f>1-M130/'Electricity Generation'!B50</f>
        <v>2.8772031230064887E-2</v>
      </c>
      <c r="O130" s="6">
        <f>M130/'Analysis-Data'!J50</f>
        <v>1744319604.5429907</v>
      </c>
      <c r="P130" s="6">
        <f>D130/'Analysis-Data'!K50</f>
        <v>28466058.744123578</v>
      </c>
      <c r="Q130" s="6">
        <f>F130/'Analysis-Data'!L50</f>
        <v>190190044.31224135</v>
      </c>
      <c r="R130" s="6">
        <f>H130/'Analysis-Data'!M50</f>
        <v>2686.125</v>
      </c>
      <c r="S130" s="6">
        <f>M130/'Analysis-Data'!B50</f>
        <v>811797944.42766917</v>
      </c>
      <c r="T130" s="6">
        <f>D130/'Analysis-Data'!C50</f>
        <v>9422726.7341799345</v>
      </c>
      <c r="U130" s="6">
        <f>F130/'Analysis-Data'!D50</f>
        <v>84765775.355996981</v>
      </c>
      <c r="V130" s="6">
        <f>H130/'Analysis-Data'!E50</f>
        <v>23174.981749999999</v>
      </c>
      <c r="W130" s="10">
        <f>(O130-'Combined Waste'!B50)/'Combined Waste'!B50</f>
        <v>-2.8772031230064974E-2</v>
      </c>
      <c r="X130" s="10">
        <f>(P130-'Combined Waste'!G50)/'Combined Waste'!G50</f>
        <v>-0.60577693961716739</v>
      </c>
      <c r="Y130" s="10">
        <f>(Q130-'Combined Waste'!C50)/'Combined Waste'!C50</f>
        <v>-0.13110000496952137</v>
      </c>
      <c r="Z130" s="10">
        <f>(R130-'Combined Waste'!K50)/'Combined Waste'!K50</f>
        <v>0.24999999999999994</v>
      </c>
      <c r="AA130" s="10">
        <f>(S130-'Combined Consumption'!B50)/'Combined Consumption'!B50</f>
        <v>-2.8772031230064894E-2</v>
      </c>
      <c r="AB130" s="10">
        <f>(T130-'Combined Consumption'!G50)/'Combined Consumption'!G50</f>
        <v>-0.60577693961716739</v>
      </c>
      <c r="AC130" s="10">
        <f>(U130-'Combined Consumption'!H50)/'Combined Consumption'!H50</f>
        <v>-0.13110000496952148</v>
      </c>
      <c r="AD130" s="10">
        <f>(V130-'Combined Consumption'!M50)/'Combined Consumption'!M50</f>
        <v>0.24999999999999986</v>
      </c>
      <c r="AE130" s="10">
        <f t="shared" si="13"/>
        <v>-2.8772031230064887E-2</v>
      </c>
      <c r="AF130" s="10">
        <f t="shared" si="14"/>
        <v>-0.60577693961716739</v>
      </c>
      <c r="AG130" s="10">
        <f t="shared" si="15"/>
        <v>-0.13110000496952146</v>
      </c>
      <c r="AH130" s="10">
        <f t="shared" si="16"/>
        <v>0.25</v>
      </c>
      <c r="AI130" s="10">
        <f>M130/'Electricity Generation'!$N50</f>
        <v>0.53114313530556423</v>
      </c>
      <c r="AJ130" s="10">
        <f>D130/'Electricity Generation'!$N50</f>
        <v>1.0239770043359665E-2</v>
      </c>
      <c r="AK130" s="10">
        <f>F130/'Electricity Generation'!$N50</f>
        <v>0.10428647835701847</v>
      </c>
      <c r="AL130" s="10">
        <f>H130/'Electricity Generation'!$N50</f>
        <v>0.23602183063160398</v>
      </c>
      <c r="AM130" s="10">
        <f t="shared" si="17"/>
        <v>0.11830878566245373</v>
      </c>
    </row>
    <row r="131" spans="1:39" x14ac:dyDescent="0.25">
      <c r="A131" s="6">
        <v>1998</v>
      </c>
      <c r="B131" s="6">
        <f>IF('Electricity Generation'!B51-I131/3&lt;=0, 0,'Electricity Generation'!B51-I131/3)</f>
        <v>1794051462000</v>
      </c>
      <c r="C131" s="10">
        <f>1-B131/'Electricity Generation'!B51</f>
        <v>3.0343771041990486E-2</v>
      </c>
      <c r="D131" s="6">
        <f>IF('Electricity Generation'!C51-I131/3&lt;=0, 0, 'Electricity Generation'!C51-I131/3)</f>
        <v>66069248000</v>
      </c>
      <c r="E131" s="10">
        <f>1-D131/'Electricity Generation'!C51</f>
        <v>0.45938418518319413</v>
      </c>
      <c r="F131" s="6">
        <f>IF('Electricity Generation'!D51-I131/3&lt;=0, 0, 'Electricity Generation'!D51-I131/3)</f>
        <v>393150736000</v>
      </c>
      <c r="G131" s="10">
        <f>1-F131/'Electricity Generation'!D51</f>
        <v>0.12495608596499008</v>
      </c>
      <c r="H131" s="6">
        <f>'Electricity Generation'!F51*(1+$E$80)</f>
        <v>842127630000</v>
      </c>
      <c r="I131" s="6">
        <f>'Electricity Generation'!F51*$E$80</f>
        <v>168425526000</v>
      </c>
      <c r="J131" s="10">
        <f>(B131+D131+F131+H131-L131)/'Electricity Generation'!N51</f>
        <v>0.89529272550046557</v>
      </c>
      <c r="K131" s="12" t="b">
        <f>(J131-'Analysis-Data'!R51)&lt;0.0001</f>
        <v>1</v>
      </c>
      <c r="L131" s="6">
        <f>SUM(IF(B131=0, ABS('Electricity Generation'!B51-I131/3), 0), IF(D131=0, ABS('Electricity Generation'!C51-I131/3), 0), IF(F131=0, ABS('Electricity Generation'!D51-I131/3), 0))</f>
        <v>0</v>
      </c>
      <c r="M131" s="6">
        <f t="shared" si="12"/>
        <v>1794051462000</v>
      </c>
      <c r="N131" s="10">
        <f>1-M131/'Electricity Generation'!B51</f>
        <v>3.0343771041990486E-2</v>
      </c>
      <c r="O131" s="6">
        <f>M131/'Analysis-Data'!J51</f>
        <v>1771526053.0258119</v>
      </c>
      <c r="P131" s="6">
        <f>D131/'Analysis-Data'!K51</f>
        <v>54744919.87160904</v>
      </c>
      <c r="Q131" s="6">
        <f>F131/'Analysis-Data'!L51</f>
        <v>216741377.15515968</v>
      </c>
      <c r="R131" s="6">
        <f>H131/'Analysis-Data'!M51</f>
        <v>1995.625</v>
      </c>
      <c r="S131" s="6">
        <f>M131/'Analysis-Data'!B51</f>
        <v>823903999.16273916</v>
      </c>
      <c r="T131" s="6">
        <f>D131/'Analysis-Data'!C51</f>
        <v>18148233.770822205</v>
      </c>
      <c r="U131" s="6">
        <f>F131/'Analysis-Data'!D51</f>
        <v>96358799.761541069</v>
      </c>
      <c r="V131" s="6">
        <f>H131/'Analysis-Data'!E51</f>
        <v>18366.894250000001</v>
      </c>
      <c r="W131" s="10">
        <f>(O131-'Combined Waste'!B51)/'Combined Waste'!B51</f>
        <v>-3.03437710419905E-2</v>
      </c>
      <c r="X131" s="10">
        <f>(P131-'Combined Waste'!G51)/'Combined Waste'!G51</f>
        <v>-0.45938418518319402</v>
      </c>
      <c r="Y131" s="10">
        <f>(Q131-'Combined Waste'!C51)/'Combined Waste'!C51</f>
        <v>-0.12495608596499005</v>
      </c>
      <c r="Z131" s="10">
        <f>(R131-'Combined Waste'!K51)/'Combined Waste'!K51</f>
        <v>0.25</v>
      </c>
      <c r="AA131" s="10">
        <f>(S131-'Combined Consumption'!B51)/'Combined Consumption'!B51</f>
        <v>-3.0343771041990431E-2</v>
      </c>
      <c r="AB131" s="10">
        <f>(T131-'Combined Consumption'!G51)/'Combined Consumption'!G51</f>
        <v>-0.45938418518319407</v>
      </c>
      <c r="AC131" s="10">
        <f>(U131-'Combined Consumption'!H51)/'Combined Consumption'!H51</f>
        <v>-0.12495608596499014</v>
      </c>
      <c r="AD131" s="10">
        <f>(V131-'Combined Consumption'!M51)/'Combined Consumption'!M51</f>
        <v>0.25000000000000006</v>
      </c>
      <c r="AE131" s="10">
        <f t="shared" si="13"/>
        <v>-3.0343771041990486E-2</v>
      </c>
      <c r="AF131" s="10">
        <f t="shared" si="14"/>
        <v>-0.45938418518319413</v>
      </c>
      <c r="AG131" s="10">
        <f t="shared" si="15"/>
        <v>-0.12495608596499008</v>
      </c>
      <c r="AH131" s="10">
        <f t="shared" si="16"/>
        <v>0.25</v>
      </c>
      <c r="AI131" s="10">
        <f>M131/'Electricity Generation'!$N51</f>
        <v>0.5188995614671027</v>
      </c>
      <c r="AJ131" s="10">
        <f>D131/'Electricity Generation'!$N51</f>
        <v>1.9109431663371791E-2</v>
      </c>
      <c r="AK131" s="10">
        <f>F131/'Electricity Generation'!$N51</f>
        <v>0.11371231473674899</v>
      </c>
      <c r="AL131" s="10">
        <f>H131/'Electricity Generation'!$N51</f>
        <v>0.24357141763324208</v>
      </c>
      <c r="AM131" s="10">
        <f t="shared" si="17"/>
        <v>0.10470727449953443</v>
      </c>
    </row>
    <row r="132" spans="1:39" x14ac:dyDescent="0.25">
      <c r="A132" s="6">
        <v>1999</v>
      </c>
      <c r="B132" s="6">
        <f>IF('Electricity Generation'!B52-I132/3&lt;=0, 0,'Electricity Generation'!B52-I132/3)</f>
        <v>1797929880333.3333</v>
      </c>
      <c r="C132" s="10">
        <f>1-B132/'Electricity Generation'!B52</f>
        <v>3.2652138674357567E-2</v>
      </c>
      <c r="D132" s="6">
        <f>IF('Electricity Generation'!C52-I132/3&lt;=0, 0, 'Electricity Generation'!C52-I132/3)</f>
        <v>50851283333.333336</v>
      </c>
      <c r="E132" s="10">
        <f>1-D132/'Electricity Generation'!C52</f>
        <v>0.54409466255430405</v>
      </c>
      <c r="F132" s="6">
        <f>IF('Electricity Generation'!D52-I132/3&lt;=0, 0, 'Electricity Generation'!D52-I132/3)</f>
        <v>412308112333.33331</v>
      </c>
      <c r="G132" s="10">
        <f>1-F132/'Electricity Generation'!D52</f>
        <v>0.12830520620067776</v>
      </c>
      <c r="H132" s="6">
        <f>'Electricity Generation'!F52*(1+$E$80)</f>
        <v>910317655000</v>
      </c>
      <c r="I132" s="6">
        <f>'Electricity Generation'!F52*$E$80</f>
        <v>182063531000</v>
      </c>
      <c r="J132" s="10">
        <f>(B132+D132+F132+H132-L132)/'Electricity Generation'!N52</f>
        <v>0.89842002453030312</v>
      </c>
      <c r="K132" s="12" t="b">
        <f>(J132-'Analysis-Data'!R52)&lt;0.0001</f>
        <v>1</v>
      </c>
      <c r="L132" s="6">
        <f>SUM(IF(B132=0, ABS('Electricity Generation'!B52-I132/3), 0), IF(D132=0, ABS('Electricity Generation'!C52-I132/3), 0), IF(F132=0, ABS('Electricity Generation'!D52-I132/3), 0))</f>
        <v>0</v>
      </c>
      <c r="M132" s="6">
        <f t="shared" si="12"/>
        <v>1797929880333.3333</v>
      </c>
      <c r="N132" s="10">
        <f>1-M132/'Electricity Generation'!B52</f>
        <v>3.2652138674357567E-2</v>
      </c>
      <c r="O132" s="6">
        <f>M132/'Analysis-Data'!J52</f>
        <v>1775228427.7117527</v>
      </c>
      <c r="P132" s="6">
        <f>D132/'Analysis-Data'!K52</f>
        <v>42779421.433879435</v>
      </c>
      <c r="Q132" s="6">
        <f>F132/'Analysis-Data'!L52</f>
        <v>226563937.24596941</v>
      </c>
      <c r="R132" s="6">
        <f>H132/'Analysis-Data'!M52</f>
        <v>2885.375</v>
      </c>
      <c r="S132" s="6">
        <f>M132/'Analysis-Data'!B52</f>
        <v>825718288.61353254</v>
      </c>
      <c r="T132" s="6">
        <f>D132/'Analysis-Data'!C52</f>
        <v>14207747.918450499</v>
      </c>
      <c r="U132" s="6">
        <f>F132/'Analysis-Data'!D52</f>
        <v>100827841.95010659</v>
      </c>
      <c r="V132" s="6">
        <f>H132/'Analysis-Data'!E52</f>
        <v>28271.554500000002</v>
      </c>
      <c r="W132" s="10">
        <f>(O132-'Combined Waste'!B52)/'Combined Waste'!B52</f>
        <v>-3.2652138674357602E-2</v>
      </c>
      <c r="X132" s="10">
        <f>(P132-'Combined Waste'!G52)/'Combined Waste'!G52</f>
        <v>-0.54409466255430405</v>
      </c>
      <c r="Y132" s="10">
        <f>(Q132-'Combined Waste'!C52)/'Combined Waste'!C52</f>
        <v>-0.12830520620067776</v>
      </c>
      <c r="Z132" s="10">
        <f>(R132-'Combined Waste'!K52)/'Combined Waste'!K52</f>
        <v>0.24999999999999989</v>
      </c>
      <c r="AA132" s="10">
        <f>(S132-'Combined Consumption'!B52)/'Combined Consumption'!B52</f>
        <v>-3.2652138674357546E-2</v>
      </c>
      <c r="AB132" s="10">
        <f>(T132-'Combined Consumption'!G52)/'Combined Consumption'!G52</f>
        <v>-0.54409466255430416</v>
      </c>
      <c r="AC132" s="10">
        <f>(U132-'Combined Consumption'!H52)/'Combined Consumption'!H52</f>
        <v>-0.12830520620067776</v>
      </c>
      <c r="AD132" s="10">
        <f>(V132-'Combined Consumption'!M52)/'Combined Consumption'!M52</f>
        <v>0.25</v>
      </c>
      <c r="AE132" s="10">
        <f t="shared" si="13"/>
        <v>-3.2652138674357567E-2</v>
      </c>
      <c r="AF132" s="10">
        <f t="shared" si="14"/>
        <v>-0.54409466255430405</v>
      </c>
      <c r="AG132" s="10">
        <f t="shared" si="15"/>
        <v>-0.12830520620067776</v>
      </c>
      <c r="AH132" s="10">
        <f t="shared" si="16"/>
        <v>0.25</v>
      </c>
      <c r="AI132" s="10">
        <f>M132/'Electricity Generation'!$N52</f>
        <v>0.50933110834928619</v>
      </c>
      <c r="AJ132" s="10">
        <f>D132/'Electricity Generation'!$N52</f>
        <v>1.4405534267192006E-2</v>
      </c>
      <c r="AK132" s="10">
        <f>F132/'Electricity Generation'!$N52</f>
        <v>0.11680174523669674</v>
      </c>
      <c r="AL132" s="10">
        <f>H132/'Electricity Generation'!$N52</f>
        <v>0.25788163667712816</v>
      </c>
      <c r="AM132" s="10">
        <f t="shared" si="17"/>
        <v>0.10157997546969688</v>
      </c>
    </row>
    <row r="133" spans="1:39" x14ac:dyDescent="0.25">
      <c r="A133" s="6">
        <v>2000</v>
      </c>
      <c r="B133" s="6">
        <f>IF('Electricity Generation'!B53-I133/3&lt;=0, 0,'Electricity Generation'!B53-I133/3)</f>
        <v>1880286878333.3333</v>
      </c>
      <c r="C133" s="10">
        <f>1-B133/'Electricity Generation'!B53</f>
        <v>3.233186487566897E-2</v>
      </c>
      <c r="D133" s="6">
        <f>IF('Electricity Generation'!C53-I133/3&lt;=0, 0, 'Electricity Generation'!C53-I133/3)</f>
        <v>42367711333.333336</v>
      </c>
      <c r="E133" s="10">
        <f>1-D133/'Electricity Generation'!C53</f>
        <v>0.59723494378630104</v>
      </c>
      <c r="F133" s="6">
        <f>IF('Electricity Generation'!D53-I133/3&lt;=0, 0, 'Electricity Generation'!D53-I133/3)</f>
        <v>455153587333.33331</v>
      </c>
      <c r="G133" s="10">
        <f>1-F133/'Electricity Generation'!D53</f>
        <v>0.12128779945857637</v>
      </c>
      <c r="H133" s="6">
        <f>'Electricity Generation'!F53*(1+$E$80)</f>
        <v>942366175000</v>
      </c>
      <c r="I133" s="6">
        <f>'Electricity Generation'!F53*$E$80</f>
        <v>188473235000</v>
      </c>
      <c r="J133" s="10">
        <f>(B133+D133+F133+H133-L133)/'Electricity Generation'!N53</f>
        <v>0.9127554365216356</v>
      </c>
      <c r="K133" s="12" t="b">
        <f>(J133-'Analysis-Data'!R53)&lt;0.0001</f>
        <v>1</v>
      </c>
      <c r="L133" s="6">
        <f>SUM(IF(B133=0, ABS('Electricity Generation'!B53-I133/3), 0), IF(D133=0, ABS('Electricity Generation'!C53-I133/3), 0), IF(F133=0, ABS('Electricity Generation'!D53-I133/3), 0))</f>
        <v>0</v>
      </c>
      <c r="M133" s="6">
        <f t="shared" si="12"/>
        <v>1880286878333.3333</v>
      </c>
      <c r="N133" s="10">
        <f>1-M133/'Electricity Generation'!B53</f>
        <v>3.233186487566897E-2</v>
      </c>
      <c r="O133" s="6">
        <f>M133/'Analysis-Data'!J53</f>
        <v>1863897202.5049732</v>
      </c>
      <c r="P133" s="6">
        <f>D133/'Analysis-Data'!K53</f>
        <v>35654776.601317704</v>
      </c>
      <c r="Q133" s="6">
        <f>F133/'Analysis-Data'!L53</f>
        <v>246785442.80985829</v>
      </c>
      <c r="R133" s="6">
        <f>H133/'Analysis-Data'!M53</f>
        <v>2710.5</v>
      </c>
      <c r="S133" s="6">
        <f>M133/'Analysis-Data'!B53</f>
        <v>865406504.55752444</v>
      </c>
      <c r="T133" s="6">
        <f>D133/'Analysis-Data'!C53</f>
        <v>11872654.797553618</v>
      </c>
      <c r="U133" s="6">
        <f>F133/'Analysis-Data'!D53</f>
        <v>109796650.05051905</v>
      </c>
      <c r="V133" s="6">
        <f>H133/'Analysis-Data'!E53</f>
        <v>24761.650625000006</v>
      </c>
      <c r="W133" s="10">
        <f>(O133-'Combined Waste'!B53)/'Combined Waste'!B53</f>
        <v>-3.2331864875668984E-2</v>
      </c>
      <c r="X133" s="10">
        <f>(P133-'Combined Waste'!G53)/'Combined Waste'!G53</f>
        <v>-0.59723494378630104</v>
      </c>
      <c r="Y133" s="10">
        <f>(Q133-'Combined Waste'!C53)/'Combined Waste'!C53</f>
        <v>-0.12128779945857635</v>
      </c>
      <c r="Z133" s="10">
        <f>(R133-'Combined Waste'!K53)/'Combined Waste'!K53</f>
        <v>0.24999999999999994</v>
      </c>
      <c r="AA133" s="10">
        <f>(S133-'Combined Consumption'!B53)/'Combined Consumption'!B53</f>
        <v>-3.2331864875669039E-2</v>
      </c>
      <c r="AB133" s="10">
        <f>(T133-'Combined Consumption'!G53)/'Combined Consumption'!G53</f>
        <v>-0.59723494378630104</v>
      </c>
      <c r="AC133" s="10">
        <f>(U133-'Combined Consumption'!H53)/'Combined Consumption'!H53</f>
        <v>-0.12128779945857633</v>
      </c>
      <c r="AD133" s="10">
        <f>(V133-'Combined Consumption'!M53)/'Combined Consumption'!M53</f>
        <v>0.25000000000000017</v>
      </c>
      <c r="AE133" s="10">
        <f t="shared" si="13"/>
        <v>-3.233186487566897E-2</v>
      </c>
      <c r="AF133" s="10">
        <f t="shared" si="14"/>
        <v>-0.59723494378630104</v>
      </c>
      <c r="AG133" s="10">
        <f t="shared" si="15"/>
        <v>-0.12128779945857637</v>
      </c>
      <c r="AH133" s="10">
        <f t="shared" si="16"/>
        <v>0.25</v>
      </c>
      <c r="AI133" s="10">
        <f>M133/'Electricity Generation'!$N53</f>
        <v>0.51691323661518518</v>
      </c>
      <c r="AJ133" s="10">
        <f>D133/'Electricity Generation'!$N53</f>
        <v>1.1647387984063109E-2</v>
      </c>
      <c r="AK133" s="10">
        <f>F133/'Electricity Generation'!$N53</f>
        <v>0.12512713708560841</v>
      </c>
      <c r="AL133" s="10">
        <f>H133/'Electricity Generation'!$N53</f>
        <v>0.25906767483677889</v>
      </c>
      <c r="AM133" s="10">
        <f t="shared" si="17"/>
        <v>8.7244563478364512E-2</v>
      </c>
    </row>
    <row r="134" spans="1:39" x14ac:dyDescent="0.25">
      <c r="A134" s="6">
        <v>2001</v>
      </c>
      <c r="B134" s="6">
        <f>IF('Electricity Generation'!B54-I134/3&lt;=0, 0,'Electricity Generation'!B54-I134/3)</f>
        <v>1818757276000</v>
      </c>
      <c r="C134" s="10">
        <f>1-B134/'Electricity Generation'!B54</f>
        <v>3.4028027234707992E-2</v>
      </c>
      <c r="D134" s="6">
        <f>IF('Electricity Generation'!C54-I134/3&lt;=0, 0, 'Electricity Generation'!C54-I134/3)</f>
        <v>55080031000</v>
      </c>
      <c r="E134" s="10">
        <f>1-D134/'Electricity Generation'!C54</f>
        <v>0.53772098925974054</v>
      </c>
      <c r="F134" s="6">
        <f>IF('Electricity Generation'!D54-I134/3&lt;=0, 0, 'Electricity Generation'!D54-I134/3)</f>
        <v>490870823000</v>
      </c>
      <c r="G134" s="10">
        <f>1-F134/'Electricity Generation'!D54</f>
        <v>0.11545193302647982</v>
      </c>
      <c r="H134" s="6">
        <f>'Electricity Generation'!F54*(1+$E$80)</f>
        <v>961032885000</v>
      </c>
      <c r="I134" s="6">
        <f>'Electricity Generation'!F54*$E$80</f>
        <v>192206577000</v>
      </c>
      <c r="J134" s="10">
        <f>(B134+D134+F134+H134-L134)/'Electricity Generation'!N54</f>
        <v>0.92896417654461394</v>
      </c>
      <c r="K134" s="12" t="b">
        <f>(J134-'Analysis-Data'!R54)&lt;0.0001</f>
        <v>1</v>
      </c>
      <c r="L134" s="6">
        <f>SUM(IF(B134=0, ABS('Electricity Generation'!B54-I134/3), 0), IF(D134=0, ABS('Electricity Generation'!C54-I134/3), 0), IF(F134=0, ABS('Electricity Generation'!D54-I134/3), 0))</f>
        <v>0</v>
      </c>
      <c r="M134" s="6">
        <f t="shared" si="12"/>
        <v>1818757276000</v>
      </c>
      <c r="N134" s="10">
        <f>1-M134/'Electricity Generation'!B54</f>
        <v>3.4028027234707992E-2</v>
      </c>
      <c r="O134" s="6">
        <f>M134/'Analysis-Data'!J54</f>
        <v>1805515601.791117</v>
      </c>
      <c r="P134" s="6">
        <f>D134/'Analysis-Data'!K54</f>
        <v>45563143.856581457</v>
      </c>
      <c r="Q134" s="6">
        <f>F134/'Analysis-Data'!L54</f>
        <v>255978480.55340001</v>
      </c>
      <c r="R134" s="6">
        <f>H134/'Analysis-Data'!M54</f>
        <v>2359.8750000000005</v>
      </c>
      <c r="S134" s="6">
        <f>M134/'Analysis-Data'!B54</f>
        <v>845147041.95798254</v>
      </c>
      <c r="T134" s="6">
        <f>D134/'Analysis-Data'!C54</f>
        <v>15156694.835283756</v>
      </c>
      <c r="U134" s="6">
        <f>F134/'Analysis-Data'!D54</f>
        <v>113412528.54577689</v>
      </c>
      <c r="V134" s="6">
        <f>H134/'Analysis-Data'!E54</f>
        <v>25338.621125000005</v>
      </c>
      <c r="W134" s="10">
        <f>(O134-'Combined Waste'!B54)/'Combined Waste'!B54</f>
        <v>-3.4028027234708054E-2</v>
      </c>
      <c r="X134" s="10">
        <f>(P134-'Combined Waste'!G54)/'Combined Waste'!G54</f>
        <v>-0.53772098925974054</v>
      </c>
      <c r="Y134" s="10">
        <f>(Q134-'Combined Waste'!C54)/'Combined Waste'!C54</f>
        <v>-0.11545193302647989</v>
      </c>
      <c r="Z134" s="10">
        <f>(R134-'Combined Waste'!K54)/'Combined Waste'!K54</f>
        <v>0.25000000000000017</v>
      </c>
      <c r="AA134" s="10">
        <f>(S134-'Combined Consumption'!B54)/'Combined Consumption'!B54</f>
        <v>-3.4028027234708005E-2</v>
      </c>
      <c r="AB134" s="10">
        <f>(T134-'Combined Consumption'!G54)/'Combined Consumption'!G54</f>
        <v>-0.53772098925974043</v>
      </c>
      <c r="AC134" s="10">
        <f>(U134-'Combined Consumption'!H54)/'Combined Consumption'!H54</f>
        <v>-0.11545193302647984</v>
      </c>
      <c r="AD134" s="10">
        <f>(V134-'Combined Consumption'!M54)/'Combined Consumption'!M54</f>
        <v>0.25000000000000006</v>
      </c>
      <c r="AE134" s="10">
        <f t="shared" si="13"/>
        <v>-3.4028027234707992E-2</v>
      </c>
      <c r="AF134" s="10">
        <f t="shared" si="14"/>
        <v>-0.53772098925974054</v>
      </c>
      <c r="AG134" s="10">
        <f t="shared" si="15"/>
        <v>-0.11545193302647982</v>
      </c>
      <c r="AH134" s="10">
        <f t="shared" si="16"/>
        <v>0.25</v>
      </c>
      <c r="AI134" s="10">
        <f>M134/'Electricity Generation'!$N54</f>
        <v>0.5080252333580656</v>
      </c>
      <c r="AJ134" s="10">
        <f>D134/'Electricity Generation'!$N54</f>
        <v>1.5385255620082253E-2</v>
      </c>
      <c r="AK134" s="10">
        <f>F134/'Electricity Generation'!$N54</f>
        <v>0.1371127239978342</v>
      </c>
      <c r="AL134" s="10">
        <f>H134/'Electricity Generation'!$N54</f>
        <v>0.26844096356863184</v>
      </c>
      <c r="AM134" s="10">
        <f t="shared" si="17"/>
        <v>7.103582345538606E-2</v>
      </c>
    </row>
    <row r="135" spans="1:39" x14ac:dyDescent="0.25">
      <c r="A135" s="6">
        <v>2002</v>
      </c>
      <c r="B135" s="6">
        <f>IF('Electricity Generation'!B55-I135/3&lt;=0, 0,'Electricity Generation'!B55-I135/3)</f>
        <v>1845607471416.6667</v>
      </c>
      <c r="C135" s="10">
        <f>1-B135/'Electricity Generation'!B55</f>
        <v>3.4023293560607182E-2</v>
      </c>
      <c r="D135" s="6">
        <f>IF('Electricity Generation'!C55-I135/3&lt;=0, 0, 'Electricity Generation'!C55-I135/3)</f>
        <v>24727927416.666664</v>
      </c>
      <c r="E135" s="10">
        <f>1-D135/'Electricity Generation'!C55</f>
        <v>0.72442854286030611</v>
      </c>
      <c r="F135" s="6">
        <f>IF('Electricity Generation'!D55-I135/3&lt;=0, 0, 'Electricity Generation'!D55-I135/3)</f>
        <v>542677903416.66669</v>
      </c>
      <c r="G135" s="10">
        <f>1-F135/'Electricity Generation'!D55</f>
        <v>0.10697240910485484</v>
      </c>
      <c r="H135" s="6">
        <f>'Electricity Generation'!F55*(1+$E$80)</f>
        <v>975080108750</v>
      </c>
      <c r="I135" s="6">
        <f>'Electricity Generation'!F55*$E$80</f>
        <v>195016021750</v>
      </c>
      <c r="J135" s="10">
        <f>(B135+D135+F135+H135-L135)/'Electricity Generation'!N55</f>
        <v>0.91608271768614191</v>
      </c>
      <c r="K135" s="12" t="b">
        <f>(J135-'Analysis-Data'!R55)&lt;0.0001</f>
        <v>1</v>
      </c>
      <c r="L135" s="6">
        <f>SUM(IF(B135=0, ABS('Electricity Generation'!B55-I135/3), 0), IF(D135=0, ABS('Electricity Generation'!C55-I135/3), 0), IF(F135=0, ABS('Electricity Generation'!D55-I135/3), 0))</f>
        <v>0</v>
      </c>
      <c r="M135" s="6">
        <f t="shared" si="12"/>
        <v>1845607471416.6667</v>
      </c>
      <c r="N135" s="10">
        <f>1-M135/'Electricity Generation'!B55</f>
        <v>3.4023293560607182E-2</v>
      </c>
      <c r="O135" s="6">
        <f>M135/'Analysis-Data'!J55</f>
        <v>1824594761.7251115</v>
      </c>
      <c r="P135" s="6">
        <f>D135/'Analysis-Data'!K55</f>
        <v>21179319.909928311</v>
      </c>
      <c r="Q135" s="6">
        <f>F135/'Analysis-Data'!L55</f>
        <v>273237865.93100578</v>
      </c>
      <c r="R135" s="6">
        <f>H135/'Analysis-Data'!M55</f>
        <v>2935</v>
      </c>
      <c r="S135" s="6">
        <f>M135/'Analysis-Data'!B55</f>
        <v>856607986.49891424</v>
      </c>
      <c r="T135" s="6">
        <f>D135/'Analysis-Data'!C55</f>
        <v>6970135.3306425428</v>
      </c>
      <c r="U135" s="6">
        <f>F135/'Analysis-Data'!D55</f>
        <v>121563852.32916963</v>
      </c>
      <c r="V135" s="6">
        <f>H135/'Analysis-Data'!E55</f>
        <v>27502.2605</v>
      </c>
      <c r="W135" s="10">
        <f>(O135-'Combined Waste'!B55)/'Combined Waste'!B55</f>
        <v>-3.4023293560607203E-2</v>
      </c>
      <c r="X135" s="10">
        <f>(P135-'Combined Waste'!G55)/'Combined Waste'!G55</f>
        <v>-0.72442854286030622</v>
      </c>
      <c r="Y135" s="10">
        <f>(Q135-'Combined Waste'!C55)/'Combined Waste'!C55</f>
        <v>-0.10697240910485484</v>
      </c>
      <c r="Z135" s="10">
        <f>(R135-'Combined Waste'!K55)/'Combined Waste'!K55</f>
        <v>0.25</v>
      </c>
      <c r="AA135" s="10">
        <f>(S135-'Combined Consumption'!B55)/'Combined Consumption'!B55</f>
        <v>-3.402329356060714E-2</v>
      </c>
      <c r="AB135" s="10">
        <f>(T135-'Combined Consumption'!G55)/'Combined Consumption'!G55</f>
        <v>-0.72442854286030611</v>
      </c>
      <c r="AC135" s="10">
        <f>(U135-'Combined Consumption'!H55)/'Combined Consumption'!H55</f>
        <v>-0.10697240910485481</v>
      </c>
      <c r="AD135" s="10">
        <f>(V135-'Combined Consumption'!M55)/'Combined Consumption'!M55</f>
        <v>0.24999999999999992</v>
      </c>
      <c r="AE135" s="10">
        <f t="shared" si="13"/>
        <v>-3.4023293560607182E-2</v>
      </c>
      <c r="AF135" s="10">
        <f t="shared" si="14"/>
        <v>-0.72442854286030611</v>
      </c>
      <c r="AG135" s="10">
        <f t="shared" si="15"/>
        <v>-0.10697240910485484</v>
      </c>
      <c r="AH135" s="10">
        <f t="shared" si="16"/>
        <v>0.25</v>
      </c>
      <c r="AI135" s="10">
        <f>M135/'Electricity Generation'!$N55</f>
        <v>0.49902080701435203</v>
      </c>
      <c r="AJ135" s="10">
        <f>D135/'Electricity Generation'!$N55</f>
        <v>6.6860101545782487E-3</v>
      </c>
      <c r="AK135" s="10">
        <f>F135/'Electricity Generation'!$N55</f>
        <v>0.14673085664525018</v>
      </c>
      <c r="AL135" s="10">
        <f>H135/'Electricity Generation'!$N55</f>
        <v>0.26364504387196153</v>
      </c>
      <c r="AM135" s="10">
        <f t="shared" si="17"/>
        <v>8.3917282313857977E-2</v>
      </c>
    </row>
    <row r="136" spans="1:39" x14ac:dyDescent="0.25">
      <c r="A136" s="6">
        <v>2003</v>
      </c>
      <c r="B136" s="6">
        <f>IF('Electricity Generation'!B56-I136/3&lt;=0, 0,'Electricity Generation'!B56-I136/3)</f>
        <v>1889069434750</v>
      </c>
      <c r="C136" s="10">
        <f>1-B136/'Electricity Generation'!B56</f>
        <v>3.2592789789567478E-2</v>
      </c>
      <c r="D136" s="6">
        <f>IF('Electricity Generation'!C56-I136/3&lt;=0, 0, 'Electricity Generation'!C56-I136/3)</f>
        <v>50052808750</v>
      </c>
      <c r="E136" s="10">
        <f>1-D136/'Electricity Generation'!C56</f>
        <v>0.55977096401670401</v>
      </c>
      <c r="F136" s="6">
        <f>IF('Electricity Generation'!D56-I136/3&lt;=0, 0, 'Electricity Generation'!D56-I136/3)</f>
        <v>503658997750</v>
      </c>
      <c r="G136" s="10">
        <f>1-F136/'Electricity Generation'!D56</f>
        <v>0.11218757455721806</v>
      </c>
      <c r="H136" s="6">
        <f>'Electricity Generation'!F56*(1+$E$80)</f>
        <v>954665868750</v>
      </c>
      <c r="I136" s="6">
        <f>'Electricity Generation'!F56*$E$80</f>
        <v>190933173750</v>
      </c>
      <c r="J136" s="10">
        <f>(B136+D136+F136+H136-L136)/'Electricity Generation'!N56</f>
        <v>0.91300771072557962</v>
      </c>
      <c r="K136" s="12" t="b">
        <f>(J136-'Analysis-Data'!R56)&lt;0.0001</f>
        <v>1</v>
      </c>
      <c r="L136" s="6">
        <f>SUM(IF(B136=0, ABS('Electricity Generation'!B56-I136/3), 0), IF(D136=0, ABS('Electricity Generation'!C56-I136/3), 0), IF(F136=0, ABS('Electricity Generation'!D56-I136/3), 0))</f>
        <v>0</v>
      </c>
      <c r="M136" s="6">
        <f t="shared" si="12"/>
        <v>1889069434750</v>
      </c>
      <c r="N136" s="10">
        <f>1-M136/'Electricity Generation'!B56</f>
        <v>3.2592789789567478E-2</v>
      </c>
      <c r="O136" s="6">
        <f>M136/'Analysis-Data'!J56</f>
        <v>1867289397.1481769</v>
      </c>
      <c r="P136" s="6">
        <f>D136/'Analysis-Data'!K56</f>
        <v>41878547.964054964</v>
      </c>
      <c r="Q136" s="6">
        <f>F136/'Analysis-Data'!L56</f>
        <v>246950353.01146242</v>
      </c>
      <c r="R136" s="6">
        <f>H136/'Analysis-Data'!M56</f>
        <v>2956.75</v>
      </c>
      <c r="S136" s="6">
        <f>M136/'Analysis-Data'!B56</f>
        <v>882107047.98685086</v>
      </c>
      <c r="T136" s="6">
        <f>D136/'Analysis-Data'!C56</f>
        <v>13876874.87438494</v>
      </c>
      <c r="U136" s="6">
        <f>F136/'Analysis-Data'!D56</f>
        <v>109418584.42368375</v>
      </c>
      <c r="V136" s="6">
        <f>H136/'Analysis-Data'!E56</f>
        <v>29954.385125000004</v>
      </c>
      <c r="W136" s="10">
        <f>(O136-'Combined Waste'!B56)/'Combined Waste'!B56</f>
        <v>-3.259278978956745E-2</v>
      </c>
      <c r="X136" s="10">
        <f>(P136-'Combined Waste'!G56)/'Combined Waste'!G56</f>
        <v>-0.55977096401670401</v>
      </c>
      <c r="Y136" s="10">
        <f>(Q136-'Combined Waste'!C56)/'Combined Waste'!C56</f>
        <v>-0.11218757455721817</v>
      </c>
      <c r="Z136" s="10">
        <f>(R136-'Combined Waste'!K56)/'Combined Waste'!K56</f>
        <v>0.24999999999999994</v>
      </c>
      <c r="AA136" s="10">
        <f>(S136-'Combined Consumption'!B56)/'Combined Consumption'!B56</f>
        <v>-3.2592789789567443E-2</v>
      </c>
      <c r="AB136" s="10">
        <f>(T136-'Combined Consumption'!G56)/'Combined Consumption'!G56</f>
        <v>-0.55977096401670401</v>
      </c>
      <c r="AC136" s="10">
        <f>(U136-'Combined Consumption'!H56)/'Combined Consumption'!H56</f>
        <v>-0.11218757455721803</v>
      </c>
      <c r="AD136" s="10">
        <f>(V136-'Combined Consumption'!M56)/'Combined Consumption'!M56</f>
        <v>0.25000000000000006</v>
      </c>
      <c r="AE136" s="10">
        <f t="shared" si="13"/>
        <v>-3.2592789789567478E-2</v>
      </c>
      <c r="AF136" s="10">
        <f t="shared" si="14"/>
        <v>-0.55977096401670401</v>
      </c>
      <c r="AG136" s="10">
        <f t="shared" si="15"/>
        <v>-0.11218757455721806</v>
      </c>
      <c r="AH136" s="10">
        <f t="shared" si="16"/>
        <v>0.25</v>
      </c>
      <c r="AI136" s="10">
        <f>M136/'Electricity Generation'!$N56</f>
        <v>0.50765616187112983</v>
      </c>
      <c r="AJ136" s="10">
        <f>D136/'Electricity Generation'!$N56</f>
        <v>1.3450864385118496E-2</v>
      </c>
      <c r="AK136" s="10">
        <f>F136/'Electricity Generation'!$N56</f>
        <v>0.13535002418980038</v>
      </c>
      <c r="AL136" s="10">
        <f>H136/'Electricity Generation'!$N56</f>
        <v>0.25655066027953094</v>
      </c>
      <c r="AM136" s="10">
        <f t="shared" si="17"/>
        <v>8.6992289274420376E-2</v>
      </c>
    </row>
    <row r="137" spans="1:39" x14ac:dyDescent="0.25">
      <c r="A137" s="6">
        <v>2004</v>
      </c>
      <c r="B137" s="6">
        <f>IF('Electricity Generation'!B57-I137/3&lt;=0, 0,'Electricity Generation'!B57-I137/3)</f>
        <v>1891477011083.3333</v>
      </c>
      <c r="C137" s="10">
        <f>1-B137/'Electricity Generation'!B57</f>
        <v>3.3574040231770463E-2</v>
      </c>
      <c r="D137" s="6">
        <f>IF('Electricity Generation'!C57-I137/3&lt;=0, 0, 'Electricity Generation'!C57-I137/3)</f>
        <v>48967607083.333336</v>
      </c>
      <c r="E137" s="10">
        <f>1-D137/'Electricity Generation'!C57</f>
        <v>0.57300025792730724</v>
      </c>
      <c r="F137" s="6">
        <f>IF('Electricity Generation'!D57-I137/3&lt;=0, 0, 'Electricity Generation'!D57-I137/3)</f>
        <v>561460921083.33337</v>
      </c>
      <c r="G137" s="10">
        <f>1-F137/'Electricity Generation'!D57</f>
        <v>0.1047730745799158</v>
      </c>
      <c r="H137" s="6">
        <f>'Electricity Generation'!F57*(1+$E$80)</f>
        <v>985660483750</v>
      </c>
      <c r="I137" s="6">
        <f>'Electricity Generation'!F57*$E$80</f>
        <v>197132096750</v>
      </c>
      <c r="J137" s="10">
        <f>(B137+D137+F137+H137-L137)/'Electricity Generation'!N57</f>
        <v>0.91576575204050992</v>
      </c>
      <c r="K137" s="12" t="b">
        <f>(J137-'Analysis-Data'!R57)&lt;0.0001</f>
        <v>1</v>
      </c>
      <c r="L137" s="6">
        <f>SUM(IF(B137=0, ABS('Electricity Generation'!B57-I137/3), 0), IF(D137=0, ABS('Electricity Generation'!C57-I137/3), 0), IF(F137=0, ABS('Electricity Generation'!D57-I137/3), 0))</f>
        <v>0</v>
      </c>
      <c r="M137" s="6">
        <f t="shared" si="12"/>
        <v>1891477011083.3333</v>
      </c>
      <c r="N137" s="10">
        <f>1-M137/'Electricity Generation'!B57</f>
        <v>3.3574040231770463E-2</v>
      </c>
      <c r="O137" s="6">
        <f>M137/'Analysis-Data'!J57</f>
        <v>1876512185.3598504</v>
      </c>
      <c r="P137" s="6">
        <f>D137/'Analysis-Data'!K57</f>
        <v>40926644.278441384</v>
      </c>
      <c r="Q137" s="6">
        <f>F137/'Analysis-Data'!L57</f>
        <v>265747217.58402655</v>
      </c>
      <c r="R137" s="6">
        <f>H137/'Analysis-Data'!M57</f>
        <v>2413.5</v>
      </c>
      <c r="S137" s="6">
        <f>M137/'Analysis-Data'!B57</f>
        <v>890989447.20972347</v>
      </c>
      <c r="T137" s="6">
        <f>D137/'Analysis-Data'!C57</f>
        <v>13631688.202335652</v>
      </c>
      <c r="U137" s="6">
        <f>F137/'Analysis-Data'!D57</f>
        <v>117391386.04113637</v>
      </c>
      <c r="V137" s="6">
        <f>H137/'Analysis-Data'!E57</f>
        <v>24088.518375</v>
      </c>
      <c r="W137" s="10">
        <f>(O137-'Combined Waste'!B57)/'Combined Waste'!B57</f>
        <v>-3.3574040231770561E-2</v>
      </c>
      <c r="X137" s="10">
        <f>(P137-'Combined Waste'!G57)/'Combined Waste'!G57</f>
        <v>-0.57300025792730724</v>
      </c>
      <c r="Y137" s="10">
        <f>(Q137-'Combined Waste'!C57)/'Combined Waste'!C57</f>
        <v>-0.1047730745799159</v>
      </c>
      <c r="Z137" s="10">
        <f>(R137-'Combined Waste'!K57)/'Combined Waste'!K57</f>
        <v>0.25000000000000006</v>
      </c>
      <c r="AA137" s="10">
        <f>(S137-'Combined Consumption'!B57)/'Combined Consumption'!B57</f>
        <v>-3.3574040231770401E-2</v>
      </c>
      <c r="AB137" s="10">
        <f>(T137-'Combined Consumption'!G57)/'Combined Consumption'!G57</f>
        <v>-0.57300025792730724</v>
      </c>
      <c r="AC137" s="10">
        <f>(U137-'Combined Consumption'!H57)/'Combined Consumption'!H57</f>
        <v>-0.10477307457991582</v>
      </c>
      <c r="AD137" s="10">
        <f>(V137-'Combined Consumption'!M57)/'Combined Consumption'!M57</f>
        <v>0.25000000000000006</v>
      </c>
      <c r="AE137" s="10">
        <f t="shared" si="13"/>
        <v>-3.3574040231770463E-2</v>
      </c>
      <c r="AF137" s="10">
        <f t="shared" si="14"/>
        <v>-0.57300025792730724</v>
      </c>
      <c r="AG137" s="10">
        <f t="shared" si="15"/>
        <v>-0.1047730745799158</v>
      </c>
      <c r="AH137" s="10">
        <f t="shared" si="16"/>
        <v>0.25</v>
      </c>
      <c r="AI137" s="10">
        <f>M137/'Electricity Generation'!$N57</f>
        <v>0.49666439462329415</v>
      </c>
      <c r="AJ137" s="10">
        <f>D137/'Electricity Generation'!$N57</f>
        <v>1.2857923615083044E-2</v>
      </c>
      <c r="AK137" s="10">
        <f>F137/'Electricity Generation'!$N57</f>
        <v>0.14742851583206751</v>
      </c>
      <c r="AL137" s="10">
        <f>H137/'Electricity Generation'!$N57</f>
        <v>0.25881491797006523</v>
      </c>
      <c r="AM137" s="10">
        <f t="shared" si="17"/>
        <v>8.4234247959489972E-2</v>
      </c>
    </row>
    <row r="138" spans="1:39" x14ac:dyDescent="0.25">
      <c r="A138" s="6">
        <v>2005</v>
      </c>
      <c r="B138" s="6">
        <f>IF('Electricity Generation'!B58-I138/3&lt;=0, 0,'Electricity Generation'!B58-I138/3)</f>
        <v>1926888347583.3333</v>
      </c>
      <c r="C138" s="10">
        <f>1-B138/'Electricity Generation'!B58</f>
        <v>3.2712734899566165E-2</v>
      </c>
      <c r="D138" s="6">
        <f>IF('Electricity Generation'!C58-I138/3&lt;=0, 0, 'Electricity Generation'!C58-I138/3)</f>
        <v>51316323583.333336</v>
      </c>
      <c r="E138" s="10">
        <f>1-D138/'Electricity Generation'!C58</f>
        <v>0.55944791552396356</v>
      </c>
      <c r="F138" s="6">
        <f>IF('Electricity Generation'!D58-I138/3&lt;=0, 0, 'Electricity Generation'!D58-I138/3)</f>
        <v>618663393583.33337</v>
      </c>
      <c r="G138" s="10">
        <f>1-F138/'Electricity Generation'!D58</f>
        <v>9.5295077656976424E-2</v>
      </c>
      <c r="H138" s="6">
        <f>'Electricity Generation'!F58*(1+$E$80)</f>
        <v>977482956250</v>
      </c>
      <c r="I138" s="6">
        <f>'Electricity Generation'!F58*$E$80</f>
        <v>195496591250</v>
      </c>
      <c r="J138" s="10">
        <f>(B138+D138+F138+H138-L138)/'Electricity Generation'!N58</f>
        <v>0.91598545612579896</v>
      </c>
      <c r="K138" s="12" t="b">
        <f>(J138-'Analysis-Data'!R58)&lt;0.0001</f>
        <v>1</v>
      </c>
      <c r="L138" s="6">
        <f>SUM(IF(B138=0, ABS('Electricity Generation'!B58-I138/3), 0), IF(D138=0, ABS('Electricity Generation'!C58-I138/3), 0), IF(F138=0, ABS('Electricity Generation'!D58-I138/3), 0))</f>
        <v>0</v>
      </c>
      <c r="M138" s="6">
        <f t="shared" si="12"/>
        <v>1926888347583.3333</v>
      </c>
      <c r="N138" s="10">
        <f>1-M138/'Electricity Generation'!B58</f>
        <v>3.2712734899566165E-2</v>
      </c>
      <c r="O138" s="6">
        <f>M138/'Analysis-Data'!J58</f>
        <v>1918162567.1739085</v>
      </c>
      <c r="P138" s="6">
        <f>D138/'Analysis-Data'!K58</f>
        <v>43160447.164032809</v>
      </c>
      <c r="Q138" s="6">
        <f>F138/'Analysis-Data'!L58</f>
        <v>288502257.39088911</v>
      </c>
      <c r="R138" s="6">
        <f>H138/'Analysis-Data'!M58</f>
        <v>2915.75</v>
      </c>
      <c r="S138" s="6">
        <f>M138/'Analysis-Data'!B58</f>
        <v>910401217.33239174</v>
      </c>
      <c r="T138" s="6">
        <f>D138/'Analysis-Data'!C58</f>
        <v>14358206.526698707</v>
      </c>
      <c r="U138" s="6">
        <f>F138/'Analysis-Data'!D58</f>
        <v>127436264.91467871</v>
      </c>
      <c r="V138" s="6">
        <f>H138/'Analysis-Data'!E58</f>
        <v>28031.150125000004</v>
      </c>
      <c r="W138" s="10">
        <f>(O138-'Combined Waste'!B58)/'Combined Waste'!B58</f>
        <v>-3.2712734899566234E-2</v>
      </c>
      <c r="X138" s="10">
        <f>(P138-'Combined Waste'!G58)/'Combined Waste'!G58</f>
        <v>-0.55944791552396356</v>
      </c>
      <c r="Y138" s="10">
        <f>(Q138-'Combined Waste'!C58)/'Combined Waste'!C58</f>
        <v>-9.5295077656976493E-2</v>
      </c>
      <c r="Z138" s="10">
        <f>(R138-'Combined Waste'!K58)/'Combined Waste'!K58</f>
        <v>0.25000000000000006</v>
      </c>
      <c r="AA138" s="10">
        <f>(S138-'Combined Consumption'!B58)/'Combined Consumption'!B58</f>
        <v>-3.2712734899566227E-2</v>
      </c>
      <c r="AB138" s="10">
        <f>(T138-'Combined Consumption'!G58)/'Combined Consumption'!G58</f>
        <v>-0.55944791552396356</v>
      </c>
      <c r="AC138" s="10">
        <f>(U138-'Combined Consumption'!H58)/'Combined Consumption'!H58</f>
        <v>-9.5295077656976437E-2</v>
      </c>
      <c r="AD138" s="10">
        <f>(V138-'Combined Consumption'!M58)/'Combined Consumption'!M58</f>
        <v>0.25</v>
      </c>
      <c r="AE138" s="10">
        <f t="shared" si="13"/>
        <v>-3.2712734899566165E-2</v>
      </c>
      <c r="AF138" s="10">
        <f t="shared" si="14"/>
        <v>-0.55944791552396356</v>
      </c>
      <c r="AG138" s="10">
        <f t="shared" si="15"/>
        <v>-9.5295077656976424E-2</v>
      </c>
      <c r="AH138" s="10">
        <f t="shared" si="16"/>
        <v>0.25</v>
      </c>
      <c r="AI138" s="10">
        <f>M138/'Electricity Generation'!$N58</f>
        <v>0.49379640992025742</v>
      </c>
      <c r="AJ138" s="10">
        <f>D138/'Electricity Generation'!$N58</f>
        <v>1.3150640714360517E-2</v>
      </c>
      <c r="AK138" s="10">
        <f>F138/'Electricity Generation'!$N58</f>
        <v>0.15854253469521351</v>
      </c>
      <c r="AL138" s="10">
        <f>H138/'Electricity Generation'!$N58</f>
        <v>0.25049587079596752</v>
      </c>
      <c r="AM138" s="10">
        <f t="shared" si="17"/>
        <v>8.4014543874201042E-2</v>
      </c>
    </row>
    <row r="139" spans="1:39" x14ac:dyDescent="0.25">
      <c r="A139" s="6">
        <v>2006</v>
      </c>
      <c r="B139" s="6">
        <f>IF('Electricity Generation'!B59-I139/3&lt;=0, 0,'Electricity Generation'!B59-I139/3)</f>
        <v>1904135593000</v>
      </c>
      <c r="C139" s="10">
        <f>1-B139/'Electricity Generation'!B59</f>
        <v>3.3304724507642547E-2</v>
      </c>
      <c r="D139" s="6">
        <f>IF('Electricity Generation'!C59-I139/3&lt;=0, 0, 'Electricity Generation'!C59-I139/3)</f>
        <v>0</v>
      </c>
      <c r="E139" s="10">
        <f>1-D139/'Electricity Generation'!C59</f>
        <v>1</v>
      </c>
      <c r="F139" s="6">
        <f>IF('Electricity Generation'!D59-I139/3&lt;=0, 0, 'Electricity Generation'!D59-I139/3)</f>
        <v>668815320000</v>
      </c>
      <c r="G139" s="10">
        <f>1-F139/'Electricity Generation'!D59</f>
        <v>8.9324681133789774E-2</v>
      </c>
      <c r="H139" s="6">
        <f>'Electricity Generation'!F59*(1+$E$80)</f>
        <v>984023295000</v>
      </c>
      <c r="I139" s="6">
        <f>'Electricity Generation'!F59*$E$80</f>
        <v>196804659000</v>
      </c>
      <c r="J139" s="10">
        <f>(B139+D139+F139+H139-L139)/'Electricity Generation'!N59</f>
        <v>0.90865171034296954</v>
      </c>
      <c r="K139" s="12" t="b">
        <f>(J139-'Analysis-Data'!R59)&lt;0.0001</f>
        <v>1</v>
      </c>
      <c r="L139" s="6">
        <f>SUM(IF(B139=0, ABS('Electricity Generation'!B59-I139/3), 0), IF(D139=0, ABS('Electricity Generation'!C59-I139/3), 0), IF(F139=0, ABS('Electricity Generation'!D59-I139/3), 0))</f>
        <v>5893316000</v>
      </c>
      <c r="M139" s="6">
        <f t="shared" si="12"/>
        <v>1898242277000</v>
      </c>
      <c r="N139" s="10">
        <f>1-M139/'Electricity Generation'!B59</f>
        <v>3.6296654680644358E-2</v>
      </c>
      <c r="O139" s="6">
        <f>M139/'Analysis-Data'!J59</f>
        <v>1882064448.2414355</v>
      </c>
      <c r="P139" s="6">
        <f>D139/'Analysis-Data'!K59</f>
        <v>0</v>
      </c>
      <c r="Q139" s="6">
        <f>F139/'Analysis-Data'!L59</f>
        <v>307817364.52996773</v>
      </c>
      <c r="R139" s="6">
        <f>H139/'Analysis-Data'!M59</f>
        <v>2793.25</v>
      </c>
      <c r="S139" s="6">
        <f>M139/'Analysis-Data'!B59</f>
        <v>897543664.90764201</v>
      </c>
      <c r="T139" s="6">
        <f>D139/'Analysis-Data'!C59</f>
        <v>0</v>
      </c>
      <c r="U139" s="6">
        <f>F139/'Analysis-Data'!D59</f>
        <v>135991509.63641876</v>
      </c>
      <c r="V139" s="6">
        <f>H139/'Analysis-Data'!E59</f>
        <v>24857.812375000001</v>
      </c>
      <c r="W139" s="10">
        <f>(O139-'Combined Waste'!B59)/'Combined Waste'!B59</f>
        <v>-3.6296654680644393E-2</v>
      </c>
      <c r="X139" s="10">
        <f>(P139-'Combined Waste'!G59)/'Combined Waste'!G59</f>
        <v>-1</v>
      </c>
      <c r="Y139" s="10">
        <f>(Q139-'Combined Waste'!C59)/'Combined Waste'!C59</f>
        <v>-8.932468113378976E-2</v>
      </c>
      <c r="Z139" s="10">
        <f>(R139-'Combined Waste'!K59)/'Combined Waste'!K59</f>
        <v>0.25000000000000006</v>
      </c>
      <c r="AA139" s="10">
        <f>(S139-'Combined Consumption'!B59)/'Combined Consumption'!B59</f>
        <v>-3.6296654680644316E-2</v>
      </c>
      <c r="AB139" s="10">
        <f>(T139-'Combined Consumption'!G59)/'Combined Consumption'!G59</f>
        <v>-1</v>
      </c>
      <c r="AC139" s="10">
        <f>(U139-'Combined Consumption'!H59)/'Combined Consumption'!H59</f>
        <v>-8.9324681133789691E-2</v>
      </c>
      <c r="AD139" s="10">
        <f>(V139-'Combined Consumption'!M59)/'Combined Consumption'!M59</f>
        <v>0.24999999999999992</v>
      </c>
      <c r="AE139" s="10">
        <f t="shared" si="13"/>
        <v>-3.6296654680644358E-2</v>
      </c>
      <c r="AF139" s="10">
        <f t="shared" si="14"/>
        <v>-1</v>
      </c>
      <c r="AG139" s="10">
        <f t="shared" si="15"/>
        <v>-8.9324681133789774E-2</v>
      </c>
      <c r="AH139" s="10">
        <f t="shared" si="16"/>
        <v>0.25</v>
      </c>
      <c r="AI139" s="10">
        <f>M139/'Electricity Generation'!$N59</f>
        <v>0.48572283879175088</v>
      </c>
      <c r="AJ139" s="10">
        <f>D139/'Electricity Generation'!$N59</f>
        <v>0</v>
      </c>
      <c r="AK139" s="10">
        <f>F139/'Electricity Generation'!$N59</f>
        <v>0.17113667722711523</v>
      </c>
      <c r="AL139" s="10">
        <f>H139/'Electricity Generation'!$N59</f>
        <v>0.25179219432410338</v>
      </c>
      <c r="AM139" s="10">
        <f t="shared" si="17"/>
        <v>9.1348289657030457E-2</v>
      </c>
    </row>
    <row r="140" spans="1:39" x14ac:dyDescent="0.25">
      <c r="A140" s="6">
        <v>2007</v>
      </c>
      <c r="B140" s="6">
        <f>IF('Electricity Generation'!B60-I140/3&lt;=0, 0,'Electricity Generation'!B60-I140/3)</f>
        <v>1931188234250</v>
      </c>
      <c r="C140" s="10">
        <f>1-B140/'Electricity Generation'!B60</f>
        <v>3.3628096999312018E-2</v>
      </c>
      <c r="D140" s="6">
        <f>IF('Electricity Generation'!C60-I140/3&lt;=0, 0, 'Electricity Generation'!C60-I140/3)</f>
        <v>0</v>
      </c>
      <c r="E140" s="10">
        <f>1-D140/'Electricity Generation'!C60</f>
        <v>1</v>
      </c>
      <c r="F140" s="6">
        <f>IF('Electricity Generation'!D60-I140/3&lt;=0, 0, 'Electricity Generation'!D60-I140/3)</f>
        <v>747549841250</v>
      </c>
      <c r="G140" s="10">
        <f>1-F140/'Electricity Generation'!D60</f>
        <v>8.2481627130999602E-2</v>
      </c>
      <c r="H140" s="6">
        <f>'Electricity Generation'!F60*(1+$E$80)</f>
        <v>1008030941250</v>
      </c>
      <c r="I140" s="6">
        <f>'Electricity Generation'!F60*$E$80</f>
        <v>201606188250</v>
      </c>
      <c r="J140" s="10">
        <f>(B140+D140+F140+H140-L140)/'Electricity Generation'!N60</f>
        <v>0.91899071842044533</v>
      </c>
      <c r="K140" s="12" t="b">
        <f>(J140-'Analysis-Data'!R60)&lt;0.0001</f>
        <v>1</v>
      </c>
      <c r="L140" s="6">
        <f>SUM(IF(B140=0, ABS('Electricity Generation'!B60-I140/3), 0), IF(D140=0, ABS('Electricity Generation'!C60-I140/3), 0), IF(F140=0, ABS('Electricity Generation'!D60-I140/3), 0))</f>
        <v>5895747750</v>
      </c>
      <c r="M140" s="6">
        <f t="shared" si="12"/>
        <v>1925292486500</v>
      </c>
      <c r="N140" s="10">
        <f>1-M140/'Electricity Generation'!B60</f>
        <v>3.6578345386151567E-2</v>
      </c>
      <c r="O140" s="6">
        <f>M140/'Analysis-Data'!J60</f>
        <v>1913314942.3536093</v>
      </c>
      <c r="P140" s="6">
        <f>D140/'Analysis-Data'!K60</f>
        <v>0</v>
      </c>
      <c r="Q140" s="6">
        <f>F140/'Analysis-Data'!L60</f>
        <v>340782839.01425838</v>
      </c>
      <c r="R140" s="6">
        <f>H140/'Analysis-Data'!M60</f>
        <v>2541</v>
      </c>
      <c r="S140" s="6">
        <f>M140/'Analysis-Data'!B60</f>
        <v>913455106.86043334</v>
      </c>
      <c r="T140" s="6">
        <f>D140/'Analysis-Data'!C60</f>
        <v>0</v>
      </c>
      <c r="U140" s="6">
        <f>F140/'Analysis-Data'!D60</f>
        <v>150650820.87103108</v>
      </c>
      <c r="V140" s="6">
        <f>H140/'Analysis-Data'!E60</f>
        <v>21876.798125000001</v>
      </c>
      <c r="W140" s="10">
        <f>(O140-'Combined Waste'!B60)/'Combined Waste'!B60</f>
        <v>-3.6578345386151505E-2</v>
      </c>
      <c r="X140" s="10">
        <f>(P140-'Combined Waste'!G60)/'Combined Waste'!G60</f>
        <v>-1</v>
      </c>
      <c r="Y140" s="10">
        <f>(Q140-'Combined Waste'!C60)/'Combined Waste'!C60</f>
        <v>-8.2481627130999616E-2</v>
      </c>
      <c r="Z140" s="10">
        <f>(R140-'Combined Waste'!K60)/'Combined Waste'!K60</f>
        <v>0.25000000000000006</v>
      </c>
      <c r="AA140" s="10">
        <f>(S140-'Combined Consumption'!B60)/'Combined Consumption'!B60</f>
        <v>-3.6578345386151477E-2</v>
      </c>
      <c r="AB140" s="10">
        <f>(T140-'Combined Consumption'!G60)/'Combined Consumption'!G60</f>
        <v>-1</v>
      </c>
      <c r="AC140" s="10">
        <f>(U140-'Combined Consumption'!H60)/'Combined Consumption'!H60</f>
        <v>-8.2481627130999713E-2</v>
      </c>
      <c r="AD140" s="10">
        <f>(V140-'Combined Consumption'!M60)/'Combined Consumption'!M60</f>
        <v>0.25000000000000006</v>
      </c>
      <c r="AE140" s="10">
        <f t="shared" si="13"/>
        <v>-3.6578345386151567E-2</v>
      </c>
      <c r="AF140" s="10">
        <f t="shared" si="14"/>
        <v>-1</v>
      </c>
      <c r="AG140" s="10">
        <f t="shared" si="15"/>
        <v>-8.2481627130999602E-2</v>
      </c>
      <c r="AH140" s="10">
        <f t="shared" si="16"/>
        <v>0.25</v>
      </c>
      <c r="AI140" s="10">
        <f>M140/'Electricity Generation'!$N60</f>
        <v>0.48068102214744318</v>
      </c>
      <c r="AJ140" s="10">
        <f>D140/'Electricity Generation'!$N60</f>
        <v>0</v>
      </c>
      <c r="AK140" s="10">
        <f>F140/'Electricity Generation'!$N60</f>
        <v>0.18663814683629831</v>
      </c>
      <c r="AL140" s="10">
        <f>H140/'Electricity Generation'!$N60</f>
        <v>0.25167154943670383</v>
      </c>
      <c r="AM140" s="10">
        <f t="shared" si="17"/>
        <v>8.1009281579554671E-2</v>
      </c>
    </row>
    <row r="141" spans="1:39" x14ac:dyDescent="0.25">
      <c r="A141" s="6">
        <v>2008</v>
      </c>
      <c r="B141" s="6">
        <f>IF('Electricity Generation'!B61-I141/3&lt;=0, 0,'Electricity Generation'!B61-I141/3)</f>
        <v>1901653545750</v>
      </c>
      <c r="C141" s="10">
        <f>1-B141/'Electricity Generation'!B61</f>
        <v>3.4123706731437276E-2</v>
      </c>
      <c r="D141" s="6">
        <f>IF('Electricity Generation'!C61-I141/3&lt;=0, 0, 'Electricity Generation'!C61-I141/3)</f>
        <v>0</v>
      </c>
      <c r="E141" s="10">
        <f>1-D141/'Electricity Generation'!C61</f>
        <v>1</v>
      </c>
      <c r="F141" s="6">
        <f>IF('Electricity Generation'!D61-I141/3&lt;=0, 0, 'Electricity Generation'!D61-I141/3)</f>
        <v>735187474750</v>
      </c>
      <c r="G141" s="10">
        <f>1-F141/'Electricity Generation'!D61</f>
        <v>8.3731831612850027E-2</v>
      </c>
      <c r="H141" s="6">
        <f>'Electricity Generation'!F61*(1+$E$80)</f>
        <v>1007760543750</v>
      </c>
      <c r="I141" s="6">
        <f>'Electricity Generation'!F61*$E$80</f>
        <v>201552108750</v>
      </c>
      <c r="J141" s="10">
        <f>(B141+D141+F141+H141-L141)/'Electricity Generation'!N61</f>
        <v>0.91091617930348734</v>
      </c>
      <c r="K141" s="12" t="b">
        <f>(J141-'Analysis-Data'!R61)&lt;0.0001</f>
        <v>1</v>
      </c>
      <c r="L141" s="6">
        <f>SUM(IF(B141=0, ABS('Electricity Generation'!B61-I141/3), 0), IF(D141=0, ABS('Electricity Generation'!C61-I141/3), 0), IF(F141=0, ABS('Electricity Generation'!D61-I141/3), 0))</f>
        <v>24302816250</v>
      </c>
      <c r="M141" s="6">
        <f t="shared" si="12"/>
        <v>1877350729500</v>
      </c>
      <c r="N141" s="10">
        <f>1-M141/'Electricity Generation'!B61</f>
        <v>4.646744522575863E-2</v>
      </c>
      <c r="O141" s="6">
        <f>M141/'Analysis-Data'!J61</f>
        <v>1867566930.5320694</v>
      </c>
      <c r="P141" s="6">
        <f>D141/'Analysis-Data'!K61</f>
        <v>0</v>
      </c>
      <c r="Q141" s="6">
        <f>F141/'Analysis-Data'!L61</f>
        <v>331753215.72793537</v>
      </c>
      <c r="R141" s="6">
        <f>H141/'Analysis-Data'!M61</f>
        <v>2922.5</v>
      </c>
      <c r="S141" s="6">
        <f>M141/'Analysis-Data'!B61</f>
        <v>900133144.90040374</v>
      </c>
      <c r="T141" s="6">
        <f>D141/'Analysis-Data'!C61</f>
        <v>0</v>
      </c>
      <c r="U141" s="6">
        <f>F141/'Analysis-Data'!D61</f>
        <v>146640561.89859203</v>
      </c>
      <c r="V141" s="6">
        <f>H141/'Analysis-Data'!E61</f>
        <v>24665.488875000003</v>
      </c>
      <c r="W141" s="10">
        <f>(O141-'Combined Waste'!B61)/'Combined Waste'!B61</f>
        <v>-4.6467445225758575E-2</v>
      </c>
      <c r="X141" s="10">
        <f>(P141-'Combined Waste'!G61)/'Combined Waste'!G61</f>
        <v>-1</v>
      </c>
      <c r="Y141" s="10">
        <f>(Q141-'Combined Waste'!C61)/'Combined Waste'!C61</f>
        <v>-8.3731831612850069E-2</v>
      </c>
      <c r="Z141" s="10">
        <f>(R141-'Combined Waste'!K61)/'Combined Waste'!K61</f>
        <v>0.25</v>
      </c>
      <c r="AA141" s="10">
        <f>(S141-'Combined Consumption'!B61)/'Combined Consumption'!B61</f>
        <v>-4.6467445225758561E-2</v>
      </c>
      <c r="AB141" s="10">
        <f>(T141-'Combined Consumption'!G61)/'Combined Consumption'!G61</f>
        <v>-1</v>
      </c>
      <c r="AC141" s="10">
        <f>(U141-'Combined Consumption'!H61)/'Combined Consumption'!H61</f>
        <v>-8.3731831612850083E-2</v>
      </c>
      <c r="AD141" s="10">
        <f>(V141-'Combined Consumption'!M61)/'Combined Consumption'!M61</f>
        <v>0.25000000000000011</v>
      </c>
      <c r="AE141" s="10">
        <f t="shared" si="13"/>
        <v>-4.646744522575863E-2</v>
      </c>
      <c r="AF141" s="10">
        <f t="shared" si="14"/>
        <v>-1</v>
      </c>
      <c r="AG141" s="10">
        <f t="shared" si="15"/>
        <v>-8.3731831612850027E-2</v>
      </c>
      <c r="AH141" s="10">
        <f t="shared" si="16"/>
        <v>0.25</v>
      </c>
      <c r="AI141" s="10">
        <f>M141/'Electricity Generation'!$N61</f>
        <v>0.47236686051765436</v>
      </c>
      <c r="AJ141" s="10">
        <f>D141/'Electricity Generation'!$N61</f>
        <v>0</v>
      </c>
      <c r="AK141" s="10">
        <f>F141/'Electricity Generation'!$N61</f>
        <v>0.1849831221638864</v>
      </c>
      <c r="AL141" s="10">
        <f>H141/'Electricity Generation'!$N61</f>
        <v>0.25356619662194652</v>
      </c>
      <c r="AM141" s="10">
        <f t="shared" si="17"/>
        <v>8.9083820696512772E-2</v>
      </c>
    </row>
    <row r="142" spans="1:39" x14ac:dyDescent="0.25">
      <c r="A142" s="6">
        <v>2009</v>
      </c>
      <c r="B142" s="6">
        <f>IF('Electricity Generation'!B62-I142/3&lt;=0, 0,'Electricity Generation'!B62-I142/3)</f>
        <v>1674551809583.3333</v>
      </c>
      <c r="C142" s="10">
        <f>1-B142/'Electricity Generation'!B62</f>
        <v>3.8234641929835389E-2</v>
      </c>
      <c r="D142" s="6">
        <f>IF('Electricity Generation'!C62-I142/3&lt;=0, 0, 'Electricity Generation'!C62-I142/3)</f>
        <v>0</v>
      </c>
      <c r="E142" s="10">
        <f>1-D142/'Electricity Generation'!C62</f>
        <v>1</v>
      </c>
      <c r="F142" s="6">
        <f>IF('Electricity Generation'!D62-I142/3&lt;=0, 0, 'Electricity Generation'!D62-I142/3)</f>
        <v>774434435583.33337</v>
      </c>
      <c r="G142" s="10">
        <f>1-F142/'Electricity Generation'!D62</f>
        <v>7.9156680264288237E-2</v>
      </c>
      <c r="H142" s="6">
        <f>'Electricity Generation'!F62*(1+$E$80)</f>
        <v>998568231250</v>
      </c>
      <c r="I142" s="6">
        <f>'Electricity Generation'!F62*$E$80</f>
        <v>199713646250</v>
      </c>
      <c r="J142" s="10">
        <f>(B142+D142+F142+H142-L142)/'Electricity Generation'!N62</f>
        <v>0.89683469913282232</v>
      </c>
      <c r="K142" s="12" t="b">
        <f>(J142-'Analysis-Data'!R62)&lt;0.0001</f>
        <v>1</v>
      </c>
      <c r="L142" s="6">
        <f>SUM(IF(B142=0, ABS('Electricity Generation'!B62-I142/3), 0), IF(D142=0, ABS('Electricity Generation'!C62-I142/3), 0), IF(F142=0, ABS('Electricity Generation'!D62-I142/3), 0))</f>
        <v>30760190416.666664</v>
      </c>
      <c r="M142" s="6">
        <f t="shared" si="12"/>
        <v>1643791619166.6665</v>
      </c>
      <c r="N142" s="10">
        <f>1-M142/'Electricity Generation'!B62</f>
        <v>5.5901509793274684E-2</v>
      </c>
      <c r="O142" s="6">
        <f>M142/'Analysis-Data'!J62</f>
        <v>1642877708.2256842</v>
      </c>
      <c r="P142" s="6">
        <f>D142/'Analysis-Data'!K62</f>
        <v>0</v>
      </c>
      <c r="Q142" s="6">
        <f>F142/'Analysis-Data'!L62</f>
        <v>343092408.28373015</v>
      </c>
      <c r="R142" s="6">
        <f>H142/'Analysis-Data'!M62</f>
        <v>2986.875</v>
      </c>
      <c r="S142" s="6">
        <f>M142/'Analysis-Data'!B62</f>
        <v>799625067.12516499</v>
      </c>
      <c r="T142" s="6">
        <f>D142/'Analysis-Data'!C62</f>
        <v>0</v>
      </c>
      <c r="U142" s="6">
        <f>F142/'Analysis-Data'!D62</f>
        <v>151884626.46511754</v>
      </c>
      <c r="V142" s="6">
        <f>H142/'Analysis-Data'!E62</f>
        <v>23751.952250000002</v>
      </c>
      <c r="W142" s="10">
        <f>(O142-'Combined Waste'!B62)/'Combined Waste'!B62</f>
        <v>-5.5901509793274642E-2</v>
      </c>
      <c r="X142" s="10">
        <f>(P142-'Combined Waste'!G62)/'Combined Waste'!G62</f>
        <v>-1</v>
      </c>
      <c r="Y142" s="10">
        <f>(Q142-'Combined Waste'!C62)/'Combined Waste'!C62</f>
        <v>-7.9156680264288279E-2</v>
      </c>
      <c r="Z142" s="10">
        <f>(R142-'Combined Waste'!K62)/'Combined Waste'!K62</f>
        <v>0.25</v>
      </c>
      <c r="AA142" s="10">
        <f>(S142-'Combined Consumption'!B62)/'Combined Consumption'!B62</f>
        <v>-5.5901509793274753E-2</v>
      </c>
      <c r="AB142" s="10">
        <f>(T142-'Combined Consumption'!G62)/'Combined Consumption'!G62</f>
        <v>-1</v>
      </c>
      <c r="AC142" s="10">
        <f>(U142-'Combined Consumption'!H62)/'Combined Consumption'!H62</f>
        <v>-7.9156680264288307E-2</v>
      </c>
      <c r="AD142" s="10">
        <f>(V142-'Combined Consumption'!M62)/'Combined Consumption'!M62</f>
        <v>0.25000000000000017</v>
      </c>
      <c r="AE142" s="10">
        <f t="shared" si="13"/>
        <v>-5.5901509793274684E-2</v>
      </c>
      <c r="AF142" s="10">
        <f t="shared" si="14"/>
        <v>-1</v>
      </c>
      <c r="AG142" s="10">
        <f t="shared" si="15"/>
        <v>-7.9156680264288237E-2</v>
      </c>
      <c r="AH142" s="10">
        <f t="shared" si="16"/>
        <v>0.25</v>
      </c>
      <c r="AI142" s="10">
        <f>M142/'Electricity Generation'!$N62</f>
        <v>0.43145979500516884</v>
      </c>
      <c r="AJ142" s="10">
        <f>D142/'Electricity Generation'!$N62</f>
        <v>0</v>
      </c>
      <c r="AK142" s="10">
        <f>F142/'Electricity Generation'!$N62</f>
        <v>0.20327231196805973</v>
      </c>
      <c r="AL142" s="10">
        <f>H142/'Electricity Generation'!$N62</f>
        <v>0.26210259215959375</v>
      </c>
      <c r="AM142" s="10">
        <f t="shared" si="17"/>
        <v>0.10316530086717768</v>
      </c>
    </row>
    <row r="143" spans="1:39" x14ac:dyDescent="0.25">
      <c r="A143" s="6">
        <v>2010</v>
      </c>
      <c r="B143" s="6">
        <f>IF('Electricity Generation'!B63-I143/3&lt;=0, 0,'Electricity Generation'!B63-I143/3)</f>
        <v>1760490186583.3333</v>
      </c>
      <c r="C143" s="10">
        <f>1-B143/'Electricity Generation'!B63</f>
        <v>3.6792677701801391E-2</v>
      </c>
      <c r="D143" s="6">
        <f>IF('Electricity Generation'!C63-I143/3&lt;=0, 0, 'Electricity Generation'!C63-I143/3)</f>
        <v>0</v>
      </c>
      <c r="E143" s="10">
        <f>1-D143/'Electricity Generation'!C63</f>
        <v>1</v>
      </c>
      <c r="F143" s="6">
        <f>IF('Electricity Generation'!D63-I143/3&lt;=0, 0, 'Electricity Generation'!D63-I143/3)</f>
        <v>834142057583.33337</v>
      </c>
      <c r="G143" s="10">
        <f>1-F143/'Electricity Generation'!D63</f>
        <v>7.4604113630580504E-2</v>
      </c>
      <c r="H143" s="6">
        <f>'Electricity Generation'!F63*(1+$E$80)</f>
        <v>1008710376250</v>
      </c>
      <c r="I143" s="6">
        <f>'Electricity Generation'!F63*$E$80</f>
        <v>201742075250</v>
      </c>
      <c r="J143" s="10">
        <f>(B143+D143+F143+H143-L143)/'Electricity Generation'!N63</f>
        <v>0.89889903771734081</v>
      </c>
      <c r="K143" s="12" t="b">
        <f>(J143-'Analysis-Data'!R63)&lt;0.0001</f>
        <v>1</v>
      </c>
      <c r="L143" s="6">
        <f>SUM(IF(B143=0, ABS('Electricity Generation'!B63-I143/3), 0), IF(D143=0, ABS('Electricity Generation'!C63-I143/3), 0), IF(F143=0, ABS('Electricity Generation'!D63-I143/3), 0))</f>
        <v>32568633416.666664</v>
      </c>
      <c r="M143" s="6">
        <f t="shared" si="12"/>
        <v>1727921553166.6665</v>
      </c>
      <c r="N143" s="10">
        <f>1-M143/'Electricity Generation'!B63</f>
        <v>5.4611775145940622E-2</v>
      </c>
      <c r="O143" s="6">
        <f>M143/'Analysis-Data'!J63</f>
        <v>1727757485.7671843</v>
      </c>
      <c r="P143" s="6">
        <f>D143/'Analysis-Data'!K63</f>
        <v>0</v>
      </c>
      <c r="Q143" s="6">
        <f>F143/'Analysis-Data'!L63</f>
        <v>369851123.11349314</v>
      </c>
      <c r="R143" s="6">
        <f>H143/'Analysis-Data'!M63</f>
        <v>2574.2500000000005</v>
      </c>
      <c r="S143" s="6">
        <f>M143/'Analysis-Data'!B63</f>
        <v>836245707.43364131</v>
      </c>
      <c r="T143" s="6">
        <f>D143/'Analysis-Data'!C63</f>
        <v>0</v>
      </c>
      <c r="U143" s="6">
        <f>F143/'Analysis-Data'!D63</f>
        <v>164065672.45089585</v>
      </c>
      <c r="V143" s="6">
        <f>H143/'Analysis-Data'!E63</f>
        <v>21299.827625000002</v>
      </c>
      <c r="W143" s="10">
        <f>(O143-'Combined Waste'!B63)/'Combined Waste'!B63</f>
        <v>-5.4611775145940573E-2</v>
      </c>
      <c r="X143" s="10">
        <f>(P143-'Combined Waste'!G63)/'Combined Waste'!G63</f>
        <v>-1</v>
      </c>
      <c r="Y143" s="10">
        <f>(Q143-'Combined Waste'!C63)/'Combined Waste'!C63</f>
        <v>-7.4604113630580518E-2</v>
      </c>
      <c r="Z143" s="10">
        <f>(R143-'Combined Waste'!K63)/'Combined Waste'!K63</f>
        <v>0.25000000000000017</v>
      </c>
      <c r="AA143" s="10">
        <f>(S143-'Combined Consumption'!B63)/'Combined Consumption'!B63</f>
        <v>-5.4611775145940532E-2</v>
      </c>
      <c r="AB143" s="10">
        <f>(T143-'Combined Consumption'!G63)/'Combined Consumption'!G63</f>
        <v>-1</v>
      </c>
      <c r="AC143" s="10">
        <f>(U143-'Combined Consumption'!H63)/'Combined Consumption'!H63</f>
        <v>-7.4604113630580532E-2</v>
      </c>
      <c r="AD143" s="10">
        <f>(V143-'Combined Consumption'!M63)/'Combined Consumption'!M63</f>
        <v>0.24999999999999994</v>
      </c>
      <c r="AE143" s="10">
        <f t="shared" si="13"/>
        <v>-5.4611775145940622E-2</v>
      </c>
      <c r="AF143" s="10">
        <f t="shared" si="14"/>
        <v>-1</v>
      </c>
      <c r="AG143" s="10">
        <f t="shared" si="15"/>
        <v>-7.4604113630580504E-2</v>
      </c>
      <c r="AH143" s="10">
        <f t="shared" si="16"/>
        <v>0.25</v>
      </c>
      <c r="AI143" s="10">
        <f>M143/'Electricity Generation'!$N63</f>
        <v>0.43498329131089009</v>
      </c>
      <c r="AJ143" s="10">
        <f>D143/'Electricity Generation'!$N63</f>
        <v>0</v>
      </c>
      <c r="AK143" s="10">
        <f>F143/'Electricity Generation'!$N63</f>
        <v>0.20998514484843564</v>
      </c>
      <c r="AL143" s="10">
        <f>H143/'Electricity Generation'!$N63</f>
        <v>0.25393060155801506</v>
      </c>
      <c r="AM143" s="10">
        <f t="shared" si="17"/>
        <v>0.10110096228265919</v>
      </c>
    </row>
    <row r="144" spans="1:39" x14ac:dyDescent="0.25">
      <c r="A144" s="6">
        <v>2011</v>
      </c>
      <c r="B144" s="6">
        <f>IF('Electricity Generation'!B64-I144/3&lt;=0, 0,'Electricity Generation'!B64-I144/3)</f>
        <v>1652040368083.3333</v>
      </c>
      <c r="C144" s="10">
        <f>1-B144/'Electricity Generation'!B64</f>
        <v>3.8332102671048585E-2</v>
      </c>
      <c r="D144" s="6">
        <f>IF('Electricity Generation'!C64-I144/3&lt;=0, 0, 'Electricity Generation'!C64-I144/3)</f>
        <v>0</v>
      </c>
      <c r="E144" s="10">
        <f>1-D144/'Electricity Generation'!C64</f>
        <v>1</v>
      </c>
      <c r="F144" s="6">
        <f>IF('Electricity Generation'!D64-I144/3&lt;=0, 0, 'Electricity Generation'!D64-I144/3)</f>
        <v>860440012083.33337</v>
      </c>
      <c r="G144" s="10">
        <f>1-F144/'Electricity Generation'!D64</f>
        <v>7.1090411411838583E-2</v>
      </c>
      <c r="H144" s="6">
        <f>'Electricity Generation'!F64*(1+$E$80)</f>
        <v>987755458750</v>
      </c>
      <c r="I144" s="6">
        <f>'Electricity Generation'!F64*$E$80</f>
        <v>197551091750</v>
      </c>
      <c r="J144" s="10">
        <f>(B144+D144+F144+H144-L144)/'Electricity Generation'!N64</f>
        <v>0.87700717537256356</v>
      </c>
      <c r="K144" s="12" t="b">
        <f>(J144-'Analysis-Data'!R64)&lt;0.0001</f>
        <v>1</v>
      </c>
      <c r="L144" s="6">
        <f>SUM(IF(B144=0, ABS('Electricity Generation'!B64-I144/3), 0), IF(D144=0, ABS('Electricity Generation'!C64-I144/3), 0), IF(F144=0, ABS('Electricity Generation'!D64-I144/3), 0))</f>
        <v>37648203916.666664</v>
      </c>
      <c r="M144" s="6">
        <f t="shared" si="12"/>
        <v>1614392164166.6665</v>
      </c>
      <c r="N144" s="10">
        <f>1-M144/'Electricity Generation'!B64</f>
        <v>6.0247468541167692E-2</v>
      </c>
      <c r="O144" s="6">
        <f>M144/'Analysis-Data'!J64</f>
        <v>1618874095.8428721</v>
      </c>
      <c r="P144" s="6">
        <f>D144/'Analysis-Data'!K64</f>
        <v>0</v>
      </c>
      <c r="Q144" s="6">
        <f>F144/'Analysis-Data'!L64</f>
        <v>380357822.51042873</v>
      </c>
      <c r="R144" s="6">
        <f>H144/'Analysis-Data'!M64</f>
        <v>2887.2500000000005</v>
      </c>
      <c r="S144" s="6">
        <f>M144/'Analysis-Data'!B64</f>
        <v>794969834.83781707</v>
      </c>
      <c r="T144" s="6">
        <f>D144/'Analysis-Data'!C64</f>
        <v>0</v>
      </c>
      <c r="U144" s="6">
        <f>F144/'Analysis-Data'!D64</f>
        <v>168850415.12047434</v>
      </c>
      <c r="V144" s="6">
        <f>H144/'Analysis-Data'!E64</f>
        <v>24473.165374999997</v>
      </c>
      <c r="W144" s="10">
        <f>(O144-'Combined Waste'!B64)/'Combined Waste'!B64</f>
        <v>-6.0247468541167644E-2</v>
      </c>
      <c r="X144" s="10">
        <f>(P144-'Combined Waste'!G64)/'Combined Waste'!G64</f>
        <v>-1</v>
      </c>
      <c r="Y144" s="10">
        <f>(Q144-'Combined Waste'!C64)/'Combined Waste'!C64</f>
        <v>-7.10904114118385E-2</v>
      </c>
      <c r="Z144" s="10">
        <f>(R144-'Combined Waste'!K64)/'Combined Waste'!K64</f>
        <v>0.25000000000000011</v>
      </c>
      <c r="AA144" s="10">
        <f>(S144-'Combined Consumption'!B64)/'Combined Consumption'!B64</f>
        <v>-6.0247468541167568E-2</v>
      </c>
      <c r="AB144" s="10">
        <f>(T144-'Combined Consumption'!G64)/'Combined Consumption'!G64</f>
        <v>-1</v>
      </c>
      <c r="AC144" s="10">
        <f>(U144-'Combined Consumption'!H64)/'Combined Consumption'!H64</f>
        <v>-7.1090411411838653E-2</v>
      </c>
      <c r="AD144" s="10">
        <f>(V144-'Combined Consumption'!M64)/'Combined Consumption'!M64</f>
        <v>0.24999999999999992</v>
      </c>
      <c r="AE144" s="10">
        <f t="shared" si="13"/>
        <v>-6.0247468541167692E-2</v>
      </c>
      <c r="AF144" s="10">
        <f t="shared" si="14"/>
        <v>-1</v>
      </c>
      <c r="AG144" s="10">
        <f t="shared" si="15"/>
        <v>-7.1090411411838583E-2</v>
      </c>
      <c r="AH144" s="10">
        <f t="shared" si="16"/>
        <v>0.25</v>
      </c>
      <c r="AI144" s="10">
        <f>M144/'Electricity Generation'!$N64</f>
        <v>0.40889463634886691</v>
      </c>
      <c r="AJ144" s="10">
        <f>D144/'Electricity Generation'!$N64</f>
        <v>0</v>
      </c>
      <c r="AK144" s="10">
        <f>F144/'Electricity Generation'!$N64</f>
        <v>0.21793298657543975</v>
      </c>
      <c r="AL144" s="10">
        <f>H144/'Electricity Generation'!$N64</f>
        <v>0.2501795524482569</v>
      </c>
      <c r="AM144" s="10">
        <f t="shared" si="17"/>
        <v>0.12299282462743655</v>
      </c>
    </row>
    <row r="145" spans="1:39" x14ac:dyDescent="0.25">
      <c r="A145" s="6">
        <v>2012</v>
      </c>
      <c r="B145" s="6">
        <f>IF('Electricity Generation'!B65-I145/3&lt;=0, 0,'Electricity Generation'!B65-I145/3)</f>
        <v>1436445917583.3333</v>
      </c>
      <c r="C145" s="10">
        <f>1-B145/'Electricity Generation'!B65</f>
        <v>4.2724763945493294E-2</v>
      </c>
      <c r="D145" s="6">
        <f>IF('Electricity Generation'!C65-I145/3&lt;=0, 0, 'Electricity Generation'!C65-I145/3)</f>
        <v>0</v>
      </c>
      <c r="E145" s="10">
        <f>1-D145/'Electricity Generation'!C65</f>
        <v>1</v>
      </c>
      <c r="F145" s="6">
        <f>IF('Electricity Generation'!D65-I145/3&lt;=0, 0, 'Electricity Generation'!D65-I145/3)</f>
        <v>1068680144583.3334</v>
      </c>
      <c r="G145" s="10">
        <f>1-F145/'Electricity Generation'!D65</f>
        <v>5.6595552732879528E-2</v>
      </c>
      <c r="H145" s="6">
        <f>'Electricity Generation'!F65*(1+$E$80)</f>
        <v>961664061250</v>
      </c>
      <c r="I145" s="6">
        <f>'Electricity Generation'!F65*$E$80</f>
        <v>192332812250</v>
      </c>
      <c r="J145" s="10">
        <f>(B145+D145+F145+H145-L145)/'Electricity Generation'!N65</f>
        <v>0.87980361404810314</v>
      </c>
      <c r="K145" s="12" t="b">
        <f>(J145-'Analysis-Data'!R65)&lt;0.0001</f>
        <v>1</v>
      </c>
      <c r="L145" s="6">
        <f>SUM(IF(B145=0, ABS('Electricity Generation'!B65-I145/3), 0), IF(D145=0, ABS('Electricity Generation'!C65-I145/3), 0), IF(F145=0, ABS('Electricity Generation'!D65-I145/3), 0))</f>
        <v>44039180416.666664</v>
      </c>
      <c r="M145" s="6">
        <f t="shared" si="12"/>
        <v>1392406737166.6665</v>
      </c>
      <c r="N145" s="10">
        <f>1-M145/'Electricity Generation'!B65</f>
        <v>7.2073322295631015E-2</v>
      </c>
      <c r="O145" s="6">
        <f>M145/'Analysis-Data'!J65</f>
        <v>1402814497.3331671</v>
      </c>
      <c r="P145" s="6">
        <f>D145/'Analysis-Data'!K65</f>
        <v>0</v>
      </c>
      <c r="Q145" s="6">
        <f>F145/'Analysis-Data'!L65</f>
        <v>464839899.68413925</v>
      </c>
      <c r="R145" s="6">
        <f>H145/'Analysis-Data'!M65</f>
        <v>3000.625</v>
      </c>
      <c r="S145" s="6">
        <f>M145/'Analysis-Data'!B65</f>
        <v>693266373.74882174</v>
      </c>
      <c r="T145" s="6">
        <f>D145/'Analysis-Data'!C65</f>
        <v>0</v>
      </c>
      <c r="U145" s="6">
        <f>F145/'Analysis-Data'!D65</f>
        <v>206283903.22392359</v>
      </c>
      <c r="V145" s="6">
        <f>H145/'Analysis-Data'!E65</f>
        <v>23800.033125000002</v>
      </c>
      <c r="W145" s="10">
        <f>(O145-'Combined Waste'!B65)/'Combined Waste'!B65</f>
        <v>-7.2073322295630973E-2</v>
      </c>
      <c r="X145" s="10">
        <f>(P145-'Combined Waste'!G65)/'Combined Waste'!G65</f>
        <v>-1</v>
      </c>
      <c r="Y145" s="10">
        <f>(Q145-'Combined Waste'!C65)/'Combined Waste'!C65</f>
        <v>-5.6595552732879424E-2</v>
      </c>
      <c r="Z145" s="10">
        <f>(R145-'Combined Waste'!K65)/'Combined Waste'!K65</f>
        <v>0.25</v>
      </c>
      <c r="AA145" s="10">
        <f>(S145-'Combined Consumption'!B65)/'Combined Consumption'!B65</f>
        <v>-7.2073322295630918E-2</v>
      </c>
      <c r="AB145" s="10">
        <f>(T145-'Combined Consumption'!G65)/'Combined Consumption'!G65</f>
        <v>-1</v>
      </c>
      <c r="AC145" s="10">
        <f>(U145-'Combined Consumption'!H65)/'Combined Consumption'!H65</f>
        <v>-5.6595552732879591E-2</v>
      </c>
      <c r="AD145" s="10">
        <f>(V145-'Combined Consumption'!M65)/'Combined Consumption'!M65</f>
        <v>0.25000000000000011</v>
      </c>
      <c r="AE145" s="10">
        <f t="shared" si="13"/>
        <v>-7.2073322295631015E-2</v>
      </c>
      <c r="AF145" s="10">
        <f t="shared" si="14"/>
        <v>-1</v>
      </c>
      <c r="AG145" s="10">
        <f t="shared" si="15"/>
        <v>-5.6595552732879528E-2</v>
      </c>
      <c r="AH145" s="10">
        <f t="shared" si="16"/>
        <v>0.25</v>
      </c>
      <c r="AI145" s="10">
        <f>M145/'Electricity Generation'!$N65</f>
        <v>0.35791224660665016</v>
      </c>
      <c r="AJ145" s="10">
        <f>D145/'Electricity Generation'!$N65</f>
        <v>0</v>
      </c>
      <c r="AK145" s="10">
        <f>F145/'Electricity Generation'!$N65</f>
        <v>0.27469969890411222</v>
      </c>
      <c r="AL145" s="10">
        <f>H145/'Electricity Generation'!$N65</f>
        <v>0.24719166853734073</v>
      </c>
      <c r="AM145" s="10">
        <f t="shared" si="17"/>
        <v>0.12019638595189686</v>
      </c>
    </row>
    <row r="146" spans="1:39" x14ac:dyDescent="0.25">
      <c r="A146" s="6">
        <v>2013</v>
      </c>
      <c r="B146" s="6">
        <f>IF('Electricity Generation'!B66-I146/3&lt;=0, 0,'Electricity Generation'!B66-I146/3)</f>
        <v>1501971123250</v>
      </c>
      <c r="C146" s="10">
        <f>1-B146/'Electricity Generation'!B66</f>
        <v>4.1940696084774465E-2</v>
      </c>
      <c r="D146" s="6">
        <f>IF('Electricity Generation'!C66-I146/3&lt;=0, 0, 'Electricity Generation'!C66-I146/3)</f>
        <v>0</v>
      </c>
      <c r="E146" s="10">
        <f>1-D146/'Electricity Generation'!C66</f>
        <v>1</v>
      </c>
      <c r="F146" s="6">
        <f>IF('Electricity Generation'!D66-I146/3&lt;=0, 0, 'Electricity Generation'!D66-I146/3)</f>
        <v>963197401250</v>
      </c>
      <c r="G146" s="10">
        <f>1-F146/'Electricity Generation'!D66</f>
        <v>6.3901502593169957E-2</v>
      </c>
      <c r="H146" s="6">
        <f>'Electricity Generation'!F66*(1+$E$80)</f>
        <v>986270591250</v>
      </c>
      <c r="I146" s="6">
        <f>'Electricity Generation'!F66*$E$80</f>
        <v>197254118250</v>
      </c>
      <c r="J146" s="10">
        <f>(B146+D146+F146+H146-L146)/'Electricity Generation'!N66</f>
        <v>0.87357738003090679</v>
      </c>
      <c r="K146" s="12" t="b">
        <f>(J146-'Analysis-Data'!R66)&lt;0.0001</f>
        <v>1</v>
      </c>
      <c r="L146" s="6">
        <f>SUM(IF(B146=0, ABS('Electricity Generation'!B66-I146/3), 0), IF(D146=0, ABS('Electricity Generation'!C66-I146/3), 0), IF(F146=0, ABS('Electricity Generation'!D66-I146/3), 0))</f>
        <v>41241709750</v>
      </c>
      <c r="M146" s="6">
        <f t="shared" si="12"/>
        <v>1460729413500</v>
      </c>
      <c r="N146" s="10">
        <f>1-M146/'Electricity Generation'!B66</f>
        <v>6.8247462655533608E-2</v>
      </c>
      <c r="O146" s="6">
        <f>M146/'Analysis-Data'!J66</f>
        <v>1464065557.1869721</v>
      </c>
      <c r="P146" s="6">
        <f>D146/'Analysis-Data'!K66</f>
        <v>0</v>
      </c>
      <c r="Q146" s="6">
        <f>F146/'Analysis-Data'!L66</f>
        <v>415729767.58484989</v>
      </c>
      <c r="R146" s="6">
        <f>H146/'Analysis-Data'!M66</f>
        <v>2425.75</v>
      </c>
      <c r="S146" s="6">
        <f>M146/'Analysis-Data'!B66</f>
        <v>725210760.1246233</v>
      </c>
      <c r="T146" s="6">
        <f>D146/'Analysis-Data'!C66</f>
        <v>0</v>
      </c>
      <c r="U146" s="6">
        <f>F146/'Analysis-Data'!D66</f>
        <v>184016505.22142348</v>
      </c>
      <c r="V146" s="6">
        <f>H146/'Analysis-Data'!E66</f>
        <v>20482.452750000004</v>
      </c>
      <c r="W146" s="10">
        <f>(O146-'Combined Waste'!B66)/'Combined Waste'!B66</f>
        <v>-6.8247462655533567E-2</v>
      </c>
      <c r="X146" s="10">
        <f>(P146-'Combined Waste'!G66)/'Combined Waste'!G66</f>
        <v>-1</v>
      </c>
      <c r="Y146" s="10">
        <f>(Q146-'Combined Waste'!C66)/'Combined Waste'!C66</f>
        <v>-6.3901502593169929E-2</v>
      </c>
      <c r="Z146" s="10">
        <f>(R146-'Combined Waste'!K66)/'Combined Waste'!K66</f>
        <v>0.25000000000000006</v>
      </c>
      <c r="AA146" s="10">
        <f>(S146-'Combined Consumption'!B66)/'Combined Consumption'!B66</f>
        <v>-6.8247462655533581E-2</v>
      </c>
      <c r="AB146" s="10">
        <f>(T146-'Combined Consumption'!G66)/'Combined Consumption'!G66</f>
        <v>-1</v>
      </c>
      <c r="AC146" s="10">
        <f>(U146-'Combined Consumption'!H66)/'Combined Consumption'!H66</f>
        <v>-6.3901502593169887E-2</v>
      </c>
      <c r="AD146" s="10">
        <f>(V146-'Combined Consumption'!M66)/'Combined Consumption'!M66</f>
        <v>0.25000000000000011</v>
      </c>
      <c r="AE146" s="10">
        <f t="shared" si="13"/>
        <v>-6.8247462655533608E-2</v>
      </c>
      <c r="AF146" s="10">
        <f t="shared" si="14"/>
        <v>-1</v>
      </c>
      <c r="AG146" s="10">
        <f t="shared" si="15"/>
        <v>-6.3901502593169957E-2</v>
      </c>
      <c r="AH146" s="10">
        <f t="shared" si="16"/>
        <v>0.25</v>
      </c>
      <c r="AI146" s="10">
        <f>M146/'Electricity Generation'!$N66</f>
        <v>0.37418953276261252</v>
      </c>
      <c r="AJ146" s="10">
        <f>D146/'Electricity Generation'!$N66</f>
        <v>0</v>
      </c>
      <c r="AK146" s="10">
        <f>F146/'Electricity Generation'!$N66</f>
        <v>0.24673863769766563</v>
      </c>
      <c r="AL146" s="10">
        <f>H146/'Electricity Generation'!$N66</f>
        <v>0.2526492095706287</v>
      </c>
      <c r="AM146" s="10">
        <f t="shared" si="17"/>
        <v>0.12642261996909321</v>
      </c>
    </row>
    <row r="147" spans="1:39" x14ac:dyDescent="0.25">
      <c r="A147" s="6">
        <v>2014</v>
      </c>
      <c r="B147" s="6">
        <f>IF('Electricity Generation'!B67-I147/3&lt;=0, 0,'Electricity Generation'!B67-I147/3)</f>
        <v>1502343860500</v>
      </c>
      <c r="C147" s="10">
        <f>1-B147/'Electricity Generation'!B67</f>
        <v>4.2345476976271779E-2</v>
      </c>
      <c r="D147" s="6">
        <f>IF('Electricity Generation'!C67-I147/3&lt;=0, 0, 'Electricity Generation'!C67-I147/3)</f>
        <v>0</v>
      </c>
      <c r="E147" s="10">
        <f>1-D147/'Electricity Generation'!C67</f>
        <v>1</v>
      </c>
      <c r="F147" s="6">
        <f>IF('Electricity Generation'!D67-I147/3&lt;=0, 0, 'Electricity Generation'!D67-I147/3)</f>
        <v>966767984500</v>
      </c>
      <c r="G147" s="10">
        <f>1-F147/'Electricity Generation'!D67</f>
        <v>6.4295969838352951E-2</v>
      </c>
      <c r="H147" s="6">
        <f>'Electricity Generation'!F67*(1+$E$80)</f>
        <v>996457477500</v>
      </c>
      <c r="I147" s="6">
        <f>'Electricity Generation'!F67*$E$80</f>
        <v>199291495500</v>
      </c>
      <c r="J147" s="10">
        <f>(B147+D147+F147+H147-L147)/'Electricity Generation'!N67</f>
        <v>0.87051442901252984</v>
      </c>
      <c r="K147" s="12" t="b">
        <f>(J147-'Analysis-Data'!R67)&lt;0.0001</f>
        <v>1</v>
      </c>
      <c r="L147" s="6">
        <f>SUM(IF(B147=0, ABS('Electricity Generation'!B67-I147/3), 0), IF(D147=0, ABS('Electricity Generation'!C67-I147/3), 0), IF(F147=0, ABS('Electricity Generation'!D67-I147/3), 0))</f>
        <v>38387609500</v>
      </c>
      <c r="M147" s="6">
        <f t="shared" ref="M147:M156" si="18">IF(L147&gt;0, B147-L147, B147)</f>
        <v>1463956251000</v>
      </c>
      <c r="N147" s="10">
        <f>1-M147/'Electricity Generation'!B67</f>
        <v>6.6815286340360158E-2</v>
      </c>
      <c r="O147" s="6">
        <f>M147/'Analysis-Data'!J67</f>
        <v>1463689025.1585813</v>
      </c>
      <c r="P147" s="6">
        <f>D147/'Analysis-Data'!K67</f>
        <v>0</v>
      </c>
      <c r="Q147" s="6">
        <f>F147/'Analysis-Data'!L67</f>
        <v>414544956.48251456</v>
      </c>
      <c r="R147" s="6">
        <f>H147/'Analysis-Data'!M67</f>
        <v>2916.25</v>
      </c>
      <c r="S147" s="6">
        <f>M147/'Analysis-Data'!B67</f>
        <v>720941347.53652251</v>
      </c>
      <c r="T147" s="6">
        <f>D147/'Analysis-Data'!C67</f>
        <v>0</v>
      </c>
      <c r="U147" s="6">
        <f>F147/'Analysis-Data'!D67</f>
        <v>182933476.4885816</v>
      </c>
      <c r="V147" s="6">
        <f>H147/'Analysis-Data'!E67</f>
        <v>24280.841875000002</v>
      </c>
      <c r="W147" s="10">
        <f>(O147-'Combined Waste'!B67)/'Combined Waste'!B67</f>
        <v>-6.6815286340360103E-2</v>
      </c>
      <c r="X147" s="10">
        <f>(P147-'Combined Waste'!G67)/'Combined Waste'!G67</f>
        <v>-1</v>
      </c>
      <c r="Y147" s="10">
        <f>(Q147-'Combined Waste'!C67)/'Combined Waste'!C67</f>
        <v>-6.4295969838352798E-2</v>
      </c>
      <c r="Z147" s="10">
        <f>(R147-'Combined Waste'!K67)/'Combined Waste'!K67</f>
        <v>0.25</v>
      </c>
      <c r="AA147" s="10">
        <f>(S147-'Combined Consumption'!B67)/'Combined Consumption'!B67</f>
        <v>-6.6815286340360269E-2</v>
      </c>
      <c r="AB147" s="10">
        <f>(T147-'Combined Consumption'!G67)/'Combined Consumption'!G67</f>
        <v>-1</v>
      </c>
      <c r="AC147" s="10">
        <f>(U147-'Combined Consumption'!H67)/'Combined Consumption'!H67</f>
        <v>-6.4295969838353034E-2</v>
      </c>
      <c r="AD147" s="10">
        <f>(V147-'Combined Consumption'!M67)/'Combined Consumption'!M67</f>
        <v>0.25000000000000006</v>
      </c>
      <c r="AE147" s="10">
        <f t="shared" ref="AE147:AE156" si="19">-1*N147</f>
        <v>-6.6815286340360158E-2</v>
      </c>
      <c r="AF147" s="10">
        <f t="shared" ref="AF147:AF156" si="20">-1*E147</f>
        <v>-1</v>
      </c>
      <c r="AG147" s="10">
        <f t="shared" ref="AG147:AG156" si="21">-1*G147</f>
        <v>-6.4295969838352951E-2</v>
      </c>
      <c r="AH147" s="10">
        <f t="shared" ref="AH147:AH156" si="22">IF(I147=0,0,$E$80)</f>
        <v>0.25</v>
      </c>
      <c r="AI147" s="10">
        <f>M147/'Electricity Generation'!$N67</f>
        <v>0.37184927636155046</v>
      </c>
      <c r="AJ147" s="10">
        <f>D147/'Electricity Generation'!$N67</f>
        <v>0</v>
      </c>
      <c r="AK147" s="10">
        <f>F147/'Electricity Generation'!$N67</f>
        <v>0.24556196621331933</v>
      </c>
      <c r="AL147" s="10">
        <f>H147/'Electricity Generation'!$N67</f>
        <v>0.25310318643766011</v>
      </c>
      <c r="AM147" s="10">
        <f t="shared" ref="AM147:AM156" si="23">1-SUM(AI147:AL147)</f>
        <v>0.12948557098747004</v>
      </c>
    </row>
    <row r="148" spans="1:39" x14ac:dyDescent="0.25">
      <c r="A148" s="6">
        <v>2015</v>
      </c>
      <c r="B148" s="6">
        <f>IF('Electricity Generation'!B68-I148/3&lt;=0, 0,'Electricity Generation'!B68-I148/3)</f>
        <v>1274561809250</v>
      </c>
      <c r="C148" s="10">
        <f>1-B148/'Electricity Generation'!B68</f>
        <v>4.9539016935833291E-2</v>
      </c>
      <c r="D148" s="6">
        <f>IF('Electricity Generation'!C68-I148/3&lt;=0, 0, 'Electricity Generation'!C68-I148/3)</f>
        <v>0</v>
      </c>
      <c r="E148" s="10">
        <f>1-D148/'Electricity Generation'!C68</f>
        <v>1</v>
      </c>
      <c r="F148" s="6">
        <f>IF('Electricity Generation'!D68-I148/3&lt;=0, 0, 'Electricity Generation'!D68-I148/3)</f>
        <v>1172410610250</v>
      </c>
      <c r="G148" s="10">
        <f>1-F148/'Electricity Generation'!D68</f>
        <v>5.3623855493771133E-2</v>
      </c>
      <c r="H148" s="6">
        <f>'Electricity Generation'!F68*(1+$E$80)</f>
        <v>996472346250</v>
      </c>
      <c r="I148" s="6">
        <f>'Electricity Generation'!F68*$E$80</f>
        <v>199294469250</v>
      </c>
      <c r="J148" s="10">
        <f>(B148+D148+F148+H148-L148)/'Electricity Generation'!N68</f>
        <v>0.86815445935528157</v>
      </c>
      <c r="K148" s="12" t="b">
        <f>(J148-'Analysis-Data'!R68)&lt;0.0001</f>
        <v>1</v>
      </c>
      <c r="L148" s="6">
        <f>SUM(IF(B148=0, ABS('Electricity Generation'!B68-I148/3), 0), IF(D148=0, ABS('Electricity Generation'!C68-I148/3), 0), IF(F148=0, ABS('Electricity Generation'!D68-I148/3), 0))</f>
        <v>39926337750</v>
      </c>
      <c r="M148" s="6">
        <f t="shared" si="18"/>
        <v>1234635471500</v>
      </c>
      <c r="N148" s="10">
        <f>1-M148/'Electricity Generation'!B68</f>
        <v>7.9312721084671134E-2</v>
      </c>
      <c r="O148" s="6">
        <f>M148/'Analysis-Data'!J68</f>
        <v>1244285840.272094</v>
      </c>
      <c r="P148" s="6">
        <f>D148/'Analysis-Data'!K68</f>
        <v>0</v>
      </c>
      <c r="Q148" s="6">
        <f>F148/'Analysis-Data'!L68</f>
        <v>497045268.47997195</v>
      </c>
      <c r="R148" s="6">
        <f>H148/'Analysis-Data'!M68</f>
        <v>2794</v>
      </c>
      <c r="S148" s="6">
        <f>M148/'Analysis-Data'!B68</f>
        <v>616773171.692173</v>
      </c>
      <c r="T148" s="6">
        <f>D148/'Analysis-Data'!C68</f>
        <v>0</v>
      </c>
      <c r="U148" s="6">
        <f>F148/'Analysis-Data'!D68</f>
        <v>218348736.87148431</v>
      </c>
      <c r="V148" s="6">
        <f>H148/'Analysis-Data'!E68</f>
        <v>22790.334750000002</v>
      </c>
      <c r="W148" s="10">
        <f>(O148-'Combined Waste'!B68)/'Combined Waste'!B68</f>
        <v>-7.9312721084671189E-2</v>
      </c>
      <c r="X148" s="10">
        <f>(P148-'Combined Waste'!G68)/'Combined Waste'!G68</f>
        <v>-1</v>
      </c>
      <c r="Y148" s="10">
        <f>(Q148-'Combined Waste'!C68)/'Combined Waste'!C68</f>
        <v>-5.362385549377105E-2</v>
      </c>
      <c r="Z148" s="10">
        <f>(R148-'Combined Waste'!K68)/'Combined Waste'!K68</f>
        <v>0.25000000000000011</v>
      </c>
      <c r="AA148" s="10">
        <f>(S148-'Combined Consumption'!B68)/'Combined Consumption'!B68</f>
        <v>-7.9312721084671106E-2</v>
      </c>
      <c r="AB148" s="10">
        <f>(T148-'Combined Consumption'!G68)/'Combined Consumption'!G68</f>
        <v>-1</v>
      </c>
      <c r="AC148" s="10">
        <f>(U148-'Combined Consumption'!H68)/'Combined Consumption'!H68</f>
        <v>-5.3623855493771168E-2</v>
      </c>
      <c r="AD148" s="10">
        <f>(V148-'Combined Consumption'!M68)/'Combined Consumption'!M68</f>
        <v>0.25</v>
      </c>
      <c r="AE148" s="10">
        <f t="shared" si="19"/>
        <v>-7.9312721084671134E-2</v>
      </c>
      <c r="AF148" s="10">
        <f t="shared" si="20"/>
        <v>-1</v>
      </c>
      <c r="AG148" s="10">
        <f t="shared" si="21"/>
        <v>-5.3623855493771133E-2</v>
      </c>
      <c r="AH148" s="10">
        <f t="shared" si="22"/>
        <v>0.25</v>
      </c>
      <c r="AI148" s="10">
        <f>M148/'Electricity Generation'!$N68</f>
        <v>0.31492536706809793</v>
      </c>
      <c r="AJ148" s="10">
        <f>D148/'Electricity Generation'!$N68</f>
        <v>0</v>
      </c>
      <c r="AK148" s="10">
        <f>F148/'Electricity Generation'!$N68</f>
        <v>0.29905332408677188</v>
      </c>
      <c r="AL148" s="10">
        <f>H148/'Electricity Generation'!$N68</f>
        <v>0.25417576820041171</v>
      </c>
      <c r="AM148" s="10">
        <f t="shared" si="23"/>
        <v>0.13184554064471854</v>
      </c>
    </row>
    <row r="149" spans="1:39" x14ac:dyDescent="0.25">
      <c r="A149" s="6">
        <v>2016</v>
      </c>
      <c r="B149" s="6">
        <f>IF('Electricity Generation'!B69-I149/3&lt;=0, 0,'Electricity Generation'!B69-I149/3)</f>
        <v>1162521537666.6667</v>
      </c>
      <c r="C149" s="10">
        <f>1-B149/'Electricity Generation'!B69</f>
        <v>5.4601284021490781E-2</v>
      </c>
      <c r="D149" s="6">
        <f>IF('Electricity Generation'!C69-I149/3&lt;=0, 0, 'Electricity Generation'!C69-I149/3)</f>
        <v>0</v>
      </c>
      <c r="E149" s="10">
        <f>1-D149/'Electricity Generation'!C69</f>
        <v>1</v>
      </c>
      <c r="F149" s="6">
        <f>IF('Electricity Generation'!D69-I149/3&lt;=0, 0, 'Electricity Generation'!D69-I149/3)</f>
        <v>1213202657666.6667</v>
      </c>
      <c r="G149" s="10">
        <f>1-F149/'Electricity Generation'!D69</f>
        <v>5.243994721147105E-2</v>
      </c>
      <c r="H149" s="6">
        <f>'Electricity Generation'!F69*(1+$E$80)</f>
        <v>1007117435000</v>
      </c>
      <c r="I149" s="6">
        <f>'Electricity Generation'!F69*$E$80</f>
        <v>201423487000</v>
      </c>
      <c r="J149" s="10">
        <f>(B149+D149+F149+H149-L149)/'Electricity Generation'!N69</f>
        <v>0.85185770499466518</v>
      </c>
      <c r="K149" s="12" t="b">
        <f>(J149-'Analysis-Data'!R69)&lt;0.0001</f>
        <v>1</v>
      </c>
      <c r="L149" s="6">
        <f>SUM(IF(B149=0, ABS('Electricity Generation'!B69-I149/3), 0), IF(D149=0, ABS('Electricity Generation'!C69-I149/3), 0), IF(F149=0, ABS('Electricity Generation'!D69-I149/3), 0))</f>
        <v>44430692333.333336</v>
      </c>
      <c r="M149" s="6">
        <f t="shared" si="18"/>
        <v>1118090845333.3335</v>
      </c>
      <c r="N149" s="10">
        <f>1-M149/'Electricity Generation'!B69</f>
        <v>9.0733706622691312E-2</v>
      </c>
      <c r="O149" s="6">
        <f>M149/'Analysis-Data'!J69</f>
        <v>1129167800.099144</v>
      </c>
      <c r="P149" s="6">
        <f>D149/'Analysis-Data'!K69</f>
        <v>0</v>
      </c>
      <c r="Q149" s="6">
        <f>F149/'Analysis-Data'!L69</f>
        <v>516460026.29196537</v>
      </c>
      <c r="R149" s="6">
        <f>H149/'Analysis-Data'!M69</f>
        <v>2403.875</v>
      </c>
      <c r="S149" s="6">
        <f>M149/'Analysis-Data'!B69</f>
        <v>559720914.60978281</v>
      </c>
      <c r="T149" s="6">
        <f>D149/'Analysis-Data'!C69</f>
        <v>0</v>
      </c>
      <c r="U149" s="6">
        <f>F149/'Analysis-Data'!D69</f>
        <v>227079431.23938519</v>
      </c>
      <c r="V149" s="6">
        <f>H149/'Analysis-Data'!E69</f>
        <v>20049.724875</v>
      </c>
      <c r="W149" s="10">
        <f>(O149-'Combined Waste'!B69)/'Combined Waste'!B69</f>
        <v>-9.0733706622691257E-2</v>
      </c>
      <c r="X149" s="10">
        <f>(P149-'Combined Waste'!G69)/'Combined Waste'!G69</f>
        <v>-1</v>
      </c>
      <c r="Y149" s="10">
        <f>(Q149-'Combined Waste'!C69)/'Combined Waste'!C69</f>
        <v>-5.2439947211471105E-2</v>
      </c>
      <c r="Z149" s="10">
        <f>(R149-'Combined Waste'!K69)/'Combined Waste'!K69</f>
        <v>0.25000000000000006</v>
      </c>
      <c r="AA149" s="10">
        <f>(S149-'Combined Consumption'!B69)/'Combined Consumption'!B69</f>
        <v>-9.073370662269141E-2</v>
      </c>
      <c r="AB149" s="10">
        <f>(T149-'Combined Consumption'!G69)/'Combined Consumption'!G69</f>
        <v>-1</v>
      </c>
      <c r="AC149" s="10">
        <f>(U149-'Combined Consumption'!H69)/'Combined Consumption'!H69</f>
        <v>-5.2439947211471001E-2</v>
      </c>
      <c r="AD149" s="10">
        <f>(V149-'Combined Consumption'!M69)/'Combined Consumption'!M69</f>
        <v>0.25000000000000006</v>
      </c>
      <c r="AE149" s="10">
        <f t="shared" si="19"/>
        <v>-9.0733706622691312E-2</v>
      </c>
      <c r="AF149" s="10">
        <f t="shared" si="20"/>
        <v>-1</v>
      </c>
      <c r="AG149" s="10">
        <f t="shared" si="21"/>
        <v>-5.243994721147105E-2</v>
      </c>
      <c r="AH149" s="10">
        <f t="shared" si="22"/>
        <v>0.25</v>
      </c>
      <c r="AI149" s="10">
        <f>M149/'Electricity Generation'!$N69</f>
        <v>0.28530169567794489</v>
      </c>
      <c r="AJ149" s="10">
        <f>D149/'Electricity Generation'!$N69</f>
        <v>0</v>
      </c>
      <c r="AK149" s="10">
        <f>F149/'Electricity Generation'!$N69</f>
        <v>0.30957124537595054</v>
      </c>
      <c r="AL149" s="10">
        <f>H149/'Electricity Generation'!$N69</f>
        <v>0.2569847639407698</v>
      </c>
      <c r="AM149" s="10">
        <f t="shared" si="23"/>
        <v>0.14814229500533482</v>
      </c>
    </row>
    <row r="150" spans="1:39" x14ac:dyDescent="0.25">
      <c r="A150" s="6">
        <v>2017</v>
      </c>
      <c r="B150" s="6">
        <f>IF('Electricity Generation'!B70-I150/3&lt;=0, 0,'Electricity Generation'!B70-I150/3)</f>
        <v>1130758794750</v>
      </c>
      <c r="C150" s="10">
        <f>1-B150/'Electricity Generation'!B70</f>
        <v>5.6000177080717251E-2</v>
      </c>
      <c r="D150" s="6">
        <f>IF('Electricity Generation'!C70-I150/3&lt;=0, 0, 'Electricity Generation'!C70-I150/3)</f>
        <v>0</v>
      </c>
      <c r="E150" s="10">
        <f>1-D150/'Electricity Generation'!C70</f>
        <v>1</v>
      </c>
      <c r="F150" s="6">
        <f>IF('Electricity Generation'!D70-I150/3&lt;=0, 0, 'Electricity Generation'!D70-I150/3)</f>
        <v>1130934397750</v>
      </c>
      <c r="G150" s="10">
        <f>1-F150/'Electricity Generation'!D70</f>
        <v>5.5991968660013436E-2</v>
      </c>
      <c r="H150" s="6">
        <f>'Electricity Generation'!F70*(1+$E$80)</f>
        <v>1006187043750</v>
      </c>
      <c r="I150" s="6">
        <f>'Electricity Generation'!F70*$E$80</f>
        <v>201237408750</v>
      </c>
      <c r="J150" s="10">
        <f>(B150+D150+F150+H150-L150)/'Electricity Generation'!N70</f>
        <v>0.830407794822414</v>
      </c>
      <c r="K150" s="12" t="b">
        <f>(J150-'Analysis-Data'!R70)&lt;0.0001</f>
        <v>1</v>
      </c>
      <c r="L150" s="6">
        <f>SUM(IF(B150=0, ABS('Electricity Generation'!B70-I150/3), 0), IF(D150=0, ABS('Electricity Generation'!C70-I150/3), 0), IF(F150=0, ABS('Electricity Generation'!D70-I150/3), 0))</f>
        <v>47039748250</v>
      </c>
      <c r="M150" s="6">
        <f t="shared" si="18"/>
        <v>1083719046500</v>
      </c>
      <c r="N150" s="10">
        <f>1-M150/'Electricity Generation'!B70</f>
        <v>9.5270721978831685E-2</v>
      </c>
      <c r="O150" s="6">
        <f>M150/'Analysis-Data'!J70</f>
        <v>1092028142.6156666</v>
      </c>
      <c r="P150" s="6">
        <f>D150/'Analysis-Data'!K70</f>
        <v>0</v>
      </c>
      <c r="Q150" s="6">
        <f>F150/'Analysis-Data'!L70</f>
        <v>477258364.37243164</v>
      </c>
      <c r="R150" s="6">
        <f>H150/'Analysis-Data'!M70</f>
        <v>2739.875</v>
      </c>
      <c r="S150" s="6">
        <f>M150/'Analysis-Data'!B70</f>
        <v>545797409.71498227</v>
      </c>
      <c r="T150" s="6">
        <f>D150/'Analysis-Data'!C70</f>
        <v>0</v>
      </c>
      <c r="U150" s="6">
        <f>F150/'Analysis-Data'!D70</f>
        <v>209922426.59766439</v>
      </c>
      <c r="V150" s="6">
        <f>H150/'Analysis-Data'!E70</f>
        <v>21876.798125000001</v>
      </c>
      <c r="W150" s="10">
        <f>(O150-'Combined Waste'!B70)/'Combined Waste'!B70</f>
        <v>-9.5270721978831685E-2</v>
      </c>
      <c r="X150" s="10">
        <f>(P150-'Combined Waste'!G70)/'Combined Waste'!G70</f>
        <v>-1</v>
      </c>
      <c r="Y150" s="10">
        <f>(Q150-'Combined Waste'!C70)/'Combined Waste'!C70</f>
        <v>-5.5991968660013457E-2</v>
      </c>
      <c r="Z150" s="10">
        <f>(R150-'Combined Waste'!K70)/'Combined Waste'!K70</f>
        <v>0.24999999999999994</v>
      </c>
      <c r="AA150" s="10">
        <f>(S150-'Combined Consumption'!B70)/'Combined Consumption'!B70</f>
        <v>-9.5270721978831824E-2</v>
      </c>
      <c r="AB150" s="10">
        <f>(T150-'Combined Consumption'!G70)/'Combined Consumption'!G70</f>
        <v>-1</v>
      </c>
      <c r="AC150" s="10">
        <f>(U150-'Combined Consumption'!H70)/'Combined Consumption'!H70</f>
        <v>-5.5991968660013547E-2</v>
      </c>
      <c r="AD150" s="10">
        <f>(V150-'Combined Consumption'!M70)/'Combined Consumption'!M70</f>
        <v>0.25000000000000006</v>
      </c>
      <c r="AE150" s="10">
        <f t="shared" si="19"/>
        <v>-9.5270721978831685E-2</v>
      </c>
      <c r="AF150" s="10">
        <f t="shared" si="20"/>
        <v>-1</v>
      </c>
      <c r="AG150" s="10">
        <f t="shared" si="21"/>
        <v>-5.5991968660013436E-2</v>
      </c>
      <c r="AH150" s="10">
        <f t="shared" si="22"/>
        <v>0.25</v>
      </c>
      <c r="AI150" s="10">
        <f>M150/'Electricity Generation'!$N70</f>
        <v>0.27940804487648818</v>
      </c>
      <c r="AJ150" s="10">
        <f>D150/'Electricity Generation'!$N70</f>
        <v>0</v>
      </c>
      <c r="AK150" s="10">
        <f>F150/'Electricity Generation'!$N70</f>
        <v>0.29158126359357672</v>
      </c>
      <c r="AL150" s="10">
        <f>H150/'Electricity Generation'!$N70</f>
        <v>0.25941848635234904</v>
      </c>
      <c r="AM150" s="10">
        <f t="shared" si="23"/>
        <v>0.169592205177586</v>
      </c>
    </row>
    <row r="151" spans="1:39" x14ac:dyDescent="0.25">
      <c r="A151" s="6">
        <v>2018</v>
      </c>
      <c r="B151" s="6">
        <f>IF('Electricity Generation'!B71-I151/3&lt;=0, 0,'Electricity Generation'!B71-I151/3)</f>
        <v>1074915971250</v>
      </c>
      <c r="C151" s="10">
        <f>1-B151/'Electricity Generation'!B71</f>
        <v>5.8885159342991988E-2</v>
      </c>
      <c r="D151" s="6">
        <f>IF('Electricity Generation'!C71-I151/3&lt;=0, 0, 'Electricity Generation'!C71-I151/3)</f>
        <v>0</v>
      </c>
      <c r="E151" s="10">
        <f>1-D151/'Electricity Generation'!C71</f>
        <v>1</v>
      </c>
      <c r="F151" s="6">
        <f>IF('Electricity Generation'!D71-I151/3&lt;=0, 0, 'Electricity Generation'!D71-I151/3)</f>
        <v>1301275411250</v>
      </c>
      <c r="G151" s="10">
        <f>1-F151/'Electricity Generation'!D71</f>
        <v>4.9145374448998025E-2</v>
      </c>
      <c r="H151" s="6">
        <f>'Electricity Generation'!F71*(1+$E$80)</f>
        <v>1008855596250</v>
      </c>
      <c r="I151" s="6">
        <f>'Electricity Generation'!F71*$E$80</f>
        <v>201771119250</v>
      </c>
      <c r="J151" s="10">
        <f>(B151+D151+F151+H151-L151)/'Electricity Generation'!N71</f>
        <v>0.83109194043734347</v>
      </c>
      <c r="K151" s="12" t="b">
        <f>(J151-'Analysis-Data'!R71)&lt;0.0001</f>
        <v>1</v>
      </c>
      <c r="L151" s="6">
        <f>SUM(IF(B151=0, ABS('Electricity Generation'!B71-I151/3), 0), IF(D151=0, ABS('Electricity Generation'!C71-I151/3), 0), IF(F151=0, ABS('Electricity Generation'!D71-I151/3), 0))</f>
        <v>43328563750</v>
      </c>
      <c r="M151" s="6">
        <f t="shared" si="18"/>
        <v>1031587407500</v>
      </c>
      <c r="N151" s="10">
        <f>1-M151/'Electricity Generation'!B71</f>
        <v>9.6820361219338902E-2</v>
      </c>
      <c r="O151" s="6">
        <f>M151/'Analysis-Data'!J71</f>
        <v>1041389606.1847105</v>
      </c>
      <c r="P151" s="6">
        <f>D151/'Analysis-Data'!K71</f>
        <v>0</v>
      </c>
      <c r="Q151" s="6">
        <f>F151/'Analysis-Data'!L71</f>
        <v>549458001.35702538</v>
      </c>
      <c r="R151" s="6">
        <f>H151/'Analysis-Data'!M71</f>
        <v>2978.625</v>
      </c>
      <c r="S151" s="6">
        <f>M151/'Analysis-Data'!B71</f>
        <v>522104120.12625641</v>
      </c>
      <c r="T151" s="6">
        <f>D151/'Analysis-Data'!C71</f>
        <v>0</v>
      </c>
      <c r="U151" s="6">
        <f>F151/'Analysis-Data'!D71</f>
        <v>241881693.40808678</v>
      </c>
      <c r="V151" s="6">
        <f>H151/'Analysis-Data'!E71</f>
        <v>24232.760999999999</v>
      </c>
      <c r="W151" s="10">
        <f>(O151-'Combined Waste'!B71)/'Combined Waste'!B71</f>
        <v>-9.6820361219338943E-2</v>
      </c>
      <c r="X151" s="10">
        <f>(P151-'Combined Waste'!G71)/'Combined Waste'!G71</f>
        <v>-1</v>
      </c>
      <c r="Y151" s="10">
        <f>(Q151-'Combined Waste'!C71)/'Combined Waste'!C71</f>
        <v>-4.9145374448997962E-2</v>
      </c>
      <c r="Z151" s="10">
        <f>(R151-'Combined Waste'!K71)/'Combined Waste'!K71</f>
        <v>0.24999999999999994</v>
      </c>
      <c r="AA151" s="10">
        <f>(S151-'Combined Consumption'!B71)/'Combined Consumption'!B71</f>
        <v>-9.6820361219338971E-2</v>
      </c>
      <c r="AB151" s="10">
        <f>(T151-'Combined Consumption'!G71)/'Combined Consumption'!G71</f>
        <v>-1</v>
      </c>
      <c r="AC151" s="10">
        <f>(U151-'Combined Consumption'!H71)/'Combined Consumption'!H71</f>
        <v>-4.914537444899808E-2</v>
      </c>
      <c r="AD151" s="10">
        <f>(V151-'Combined Consumption'!M71)/'Combined Consumption'!M71</f>
        <v>0.24999999999999992</v>
      </c>
      <c r="AE151" s="10">
        <f t="shared" si="19"/>
        <v>-9.6820361219338902E-2</v>
      </c>
      <c r="AF151" s="10">
        <f t="shared" si="20"/>
        <v>-1</v>
      </c>
      <c r="AG151" s="10">
        <f t="shared" si="21"/>
        <v>-4.9145374448998025E-2</v>
      </c>
      <c r="AH151" s="10">
        <f t="shared" si="22"/>
        <v>0.25</v>
      </c>
      <c r="AI151" s="10">
        <f>M151/'Electricity Generation'!$N71</f>
        <v>0.25655781659565818</v>
      </c>
      <c r="AJ151" s="10">
        <f>D151/'Electricity Generation'!$N71</f>
        <v>0</v>
      </c>
      <c r="AK151" s="10">
        <f>F151/'Electricity Generation'!$N71</f>
        <v>0.32362975340014238</v>
      </c>
      <c r="AL151" s="10">
        <f>H151/'Electricity Generation'!$N71</f>
        <v>0.2509043704415429</v>
      </c>
      <c r="AM151" s="10">
        <f t="shared" si="23"/>
        <v>0.16890805956265653</v>
      </c>
    </row>
    <row r="152" spans="1:39" x14ac:dyDescent="0.25">
      <c r="A152" s="6">
        <v>2019</v>
      </c>
      <c r="B152" s="6">
        <f>IF('Electricity Generation'!B72-I152/3&lt;=0, 0,'Electricity Generation'!B72-I152/3)</f>
        <v>891281223166.66663</v>
      </c>
      <c r="C152" s="10">
        <f>1-B152/'Electricity Generation'!B72</f>
        <v>7.0354147128816047E-2</v>
      </c>
      <c r="D152" s="6">
        <f>IF('Electricity Generation'!C72-I152/3&lt;=0, 0, 'Electricity Generation'!C72-I152/3)</f>
        <v>0</v>
      </c>
      <c r="E152" s="10">
        <f>1-D152/'Electricity Generation'!C72</f>
        <v>1</v>
      </c>
      <c r="F152" s="6">
        <f>IF('Electricity Generation'!D72-I152/3&lt;=0, 0, 'Electricity Generation'!D72-I152/3)</f>
        <v>1412407119166.6667</v>
      </c>
      <c r="G152" s="10">
        <f>1-F152/'Electricity Generation'!D72</f>
        <v>4.5579222331783464E-2</v>
      </c>
      <c r="H152" s="6">
        <f>'Electricity Generation'!F72*(1+$E$80)</f>
        <v>1011761577500</v>
      </c>
      <c r="I152" s="6">
        <f>'Electricity Generation'!F72*$E$80</f>
        <v>202352315500</v>
      </c>
      <c r="J152" s="10">
        <f>(B152+D152+F152+H152-L152)/'Electricity Generation'!N72</f>
        <v>0.82281586402429618</v>
      </c>
      <c r="K152" s="12" t="b">
        <f>(J152-'Analysis-Data'!R72)&lt;0.0001</f>
        <v>1</v>
      </c>
      <c r="L152" s="6">
        <f>SUM(IF(B152=0, ABS('Electricity Generation'!B72-I152/3), 0), IF(D152=0, ABS('Electricity Generation'!C72-I152/3), 0), IF(F152=0, ABS('Electricity Generation'!D72-I152/3), 0))</f>
        <v>50230619833.333336</v>
      </c>
      <c r="M152" s="6">
        <f t="shared" si="18"/>
        <v>841050603333.33325</v>
      </c>
      <c r="N152" s="10">
        <f>1-M152/'Electricity Generation'!B72</f>
        <v>0.12274691183813757</v>
      </c>
      <c r="O152" s="6">
        <f>M152/'Analysis-Data'!J72</f>
        <v>854093606.63438928</v>
      </c>
      <c r="P152" s="6">
        <f>D152/'Analysis-Data'!K72</f>
        <v>0</v>
      </c>
      <c r="Q152" s="6">
        <f>F152/'Analysis-Data'!L72</f>
        <v>588730639.02152872</v>
      </c>
      <c r="R152" s="6">
        <f>H152/'Analysis-Data'!M72</f>
        <v>2735</v>
      </c>
      <c r="S152" s="6">
        <f>M152/'Analysis-Data'!B72</f>
        <v>428638806.8282184</v>
      </c>
      <c r="T152" s="6">
        <f>D152/'Analysis-Data'!C72</f>
        <v>0</v>
      </c>
      <c r="U152" s="6">
        <f>F152/'Analysis-Data'!D72</f>
        <v>258824094.65778467</v>
      </c>
      <c r="V152" s="6">
        <f>H152/'Analysis-Data'!E72</f>
        <v>20770.937999999998</v>
      </c>
      <c r="W152" s="10">
        <f>(O152-'Combined Waste'!B72)/'Combined Waste'!B72</f>
        <v>-0.12274691183813755</v>
      </c>
      <c r="X152" s="10">
        <f>(P152-'Combined Waste'!G72)/'Combined Waste'!G72</f>
        <v>-1</v>
      </c>
      <c r="Y152" s="10">
        <f>(Q152-'Combined Waste'!C72)/'Combined Waste'!C72</f>
        <v>-4.5579222331783423E-2</v>
      </c>
      <c r="Z152" s="10">
        <f>(R152-'Combined Waste'!K72)/'Combined Waste'!K72</f>
        <v>0.25</v>
      </c>
      <c r="AA152" s="10">
        <f>(S152-'Combined Consumption'!B72)/'Combined Consumption'!B72</f>
        <v>-0.12274691183813759</v>
      </c>
      <c r="AB152" s="10">
        <f>(T152-'Combined Consumption'!G72)/'Combined Consumption'!G72</f>
        <v>-1</v>
      </c>
      <c r="AC152" s="10">
        <f>(U152-'Combined Consumption'!H72)/'Combined Consumption'!H72</f>
        <v>-4.5579222331783548E-2</v>
      </c>
      <c r="AD152" s="10">
        <f>(V152-'Combined Consumption'!M72)/'Combined Consumption'!M72</f>
        <v>0.24999999999999983</v>
      </c>
      <c r="AE152" s="10">
        <f t="shared" si="19"/>
        <v>-0.12274691183813757</v>
      </c>
      <c r="AF152" s="10">
        <f t="shared" si="20"/>
        <v>-1</v>
      </c>
      <c r="AG152" s="10">
        <f t="shared" si="21"/>
        <v>-4.5579222331783464E-2</v>
      </c>
      <c r="AH152" s="10">
        <f t="shared" si="22"/>
        <v>0.25</v>
      </c>
      <c r="AI152" s="10">
        <f>M152/'Electricity Generation'!$N72</f>
        <v>0.21193975512452479</v>
      </c>
      <c r="AJ152" s="10">
        <f>D152/'Electricity Generation'!$N72</f>
        <v>0</v>
      </c>
      <c r="AK152" s="10">
        <f>F152/'Electricity Generation'!$N72</f>
        <v>0.35591820252660761</v>
      </c>
      <c r="AL152" s="10">
        <f>H152/'Electricity Generation'!$N72</f>
        <v>0.25495790637316379</v>
      </c>
      <c r="AM152" s="10">
        <f t="shared" si="23"/>
        <v>0.17718413597570382</v>
      </c>
    </row>
    <row r="153" spans="1:39" x14ac:dyDescent="0.25">
      <c r="A153" s="6">
        <v>2020</v>
      </c>
      <c r="B153" s="6">
        <f>IF('Electricity Generation'!B73-I153/3&lt;=0, 0,'Electricity Generation'!B73-I153/3)</f>
        <v>701878347416.66663</v>
      </c>
      <c r="C153" s="10">
        <f>1-B153/'Electricity Generation'!B73</f>
        <v>8.5740657286245803E-2</v>
      </c>
      <c r="D153" s="6">
        <f>IF('Electricity Generation'!C73-I153/3&lt;=0, 0, 'Electricity Generation'!C73-I153/3)</f>
        <v>0</v>
      </c>
      <c r="E153" s="10">
        <f>1-D153/'Electricity Generation'!C73</f>
        <v>1</v>
      </c>
      <c r="F153" s="6">
        <f>IF('Electricity Generation'!D73-I153/3&lt;=0, 0, 'Electricity Generation'!D73-I153/3)</f>
        <v>1456475841416.6667</v>
      </c>
      <c r="G153" s="10">
        <f>1-F153/'Electricity Generation'!D73</f>
        <v>4.323936041748988E-2</v>
      </c>
      <c r="H153" s="6">
        <f>'Electricity Generation'!F73*(1+$E$80)</f>
        <v>987348578750</v>
      </c>
      <c r="I153" s="6">
        <f>'Electricity Generation'!F73*$E$80</f>
        <v>197469715750</v>
      </c>
      <c r="J153" s="10">
        <f>(B153+D153+F153+H153-L153)/'Electricity Generation'!N73</f>
        <v>0.80334108766994616</v>
      </c>
      <c r="K153" s="12" t="b">
        <f>(J153-'Analysis-Data'!R73)&lt;0.0001</f>
        <v>1</v>
      </c>
      <c r="L153" s="6">
        <f>SUM(IF(B153=0, ABS('Electricity Generation'!B73-I153/3), 0), IF(D153=0, ABS('Electricity Generation'!C73-I153/3), 0), IF(F153=0, ABS('Electricity Generation'!D73-I153/3), 0))</f>
        <v>49489807583.333336</v>
      </c>
      <c r="M153" s="6">
        <f t="shared" si="18"/>
        <v>652388539833.33325</v>
      </c>
      <c r="N153" s="10">
        <f>1-M153/'Electricity Generation'!B73</f>
        <v>0.15020555938602265</v>
      </c>
      <c r="O153" s="6">
        <f>M153/'Analysis-Data'!J73</f>
        <v>669762089.1921438</v>
      </c>
      <c r="P153" s="6">
        <f>D153/'Analysis-Data'!K73</f>
        <v>0</v>
      </c>
      <c r="Q153" s="6">
        <f>F153/'Analysis-Data'!L73</f>
        <v>607454984.15605235</v>
      </c>
      <c r="R153" s="6">
        <f>H153/'Analysis-Data'!M73</f>
        <v>2983.75</v>
      </c>
      <c r="S153" s="6">
        <f>M153/'Analysis-Data'!B73</f>
        <v>335987858.73811001</v>
      </c>
      <c r="T153" s="6">
        <f>D153/'Analysis-Data'!C73</f>
        <v>0</v>
      </c>
      <c r="U153" s="6">
        <f>F153/'Analysis-Data'!D73</f>
        <v>267090593.68623823</v>
      </c>
      <c r="V153" s="6">
        <f>H153/'Analysis-Data'!E73</f>
        <v>23367.305250000001</v>
      </c>
      <c r="W153" s="10">
        <f>(O153-'Combined Waste'!B73)/'Combined Waste'!B73</f>
        <v>-0.15020555938602265</v>
      </c>
      <c r="X153" s="10">
        <f>(P153-'Combined Waste'!G73)/'Combined Waste'!G73</f>
        <v>-1</v>
      </c>
      <c r="Y153" s="10">
        <f>(Q153-'Combined Waste'!C73)/'Combined Waste'!C73</f>
        <v>-4.3239360417489853E-2</v>
      </c>
      <c r="Z153" s="10">
        <f>(R153-'Combined Waste'!K73)/'Combined Waste'!K73</f>
        <v>0.25</v>
      </c>
      <c r="AA153" s="10">
        <f>(S153-'Combined Consumption'!B73)/'Combined Consumption'!B73</f>
        <v>-0.15020555938602265</v>
      </c>
      <c r="AB153" s="10">
        <f>(T153-'Combined Consumption'!G73)/'Combined Consumption'!G73</f>
        <v>-1</v>
      </c>
      <c r="AC153" s="10">
        <f>(U153-'Combined Consumption'!H73)/'Combined Consumption'!H73</f>
        <v>-4.3239360417489922E-2</v>
      </c>
      <c r="AD153" s="10">
        <f>(V153-'Combined Consumption'!M73)/'Combined Consumption'!M73</f>
        <v>0.25000000000000011</v>
      </c>
      <c r="AE153" s="10">
        <f t="shared" si="19"/>
        <v>-0.15020555938602265</v>
      </c>
      <c r="AF153" s="10">
        <f t="shared" si="20"/>
        <v>-1</v>
      </c>
      <c r="AG153" s="10">
        <f t="shared" si="21"/>
        <v>-4.323936041748988E-2</v>
      </c>
      <c r="AH153" s="10">
        <f t="shared" si="22"/>
        <v>0.25</v>
      </c>
      <c r="AI153" s="10">
        <f>M153/'Electricity Generation'!$N73</f>
        <v>0.16926824024827994</v>
      </c>
      <c r="AJ153" s="10">
        <f>D153/'Electricity Generation'!$N73</f>
        <v>0</v>
      </c>
      <c r="AK153" s="10">
        <f>F153/'Electricity Generation'!$N73</f>
        <v>0.377896127212343</v>
      </c>
      <c r="AL153" s="10">
        <f>H153/'Electricity Generation'!$N73</f>
        <v>0.25617672020932325</v>
      </c>
      <c r="AM153" s="10">
        <f t="shared" si="23"/>
        <v>0.19665891233005384</v>
      </c>
    </row>
    <row r="154" spans="1:39" x14ac:dyDescent="0.25">
      <c r="A154" s="6">
        <v>2021</v>
      </c>
      <c r="B154" s="6">
        <f>IF('Electricity Generation'!B74-I154/3&lt;=0, 0,'Electricity Generation'!B74-I154/3)</f>
        <v>827469599083.33337</v>
      </c>
      <c r="C154" s="10">
        <f>1-B154/'Electricity Generation'!B74</f>
        <v>7.2800842888128936E-2</v>
      </c>
      <c r="D154" s="6">
        <f>IF('Electricity Generation'!C74-I154/3&lt;=0, 0, 'Electricity Generation'!C74-I154/3)</f>
        <v>0</v>
      </c>
      <c r="E154" s="10">
        <f>1-D154/'Electricity Generation'!C74</f>
        <v>1</v>
      </c>
      <c r="F154" s="6">
        <f>IF('Electricity Generation'!D74-I154/3&lt;=0, 0, 'Electricity Generation'!D74-I154/3)</f>
        <v>1411633005083.3333</v>
      </c>
      <c r="G154" s="10">
        <f>1-F154/'Electricity Generation'!D74</f>
        <v>4.3999887474636346E-2</v>
      </c>
      <c r="H154" s="6">
        <f>'Electricity Generation'!F74*(1+$E$80)</f>
        <v>974555743750</v>
      </c>
      <c r="I154" s="6">
        <f>'Electricity Generation'!F74*$E$80</f>
        <v>194911148750</v>
      </c>
      <c r="J154" s="10">
        <f>(B154+D154+F154+H154-L154)/'Electricity Generation'!N74</f>
        <v>0.80031620825765826</v>
      </c>
      <c r="K154" s="12" t="b">
        <f>(J154-'Analysis-Data'!R74)&lt;0.0001</f>
        <v>1</v>
      </c>
      <c r="L154" s="6">
        <f>SUM(IF(B154=0, ABS('Electricity Generation'!B74-I154/3), 0), IF(D154=0, ABS('Electricity Generation'!C74-I154/3), 0), IF(F154=0, ABS('Electricity Generation'!D74-I154/3), 0))</f>
        <v>46662024916.666664</v>
      </c>
      <c r="M154" s="6">
        <f t="shared" si="18"/>
        <v>780807574166.66675</v>
      </c>
      <c r="N154" s="10">
        <f>1-M154/'Electricity Generation'!B74</f>
        <v>0.1250867398199258</v>
      </c>
      <c r="O154" s="6">
        <f>M154/'Analysis-Data'!J74</f>
        <v>796146569.19258249</v>
      </c>
      <c r="P154" s="6">
        <f>D154/'Analysis-Data'!K74</f>
        <v>0</v>
      </c>
      <c r="Q154" s="6">
        <f>F154/'Analysis-Data'!L74</f>
        <v>585870328.95948136</v>
      </c>
      <c r="R154" s="6">
        <f>H154/'Analysis-Data'!M74</f>
        <v>2687.25</v>
      </c>
      <c r="S154" s="6">
        <f>M154/'Analysis-Data'!B74</f>
        <v>397992571.46430475</v>
      </c>
      <c r="T154" s="6">
        <f>D154/'Analysis-Data'!C74</f>
        <v>0</v>
      </c>
      <c r="U154" s="6">
        <f>F154/'Analysis-Data'!D74</f>
        <v>257628730.45202005</v>
      </c>
      <c r="V154" s="6">
        <f>H154/'Analysis-Data'!E74</f>
        <v>21347.908500000005</v>
      </c>
      <c r="W154" s="10">
        <f>(O154-'Combined Waste'!B74)/'Combined Waste'!B74</f>
        <v>-0.1250867398199258</v>
      </c>
      <c r="X154" s="10">
        <f>(P154-'Combined Waste'!G74)/'Combined Waste'!G74</f>
        <v>-1</v>
      </c>
      <c r="Y154" s="10">
        <f>(Q154-'Combined Waste'!C74)/'Combined Waste'!C74</f>
        <v>-4.3999887474636144E-2</v>
      </c>
      <c r="Z154" s="10">
        <f>(R154-'Combined Waste'!K74)/'Combined Waste'!K74</f>
        <v>0.24999999999999989</v>
      </c>
      <c r="AA154" s="10">
        <f>(S154-'Combined Consumption'!B74)/'Combined Consumption'!B74</f>
        <v>-0.12508673981992582</v>
      </c>
      <c r="AB154" s="10">
        <f>(T154-'Combined Consumption'!G74)/'Combined Consumption'!G74</f>
        <v>-1</v>
      </c>
      <c r="AC154" s="10">
        <f>(U154-'Combined Consumption'!H74)/'Combined Consumption'!H74</f>
        <v>-4.3999887474636359E-2</v>
      </c>
      <c r="AD154" s="10">
        <f>(V154-'Combined Consumption'!M74)/'Combined Consumption'!M74</f>
        <v>0.25000000000000011</v>
      </c>
      <c r="AE154" s="10">
        <f t="shared" si="19"/>
        <v>-0.1250867398199258</v>
      </c>
      <c r="AF154" s="10">
        <f t="shared" si="20"/>
        <v>-1</v>
      </c>
      <c r="AG154" s="10">
        <f t="shared" si="21"/>
        <v>-4.3999887474636346E-2</v>
      </c>
      <c r="AH154" s="10">
        <f t="shared" si="22"/>
        <v>0.25</v>
      </c>
      <c r="AI154" s="10">
        <f>M154/'Electricity Generation'!$N74</f>
        <v>0.19731407725285413</v>
      </c>
      <c r="AJ154" s="10">
        <f>D154/'Electricity Generation'!$N74</f>
        <v>0</v>
      </c>
      <c r="AK154" s="10">
        <f>F154/'Electricity Generation'!$N74</f>
        <v>0.35672689793636264</v>
      </c>
      <c r="AL154" s="10">
        <f>H154/'Electricity Generation'!$N74</f>
        <v>0.24627523306844143</v>
      </c>
      <c r="AM154" s="10">
        <f t="shared" si="23"/>
        <v>0.19968379174234174</v>
      </c>
    </row>
    <row r="155" spans="1:39" x14ac:dyDescent="0.25">
      <c r="A155" s="6">
        <v>2022</v>
      </c>
      <c r="B155" s="6">
        <f>IF('Electricity Generation'!B75-I155/3&lt;=0, 0,'Electricity Generation'!B75-I155/3)</f>
        <v>761801753333.33337</v>
      </c>
      <c r="C155" s="10">
        <f>1-B155/'Electricity Generation'!B75</f>
        <v>7.7829603763886812E-2</v>
      </c>
      <c r="D155" s="6">
        <f>IF('Electricity Generation'!C75-I155/3&lt;=0, 0, 'Electricity Generation'!C75-I155/3)</f>
        <v>0</v>
      </c>
      <c r="E155" s="10">
        <f>1-D155/'Electricity Generation'!C75</f>
        <v>1</v>
      </c>
      <c r="F155" s="6">
        <f>IF('Electricity Generation'!D75-I155/3&lt;=0, 0, 'Electricity Generation'!D75-I155/3)</f>
        <v>1518392206333.3333</v>
      </c>
      <c r="G155" s="10">
        <f>1-F155/'Electricity Generation'!D75</f>
        <v>4.0623803597778396E-2</v>
      </c>
      <c r="H155" s="6">
        <f>'Electricity Generation'!F75*(1+$E$80)</f>
        <v>964421470000</v>
      </c>
      <c r="I155" s="6">
        <f>'Electricity Generation'!F75*$E$80</f>
        <v>192884294000</v>
      </c>
      <c r="J155" s="10">
        <f>(B155+D155+F155+H155-L155)/'Electricity Generation'!N75</f>
        <v>0.7860175796958967</v>
      </c>
      <c r="K155" s="12" t="b">
        <f>(J155-'Analysis-Data'!R75)&lt;0.0001</f>
        <v>1</v>
      </c>
      <c r="L155" s="6">
        <f>SUM(IF(B155=0, ABS('Electricity Generation'!B75-I155/3), 0), IF(D155=0, ABS('Electricity Generation'!C75-I155/3), 0), IF(F155=0, ABS('Electricity Generation'!D75-I155/3), 0))</f>
        <v>42468208666.666664</v>
      </c>
      <c r="M155" s="6">
        <f t="shared" si="18"/>
        <v>719333544666.66675</v>
      </c>
      <c r="N155" s="10">
        <f>1-M155/'Electricity Generation'!B75</f>
        <v>0.12923789291814114</v>
      </c>
      <c r="O155" s="6">
        <f>M155/'Analysis-Data'!J75</f>
        <v>741296326.23882103</v>
      </c>
      <c r="P155" s="6">
        <f>D155/'Analysis-Data'!K75</f>
        <v>0</v>
      </c>
      <c r="Q155" s="6">
        <f>F155/'Analysis-Data'!L75</f>
        <v>632434219.93509424</v>
      </c>
      <c r="R155" s="6">
        <f>H155/'Analysis-Data'!M75</f>
        <v>2781.7500000000005</v>
      </c>
      <c r="S155" s="6">
        <f>M155/'Analysis-Data'!B75</f>
        <v>373511231.38331777</v>
      </c>
      <c r="T155" s="6">
        <f>D155/'Analysis-Data'!C75</f>
        <v>0</v>
      </c>
      <c r="U155" s="6">
        <f>F155/'Analysis-Data'!D75</f>
        <v>278408170.81743121</v>
      </c>
      <c r="V155" s="6">
        <f>H155/'Analysis-Data'!E75</f>
        <v>21347.908500000005</v>
      </c>
      <c r="W155" s="10">
        <f>(O155-'Combined Waste'!B75)/'Combined Waste'!B75</f>
        <v>-0.12923789291814111</v>
      </c>
      <c r="X155" s="10">
        <f>(P155-'Combined Waste'!G75)/'Combined Waste'!G75</f>
        <v>-1</v>
      </c>
      <c r="Y155" s="10">
        <f>(Q155-'Combined Waste'!C75)/'Combined Waste'!C75</f>
        <v>-4.0623803597778209E-2</v>
      </c>
      <c r="Z155" s="10">
        <f>(R155-'Combined Waste'!K75)/'Combined Waste'!K75</f>
        <v>0.25000000000000017</v>
      </c>
      <c r="AA155" s="10">
        <f>(S155-'Combined Consumption'!B75)/'Combined Consumption'!B75</f>
        <v>-0.12923789291814108</v>
      </c>
      <c r="AB155" s="10">
        <f>(T155-'Combined Consumption'!G75)/'Combined Consumption'!G75</f>
        <v>-1</v>
      </c>
      <c r="AC155" s="10">
        <f>(U155-'Combined Consumption'!H75)/'Combined Consumption'!H75</f>
        <v>-4.062380359777841E-2</v>
      </c>
      <c r="AD155" s="10">
        <f>(V155-'Combined Consumption'!M75)/'Combined Consumption'!M75</f>
        <v>0.25000000000000011</v>
      </c>
      <c r="AE155" s="10">
        <f t="shared" si="19"/>
        <v>-0.12923789291814114</v>
      </c>
      <c r="AF155" s="10">
        <f t="shared" si="20"/>
        <v>-1</v>
      </c>
      <c r="AG155" s="10">
        <f t="shared" si="21"/>
        <v>-4.0623803597778396E-2</v>
      </c>
      <c r="AH155" s="10">
        <f t="shared" si="22"/>
        <v>0.25</v>
      </c>
      <c r="AI155" s="10">
        <f>M155/'Electricity Generation'!$N75</f>
        <v>0.17657177286070933</v>
      </c>
      <c r="AJ155" s="10">
        <f>D155/'Electricity Generation'!$N75</f>
        <v>0</v>
      </c>
      <c r="AK155" s="10">
        <f>F155/'Electricity Generation'!$N75</f>
        <v>0.37271333411039287</v>
      </c>
      <c r="AL155" s="10">
        <f>H155/'Electricity Generation'!$N75</f>
        <v>0.23673247272479445</v>
      </c>
      <c r="AM155" s="10">
        <f t="shared" si="23"/>
        <v>0.2139824203041033</v>
      </c>
    </row>
    <row r="156" spans="1:39" x14ac:dyDescent="0.25">
      <c r="A156" s="6">
        <v>2023</v>
      </c>
      <c r="B156" s="6">
        <f>IF('Electricity Generation'!B76-I156/3&lt;=0, 0,'Electricity Generation'!B76-I156/3)</f>
        <v>605995801916.66663</v>
      </c>
      <c r="C156" s="10">
        <f>1-B156/'Electricity Generation'!B76</f>
        <v>9.6295542853306659E-2</v>
      </c>
      <c r="D156" s="6">
        <f>IF('Electricity Generation'!C76-I156/3&lt;=0, 0, 'Electricity Generation'!C76-I156/3)</f>
        <v>0</v>
      </c>
      <c r="E156" s="10">
        <f>1-D156/'Electricity Generation'!C76</f>
        <v>1</v>
      </c>
      <c r="F156" s="6">
        <f>IF('Electricity Generation'!D76-I156/3&lt;=0, 0, 'Electricity Generation'!D76-I156/3)</f>
        <v>1635282741916.6667</v>
      </c>
      <c r="G156" s="10">
        <f>1-F156/'Electricity Generation'!D76</f>
        <v>3.7987207651126842E-2</v>
      </c>
      <c r="H156" s="6">
        <f>'Electricity Generation'!F76*(1+$E$80)</f>
        <v>968591461250</v>
      </c>
      <c r="I156" s="6">
        <f>'Electricity Generation'!F76*$E$80</f>
        <v>193718292250</v>
      </c>
      <c r="J156" s="10">
        <f>(B156+D156+F156+H156-L156)/'Electricity Generation'!N76</f>
        <v>0.78457322077561875</v>
      </c>
      <c r="K156" s="12" t="b">
        <f>(J156-'Analysis-Data'!R76)&lt;0.0001</f>
        <v>1</v>
      </c>
      <c r="L156" s="6">
        <f>SUM(IF(B156=0, ABS('Electricity Generation'!B76-I156/3), 0), IF(D156=0, ABS('Electricity Generation'!C76-I156/3), 0), IF(F156=0, ABS('Electricity Generation'!D76-I156/3), 0))</f>
        <v>49184394083.333336</v>
      </c>
      <c r="M156" s="6">
        <f t="shared" si="18"/>
        <v>556811407833.33325</v>
      </c>
      <c r="N156" s="10">
        <f>1-M156/'Electricity Generation'!B76</f>
        <v>0.16964284330420987</v>
      </c>
      <c r="O156" s="6">
        <f>M156/'Analysis-Data'!J76</f>
        <v>576571777.46622896</v>
      </c>
      <c r="P156" s="6">
        <f>D156/'Analysis-Data'!K76</f>
        <v>0</v>
      </c>
      <c r="Q156" s="6">
        <f>F156/'Analysis-Data'!L76</f>
        <v>677688949.55737138</v>
      </c>
      <c r="R156" s="6" t="e">
        <f>H156/'Analysis-Data'!M76</f>
        <v>#N/A</v>
      </c>
      <c r="S156" s="6">
        <f>M156/'Analysis-Data'!B76</f>
        <v>291676841.88158774</v>
      </c>
      <c r="T156" s="6">
        <f>D156/'Analysis-Data'!C76</f>
        <v>0</v>
      </c>
      <c r="U156" s="6">
        <f>F156/'Analysis-Data'!D76</f>
        <v>298767472.07141846</v>
      </c>
      <c r="V156" s="6">
        <f>H156/'Analysis-Data'!E76</f>
        <v>21107.504124999999</v>
      </c>
      <c r="W156" s="10">
        <f>(O156-'Combined Waste'!B76)/'Combined Waste'!B76</f>
        <v>-0.16964284330420995</v>
      </c>
      <c r="X156" s="10">
        <f>(P156-'Combined Waste'!G76)/'Combined Waste'!G76</f>
        <v>-1</v>
      </c>
      <c r="Y156" s="10">
        <f>(Q156-'Combined Waste'!C76)/'Combined Waste'!C76</f>
        <v>-3.79872076511268E-2</v>
      </c>
      <c r="Z156" s="10" t="e">
        <f>(R156-'Combined Waste'!K76)/'Combined Waste'!K76</f>
        <v>#N/A</v>
      </c>
      <c r="AA156" s="10">
        <f>(S156-'Combined Consumption'!B76)/'Combined Consumption'!B76</f>
        <v>-0.16964284330420989</v>
      </c>
      <c r="AB156" s="10">
        <f>(T156-'Combined Consumption'!G76)/'Combined Consumption'!G76</f>
        <v>-1</v>
      </c>
      <c r="AC156" s="10">
        <f>(U156-'Combined Consumption'!H76)/'Combined Consumption'!H76</f>
        <v>-3.7987207651126752E-2</v>
      </c>
      <c r="AD156" s="10">
        <f>(V156-'Combined Consumption'!M76)/'Combined Consumption'!M76</f>
        <v>0.24999999999999994</v>
      </c>
      <c r="AE156" s="10">
        <f t="shared" si="19"/>
        <v>-0.16964284330420987</v>
      </c>
      <c r="AF156" s="10">
        <f t="shared" si="20"/>
        <v>-1</v>
      </c>
      <c r="AG156" s="10">
        <f t="shared" si="21"/>
        <v>-3.7987207651126842E-2</v>
      </c>
      <c r="AH156" s="10">
        <f t="shared" si="22"/>
        <v>0.25</v>
      </c>
      <c r="AI156" s="10">
        <f>M156/'Electricity Generation'!$N76</f>
        <v>0.13821663188772143</v>
      </c>
      <c r="AJ156" s="10">
        <f>D156/'Electricity Generation'!$N76</f>
        <v>0</v>
      </c>
      <c r="AK156" s="10">
        <f>F156/'Electricity Generation'!$N76</f>
        <v>0.40592428530037189</v>
      </c>
      <c r="AL156" s="10">
        <f>H156/'Electricity Generation'!$N76</f>
        <v>0.24043230358752549</v>
      </c>
      <c r="AM156" s="10">
        <f t="shared" si="23"/>
        <v>0.21542677922438114</v>
      </c>
    </row>
    <row r="160" spans="1:39" ht="26.25" x14ac:dyDescent="0.4">
      <c r="A160" s="20" t="s">
        <v>122</v>
      </c>
      <c r="B160" s="20"/>
      <c r="C160" s="20"/>
      <c r="D160" s="20"/>
      <c r="E160" s="5">
        <v>0.5</v>
      </c>
    </row>
    <row r="161" spans="1:39" ht="60" x14ac:dyDescent="0.25">
      <c r="A161" s="8" t="s">
        <v>0</v>
      </c>
      <c r="B161" s="14" t="s">
        <v>21</v>
      </c>
      <c r="C161" s="14" t="s">
        <v>115</v>
      </c>
      <c r="D161" s="14" t="s">
        <v>22</v>
      </c>
      <c r="E161" s="14" t="s">
        <v>116</v>
      </c>
      <c r="F161" s="14" t="s">
        <v>23</v>
      </c>
      <c r="G161" s="14" t="s">
        <v>117</v>
      </c>
      <c r="H161" s="14" t="s">
        <v>25</v>
      </c>
      <c r="I161" s="14" t="s">
        <v>114</v>
      </c>
      <c r="J161" s="15" t="s">
        <v>118</v>
      </c>
      <c r="K161" s="15" t="s">
        <v>119</v>
      </c>
      <c r="L161" s="14" t="s">
        <v>121</v>
      </c>
      <c r="M161" s="14" t="s">
        <v>124</v>
      </c>
      <c r="N161" s="14" t="s">
        <v>125</v>
      </c>
      <c r="O161" s="13" t="s">
        <v>127</v>
      </c>
      <c r="P161" s="13" t="s">
        <v>128</v>
      </c>
      <c r="Q161" s="13" t="s">
        <v>129</v>
      </c>
      <c r="R161" s="13" t="s">
        <v>130</v>
      </c>
      <c r="S161" s="16" t="s">
        <v>131</v>
      </c>
      <c r="T161" s="16" t="s">
        <v>132</v>
      </c>
      <c r="U161" s="16" t="s">
        <v>133</v>
      </c>
      <c r="V161" s="16" t="s">
        <v>134</v>
      </c>
      <c r="W161" s="17" t="s">
        <v>135</v>
      </c>
      <c r="X161" s="17" t="s">
        <v>136</v>
      </c>
      <c r="Y161" s="17" t="s">
        <v>137</v>
      </c>
      <c r="Z161" s="17" t="s">
        <v>138</v>
      </c>
      <c r="AA161" s="18" t="s">
        <v>139</v>
      </c>
      <c r="AB161" s="18" t="s">
        <v>140</v>
      </c>
      <c r="AC161" s="18" t="s">
        <v>141</v>
      </c>
      <c r="AD161" s="18" t="s">
        <v>142</v>
      </c>
      <c r="AE161" s="19" t="s">
        <v>143</v>
      </c>
      <c r="AF161" s="19" t="s">
        <v>144</v>
      </c>
      <c r="AG161" s="19" t="s">
        <v>145</v>
      </c>
      <c r="AH161" s="19" t="s">
        <v>146</v>
      </c>
      <c r="AI161" s="14" t="s">
        <v>147</v>
      </c>
      <c r="AJ161" s="14" t="s">
        <v>149</v>
      </c>
      <c r="AK161" s="14" t="s">
        <v>150</v>
      </c>
      <c r="AL161" s="14" t="s">
        <v>151</v>
      </c>
      <c r="AM161" s="14" t="s">
        <v>148</v>
      </c>
    </row>
    <row r="162" spans="1:39" x14ac:dyDescent="0.25">
      <c r="A162" s="6">
        <v>1949</v>
      </c>
      <c r="B162" s="6">
        <f>IF('Electricity Generation'!B2-I162/3&lt;=0, 0,'Electricity Generation'!B2-I162/3)</f>
        <v>135451320000</v>
      </c>
      <c r="C162" s="10">
        <f>1-B162/'Electricity Generation'!B2</f>
        <v>0</v>
      </c>
      <c r="D162" s="6">
        <f>IF('Electricity Generation'!C2-I162/3&lt;=0, 0, 'Electricity Generation'!C2-I162/3)</f>
        <v>28547232000</v>
      </c>
      <c r="E162" s="10">
        <f>1-D162/'Electricity Generation'!C2</f>
        <v>0</v>
      </c>
      <c r="F162" s="6">
        <f>IF('Electricity Generation'!D2-I162/3&lt;=0, 0, 'Electricity Generation'!D2-I162/3)</f>
        <v>36966709000</v>
      </c>
      <c r="G162" s="10">
        <f>1-F162/'Electricity Generation'!D2</f>
        <v>0</v>
      </c>
      <c r="H162" s="6">
        <f>'Electricity Generation'!F2*(1+$E$160)</f>
        <v>0</v>
      </c>
      <c r="I162" s="6">
        <f>'Electricity Generation'!F2*$E$160</f>
        <v>0</v>
      </c>
      <c r="J162" s="10">
        <f>(B162+D162+F162+H162-L162)/'Electricity Generation'!N2</f>
        <v>0.69036611644560364</v>
      </c>
      <c r="K162" s="12" t="b">
        <f>(J162-'Analysis-Data'!R2)&lt;0.0001</f>
        <v>1</v>
      </c>
      <c r="L162" s="6">
        <f>SUM(IF(B162=0, ABS('Electricity Generation'!B2-I162/3), 0), IF(D162=0, ABS('Electricity Generation'!C2-I162/3), 0), IF(F162=0, ABS('Electricity Generation'!D2-I162/3), 0))</f>
        <v>0</v>
      </c>
      <c r="M162" s="6">
        <f>IF(L162&gt;0, B162-L162, B162)</f>
        <v>135451320000</v>
      </c>
      <c r="N162" s="10">
        <f>1-M162/'Electricity Generation'!B2</f>
        <v>0</v>
      </c>
      <c r="O162" s="6" t="e">
        <f>M162/'Analysis-Data'!J2</f>
        <v>#N/A</v>
      </c>
      <c r="P162" s="6" t="e">
        <f>D162/'Analysis-Data'!K2</f>
        <v>#N/A</v>
      </c>
      <c r="Q162" s="6" t="e">
        <f>F162/'Analysis-Data'!L2</f>
        <v>#N/A</v>
      </c>
      <c r="R162" s="6" t="e">
        <f>H162/'Analysis-Data'!M2</f>
        <v>#N/A</v>
      </c>
      <c r="S162" s="6">
        <f>M162/'Analysis-Data'!B2</f>
        <v>76170329.98367399</v>
      </c>
      <c r="T162" s="6">
        <f>D162/'Analysis-Data'!C2</f>
        <v>10409257</v>
      </c>
      <c r="U162" s="6">
        <f>F162/'Analysis-Data'!D2</f>
        <v>13202904</v>
      </c>
      <c r="V162" s="6" t="e">
        <f>H162/'Analysis-Data'!E2</f>
        <v>#N/A</v>
      </c>
      <c r="W162" s="10" t="e">
        <f>(O162-'Combined Waste'!B2)/'Combined Waste'!B2</f>
        <v>#N/A</v>
      </c>
      <c r="X162" s="10" t="e">
        <f>(P162-'Combined Waste'!G2)/'Combined Waste'!G2</f>
        <v>#N/A</v>
      </c>
      <c r="Y162" s="10" t="e">
        <f>(Q162-'Combined Waste'!C2)/'Combined Waste'!C2</f>
        <v>#N/A</v>
      </c>
      <c r="Z162" s="10" t="e">
        <f>(R162-'Combined Waste'!K2)/'Combined Waste'!K2</f>
        <v>#N/A</v>
      </c>
      <c r="AA162" s="10">
        <f>(S162-'Combined Consumption'!B2)/'Combined Consumption'!B2</f>
        <v>0</v>
      </c>
      <c r="AB162" s="10">
        <f>(T162-'Combined Consumption'!G2)/'Combined Consumption'!G2</f>
        <v>0</v>
      </c>
      <c r="AC162" s="10">
        <f>(U162-'Combined Consumption'!H2)/'Combined Consumption'!H2</f>
        <v>0</v>
      </c>
      <c r="AD162" s="10" t="e">
        <f>(V162-'Combined Consumption'!M2)/'Combined Consumption'!M2</f>
        <v>#N/A</v>
      </c>
      <c r="AE162" s="10">
        <f>-1*N162</f>
        <v>0</v>
      </c>
      <c r="AF162" s="10">
        <f>-1*E162</f>
        <v>0</v>
      </c>
      <c r="AG162" s="10">
        <f>-1*G162</f>
        <v>0</v>
      </c>
      <c r="AH162" s="10">
        <f>IF(I162=0,0,$E$160)</f>
        <v>0</v>
      </c>
      <c r="AI162" s="10">
        <f>M162/'Electricity Generation'!$N2</f>
        <v>0.46530928425401202</v>
      </c>
      <c r="AJ162" s="10">
        <f>D162/'Electricity Generation'!$N2</f>
        <v>9.8066907648838186E-2</v>
      </c>
      <c r="AK162" s="10">
        <f>F162/'Electricity Generation'!$N2</f>
        <v>0.1269899245427534</v>
      </c>
      <c r="AL162" s="10">
        <f>H162/'Electricity Generation'!$N2</f>
        <v>0</v>
      </c>
      <c r="AM162" s="10">
        <f>1-SUM(AI162:AL162)</f>
        <v>0.30963388355439647</v>
      </c>
    </row>
    <row r="163" spans="1:39" x14ac:dyDescent="0.25">
      <c r="A163" s="6">
        <v>1950</v>
      </c>
      <c r="B163" s="6">
        <f>IF('Electricity Generation'!B3-I163/3&lt;=0, 0,'Electricity Generation'!B3-I163/3)</f>
        <v>154519994000</v>
      </c>
      <c r="C163" s="10">
        <f>1-B163/'Electricity Generation'!B3</f>
        <v>0</v>
      </c>
      <c r="D163" s="6">
        <f>IF('Electricity Generation'!C3-I163/3&lt;=0, 0, 'Electricity Generation'!C3-I163/3)</f>
        <v>33734288000</v>
      </c>
      <c r="E163" s="10">
        <f>1-D163/'Electricity Generation'!C3</f>
        <v>0</v>
      </c>
      <c r="F163" s="6">
        <f>IF('Electricity Generation'!D3-I163/3&lt;=0, 0, 'Electricity Generation'!D3-I163/3)</f>
        <v>44559159000</v>
      </c>
      <c r="G163" s="10">
        <f>1-F163/'Electricity Generation'!D3</f>
        <v>0</v>
      </c>
      <c r="H163" s="6">
        <f>'Electricity Generation'!F3*(1+$E$160)</f>
        <v>0</v>
      </c>
      <c r="I163" s="6">
        <f>'Electricity Generation'!F3*$E$160</f>
        <v>0</v>
      </c>
      <c r="J163" s="10">
        <f>(B163+D163+F163+H163-L163)/'Electricity Generation'!N3</f>
        <v>0.70733575696687856</v>
      </c>
      <c r="K163" s="12" t="b">
        <f>(J163-'Analysis-Data'!R3)&lt;0.0001</f>
        <v>1</v>
      </c>
      <c r="L163" s="6">
        <f>SUM(IF(B163=0, ABS('Electricity Generation'!B3-I163/3), 0), IF(D163=0, ABS('Electricity Generation'!C3-I163/3), 0), IF(F163=0, ABS('Electricity Generation'!D3-I163/3), 0))</f>
        <v>0</v>
      </c>
      <c r="M163" s="6">
        <f t="shared" ref="M163:M226" si="24">IF(L163&gt;0, B163-L163, B163)</f>
        <v>154519994000</v>
      </c>
      <c r="N163" s="10">
        <f>1-M163/'Electricity Generation'!B3</f>
        <v>0</v>
      </c>
      <c r="O163" s="6" t="e">
        <f>M163/'Analysis-Data'!J3</f>
        <v>#N/A</v>
      </c>
      <c r="P163" s="6" t="e">
        <f>D163/'Analysis-Data'!K3</f>
        <v>#N/A</v>
      </c>
      <c r="Q163" s="6" t="e">
        <f>F163/'Analysis-Data'!L3</f>
        <v>#N/A</v>
      </c>
      <c r="R163" s="6" t="e">
        <f>H163/'Analysis-Data'!M3</f>
        <v>#N/A</v>
      </c>
      <c r="S163" s="6">
        <f>M163/'Analysis-Data'!B3</f>
        <v>83343756.921218991</v>
      </c>
      <c r="T163" s="6">
        <f>D163/'Analysis-Data'!C3</f>
        <v>11841097</v>
      </c>
      <c r="U163" s="6">
        <f>F163/'Analysis-Data'!D3</f>
        <v>15094056</v>
      </c>
      <c r="V163" s="6" t="e">
        <f>H163/'Analysis-Data'!E3</f>
        <v>#N/A</v>
      </c>
      <c r="W163" s="10" t="e">
        <f>(O163-'Combined Waste'!B3)/'Combined Waste'!B3</f>
        <v>#N/A</v>
      </c>
      <c r="X163" s="10" t="e">
        <f>(P163-'Combined Waste'!G3)/'Combined Waste'!G3</f>
        <v>#N/A</v>
      </c>
      <c r="Y163" s="10" t="e">
        <f>(Q163-'Combined Waste'!C3)/'Combined Waste'!C3</f>
        <v>#N/A</v>
      </c>
      <c r="Z163" s="10" t="e">
        <f>(R163-'Combined Waste'!K3)/'Combined Waste'!K3</f>
        <v>#N/A</v>
      </c>
      <c r="AA163" s="10">
        <f>(S163-'Combined Consumption'!B3)/'Combined Consumption'!B3</f>
        <v>0</v>
      </c>
      <c r="AB163" s="10">
        <f>(T163-'Combined Consumption'!G3)/'Combined Consumption'!G3</f>
        <v>0</v>
      </c>
      <c r="AC163" s="10">
        <f>(U163-'Combined Consumption'!H3)/'Combined Consumption'!H3</f>
        <v>0</v>
      </c>
      <c r="AD163" s="10" t="e">
        <f>(V163-'Combined Consumption'!M3)/'Combined Consumption'!M3</f>
        <v>#N/A</v>
      </c>
      <c r="AE163" s="10">
        <f t="shared" ref="AE163:AE226" si="25">-1*N163</f>
        <v>0</v>
      </c>
      <c r="AF163" s="10">
        <f t="shared" ref="AF163:AF226" si="26">-1*E163</f>
        <v>0</v>
      </c>
      <c r="AG163" s="10">
        <f t="shared" ref="AG163:AG226" si="27">-1*G163</f>
        <v>0</v>
      </c>
      <c r="AH163" s="10">
        <f t="shared" ref="AH163:AH226" si="28">IF(I163=0,0,$E$160)</f>
        <v>0</v>
      </c>
      <c r="AI163" s="10">
        <f>M163/'Electricity Generation'!$N3</f>
        <v>0.46946394698280125</v>
      </c>
      <c r="AJ163" s="10">
        <f>D163/'Electricity Generation'!$N3</f>
        <v>0.10249179787784971</v>
      </c>
      <c r="AK163" s="10">
        <f>F163/'Electricity Generation'!$N3</f>
        <v>0.13538001210622758</v>
      </c>
      <c r="AL163" s="10">
        <f>H163/'Electricity Generation'!$N3</f>
        <v>0</v>
      </c>
      <c r="AM163" s="10">
        <f t="shared" ref="AM163:AM226" si="29">1-SUM(AI163:AL163)</f>
        <v>0.29266424303312144</v>
      </c>
    </row>
    <row r="164" spans="1:39" x14ac:dyDescent="0.25">
      <c r="A164" s="6">
        <v>1951</v>
      </c>
      <c r="B164" s="6">
        <f>IF('Electricity Generation'!B4-I164/3&lt;=0, 0,'Electricity Generation'!B4-I164/3)</f>
        <v>185203657000</v>
      </c>
      <c r="C164" s="10">
        <f>1-B164/'Electricity Generation'!B4</f>
        <v>0</v>
      </c>
      <c r="D164" s="6">
        <f>IF('Electricity Generation'!C4-I164/3&lt;=0, 0, 'Electricity Generation'!C4-I164/3)</f>
        <v>28712116000</v>
      </c>
      <c r="E164" s="10">
        <f>1-D164/'Electricity Generation'!C4</f>
        <v>0</v>
      </c>
      <c r="F164" s="6">
        <f>IF('Electricity Generation'!D4-I164/3&lt;=0, 0, 'Electricity Generation'!D4-I164/3)</f>
        <v>56615678000</v>
      </c>
      <c r="G164" s="10">
        <f>1-F164/'Electricity Generation'!D4</f>
        <v>0</v>
      </c>
      <c r="H164" s="6">
        <f>'Electricity Generation'!F4*(1+$E$160)</f>
        <v>0</v>
      </c>
      <c r="I164" s="6">
        <f>'Electricity Generation'!F4*$E$160</f>
        <v>0</v>
      </c>
      <c r="J164" s="10">
        <f>(B164+D164+F164+H164-L164)/'Electricity Generation'!N4</f>
        <v>0.7298389328330942</v>
      </c>
      <c r="K164" s="12" t="b">
        <f>(J164-'Analysis-Data'!R4)&lt;0.0001</f>
        <v>1</v>
      </c>
      <c r="L164" s="6">
        <f>SUM(IF(B164=0, ABS('Electricity Generation'!B4-I164/3), 0), IF(D164=0, ABS('Electricity Generation'!C4-I164/3), 0), IF(F164=0, ABS('Electricity Generation'!D4-I164/3), 0))</f>
        <v>0</v>
      </c>
      <c r="M164" s="6">
        <f t="shared" si="24"/>
        <v>185203657000</v>
      </c>
      <c r="N164" s="10">
        <f>1-M164/'Electricity Generation'!B4</f>
        <v>0</v>
      </c>
      <c r="O164" s="6" t="e">
        <f>M164/'Analysis-Data'!J4</f>
        <v>#N/A</v>
      </c>
      <c r="P164" s="6" t="e">
        <f>D164/'Analysis-Data'!K4</f>
        <v>#N/A</v>
      </c>
      <c r="Q164" s="6" t="e">
        <f>F164/'Analysis-Data'!L4</f>
        <v>#N/A</v>
      </c>
      <c r="R164" s="6" t="e">
        <f>H164/'Analysis-Data'!M4</f>
        <v>#N/A</v>
      </c>
      <c r="S164" s="6">
        <f>M164/'Analysis-Data'!B4</f>
        <v>95951116.792708188</v>
      </c>
      <c r="T164" s="6">
        <f>D164/'Analysis-Data'!C4</f>
        <v>10039365</v>
      </c>
      <c r="U164" s="6">
        <f>F164/'Analysis-Data'!D4</f>
        <v>18333552</v>
      </c>
      <c r="V164" s="6" t="e">
        <f>H164/'Analysis-Data'!E4</f>
        <v>#N/A</v>
      </c>
      <c r="W164" s="10" t="e">
        <f>(O164-'Combined Waste'!B4)/'Combined Waste'!B4</f>
        <v>#N/A</v>
      </c>
      <c r="X164" s="10" t="e">
        <f>(P164-'Combined Waste'!G4)/'Combined Waste'!G4</f>
        <v>#N/A</v>
      </c>
      <c r="Y164" s="10" t="e">
        <f>(Q164-'Combined Waste'!C4)/'Combined Waste'!C4</f>
        <v>#N/A</v>
      </c>
      <c r="Z164" s="10" t="e">
        <f>(R164-'Combined Waste'!K4)/'Combined Waste'!K4</f>
        <v>#N/A</v>
      </c>
      <c r="AA164" s="10">
        <f>(S164-'Combined Consumption'!B4)/'Combined Consumption'!B4</f>
        <v>0</v>
      </c>
      <c r="AB164" s="10">
        <f>(T164-'Combined Consumption'!G4)/'Combined Consumption'!G4</f>
        <v>0</v>
      </c>
      <c r="AC164" s="10">
        <f>(U164-'Combined Consumption'!H4)/'Combined Consumption'!H4</f>
        <v>0</v>
      </c>
      <c r="AD164" s="10" t="e">
        <f>(V164-'Combined Consumption'!M4)/'Combined Consumption'!M4</f>
        <v>#N/A</v>
      </c>
      <c r="AE164" s="10">
        <f t="shared" si="25"/>
        <v>0</v>
      </c>
      <c r="AF164" s="10">
        <f t="shared" si="26"/>
        <v>0</v>
      </c>
      <c r="AG164" s="10">
        <f t="shared" si="27"/>
        <v>0</v>
      </c>
      <c r="AH164" s="10">
        <f t="shared" si="28"/>
        <v>0</v>
      </c>
      <c r="AI164" s="10">
        <f>M164/'Electricity Generation'!$N4</f>
        <v>0.49964186745025224</v>
      </c>
      <c r="AJ164" s="10">
        <f>D164/'Electricity Generation'!$N4</f>
        <v>7.7459459975394898E-2</v>
      </c>
      <c r="AK164" s="10">
        <f>F164/'Electricity Generation'!$N4</f>
        <v>0.15273760540744702</v>
      </c>
      <c r="AL164" s="10">
        <f>H164/'Electricity Generation'!$N4</f>
        <v>0</v>
      </c>
      <c r="AM164" s="10">
        <f t="shared" si="29"/>
        <v>0.27016106716690591</v>
      </c>
    </row>
    <row r="165" spans="1:39" x14ac:dyDescent="0.25">
      <c r="A165" s="6">
        <v>1952</v>
      </c>
      <c r="B165" s="6">
        <f>IF('Electricity Generation'!B5-I165/3&lt;=0, 0,'Electricity Generation'!B5-I165/3)</f>
        <v>195436666000</v>
      </c>
      <c r="C165" s="10">
        <f>1-B165/'Electricity Generation'!B5</f>
        <v>0</v>
      </c>
      <c r="D165" s="6">
        <f>IF('Electricity Generation'!C5-I165/3&lt;=0, 0, 'Electricity Generation'!C5-I165/3)</f>
        <v>29749761000</v>
      </c>
      <c r="E165" s="10">
        <f>1-D165/'Electricity Generation'!C5</f>
        <v>0</v>
      </c>
      <c r="F165" s="6">
        <f>IF('Electricity Generation'!D5-I165/3&lt;=0, 0, 'Electricity Generation'!D5-I165/3)</f>
        <v>68453088000</v>
      </c>
      <c r="G165" s="10">
        <f>1-F165/'Electricity Generation'!D5</f>
        <v>0</v>
      </c>
      <c r="H165" s="6">
        <f>'Electricity Generation'!F5*(1+$E$160)</f>
        <v>0</v>
      </c>
      <c r="I165" s="6">
        <f>'Electricity Generation'!F5*$E$160</f>
        <v>0</v>
      </c>
      <c r="J165" s="10">
        <f>(B165+D165+F165+H165-L165)/'Electricity Generation'!N5</f>
        <v>0.7355264074805995</v>
      </c>
      <c r="K165" s="12" t="b">
        <f>(J165-'Analysis-Data'!R5)&lt;0.0001</f>
        <v>1</v>
      </c>
      <c r="L165" s="6">
        <f>SUM(IF(B165=0, ABS('Electricity Generation'!B5-I165/3), 0), IF(D165=0, ABS('Electricity Generation'!C5-I165/3), 0), IF(F165=0, ABS('Electricity Generation'!D5-I165/3), 0))</f>
        <v>0</v>
      </c>
      <c r="M165" s="6">
        <f t="shared" si="24"/>
        <v>195436666000</v>
      </c>
      <c r="N165" s="10">
        <f>1-M165/'Electricity Generation'!B5</f>
        <v>0</v>
      </c>
      <c r="O165" s="6" t="e">
        <f>M165/'Analysis-Data'!J5</f>
        <v>#N/A</v>
      </c>
      <c r="P165" s="6" t="e">
        <f>D165/'Analysis-Data'!K5</f>
        <v>#N/A</v>
      </c>
      <c r="Q165" s="6" t="e">
        <f>F165/'Analysis-Data'!L5</f>
        <v>#N/A</v>
      </c>
      <c r="R165" s="6" t="e">
        <f>H165/'Analysis-Data'!M5</f>
        <v>#N/A</v>
      </c>
      <c r="S165" s="6">
        <f>M165/'Analysis-Data'!B5</f>
        <v>97133391.645212695</v>
      </c>
      <c r="T165" s="6">
        <f>D165/'Analysis-Data'!C5</f>
        <v>10553226</v>
      </c>
      <c r="U165" s="6">
        <f>F165/'Analysis-Data'!D5</f>
        <v>21842807.999999996</v>
      </c>
      <c r="V165" s="6" t="e">
        <f>H165/'Analysis-Data'!E5</f>
        <v>#N/A</v>
      </c>
      <c r="W165" s="10" t="e">
        <f>(O165-'Combined Waste'!B5)/'Combined Waste'!B5</f>
        <v>#N/A</v>
      </c>
      <c r="X165" s="10" t="e">
        <f>(P165-'Combined Waste'!G5)/'Combined Waste'!G5</f>
        <v>#N/A</v>
      </c>
      <c r="Y165" s="10" t="e">
        <f>(Q165-'Combined Waste'!C5)/'Combined Waste'!C5</f>
        <v>#N/A</v>
      </c>
      <c r="Z165" s="10" t="e">
        <f>(R165-'Combined Waste'!K5)/'Combined Waste'!K5</f>
        <v>#N/A</v>
      </c>
      <c r="AA165" s="10">
        <f>(S165-'Combined Consumption'!B5)/'Combined Consumption'!B5</f>
        <v>0</v>
      </c>
      <c r="AB165" s="10">
        <f>(T165-'Combined Consumption'!G5)/'Combined Consumption'!G5</f>
        <v>0</v>
      </c>
      <c r="AC165" s="10">
        <f>(U165-'Combined Consumption'!H5)/'Combined Consumption'!H5</f>
        <v>0</v>
      </c>
      <c r="AD165" s="10" t="e">
        <f>(V165-'Combined Consumption'!M5)/'Combined Consumption'!M5</f>
        <v>#N/A</v>
      </c>
      <c r="AE165" s="10">
        <f t="shared" si="25"/>
        <v>0</v>
      </c>
      <c r="AF165" s="10">
        <f t="shared" si="26"/>
        <v>0</v>
      </c>
      <c r="AG165" s="10">
        <f t="shared" si="27"/>
        <v>0</v>
      </c>
      <c r="AH165" s="10">
        <f t="shared" si="28"/>
        <v>0</v>
      </c>
      <c r="AI165" s="10">
        <f>M165/'Electricity Generation'!$N5</f>
        <v>0.48954184123674849</v>
      </c>
      <c r="AJ165" s="10">
        <f>D165/'Electricity Generation'!$N5</f>
        <v>7.4519040231136618E-2</v>
      </c>
      <c r="AK165" s="10">
        <f>F165/'Electricity Generation'!$N5</f>
        <v>0.17146552601271436</v>
      </c>
      <c r="AL165" s="10">
        <f>H165/'Electricity Generation'!$N5</f>
        <v>0</v>
      </c>
      <c r="AM165" s="10">
        <f t="shared" si="29"/>
        <v>0.2644735925194005</v>
      </c>
    </row>
    <row r="166" spans="1:39" x14ac:dyDescent="0.25">
      <c r="A166" s="6">
        <v>1953</v>
      </c>
      <c r="B166" s="6">
        <f>IF('Electricity Generation'!B6-I166/3&lt;=0, 0,'Electricity Generation'!B6-I166/3)</f>
        <v>218846325000</v>
      </c>
      <c r="C166" s="10">
        <f>1-B166/'Electricity Generation'!B6</f>
        <v>0</v>
      </c>
      <c r="D166" s="6">
        <f>IF('Electricity Generation'!C6-I166/3&lt;=0, 0, 'Electricity Generation'!C6-I166/3)</f>
        <v>38404449000</v>
      </c>
      <c r="E166" s="10">
        <f>1-D166/'Electricity Generation'!C6</f>
        <v>0</v>
      </c>
      <c r="F166" s="6">
        <f>IF('Electricity Generation'!D6-I166/3&lt;=0, 0, 'Electricity Generation'!D6-I166/3)</f>
        <v>79790975000</v>
      </c>
      <c r="G166" s="10">
        <f>1-F166/'Electricity Generation'!D6</f>
        <v>0</v>
      </c>
      <c r="H166" s="6">
        <f>'Electricity Generation'!F6*(1+$E$160)</f>
        <v>0</v>
      </c>
      <c r="I166" s="6">
        <f>'Electricity Generation'!F6*$E$160</f>
        <v>0</v>
      </c>
      <c r="J166" s="10">
        <f>(B166+D166+F166+H166-L166)/'Electricity Generation'!N6</f>
        <v>0.76139319412128614</v>
      </c>
      <c r="K166" s="12" t="b">
        <f>(J166-'Analysis-Data'!R6)&lt;0.0001</f>
        <v>1</v>
      </c>
      <c r="L166" s="6">
        <f>SUM(IF(B166=0, ABS('Electricity Generation'!B6-I166/3), 0), IF(D166=0, ABS('Electricity Generation'!C6-I166/3), 0), IF(F166=0, ABS('Electricity Generation'!D6-I166/3), 0))</f>
        <v>0</v>
      </c>
      <c r="M166" s="6">
        <f t="shared" si="24"/>
        <v>218846325000</v>
      </c>
      <c r="N166" s="10">
        <f>1-M166/'Electricity Generation'!B6</f>
        <v>0</v>
      </c>
      <c r="O166" s="6" t="e">
        <f>M166/'Analysis-Data'!J6</f>
        <v>#N/A</v>
      </c>
      <c r="P166" s="6" t="e">
        <f>D166/'Analysis-Data'!K6</f>
        <v>#N/A</v>
      </c>
      <c r="Q166" s="6" t="e">
        <f>F166/'Analysis-Data'!L6</f>
        <v>#N/A</v>
      </c>
      <c r="R166" s="6" t="e">
        <f>H166/'Analysis-Data'!M6</f>
        <v>#N/A</v>
      </c>
      <c r="S166" s="6">
        <f>M166/'Analysis-Data'!B6</f>
        <v>105140170.24157879</v>
      </c>
      <c r="T166" s="6">
        <f>D166/'Analysis-Data'!C6</f>
        <v>12911366</v>
      </c>
      <c r="U166" s="6">
        <f>F166/'Analysis-Data'!D6</f>
        <v>24822528</v>
      </c>
      <c r="V166" s="6" t="e">
        <f>H166/'Analysis-Data'!E6</f>
        <v>#N/A</v>
      </c>
      <c r="W166" s="10" t="e">
        <f>(O166-'Combined Waste'!B6)/'Combined Waste'!B6</f>
        <v>#N/A</v>
      </c>
      <c r="X166" s="10" t="e">
        <f>(P166-'Combined Waste'!G6)/'Combined Waste'!G6</f>
        <v>#N/A</v>
      </c>
      <c r="Y166" s="10" t="e">
        <f>(Q166-'Combined Waste'!C6)/'Combined Waste'!C6</f>
        <v>#N/A</v>
      </c>
      <c r="Z166" s="10" t="e">
        <f>(R166-'Combined Waste'!K6)/'Combined Waste'!K6</f>
        <v>#N/A</v>
      </c>
      <c r="AA166" s="10">
        <f>(S166-'Combined Consumption'!B6)/'Combined Consumption'!B6</f>
        <v>0</v>
      </c>
      <c r="AB166" s="10">
        <f>(T166-'Combined Consumption'!G6)/'Combined Consumption'!G6</f>
        <v>0</v>
      </c>
      <c r="AC166" s="10">
        <f>(U166-'Combined Consumption'!H6)/'Combined Consumption'!H6</f>
        <v>0</v>
      </c>
      <c r="AD166" s="10" t="e">
        <f>(V166-'Combined Consumption'!M6)/'Combined Consumption'!M6</f>
        <v>#N/A</v>
      </c>
      <c r="AE166" s="10">
        <f t="shared" si="25"/>
        <v>0</v>
      </c>
      <c r="AF166" s="10">
        <f t="shared" si="26"/>
        <v>0</v>
      </c>
      <c r="AG166" s="10">
        <f t="shared" si="27"/>
        <v>0</v>
      </c>
      <c r="AH166" s="10">
        <f t="shared" si="28"/>
        <v>0</v>
      </c>
      <c r="AI166" s="10">
        <f>M166/'Electricity Generation'!$N6</f>
        <v>0.49438416133265167</v>
      </c>
      <c r="AJ166" s="10">
        <f>D166/'Electricity Generation'!$N6</f>
        <v>8.6757460104973622E-2</v>
      </c>
      <c r="AK166" s="10">
        <f>F166/'Electricity Generation'!$N6</f>
        <v>0.1802515726836609</v>
      </c>
      <c r="AL166" s="10">
        <f>H166/'Electricity Generation'!$N6</f>
        <v>0</v>
      </c>
      <c r="AM166" s="10">
        <f t="shared" si="29"/>
        <v>0.23860680587871386</v>
      </c>
    </row>
    <row r="167" spans="1:39" x14ac:dyDescent="0.25">
      <c r="A167" s="6">
        <v>1954</v>
      </c>
      <c r="B167" s="6">
        <f>IF('Electricity Generation'!B7-I167/3&lt;=0, 0,'Electricity Generation'!B7-I167/3)</f>
        <v>239145966000</v>
      </c>
      <c r="C167" s="10">
        <f>1-B167/'Electricity Generation'!B7</f>
        <v>0</v>
      </c>
      <c r="D167" s="6">
        <f>IF('Electricity Generation'!C7-I167/3&lt;=0, 0, 'Electricity Generation'!C7-I167/3)</f>
        <v>31520175000</v>
      </c>
      <c r="E167" s="10">
        <f>1-D167/'Electricity Generation'!C7</f>
        <v>0</v>
      </c>
      <c r="F167" s="6">
        <f>IF('Electricity Generation'!D7-I167/3&lt;=0, 0, 'Electricity Generation'!D7-I167/3)</f>
        <v>93688271000</v>
      </c>
      <c r="G167" s="10">
        <f>1-F167/'Electricity Generation'!D7</f>
        <v>0</v>
      </c>
      <c r="H167" s="6">
        <f>'Electricity Generation'!F7*(1+$E$160)</f>
        <v>0</v>
      </c>
      <c r="I167" s="6">
        <f>'Electricity Generation'!F7*$E$160</f>
        <v>0</v>
      </c>
      <c r="J167" s="10">
        <f>(B167+D167+F167+H167-L167)/'Electricity Generation'!N7</f>
        <v>0.7724506102629376</v>
      </c>
      <c r="K167" s="12" t="b">
        <f>(J167-'Analysis-Data'!R7)&lt;0.0001</f>
        <v>1</v>
      </c>
      <c r="L167" s="6">
        <f>SUM(IF(B167=0, ABS('Electricity Generation'!B7-I167/3), 0), IF(D167=0, ABS('Electricity Generation'!C7-I167/3), 0), IF(F167=0, ABS('Electricity Generation'!D7-I167/3), 0))</f>
        <v>0</v>
      </c>
      <c r="M167" s="6">
        <f t="shared" si="24"/>
        <v>239145966000</v>
      </c>
      <c r="N167" s="10">
        <f>1-M167/'Electricity Generation'!B7</f>
        <v>0</v>
      </c>
      <c r="O167" s="6" t="e">
        <f>M167/'Analysis-Data'!J7</f>
        <v>#N/A</v>
      </c>
      <c r="P167" s="6" t="e">
        <f>D167/'Analysis-Data'!K7</f>
        <v>#N/A</v>
      </c>
      <c r="Q167" s="6" t="e">
        <f>F167/'Analysis-Data'!L7</f>
        <v>#N/A</v>
      </c>
      <c r="R167" s="6" t="e">
        <f>H167/'Analysis-Data'!M7</f>
        <v>#N/A</v>
      </c>
      <c r="S167" s="6">
        <f>M167/'Analysis-Data'!B7</f>
        <v>107396762.24573369</v>
      </c>
      <c r="T167" s="6">
        <f>D167/'Analysis-Data'!C7</f>
        <v>10478965</v>
      </c>
      <c r="U167" s="6">
        <f>F167/'Analysis-Data'!D7</f>
        <v>27971952</v>
      </c>
      <c r="V167" s="6" t="e">
        <f>H167/'Analysis-Data'!E7</f>
        <v>#N/A</v>
      </c>
      <c r="W167" s="10" t="e">
        <f>(O167-'Combined Waste'!B7)/'Combined Waste'!B7</f>
        <v>#N/A</v>
      </c>
      <c r="X167" s="10" t="e">
        <f>(P167-'Combined Waste'!G7)/'Combined Waste'!G7</f>
        <v>#N/A</v>
      </c>
      <c r="Y167" s="10" t="e">
        <f>(Q167-'Combined Waste'!C7)/'Combined Waste'!C7</f>
        <v>#N/A</v>
      </c>
      <c r="Z167" s="10" t="e">
        <f>(R167-'Combined Waste'!K7)/'Combined Waste'!K7</f>
        <v>#N/A</v>
      </c>
      <c r="AA167" s="10">
        <f>(S167-'Combined Consumption'!B7)/'Combined Consumption'!B7</f>
        <v>0</v>
      </c>
      <c r="AB167" s="10">
        <f>(T167-'Combined Consumption'!G7)/'Combined Consumption'!G7</f>
        <v>0</v>
      </c>
      <c r="AC167" s="10">
        <f>(U167-'Combined Consumption'!H7)/'Combined Consumption'!H7</f>
        <v>0</v>
      </c>
      <c r="AD167" s="10" t="e">
        <f>(V167-'Combined Consumption'!M7)/'Combined Consumption'!M7</f>
        <v>#N/A</v>
      </c>
      <c r="AE167" s="10">
        <f t="shared" si="25"/>
        <v>0</v>
      </c>
      <c r="AF167" s="10">
        <f t="shared" si="26"/>
        <v>0</v>
      </c>
      <c r="AG167" s="10">
        <f t="shared" si="27"/>
        <v>0</v>
      </c>
      <c r="AH167" s="10">
        <f t="shared" si="28"/>
        <v>0</v>
      </c>
      <c r="AI167" s="10">
        <f>M167/'Electricity Generation'!$N7</f>
        <v>0.5070020872386739</v>
      </c>
      <c r="AJ167" s="10">
        <f>D167/'Electricity Generation'!$N7</f>
        <v>6.6824436901136222E-2</v>
      </c>
      <c r="AK167" s="10">
        <f>F167/'Electricity Generation'!$N7</f>
        <v>0.19862408612312749</v>
      </c>
      <c r="AL167" s="10">
        <f>H167/'Electricity Generation'!$N7</f>
        <v>0</v>
      </c>
      <c r="AM167" s="10">
        <f t="shared" si="29"/>
        <v>0.2275493897370624</v>
      </c>
    </row>
    <row r="168" spans="1:39" x14ac:dyDescent="0.25">
      <c r="A168" s="6">
        <v>1955</v>
      </c>
      <c r="B168" s="6">
        <f>IF('Electricity Generation'!B8-I168/3&lt;=0, 0,'Electricity Generation'!B8-I168/3)</f>
        <v>301362698000</v>
      </c>
      <c r="C168" s="10">
        <f>1-B168/'Electricity Generation'!B8</f>
        <v>0</v>
      </c>
      <c r="D168" s="6">
        <f>IF('Electricity Generation'!C8-I168/3&lt;=0, 0, 'Electricity Generation'!C8-I168/3)</f>
        <v>37138308000</v>
      </c>
      <c r="E168" s="10">
        <f>1-D168/'Electricity Generation'!C8</f>
        <v>0</v>
      </c>
      <c r="F168" s="6">
        <f>IF('Electricity Generation'!D8-I168/3&lt;=0, 0, 'Electricity Generation'!D8-I168/3)</f>
        <v>95285441000</v>
      </c>
      <c r="G168" s="10">
        <f>1-F168/'Electricity Generation'!D8</f>
        <v>0</v>
      </c>
      <c r="H168" s="6">
        <f>'Electricity Generation'!F8*(1+$E$160)</f>
        <v>0</v>
      </c>
      <c r="I168" s="6">
        <f>'Electricity Generation'!F8*$E$160</f>
        <v>0</v>
      </c>
      <c r="J168" s="10">
        <f>(B168+D168+F168+H168-L168)/'Electricity Generation'!N8</f>
        <v>0.79297317351737462</v>
      </c>
      <c r="K168" s="12" t="b">
        <f>(J168-'Analysis-Data'!R8)&lt;0.0001</f>
        <v>1</v>
      </c>
      <c r="L168" s="6">
        <f>SUM(IF(B168=0, ABS('Electricity Generation'!B8-I168/3), 0), IF(D168=0, ABS('Electricity Generation'!C8-I168/3), 0), IF(F168=0, ABS('Electricity Generation'!D8-I168/3), 0))</f>
        <v>0</v>
      </c>
      <c r="M168" s="6">
        <f t="shared" si="24"/>
        <v>301362698000</v>
      </c>
      <c r="N168" s="10">
        <f>1-M168/'Electricity Generation'!B8</f>
        <v>0</v>
      </c>
      <c r="O168" s="6" t="e">
        <f>M168/'Analysis-Data'!J8</f>
        <v>#N/A</v>
      </c>
      <c r="P168" s="6" t="e">
        <f>D168/'Analysis-Data'!K8</f>
        <v>#N/A</v>
      </c>
      <c r="Q168" s="6" t="e">
        <f>F168/'Analysis-Data'!L8</f>
        <v>#N/A</v>
      </c>
      <c r="R168" s="6" t="e">
        <f>H168/'Analysis-Data'!M8</f>
        <v>#N/A</v>
      </c>
      <c r="S168" s="6">
        <f>M168/'Analysis-Data'!B8</f>
        <v>130416142.18831648</v>
      </c>
      <c r="T168" s="6">
        <f>D168/'Analysis-Data'!C8</f>
        <v>11818018</v>
      </c>
      <c r="U168" s="6">
        <f>F168/'Analysis-Data'!D8</f>
        <v>27678720</v>
      </c>
      <c r="V168" s="6" t="e">
        <f>H168/'Analysis-Data'!E8</f>
        <v>#N/A</v>
      </c>
      <c r="W168" s="10" t="e">
        <f>(O168-'Combined Waste'!B8)/'Combined Waste'!B8</f>
        <v>#N/A</v>
      </c>
      <c r="X168" s="10" t="e">
        <f>(P168-'Combined Waste'!G8)/'Combined Waste'!G8</f>
        <v>#N/A</v>
      </c>
      <c r="Y168" s="10" t="e">
        <f>(Q168-'Combined Waste'!C8)/'Combined Waste'!C8</f>
        <v>#N/A</v>
      </c>
      <c r="Z168" s="10" t="e">
        <f>(R168-'Combined Waste'!K8)/'Combined Waste'!K8</f>
        <v>#N/A</v>
      </c>
      <c r="AA168" s="10">
        <f>(S168-'Combined Consumption'!B8)/'Combined Consumption'!B8</f>
        <v>-1.1425856449833398E-16</v>
      </c>
      <c r="AB168" s="10">
        <f>(T168-'Combined Consumption'!G8)/'Combined Consumption'!G8</f>
        <v>0</v>
      </c>
      <c r="AC168" s="10">
        <f>(U168-'Combined Consumption'!H8)/'Combined Consumption'!H8</f>
        <v>0</v>
      </c>
      <c r="AD168" s="10" t="e">
        <f>(V168-'Combined Consumption'!M8)/'Combined Consumption'!M8</f>
        <v>#N/A</v>
      </c>
      <c r="AE168" s="10">
        <f t="shared" si="25"/>
        <v>0</v>
      </c>
      <c r="AF168" s="10">
        <f t="shared" si="26"/>
        <v>0</v>
      </c>
      <c r="AG168" s="10">
        <f t="shared" si="27"/>
        <v>0</v>
      </c>
      <c r="AH168" s="10">
        <f t="shared" si="28"/>
        <v>0</v>
      </c>
      <c r="AI168" s="10">
        <f>M168/'Electricity Generation'!$N8</f>
        <v>0.55089903491802306</v>
      </c>
      <c r="AJ168" s="10">
        <f>D168/'Electricity Generation'!$N8</f>
        <v>6.7889815731900227E-2</v>
      </c>
      <c r="AK168" s="10">
        <f>F168/'Electricity Generation'!$N8</f>
        <v>0.17418432286745134</v>
      </c>
      <c r="AL168" s="10">
        <f>H168/'Electricity Generation'!$N8</f>
        <v>0</v>
      </c>
      <c r="AM168" s="10">
        <f t="shared" si="29"/>
        <v>0.20702682648262538</v>
      </c>
    </row>
    <row r="169" spans="1:39" x14ac:dyDescent="0.25">
      <c r="A169" s="6">
        <v>1956</v>
      </c>
      <c r="B169" s="6">
        <f>IF('Electricity Generation'!B9-I169/3&lt;=0, 0,'Electricity Generation'!B9-I169/3)</f>
        <v>338503484000</v>
      </c>
      <c r="C169" s="10">
        <f>1-B169/'Electricity Generation'!B9</f>
        <v>0</v>
      </c>
      <c r="D169" s="6">
        <f>IF('Electricity Generation'!C9-I169/3&lt;=0, 0, 'Electricity Generation'!C9-I169/3)</f>
        <v>35946772000</v>
      </c>
      <c r="E169" s="10">
        <f>1-D169/'Electricity Generation'!C9</f>
        <v>0</v>
      </c>
      <c r="F169" s="6">
        <f>IF('Electricity Generation'!D9-I169/3&lt;=0, 0, 'Electricity Generation'!D9-I169/3)</f>
        <v>104037208000</v>
      </c>
      <c r="G169" s="10">
        <f>1-F169/'Electricity Generation'!D9</f>
        <v>0</v>
      </c>
      <c r="H169" s="6">
        <f>'Electricity Generation'!F9*(1+$E$160)</f>
        <v>0</v>
      </c>
      <c r="I169" s="6">
        <f>'Electricity Generation'!F9*$E$160</f>
        <v>0</v>
      </c>
      <c r="J169" s="10">
        <f>(B169+D169+F169+H169-L169)/'Electricity Generation'!N9</f>
        <v>0.7965925655239523</v>
      </c>
      <c r="K169" s="12" t="b">
        <f>(J169-'Analysis-Data'!R9)&lt;0.0001</f>
        <v>1</v>
      </c>
      <c r="L169" s="6">
        <f>SUM(IF(B169=0, ABS('Electricity Generation'!B9-I169/3), 0), IF(D169=0, ABS('Electricity Generation'!C9-I169/3), 0), IF(F169=0, ABS('Electricity Generation'!D9-I169/3), 0))</f>
        <v>0</v>
      </c>
      <c r="M169" s="6">
        <f t="shared" si="24"/>
        <v>338503484000</v>
      </c>
      <c r="N169" s="10">
        <f>1-M169/'Electricity Generation'!B9</f>
        <v>0</v>
      </c>
      <c r="O169" s="6" t="e">
        <f>M169/'Analysis-Data'!J9</f>
        <v>#N/A</v>
      </c>
      <c r="P169" s="6" t="e">
        <f>D169/'Analysis-Data'!K9</f>
        <v>#N/A</v>
      </c>
      <c r="Q169" s="6" t="e">
        <f>F169/'Analysis-Data'!L9</f>
        <v>#N/A</v>
      </c>
      <c r="R169" s="6" t="e">
        <f>H169/'Analysis-Data'!M9</f>
        <v>#N/A</v>
      </c>
      <c r="S169" s="6">
        <f>M169/'Analysis-Data'!B9</f>
        <v>143588283.50256118</v>
      </c>
      <c r="T169" s="6">
        <f>D169/'Analysis-Data'!C9</f>
        <v>11415627</v>
      </c>
      <c r="U169" s="6">
        <f>F169/'Analysis-Data'!D9</f>
        <v>29743464</v>
      </c>
      <c r="V169" s="6" t="e">
        <f>H169/'Analysis-Data'!E9</f>
        <v>#N/A</v>
      </c>
      <c r="W169" s="10" t="e">
        <f>(O169-'Combined Waste'!B9)/'Combined Waste'!B9</f>
        <v>#N/A</v>
      </c>
      <c r="X169" s="10" t="e">
        <f>(P169-'Combined Waste'!G9)/'Combined Waste'!G9</f>
        <v>#N/A</v>
      </c>
      <c r="Y169" s="10" t="e">
        <f>(Q169-'Combined Waste'!C9)/'Combined Waste'!C9</f>
        <v>#N/A</v>
      </c>
      <c r="Z169" s="10" t="e">
        <f>(R169-'Combined Waste'!K9)/'Combined Waste'!K9</f>
        <v>#N/A</v>
      </c>
      <c r="AA169" s="10">
        <f>(S169-'Combined Consumption'!B9)/'Combined Consumption'!B9</f>
        <v>0</v>
      </c>
      <c r="AB169" s="10">
        <f>(T169-'Combined Consumption'!G9)/'Combined Consumption'!G9</f>
        <v>0</v>
      </c>
      <c r="AC169" s="10">
        <f>(U169-'Combined Consumption'!H9)/'Combined Consumption'!H9</f>
        <v>0</v>
      </c>
      <c r="AD169" s="10" t="e">
        <f>(V169-'Combined Consumption'!M9)/'Combined Consumption'!M9</f>
        <v>#N/A</v>
      </c>
      <c r="AE169" s="10">
        <f t="shared" si="25"/>
        <v>0</v>
      </c>
      <c r="AF169" s="10">
        <f t="shared" si="26"/>
        <v>0</v>
      </c>
      <c r="AG169" s="10">
        <f t="shared" si="27"/>
        <v>0</v>
      </c>
      <c r="AH169" s="10">
        <f t="shared" si="28"/>
        <v>0</v>
      </c>
      <c r="AI169" s="10">
        <f>M169/'Electricity Generation'!$N9</f>
        <v>0.5635452943827931</v>
      </c>
      <c r="AJ169" s="10">
        <f>D169/'Electricity Generation'!$N9</f>
        <v>5.9844684519853114E-2</v>
      </c>
      <c r="AK169" s="10">
        <f>F169/'Electricity Generation'!$N9</f>
        <v>0.17320258662130603</v>
      </c>
      <c r="AL169" s="10">
        <f>H169/'Electricity Generation'!$N9</f>
        <v>0</v>
      </c>
      <c r="AM169" s="10">
        <f t="shared" si="29"/>
        <v>0.2034074344760477</v>
      </c>
    </row>
    <row r="170" spans="1:39" x14ac:dyDescent="0.25">
      <c r="A170" s="6">
        <v>1957</v>
      </c>
      <c r="B170" s="6">
        <f>IF('Electricity Generation'!B10-I170/3&lt;=0, 0,'Electricity Generation'!B10-I170/3)</f>
        <v>346384595333.33331</v>
      </c>
      <c r="C170" s="10">
        <f>1-B170/'Electricity Generation'!B10</f>
        <v>4.6528026639292008E-6</v>
      </c>
      <c r="D170" s="6">
        <f>IF('Electricity Generation'!C10-I170/3&lt;=0, 0, 'Electricity Generation'!C10-I170/3)</f>
        <v>40497745333.333336</v>
      </c>
      <c r="E170" s="10">
        <f>1-D170/'Electricity Generation'!C10</f>
        <v>3.9794870487996903E-5</v>
      </c>
      <c r="F170" s="6">
        <f>IF('Electricity Generation'!D10-I170/3&lt;=0, 0, 'Electricity Generation'!D10-I170/3)</f>
        <v>114210913333.33333</v>
      </c>
      <c r="G170" s="10">
        <f>1-F170/'Electricity Generation'!D10</f>
        <v>1.4111120182902503E-5</v>
      </c>
      <c r="H170" s="6">
        <f>'Electricity Generation'!F10*(1+$E$160)</f>
        <v>14505000</v>
      </c>
      <c r="I170" s="6">
        <f>'Electricity Generation'!F10*$E$160</f>
        <v>4835000</v>
      </c>
      <c r="J170" s="10">
        <f>(B170+D170+F170+H170-L170)/'Electricity Generation'!N10</f>
        <v>0.79349858057795675</v>
      </c>
      <c r="K170" s="12" t="b">
        <f>(J170-'Analysis-Data'!R10)&lt;0.0001</f>
        <v>1</v>
      </c>
      <c r="L170" s="6">
        <f>SUM(IF(B170=0, ABS('Electricity Generation'!B10-I170/3), 0), IF(D170=0, ABS('Electricity Generation'!C10-I170/3), 0), IF(F170=0, ABS('Electricity Generation'!D10-I170/3), 0))</f>
        <v>0</v>
      </c>
      <c r="M170" s="6">
        <f t="shared" si="24"/>
        <v>346384595333.33331</v>
      </c>
      <c r="N170" s="10">
        <f>1-M170/'Electricity Generation'!B10</f>
        <v>4.6528026639292008E-6</v>
      </c>
      <c r="O170" s="6" t="e">
        <f>M170/'Analysis-Data'!J10</f>
        <v>#N/A</v>
      </c>
      <c r="P170" s="6" t="e">
        <f>D170/'Analysis-Data'!K10</f>
        <v>#N/A</v>
      </c>
      <c r="Q170" s="6" t="e">
        <f>F170/'Analysis-Data'!L10</f>
        <v>#N/A</v>
      </c>
      <c r="R170" s="6" t="e">
        <f>H170/'Analysis-Data'!M10</f>
        <v>#N/A</v>
      </c>
      <c r="S170" s="6">
        <f>M170/'Analysis-Data'!B10</f>
        <v>145846708.90203729</v>
      </c>
      <c r="T170" s="6">
        <f>D170/'Analysis-Data'!C10</f>
        <v>12511303.094499633</v>
      </c>
      <c r="U170" s="6">
        <f>F170/'Analysis-Data'!D10</f>
        <v>32066931.493290428</v>
      </c>
      <c r="V170" s="6" t="e">
        <f>H170/'Analysis-Data'!E10</f>
        <v>#N/A</v>
      </c>
      <c r="W170" s="10" t="e">
        <f>(O170-'Combined Waste'!B10)/'Combined Waste'!B10</f>
        <v>#N/A</v>
      </c>
      <c r="X170" s="10" t="e">
        <f>(P170-'Combined Waste'!G10)/'Combined Waste'!G10</f>
        <v>#N/A</v>
      </c>
      <c r="Y170" s="10" t="e">
        <f>(Q170-'Combined Waste'!C10)/'Combined Waste'!C10</f>
        <v>#N/A</v>
      </c>
      <c r="Z170" s="10" t="e">
        <f>(R170-'Combined Waste'!K10)/'Combined Waste'!K10</f>
        <v>#N/A</v>
      </c>
      <c r="AA170" s="10">
        <f>(S170-'Combined Consumption'!B10)/'Combined Consumption'!B10</f>
        <v>-4.6528026640269781E-6</v>
      </c>
      <c r="AB170" s="10">
        <f>(T170-'Combined Consumption'!G10)/'Combined Consumption'!G10</f>
        <v>-3.9794870488052346E-5</v>
      </c>
      <c r="AC170" s="10">
        <f>(U170-'Combined Consumption'!H10)/'Combined Consumption'!H10</f>
        <v>-1.4111120182913986E-5</v>
      </c>
      <c r="AD170" s="10" t="e">
        <f>(V170-'Combined Consumption'!M10)/'Combined Consumption'!M10</f>
        <v>#N/A</v>
      </c>
      <c r="AE170" s="10">
        <f t="shared" si="25"/>
        <v>-4.6528026639292008E-6</v>
      </c>
      <c r="AF170" s="10">
        <f t="shared" si="26"/>
        <v>-3.9794870487996903E-5</v>
      </c>
      <c r="AG170" s="10">
        <f t="shared" si="27"/>
        <v>-1.4111120182902503E-5</v>
      </c>
      <c r="AH170" s="10">
        <f t="shared" si="28"/>
        <v>0.5</v>
      </c>
      <c r="AI170" s="10">
        <f>M170/'Electricity Generation'!$N10</f>
        <v>0.54849616633269882</v>
      </c>
      <c r="AJ170" s="10">
        <f>D170/'Electricity Generation'!$N10</f>
        <v>6.4127730735471566E-2</v>
      </c>
      <c r="AK170" s="10">
        <f>F170/'Electricity Generation'!$N10</f>
        <v>0.18085171500310382</v>
      </c>
      <c r="AL170" s="10">
        <f>H170/'Electricity Generation'!$N10</f>
        <v>2.2968506682578155E-5</v>
      </c>
      <c r="AM170" s="10">
        <f t="shared" si="29"/>
        <v>0.20650141942204325</v>
      </c>
    </row>
    <row r="171" spans="1:39" x14ac:dyDescent="0.25">
      <c r="A171" s="6">
        <v>1958</v>
      </c>
      <c r="B171" s="6">
        <f>IF('Electricity Generation'!B11-I171/3&lt;=0, 0,'Electricity Generation'!B11-I171/3)</f>
        <v>344338332500</v>
      </c>
      <c r="C171" s="10">
        <f>1-B171/'Electricity Generation'!B11</f>
        <v>7.9707396943740072E-5</v>
      </c>
      <c r="D171" s="6">
        <f>IF('Electricity Generation'!C11-I171/3&lt;=0, 0, 'Electricity Generation'!C11-I171/3)</f>
        <v>40344091500</v>
      </c>
      <c r="E171" s="10">
        <f>1-D171/'Electricity Generation'!C11</f>
        <v>6.7989727416883916E-4</v>
      </c>
      <c r="F171" s="6">
        <f>IF('Electricity Generation'!D11-I171/3&lt;=0, 0, 'Electricity Generation'!D11-I171/3)</f>
        <v>119731853500</v>
      </c>
      <c r="G171" s="10">
        <f>1-F171/'Electricity Generation'!D11</f>
        <v>2.2919722761916006E-4</v>
      </c>
      <c r="H171" s="6">
        <f>'Electricity Generation'!F11*(1+$E$160)</f>
        <v>247036500</v>
      </c>
      <c r="I171" s="6">
        <f>'Electricity Generation'!F11*$E$160</f>
        <v>82345500</v>
      </c>
      <c r="J171" s="10">
        <f>(B171+D171+F171+H171-L171)/'Electricity Generation'!N11</f>
        <v>0.78230129057953768</v>
      </c>
      <c r="K171" s="12" t="b">
        <f>(J171-'Analysis-Data'!R11)&lt;0.0001</f>
        <v>1</v>
      </c>
      <c r="L171" s="6">
        <f>SUM(IF(B171=0, ABS('Electricity Generation'!B11-I171/3), 0), IF(D171=0, ABS('Electricity Generation'!C11-I171/3), 0), IF(F171=0, ABS('Electricity Generation'!D11-I171/3), 0))</f>
        <v>0</v>
      </c>
      <c r="M171" s="6">
        <f t="shared" si="24"/>
        <v>344338332500</v>
      </c>
      <c r="N171" s="10">
        <f>1-M171/'Electricity Generation'!B11</f>
        <v>7.9707396943740072E-5</v>
      </c>
      <c r="O171" s="6" t="e">
        <f>M171/'Analysis-Data'!J11</f>
        <v>#N/A</v>
      </c>
      <c r="P171" s="6" t="e">
        <f>D171/'Analysis-Data'!K11</f>
        <v>#N/A</v>
      </c>
      <c r="Q171" s="6" t="e">
        <f>F171/'Analysis-Data'!L11</f>
        <v>#N/A</v>
      </c>
      <c r="R171" s="6" t="e">
        <f>H171/'Analysis-Data'!M11</f>
        <v>#N/A</v>
      </c>
      <c r="S171" s="6">
        <f>M171/'Analysis-Data'!B11</f>
        <v>141259324.13364825</v>
      </c>
      <c r="T171" s="6">
        <f>D171/'Analysis-Data'!C11</f>
        <v>12185428.523689918</v>
      </c>
      <c r="U171" s="6">
        <f>F171/'Analysis-Data'!D11</f>
        <v>32940920.301563319</v>
      </c>
      <c r="V171" s="6" t="e">
        <f>H171/'Analysis-Data'!E11</f>
        <v>#N/A</v>
      </c>
      <c r="W171" s="10" t="e">
        <f>(O171-'Combined Waste'!B11)/'Combined Waste'!B11</f>
        <v>#N/A</v>
      </c>
      <c r="X171" s="10" t="e">
        <f>(P171-'Combined Waste'!G11)/'Combined Waste'!G11</f>
        <v>#N/A</v>
      </c>
      <c r="Y171" s="10" t="e">
        <f>(Q171-'Combined Waste'!C11)/'Combined Waste'!C11</f>
        <v>#N/A</v>
      </c>
      <c r="Z171" s="10" t="e">
        <f>(R171-'Combined Waste'!K11)/'Combined Waste'!K11</f>
        <v>#N/A</v>
      </c>
      <c r="AA171" s="10">
        <f>(S171-'Combined Consumption'!B11)/'Combined Consumption'!B11</f>
        <v>-7.9707396943608274E-5</v>
      </c>
      <c r="AB171" s="10">
        <f>(T171-'Combined Consumption'!G11)/'Combined Consumption'!G11</f>
        <v>-6.7989727416892091E-4</v>
      </c>
      <c r="AC171" s="10">
        <f>(U171-'Combined Consumption'!H11)/'Combined Consumption'!H11</f>
        <v>-2.2919722761908064E-4</v>
      </c>
      <c r="AD171" s="10" t="e">
        <f>(V171-'Combined Consumption'!M11)/'Combined Consumption'!M11</f>
        <v>#N/A</v>
      </c>
      <c r="AE171" s="10">
        <f t="shared" si="25"/>
        <v>-7.9707396943740072E-5</v>
      </c>
      <c r="AF171" s="10">
        <f t="shared" si="26"/>
        <v>-6.7989727416883916E-4</v>
      </c>
      <c r="AG171" s="10">
        <f t="shared" si="27"/>
        <v>-2.2919722761916006E-4</v>
      </c>
      <c r="AH171" s="10">
        <f t="shared" si="28"/>
        <v>0.5</v>
      </c>
      <c r="AI171" s="10">
        <f>M171/'Electricity Generation'!$N11</f>
        <v>0.53377644459340501</v>
      </c>
      <c r="AJ171" s="10">
        <f>D171/'Electricity Generation'!$N11</f>
        <v>6.2539437781650442E-2</v>
      </c>
      <c r="AK171" s="10">
        <f>F171/'Electricity Generation'!$N11</f>
        <v>0.18560246430248492</v>
      </c>
      <c r="AL171" s="10">
        <f>H171/'Electricity Generation'!$N11</f>
        <v>3.8294390199731452E-4</v>
      </c>
      <c r="AM171" s="10">
        <f t="shared" si="29"/>
        <v>0.21769870942046232</v>
      </c>
    </row>
    <row r="172" spans="1:39" x14ac:dyDescent="0.25">
      <c r="A172" s="6">
        <v>1959</v>
      </c>
      <c r="B172" s="6">
        <f>IF('Electricity Generation'!B12-I172/3&lt;=0, 0,'Electricity Generation'!B12-I172/3)</f>
        <v>378392859833.33331</v>
      </c>
      <c r="C172" s="10">
        <f>1-B172/'Electricity Generation'!B12</f>
        <v>8.2843977309732253E-5</v>
      </c>
      <c r="D172" s="6">
        <f>IF('Electricity Generation'!C12-I172/3&lt;=0, 0, 'Electricity Generation'!C12-I172/3)</f>
        <v>46808368833.333336</v>
      </c>
      <c r="E172" s="10">
        <f>1-D172/'Electricity Generation'!C12</f>
        <v>6.6930731729331061E-4</v>
      </c>
      <c r="F172" s="6">
        <f>IF('Electricity Generation'!D12-I172/3&lt;=0, 0, 'Electricity Generation'!D12-I172/3)</f>
        <v>146588040833.33334</v>
      </c>
      <c r="G172" s="10">
        <f>1-F172/'Electricity Generation'!D12</f>
        <v>2.1382005785752778E-4</v>
      </c>
      <c r="H172" s="6">
        <f>'Electricity Generation'!F12*(1+$E$160)</f>
        <v>282151500</v>
      </c>
      <c r="I172" s="6">
        <f>'Electricity Generation'!F12*$E$160</f>
        <v>94050500</v>
      </c>
      <c r="J172" s="10">
        <f>(B172+D172+F172+H172-L172)/'Electricity Generation'!N12</f>
        <v>0.80572790115383341</v>
      </c>
      <c r="K172" s="12" t="b">
        <f>(J172-'Analysis-Data'!R12)&lt;0.0001</f>
        <v>1</v>
      </c>
      <c r="L172" s="6">
        <f>SUM(IF(B172=0, ABS('Electricity Generation'!B12-I172/3), 0), IF(D172=0, ABS('Electricity Generation'!C12-I172/3), 0), IF(F172=0, ABS('Electricity Generation'!D12-I172/3), 0))</f>
        <v>0</v>
      </c>
      <c r="M172" s="6">
        <f t="shared" si="24"/>
        <v>378392859833.33331</v>
      </c>
      <c r="N172" s="10">
        <f>1-M172/'Electricity Generation'!B12</f>
        <v>8.2843977309732253E-5</v>
      </c>
      <c r="O172" s="6" t="e">
        <f>M172/'Analysis-Data'!J12</f>
        <v>#N/A</v>
      </c>
      <c r="P172" s="6" t="e">
        <f>D172/'Analysis-Data'!K12</f>
        <v>#N/A</v>
      </c>
      <c r="Q172" s="6" t="e">
        <f>F172/'Analysis-Data'!L12</f>
        <v>#N/A</v>
      </c>
      <c r="R172" s="6" t="e">
        <f>H172/'Analysis-Data'!M12</f>
        <v>#N/A</v>
      </c>
      <c r="S172" s="6">
        <f>M172/'Analysis-Data'!B12</f>
        <v>152778311.40433183</v>
      </c>
      <c r="T172" s="6">
        <f>D172/'Analysis-Data'!C12</f>
        <v>13848016.213735837</v>
      </c>
      <c r="U172" s="6">
        <f>F172/'Analysis-Data'!D12</f>
        <v>39075859.010673568</v>
      </c>
      <c r="V172" s="6" t="e">
        <f>H172/'Analysis-Data'!E12</f>
        <v>#N/A</v>
      </c>
      <c r="W172" s="10" t="e">
        <f>(O172-'Combined Waste'!B12)/'Combined Waste'!B12</f>
        <v>#N/A</v>
      </c>
      <c r="X172" s="10" t="e">
        <f>(P172-'Combined Waste'!G12)/'Combined Waste'!G12</f>
        <v>#N/A</v>
      </c>
      <c r="Y172" s="10" t="e">
        <f>(Q172-'Combined Waste'!C12)/'Combined Waste'!C12</f>
        <v>#N/A</v>
      </c>
      <c r="Z172" s="10" t="e">
        <f>(R172-'Combined Waste'!K12)/'Combined Waste'!K12</f>
        <v>#N/A</v>
      </c>
      <c r="AA172" s="10">
        <f>(S172-'Combined Consumption'!B12)/'Combined Consumption'!B12</f>
        <v>-8.2843977309740601E-5</v>
      </c>
      <c r="AB172" s="10">
        <f>(T172-'Combined Consumption'!G12)/'Combined Consumption'!G12</f>
        <v>-6.6930731729329424E-4</v>
      </c>
      <c r="AC172" s="10">
        <f>(U172-'Combined Consumption'!H12)/'Combined Consumption'!H12</f>
        <v>-2.1382005785743142E-4</v>
      </c>
      <c r="AD172" s="10" t="e">
        <f>(V172-'Combined Consumption'!M12)/'Combined Consumption'!M12</f>
        <v>#N/A</v>
      </c>
      <c r="AE172" s="10">
        <f t="shared" si="25"/>
        <v>-8.2843977309732253E-5</v>
      </c>
      <c r="AF172" s="10">
        <f t="shared" si="26"/>
        <v>-6.6930731729331061E-4</v>
      </c>
      <c r="AG172" s="10">
        <f t="shared" si="27"/>
        <v>-2.1382005785752778E-4</v>
      </c>
      <c r="AH172" s="10">
        <f t="shared" si="28"/>
        <v>0.5</v>
      </c>
      <c r="AI172" s="10">
        <f>M172/'Electricity Generation'!$N12</f>
        <v>0.53294339408209712</v>
      </c>
      <c r="AJ172" s="10">
        <f>D172/'Electricity Generation'!$N12</f>
        <v>6.5926748640212487E-2</v>
      </c>
      <c r="AK172" s="10">
        <f>F172/'Electricity Generation'!$N12</f>
        <v>0.20646036515586416</v>
      </c>
      <c r="AL172" s="10">
        <f>H172/'Electricity Generation'!$N12</f>
        <v>3.9739327565955411E-4</v>
      </c>
      <c r="AM172" s="10">
        <f t="shared" si="29"/>
        <v>0.19427209884616659</v>
      </c>
    </row>
    <row r="173" spans="1:39" x14ac:dyDescent="0.25">
      <c r="A173" s="6">
        <v>1960</v>
      </c>
      <c r="B173" s="6">
        <f>IF('Electricity Generation'!B13-I173/3&lt;=0, 0,'Electricity Generation'!B13-I173/3)</f>
        <v>402980993333.33331</v>
      </c>
      <c r="C173" s="10">
        <f>1-B173/'Electricity Generation'!B13</f>
        <v>2.1426609018770915E-4</v>
      </c>
      <c r="D173" s="6">
        <f>IF('Electricity Generation'!C13-I173/3&lt;=0, 0, 'Electricity Generation'!C13-I173/3)</f>
        <v>47900529333.333336</v>
      </c>
      <c r="E173" s="10">
        <f>1-D173/'Electricity Generation'!C13</f>
        <v>1.7997344955561489E-3</v>
      </c>
      <c r="F173" s="6">
        <f>IF('Electricity Generation'!D13-I173/3&lt;=0, 0, 'Electricity Generation'!D13-I173/3)</f>
        <v>157883423333.33334</v>
      </c>
      <c r="G173" s="10">
        <f>1-F173/'Electricity Generation'!D13</f>
        <v>5.4671002795403378E-4</v>
      </c>
      <c r="H173" s="6">
        <f>'Electricity Generation'!F13*(1+$E$160)</f>
        <v>777273000</v>
      </c>
      <c r="I173" s="6">
        <f>'Electricity Generation'!F13*$E$160</f>
        <v>259091000</v>
      </c>
      <c r="J173" s="10">
        <f>(B173+D173+F173+H173-L173)/'Electricity Generation'!N13</f>
        <v>0.80675395076277878</v>
      </c>
      <c r="K173" s="12" t="b">
        <f>(J173-'Analysis-Data'!R13)&lt;0.0001</f>
        <v>1</v>
      </c>
      <c r="L173" s="6">
        <f>SUM(IF(B173=0, ABS('Electricity Generation'!B13-I173/3), 0), IF(D173=0, ABS('Electricity Generation'!C13-I173/3), 0), IF(F173=0, ABS('Electricity Generation'!D13-I173/3), 0))</f>
        <v>0</v>
      </c>
      <c r="M173" s="6">
        <f t="shared" si="24"/>
        <v>402980993333.33331</v>
      </c>
      <c r="N173" s="10">
        <f>1-M173/'Electricity Generation'!B13</f>
        <v>2.1426609018770915E-4</v>
      </c>
      <c r="O173" s="6" t="e">
        <f>M173/'Analysis-Data'!J13</f>
        <v>#N/A</v>
      </c>
      <c r="P173" s="6" t="e">
        <f>D173/'Analysis-Data'!K13</f>
        <v>#N/A</v>
      </c>
      <c r="Q173" s="6" t="e">
        <f>F173/'Analysis-Data'!L13</f>
        <v>#N/A</v>
      </c>
      <c r="R173" s="6" t="e">
        <f>H173/'Analysis-Data'!M13</f>
        <v>#N/A</v>
      </c>
      <c r="S173" s="6">
        <f>M173/'Analysis-Data'!B13</f>
        <v>160251910.48976642</v>
      </c>
      <c r="T173" s="6">
        <f>D173/'Analysis-Data'!C13</f>
        <v>13821692.888728514</v>
      </c>
      <c r="U173" s="6">
        <f>F173/'Analysis-Data'!D13</f>
        <v>41371657.327650376</v>
      </c>
      <c r="V173" s="6" t="e">
        <f>H173/'Analysis-Data'!E13</f>
        <v>#N/A</v>
      </c>
      <c r="W173" s="10" t="e">
        <f>(O173-'Combined Waste'!B13)/'Combined Waste'!B13</f>
        <v>#N/A</v>
      </c>
      <c r="X173" s="10" t="e">
        <f>(P173-'Combined Waste'!G13)/'Combined Waste'!G13</f>
        <v>#N/A</v>
      </c>
      <c r="Y173" s="10" t="e">
        <f>(Q173-'Combined Waste'!C13)/'Combined Waste'!C13</f>
        <v>#N/A</v>
      </c>
      <c r="Z173" s="10" t="e">
        <f>(R173-'Combined Waste'!K13)/'Combined Waste'!K13</f>
        <v>#N/A</v>
      </c>
      <c r="AA173" s="10">
        <f>(S173-'Combined Consumption'!B13)/'Combined Consumption'!B13</f>
        <v>-2.1426609018773004E-4</v>
      </c>
      <c r="AB173" s="10">
        <f>(T173-'Combined Consumption'!G13)/'Combined Consumption'!G13</f>
        <v>-1.7997344955561964E-3</v>
      </c>
      <c r="AC173" s="10">
        <f>(U173-'Combined Consumption'!H13)/'Combined Consumption'!H13</f>
        <v>-5.4671002795402327E-4</v>
      </c>
      <c r="AD173" s="10" t="e">
        <f>(V173-'Combined Consumption'!M13)/'Combined Consumption'!M13</f>
        <v>#N/A</v>
      </c>
      <c r="AE173" s="10">
        <f t="shared" si="25"/>
        <v>-2.1426609018770915E-4</v>
      </c>
      <c r="AF173" s="10">
        <f t="shared" si="26"/>
        <v>-1.7997344955561489E-3</v>
      </c>
      <c r="AG173" s="10">
        <f t="shared" si="27"/>
        <v>-5.4671002795403378E-4</v>
      </c>
      <c r="AH173" s="10">
        <f t="shared" si="28"/>
        <v>0.5</v>
      </c>
      <c r="AI173" s="10">
        <f>M173/'Electricity Generation'!$N13</f>
        <v>0.53336175628217752</v>
      </c>
      <c r="AJ173" s="10">
        <f>D173/'Electricity Generation'!$N13</f>
        <v>6.3398301346038577E-2</v>
      </c>
      <c r="AK173" s="10">
        <f>F173/'Electricity Generation'!$N13</f>
        <v>0.20896514066422522</v>
      </c>
      <c r="AL173" s="10">
        <f>H173/'Electricity Generation'!$N13</f>
        <v>1.028752470337477E-3</v>
      </c>
      <c r="AM173" s="10">
        <f t="shared" si="29"/>
        <v>0.19324604923722111</v>
      </c>
    </row>
    <row r="174" spans="1:39" x14ac:dyDescent="0.25">
      <c r="A174" s="6">
        <v>1961</v>
      </c>
      <c r="B174" s="6">
        <f>IF('Electricity Generation'!B14-I174/3&lt;=0, 0,'Electricity Generation'!B14-I174/3)</f>
        <v>421588644166.66669</v>
      </c>
      <c r="C174" s="10">
        <f>1-B174/'Electricity Generation'!B14</f>
        <v>6.685101716168429E-4</v>
      </c>
      <c r="D174" s="6">
        <f>IF('Electricity Generation'!C14-I174/3&lt;=0, 0, 'Electricity Generation'!C14-I174/3)</f>
        <v>48237351166.666664</v>
      </c>
      <c r="E174" s="10">
        <f>1-D174/'Electricity Generation'!C14</f>
        <v>5.8126228443938777E-3</v>
      </c>
      <c r="F174" s="6">
        <f>IF('Electricity Generation'!D14-I174/3&lt;=0, 0, 'Electricity Generation'!D14-I174/3)</f>
        <v>169003973166.66666</v>
      </c>
      <c r="G174" s="10">
        <f>1-F174/'Electricity Generation'!D14</f>
        <v>1.6659666875303847E-3</v>
      </c>
      <c r="H174" s="6">
        <f>'Electricity Generation'!F14*(1+$E$160)</f>
        <v>2538223500</v>
      </c>
      <c r="I174" s="6">
        <f>'Electricity Generation'!F14*$E$160</f>
        <v>846074500</v>
      </c>
      <c r="J174" s="10">
        <f>(B174+D174+F174+H174-L174)/'Electricity Generation'!N14</f>
        <v>0.80801324020171617</v>
      </c>
      <c r="K174" s="12" t="b">
        <f>(J174-'Analysis-Data'!R14)&lt;0.0001</f>
        <v>1</v>
      </c>
      <c r="L174" s="6">
        <f>SUM(IF(B174=0, ABS('Electricity Generation'!B14-I174/3), 0), IF(D174=0, ABS('Electricity Generation'!C14-I174/3), 0), IF(F174=0, ABS('Electricity Generation'!D14-I174/3), 0))</f>
        <v>0</v>
      </c>
      <c r="M174" s="6">
        <f t="shared" si="24"/>
        <v>421588644166.66669</v>
      </c>
      <c r="N174" s="10">
        <f>1-M174/'Electricity Generation'!B14</f>
        <v>6.685101716168429E-4</v>
      </c>
      <c r="O174" s="6" t="e">
        <f>M174/'Analysis-Data'!J14</f>
        <v>#N/A</v>
      </c>
      <c r="P174" s="6" t="e">
        <f>D174/'Analysis-Data'!K14</f>
        <v>#N/A</v>
      </c>
      <c r="Q174" s="6" t="e">
        <f>F174/'Analysis-Data'!L14</f>
        <v>#N/A</v>
      </c>
      <c r="R174" s="6" t="e">
        <f>H174/'Analysis-Data'!M14</f>
        <v>#N/A</v>
      </c>
      <c r="S174" s="6">
        <f>M174/'Analysis-Data'!B14</f>
        <v>165165072.29570124</v>
      </c>
      <c r="T174" s="6">
        <f>D174/'Analysis-Data'!C14</f>
        <v>13878072.311752945</v>
      </c>
      <c r="U174" s="6">
        <f>F174/'Analysis-Data'!D14</f>
        <v>43729833.981051713</v>
      </c>
      <c r="V174" s="6" t="e">
        <f>H174/'Analysis-Data'!E14</f>
        <v>#N/A</v>
      </c>
      <c r="W174" s="10" t="e">
        <f>(O174-'Combined Waste'!B14)/'Combined Waste'!B14</f>
        <v>#N/A</v>
      </c>
      <c r="X174" s="10" t="e">
        <f>(P174-'Combined Waste'!G14)/'Combined Waste'!G14</f>
        <v>#N/A</v>
      </c>
      <c r="Y174" s="10" t="e">
        <f>(Q174-'Combined Waste'!C14)/'Combined Waste'!C14</f>
        <v>#N/A</v>
      </c>
      <c r="Z174" s="10" t="e">
        <f>(R174-'Combined Waste'!K14)/'Combined Waste'!K14</f>
        <v>#N/A</v>
      </c>
      <c r="AA174" s="10">
        <f>(S174-'Combined Consumption'!B14)/'Combined Consumption'!B14</f>
        <v>-6.6851017161682967E-4</v>
      </c>
      <c r="AB174" s="10">
        <f>(T174-'Combined Consumption'!G14)/'Combined Consumption'!G14</f>
        <v>-5.8126228443938603E-3</v>
      </c>
      <c r="AC174" s="10">
        <f>(U174-'Combined Consumption'!H14)/'Combined Consumption'!H14</f>
        <v>-1.665966687530324E-3</v>
      </c>
      <c r="AD174" s="10" t="e">
        <f>(V174-'Combined Consumption'!M14)/'Combined Consumption'!M14</f>
        <v>#N/A</v>
      </c>
      <c r="AE174" s="10">
        <f t="shared" si="25"/>
        <v>-6.685101716168429E-4</v>
      </c>
      <c r="AF174" s="10">
        <f t="shared" si="26"/>
        <v>-5.8126228443938777E-3</v>
      </c>
      <c r="AG174" s="10">
        <f t="shared" si="27"/>
        <v>-1.6659666875303847E-3</v>
      </c>
      <c r="AH174" s="10">
        <f t="shared" si="28"/>
        <v>0.5</v>
      </c>
      <c r="AI174" s="10">
        <f>M174/'Electricity Generation'!$N14</f>
        <v>0.53112893756564195</v>
      </c>
      <c r="AJ174" s="10">
        <f>D174/'Electricity Generation'!$N14</f>
        <v>6.0770738089434846E-2</v>
      </c>
      <c r="AK174" s="10">
        <f>F174/'Electricity Generation'!$N14</f>
        <v>0.21291584096107188</v>
      </c>
      <c r="AL174" s="10">
        <f>H174/'Electricity Generation'!$N14</f>
        <v>3.1977235855674309E-3</v>
      </c>
      <c r="AM174" s="10">
        <f t="shared" si="29"/>
        <v>0.19198675979828383</v>
      </c>
    </row>
    <row r="175" spans="1:39" x14ac:dyDescent="0.25">
      <c r="A175" s="6">
        <v>1962</v>
      </c>
      <c r="B175" s="6">
        <f>IF('Electricity Generation'!B15-I175/3&lt;=0, 0,'Electricity Generation'!B15-I175/3)</f>
        <v>449870957166.66669</v>
      </c>
      <c r="C175" s="10">
        <f>1-B175/'Electricity Generation'!B15</f>
        <v>8.4015874188625439E-4</v>
      </c>
      <c r="D175" s="6">
        <f>IF('Electricity Generation'!C15-I175/3&lt;=0, 0, 'Electricity Generation'!C15-I175/3)</f>
        <v>48501255166.666664</v>
      </c>
      <c r="E175" s="10">
        <f>1-D175/'Electricity Generation'!C15</f>
        <v>7.7390430492902951E-3</v>
      </c>
      <c r="F175" s="6">
        <f>IF('Electricity Generation'!D15-I175/3&lt;=0, 0, 'Electricity Generation'!D15-I175/3)</f>
        <v>183923012166.66666</v>
      </c>
      <c r="G175" s="10">
        <f>1-F175/'Electricity Generation'!D15</f>
        <v>2.0525131819522091E-3</v>
      </c>
      <c r="H175" s="6">
        <f>'Electricity Generation'!F15*(1+$E$160)</f>
        <v>3404527500</v>
      </c>
      <c r="I175" s="6">
        <f>'Electricity Generation'!F15*$E$160</f>
        <v>1134842500</v>
      </c>
      <c r="J175" s="10">
        <f>(B175+D175+F175+H175-L175)/'Electricity Generation'!N15</f>
        <v>0.8024245461272963</v>
      </c>
      <c r="K175" s="12" t="b">
        <f>(J175-'Analysis-Data'!R15)&lt;0.0001</f>
        <v>1</v>
      </c>
      <c r="L175" s="6">
        <f>SUM(IF(B175=0, ABS('Electricity Generation'!B15-I175/3), 0), IF(D175=0, ABS('Electricity Generation'!C15-I175/3), 0), IF(F175=0, ABS('Electricity Generation'!D15-I175/3), 0))</f>
        <v>0</v>
      </c>
      <c r="M175" s="6">
        <f t="shared" si="24"/>
        <v>449870957166.66669</v>
      </c>
      <c r="N175" s="10">
        <f>1-M175/'Electricity Generation'!B15</f>
        <v>8.4015874188625439E-4</v>
      </c>
      <c r="O175" s="6" t="e">
        <f>M175/'Analysis-Data'!J15</f>
        <v>#N/A</v>
      </c>
      <c r="P175" s="6" t="e">
        <f>D175/'Analysis-Data'!K15</f>
        <v>#N/A</v>
      </c>
      <c r="Q175" s="6" t="e">
        <f>F175/'Analysis-Data'!L15</f>
        <v>#N/A</v>
      </c>
      <c r="R175" s="6" t="e">
        <f>H175/'Analysis-Data'!M15</f>
        <v>#N/A</v>
      </c>
      <c r="S175" s="6">
        <f>M175/'Analysis-Data'!B15</f>
        <v>175225857.29808781</v>
      </c>
      <c r="T175" s="6">
        <f>D175/'Analysis-Data'!C15</f>
        <v>13910663.288508167</v>
      </c>
      <c r="U175" s="6">
        <f>F175/'Analysis-Data'!D15</f>
        <v>47086531.498790994</v>
      </c>
      <c r="V175" s="6" t="e">
        <f>H175/'Analysis-Data'!E15</f>
        <v>#N/A</v>
      </c>
      <c r="W175" s="10" t="e">
        <f>(O175-'Combined Waste'!B15)/'Combined Waste'!B15</f>
        <v>#N/A</v>
      </c>
      <c r="X175" s="10" t="e">
        <f>(P175-'Combined Waste'!G15)/'Combined Waste'!G15</f>
        <v>#N/A</v>
      </c>
      <c r="Y175" s="10" t="e">
        <f>(Q175-'Combined Waste'!C15)/'Combined Waste'!C15</f>
        <v>#N/A</v>
      </c>
      <c r="Z175" s="10" t="e">
        <f>(R175-'Combined Waste'!K15)/'Combined Waste'!K15</f>
        <v>#N/A</v>
      </c>
      <c r="AA175" s="10">
        <f>(S175-'Combined Consumption'!B15)/'Combined Consumption'!B15</f>
        <v>-8.4015874188618164E-4</v>
      </c>
      <c r="AB175" s="10">
        <f>(T175-'Combined Consumption'!G15)/'Combined Consumption'!G15</f>
        <v>-7.7390430492902933E-3</v>
      </c>
      <c r="AC175" s="10">
        <f>(U175-'Combined Consumption'!H15)/'Combined Consumption'!H15</f>
        <v>-2.0525131819521714E-3</v>
      </c>
      <c r="AD175" s="10" t="e">
        <f>(V175-'Combined Consumption'!M15)/'Combined Consumption'!M15</f>
        <v>#N/A</v>
      </c>
      <c r="AE175" s="10">
        <f t="shared" si="25"/>
        <v>-8.4015874188625439E-4</v>
      </c>
      <c r="AF175" s="10">
        <f t="shared" si="26"/>
        <v>-7.7390430492902951E-3</v>
      </c>
      <c r="AG175" s="10">
        <f t="shared" si="27"/>
        <v>-2.0525131819522091E-3</v>
      </c>
      <c r="AH175" s="10">
        <f t="shared" si="28"/>
        <v>0.5</v>
      </c>
      <c r="AI175" s="10">
        <f>M175/'Electricity Generation'!$N15</f>
        <v>0.52645126028908773</v>
      </c>
      <c r="AJ175" s="10">
        <f>D175/'Electricity Generation'!$N15</f>
        <v>5.6757491234613551E-2</v>
      </c>
      <c r="AK175" s="10">
        <f>F175/'Electricity Generation'!$N15</f>
        <v>0.21523172369501264</v>
      </c>
      <c r="AL175" s="10">
        <f>H175/'Electricity Generation'!$N15</f>
        <v>3.9840709085824473E-3</v>
      </c>
      <c r="AM175" s="10">
        <f t="shared" si="29"/>
        <v>0.19757545387270359</v>
      </c>
    </row>
    <row r="176" spans="1:39" x14ac:dyDescent="0.25">
      <c r="A176" s="6">
        <v>1963</v>
      </c>
      <c r="B176" s="6">
        <f>IF('Electricity Generation'!B16-I176/3&lt;=0, 0,'Electricity Generation'!B16-I176/3)</f>
        <v>493391413000</v>
      </c>
      <c r="C176" s="10">
        <f>1-B176/'Electricity Generation'!B16</f>
        <v>1.0837761542517033E-3</v>
      </c>
      <c r="D176" s="6">
        <f>IF('Electricity Generation'!C16-I176/3&lt;=0, 0, 'Electricity Generation'!C16-I176/3)</f>
        <v>51466304000</v>
      </c>
      <c r="E176" s="10">
        <f>1-D176/'Electricity Generation'!C16</f>
        <v>1.0294027434919806E-2</v>
      </c>
      <c r="F176" s="6">
        <f>IF('Electricity Generation'!D16-I176/3&lt;=0, 0, 'Electricity Generation'!D16-I176/3)</f>
        <v>201066767000</v>
      </c>
      <c r="G176" s="10">
        <f>1-F176/'Electricity Generation'!D16</f>
        <v>2.655260395065473E-3</v>
      </c>
      <c r="H176" s="6">
        <f>'Electricity Generation'!F16*(1+$E$160)</f>
        <v>4817754000</v>
      </c>
      <c r="I176" s="6">
        <f>'Electricity Generation'!F16*$E$160</f>
        <v>1605918000</v>
      </c>
      <c r="J176" s="10">
        <f>(B176+D176+F176+H176-L176)/'Electricity Generation'!N16</f>
        <v>0.81887883676924955</v>
      </c>
      <c r="K176" s="12" t="b">
        <f>(J176-'Analysis-Data'!R16)&lt;0.0001</f>
        <v>1</v>
      </c>
      <c r="L176" s="6">
        <f>SUM(IF(B176=0, ABS('Electricity Generation'!B16-I176/3), 0), IF(D176=0, ABS('Electricity Generation'!C16-I176/3), 0), IF(F176=0, ABS('Electricity Generation'!D16-I176/3), 0))</f>
        <v>0</v>
      </c>
      <c r="M176" s="6">
        <f t="shared" si="24"/>
        <v>493391413000</v>
      </c>
      <c r="N176" s="10">
        <f>1-M176/'Electricity Generation'!B16</f>
        <v>1.0837761542517033E-3</v>
      </c>
      <c r="O176" s="6" t="e">
        <f>M176/'Analysis-Data'!J16</f>
        <v>#N/A</v>
      </c>
      <c r="P176" s="6" t="e">
        <f>D176/'Analysis-Data'!K16</f>
        <v>#N/A</v>
      </c>
      <c r="Q176" s="6" t="e">
        <f>F176/'Analysis-Data'!L16</f>
        <v>#N/A</v>
      </c>
      <c r="R176" s="6" t="e">
        <f>H176/'Analysis-Data'!M16</f>
        <v>#N/A</v>
      </c>
      <c r="S176" s="6">
        <f>M176/'Analysis-Data'!B16</f>
        <v>191509826.2008087</v>
      </c>
      <c r="T176" s="6">
        <f>D176/'Analysis-Data'!C16</f>
        <v>14499422.79078177</v>
      </c>
      <c r="U176" s="6">
        <f>F176/'Analysis-Data'!D16</f>
        <v>51330692.778595507</v>
      </c>
      <c r="V176" s="6" t="e">
        <f>H176/'Analysis-Data'!E16</f>
        <v>#N/A</v>
      </c>
      <c r="W176" s="10" t="e">
        <f>(O176-'Combined Waste'!B16)/'Combined Waste'!B16</f>
        <v>#N/A</v>
      </c>
      <c r="X176" s="10" t="e">
        <f>(P176-'Combined Waste'!G16)/'Combined Waste'!G16</f>
        <v>#N/A</v>
      </c>
      <c r="Y176" s="10" t="e">
        <f>(Q176-'Combined Waste'!C16)/'Combined Waste'!C16</f>
        <v>#N/A</v>
      </c>
      <c r="Z176" s="10" t="e">
        <f>(R176-'Combined Waste'!K16)/'Combined Waste'!K16</f>
        <v>#N/A</v>
      </c>
      <c r="AA176" s="10">
        <f>(S176-'Combined Consumption'!B16)/'Combined Consumption'!B16</f>
        <v>-1.0837761542516408E-3</v>
      </c>
      <c r="AB176" s="10">
        <f>(T176-'Combined Consumption'!G16)/'Combined Consumption'!G16</f>
        <v>-1.0294027434919691E-2</v>
      </c>
      <c r="AC176" s="10">
        <f>(U176-'Combined Consumption'!H16)/'Combined Consumption'!H16</f>
        <v>-2.6552603950654552E-3</v>
      </c>
      <c r="AD176" s="10" t="e">
        <f>(V176-'Combined Consumption'!M16)/'Combined Consumption'!M16</f>
        <v>#N/A</v>
      </c>
      <c r="AE176" s="10">
        <f t="shared" si="25"/>
        <v>-1.0837761542517033E-3</v>
      </c>
      <c r="AF176" s="10">
        <f t="shared" si="26"/>
        <v>-1.0294027434919806E-2</v>
      </c>
      <c r="AG176" s="10">
        <f t="shared" si="27"/>
        <v>-2.655260395065473E-3</v>
      </c>
      <c r="AH176" s="10">
        <f t="shared" si="28"/>
        <v>0.5</v>
      </c>
      <c r="AI176" s="10">
        <f>M176/'Electricity Generation'!$N16</f>
        <v>0.53817111373101723</v>
      </c>
      <c r="AJ176" s="10">
        <f>D176/'Electricity Generation'!$N16</f>
        <v>5.6137333187229806E-2</v>
      </c>
      <c r="AK176" s="10">
        <f>F176/'Electricity Generation'!$N16</f>
        <v>0.21931538141845394</v>
      </c>
      <c r="AL176" s="10">
        <f>H176/'Electricity Generation'!$N16</f>
        <v>5.2550084325485883E-3</v>
      </c>
      <c r="AM176" s="10">
        <f t="shared" si="29"/>
        <v>0.18112116323075045</v>
      </c>
    </row>
    <row r="177" spans="1:39" x14ac:dyDescent="0.25">
      <c r="A177" s="6">
        <v>1964</v>
      </c>
      <c r="B177" s="6">
        <f>IF('Electricity Generation'!B17-I177/3&lt;=0, 0,'Electricity Generation'!B17-I177/3)</f>
        <v>525672895166.66669</v>
      </c>
      <c r="C177" s="10">
        <f>1-B177/'Electricity Generation'!B17</f>
        <v>1.0587078144876916E-3</v>
      </c>
      <c r="D177" s="6">
        <f>IF('Electricity Generation'!C17-I177/3&lt;=0, 0, 'Electricity Generation'!C17-I177/3)</f>
        <v>56396588166.666664</v>
      </c>
      <c r="E177" s="10">
        <f>1-D177/'Electricity Generation'!C17</f>
        <v>9.7820460470309234E-3</v>
      </c>
      <c r="F177" s="6">
        <f>IF('Electricity Generation'!D17-I177/3&lt;=0, 0, 'Electricity Generation'!D17-I177/3)</f>
        <v>219481355166.66666</v>
      </c>
      <c r="G177" s="10">
        <f>1-F177/'Electricity Generation'!D17</f>
        <v>2.5319382131038237E-3</v>
      </c>
      <c r="H177" s="6">
        <f>'Electricity Generation'!F17*(1+$E$160)</f>
        <v>5014114500</v>
      </c>
      <c r="I177" s="6">
        <f>'Electricity Generation'!F17*$E$160</f>
        <v>1671371500</v>
      </c>
      <c r="J177" s="10">
        <f>(B177+D177+F177+H177-L177)/'Electricity Generation'!N17</f>
        <v>0.81968794136329781</v>
      </c>
      <c r="K177" s="12" t="b">
        <f>(J177-'Analysis-Data'!R17)&lt;0.0001</f>
        <v>1</v>
      </c>
      <c r="L177" s="6">
        <f>SUM(IF(B177=0, ABS('Electricity Generation'!B17-I177/3), 0), IF(D177=0, ABS('Electricity Generation'!C17-I177/3), 0), IF(F177=0, ABS('Electricity Generation'!D17-I177/3), 0))</f>
        <v>0</v>
      </c>
      <c r="M177" s="6">
        <f t="shared" si="24"/>
        <v>525672895166.66669</v>
      </c>
      <c r="N177" s="10">
        <f>1-M177/'Electricity Generation'!B17</f>
        <v>1.0587078144876916E-3</v>
      </c>
      <c r="O177" s="6" t="e">
        <f>M177/'Analysis-Data'!J17</f>
        <v>#N/A</v>
      </c>
      <c r="P177" s="6" t="e">
        <f>D177/'Analysis-Data'!K17</f>
        <v>#N/A</v>
      </c>
      <c r="Q177" s="6" t="e">
        <f>F177/'Analysis-Data'!L17</f>
        <v>#N/A</v>
      </c>
      <c r="R177" s="6" t="e">
        <f>H177/'Analysis-Data'!M17</f>
        <v>#N/A</v>
      </c>
      <c r="S177" s="6">
        <f>M177/'Analysis-Data'!B17</f>
        <v>204286017.15899292</v>
      </c>
      <c r="T177" s="6">
        <f>D177/'Analysis-Data'!C17</f>
        <v>15723799.243860608</v>
      </c>
      <c r="U177" s="6">
        <f>F177/'Analysis-Data'!D17</f>
        <v>55608349.700460821</v>
      </c>
      <c r="V177" s="6" t="e">
        <f>H177/'Analysis-Data'!E17</f>
        <v>#N/A</v>
      </c>
      <c r="W177" s="10" t="e">
        <f>(O177-'Combined Waste'!B17)/'Combined Waste'!B17</f>
        <v>#N/A</v>
      </c>
      <c r="X177" s="10" t="e">
        <f>(P177-'Combined Waste'!G17)/'Combined Waste'!G17</f>
        <v>#N/A</v>
      </c>
      <c r="Y177" s="10" t="e">
        <f>(Q177-'Combined Waste'!C17)/'Combined Waste'!C17</f>
        <v>#N/A</v>
      </c>
      <c r="Z177" s="10" t="e">
        <f>(R177-'Combined Waste'!K17)/'Combined Waste'!K17</f>
        <v>#N/A</v>
      </c>
      <c r="AA177" s="10">
        <f>(S177-'Combined Consumption'!B17)/'Combined Consumption'!B17</f>
        <v>-1.0587078144876363E-3</v>
      </c>
      <c r="AB177" s="10">
        <f>(T177-'Combined Consumption'!G17)/'Combined Consumption'!G17</f>
        <v>-9.7820460470308315E-3</v>
      </c>
      <c r="AC177" s="10">
        <f>(U177-'Combined Consumption'!H17)/'Combined Consumption'!H17</f>
        <v>-2.5319382131038519E-3</v>
      </c>
      <c r="AD177" s="10" t="e">
        <f>(V177-'Combined Consumption'!M17)/'Combined Consumption'!M17</f>
        <v>#N/A</v>
      </c>
      <c r="AE177" s="10">
        <f t="shared" si="25"/>
        <v>-1.0587078144876916E-3</v>
      </c>
      <c r="AF177" s="10">
        <f t="shared" si="26"/>
        <v>-9.7820460470309234E-3</v>
      </c>
      <c r="AG177" s="10">
        <f t="shared" si="27"/>
        <v>-2.5319382131038237E-3</v>
      </c>
      <c r="AH177" s="10">
        <f t="shared" si="28"/>
        <v>0.5</v>
      </c>
      <c r="AI177" s="10">
        <f>M177/'Electricity Generation'!$N17</f>
        <v>0.53422570825445936</v>
      </c>
      <c r="AJ177" s="10">
        <f>D177/'Electricity Generation'!$N17</f>
        <v>5.7314173002814217E-2</v>
      </c>
      <c r="AK177" s="10">
        <f>F177/'Electricity Generation'!$N17</f>
        <v>0.2230523648653896</v>
      </c>
      <c r="AL177" s="10">
        <f>H177/'Electricity Generation'!$N17</f>
        <v>5.0956952406347135E-3</v>
      </c>
      <c r="AM177" s="10">
        <f t="shared" si="29"/>
        <v>0.18031205863670208</v>
      </c>
    </row>
    <row r="178" spans="1:39" x14ac:dyDescent="0.25">
      <c r="A178" s="6">
        <v>1965</v>
      </c>
      <c r="B178" s="6">
        <f>IF('Electricity Generation'!B18-I178/3&lt;=0, 0,'Electricity Generation'!B18-I178/3)</f>
        <v>570316501166.66663</v>
      </c>
      <c r="C178" s="10">
        <f>1-B178/'Electricity Generation'!B18</f>
        <v>1.0674761451391346E-3</v>
      </c>
      <c r="D178" s="6">
        <f>IF('Electricity Generation'!C18-I178/3&lt;=0, 0, 'Electricity Generation'!C18-I178/3)</f>
        <v>64191774166.666664</v>
      </c>
      <c r="E178" s="10">
        <f>1-D178/'Electricity Generation'!C18</f>
        <v>9.4049123722313999E-3</v>
      </c>
      <c r="F178" s="6">
        <f>IF('Electricity Generation'!D18-I178/3&lt;=0, 0, 'Electricity Generation'!D18-I178/3)</f>
        <v>220949984166.66666</v>
      </c>
      <c r="G178" s="10">
        <f>1-F178/'Electricity Generation'!D18</f>
        <v>2.7507284268172283E-3</v>
      </c>
      <c r="H178" s="6">
        <f>'Electricity Generation'!F18*(1+$E$160)</f>
        <v>5485048500</v>
      </c>
      <c r="I178" s="6">
        <f>'Electricity Generation'!F18*$E$160</f>
        <v>1828349500</v>
      </c>
      <c r="J178" s="10">
        <f>(B178+D178+F178+H178-L178)/'Electricity Generation'!N18</f>
        <v>0.81586518284393472</v>
      </c>
      <c r="K178" s="12" t="b">
        <f>(J178-'Analysis-Data'!R18)&lt;0.0001</f>
        <v>1</v>
      </c>
      <c r="L178" s="6">
        <f>SUM(IF(B178=0, ABS('Electricity Generation'!B18-I178/3), 0), IF(D178=0, ABS('Electricity Generation'!C18-I178/3), 0), IF(F178=0, ABS('Electricity Generation'!D18-I178/3), 0))</f>
        <v>0</v>
      </c>
      <c r="M178" s="6">
        <f t="shared" si="24"/>
        <v>570316501166.66663</v>
      </c>
      <c r="N178" s="10">
        <f>1-M178/'Electricity Generation'!B18</f>
        <v>1.0674761451391346E-3</v>
      </c>
      <c r="O178" s="6" t="e">
        <f>M178/'Analysis-Data'!J18</f>
        <v>#N/A</v>
      </c>
      <c r="P178" s="6" t="e">
        <f>D178/'Analysis-Data'!K18</f>
        <v>#N/A</v>
      </c>
      <c r="Q178" s="6" t="e">
        <f>F178/'Analysis-Data'!L18</f>
        <v>#N/A</v>
      </c>
      <c r="R178" s="6" t="e">
        <f>H178/'Analysis-Data'!M18</f>
        <v>#N/A</v>
      </c>
      <c r="S178" s="6">
        <f>M178/'Analysis-Data'!B18</f>
        <v>221830983.96723264</v>
      </c>
      <c r="T178" s="6">
        <f>D178/'Analysis-Data'!C18</f>
        <v>17916700.709887356</v>
      </c>
      <c r="U178" s="6">
        <f>F178/'Analysis-Data'!D18</f>
        <v>55553190.755946875</v>
      </c>
      <c r="V178" s="6" t="e">
        <f>H178/'Analysis-Data'!E18</f>
        <v>#N/A</v>
      </c>
      <c r="W178" s="10" t="e">
        <f>(O178-'Combined Waste'!B18)/'Combined Waste'!B18</f>
        <v>#N/A</v>
      </c>
      <c r="X178" s="10" t="e">
        <f>(P178-'Combined Waste'!G18)/'Combined Waste'!G18</f>
        <v>#N/A</v>
      </c>
      <c r="Y178" s="10" t="e">
        <f>(Q178-'Combined Waste'!C18)/'Combined Waste'!C18</f>
        <v>#N/A</v>
      </c>
      <c r="Z178" s="10" t="e">
        <f>(R178-'Combined Waste'!K18)/'Combined Waste'!K18</f>
        <v>#N/A</v>
      </c>
      <c r="AA178" s="10">
        <f>(S178-'Combined Consumption'!B18)/'Combined Consumption'!B18</f>
        <v>-1.0674761451391626E-3</v>
      </c>
      <c r="AB178" s="10">
        <f>(T178-'Combined Consumption'!G18)/'Combined Consumption'!G18</f>
        <v>-9.4049123722313287E-3</v>
      </c>
      <c r="AC178" s="10">
        <f>(U178-'Combined Consumption'!H18)/'Combined Consumption'!H18</f>
        <v>-2.7507284268172161E-3</v>
      </c>
      <c r="AD178" s="10" t="e">
        <f>(V178-'Combined Consumption'!M18)/'Combined Consumption'!M18</f>
        <v>#N/A</v>
      </c>
      <c r="AE178" s="10">
        <f t="shared" si="25"/>
        <v>-1.0674761451391346E-3</v>
      </c>
      <c r="AF178" s="10">
        <f t="shared" si="26"/>
        <v>-9.4049123722313999E-3</v>
      </c>
      <c r="AG178" s="10">
        <f t="shared" si="27"/>
        <v>-2.7507284268172283E-3</v>
      </c>
      <c r="AH178" s="10">
        <f t="shared" si="28"/>
        <v>0.5</v>
      </c>
      <c r="AI178" s="10">
        <f>M178/'Electricity Generation'!$N18</f>
        <v>0.54045530313043055</v>
      </c>
      <c r="AJ178" s="10">
        <f>D178/'Electricity Generation'!$N18</f>
        <v>6.083075747371286E-2</v>
      </c>
      <c r="AK178" s="10">
        <f>F178/'Electricity Generation'!$N18</f>
        <v>0.20938126535911469</v>
      </c>
      <c r="AL178" s="10">
        <f>H178/'Electricity Generation'!$N18</f>
        <v>5.1978568806766903E-3</v>
      </c>
      <c r="AM178" s="10">
        <f t="shared" si="29"/>
        <v>0.18413481715606517</v>
      </c>
    </row>
    <row r="179" spans="1:39" x14ac:dyDescent="0.25">
      <c r="A179" s="6">
        <v>1966</v>
      </c>
      <c r="B179" s="6">
        <f>IF('Electricity Generation'!B19-I179/3&lt;=0, 0,'Electricity Generation'!B19-I179/3)</f>
        <v>612554815166.66663</v>
      </c>
      <c r="C179" s="10">
        <f>1-B179/'Electricity Generation'!B19</f>
        <v>1.4996293789628634E-3</v>
      </c>
      <c r="D179" s="6">
        <f>IF('Electricity Generation'!C19-I179/3&lt;=0, 0, 'Electricity Generation'!C19-I179/3)</f>
        <v>78006187166.666672</v>
      </c>
      <c r="E179" s="10">
        <f>1-D179/'Electricity Generation'!C19</f>
        <v>1.1656270791054357E-2</v>
      </c>
      <c r="F179" s="6">
        <f>IF('Electricity Generation'!D19-I179/3&lt;=0, 0, 'Electricity Generation'!D19-I179/3)</f>
        <v>250231577166.66666</v>
      </c>
      <c r="G179" s="10">
        <f>1-F179/'Electricity Generation'!D19</f>
        <v>3.6630663413247389E-3</v>
      </c>
      <c r="H179" s="6">
        <f>'Electricity Generation'!F19*(1+$E$160)</f>
        <v>8279863500</v>
      </c>
      <c r="I179" s="6">
        <f>'Electricity Generation'!F19*$E$160</f>
        <v>2759954500</v>
      </c>
      <c r="J179" s="10">
        <f>(B179+D179+F179+H179-L179)/'Electricity Generation'!N19</f>
        <v>0.82935494258663678</v>
      </c>
      <c r="K179" s="12" t="b">
        <f>(J179-'Analysis-Data'!R19)&lt;0.0001</f>
        <v>1</v>
      </c>
      <c r="L179" s="6">
        <f>SUM(IF(B179=0, ABS('Electricity Generation'!B19-I179/3), 0), IF(D179=0, ABS('Electricity Generation'!C19-I179/3), 0), IF(F179=0, ABS('Electricity Generation'!D19-I179/3), 0))</f>
        <v>0</v>
      </c>
      <c r="M179" s="6">
        <f t="shared" si="24"/>
        <v>612554815166.66663</v>
      </c>
      <c r="N179" s="10">
        <f>1-M179/'Electricity Generation'!B19</f>
        <v>1.4996293789628634E-3</v>
      </c>
      <c r="O179" s="6" t="e">
        <f>M179/'Analysis-Data'!J19</f>
        <v>#N/A</v>
      </c>
      <c r="P179" s="6" t="e">
        <f>D179/'Analysis-Data'!K19</f>
        <v>#N/A</v>
      </c>
      <c r="Q179" s="6" t="e">
        <f>F179/'Analysis-Data'!L19</f>
        <v>#N/A</v>
      </c>
      <c r="R179" s="6" t="e">
        <f>H179/'Analysis-Data'!M19</f>
        <v>#N/A</v>
      </c>
      <c r="S179" s="6">
        <f>M179/'Analysis-Data'!B19</f>
        <v>241381170.78041235</v>
      </c>
      <c r="T179" s="6">
        <f>D179/'Analysis-Data'!C19</f>
        <v>21871028.810443692</v>
      </c>
      <c r="U179" s="6">
        <f>F179/'Analysis-Data'!D19</f>
        <v>62409326.00797262</v>
      </c>
      <c r="V179" s="6" t="e">
        <f>H179/'Analysis-Data'!E19</f>
        <v>#N/A</v>
      </c>
      <c r="W179" s="10" t="e">
        <f>(O179-'Combined Waste'!B19)/'Combined Waste'!B19</f>
        <v>#N/A</v>
      </c>
      <c r="X179" s="10" t="e">
        <f>(P179-'Combined Waste'!G19)/'Combined Waste'!G19</f>
        <v>#N/A</v>
      </c>
      <c r="Y179" s="10" t="e">
        <f>(Q179-'Combined Waste'!C19)/'Combined Waste'!C19</f>
        <v>#N/A</v>
      </c>
      <c r="Z179" s="10" t="e">
        <f>(R179-'Combined Waste'!K19)/'Combined Waste'!K19</f>
        <v>#N/A</v>
      </c>
      <c r="AA179" s="10">
        <f>(S179-'Combined Consumption'!B19)/'Combined Consumption'!B19</f>
        <v>-1.4996293789629224E-3</v>
      </c>
      <c r="AB179" s="10">
        <f>(T179-'Combined Consumption'!G19)/'Combined Consumption'!G19</f>
        <v>-1.16562707910543E-2</v>
      </c>
      <c r="AC179" s="10">
        <f>(U179-'Combined Consumption'!H19)/'Combined Consumption'!H19</f>
        <v>-3.6630663413247341E-3</v>
      </c>
      <c r="AD179" s="10" t="e">
        <f>(V179-'Combined Consumption'!M19)/'Combined Consumption'!M19</f>
        <v>#N/A</v>
      </c>
      <c r="AE179" s="10">
        <f t="shared" si="25"/>
        <v>-1.4996293789628634E-3</v>
      </c>
      <c r="AF179" s="10">
        <f t="shared" si="26"/>
        <v>-1.1656270791054357E-2</v>
      </c>
      <c r="AG179" s="10">
        <f t="shared" si="27"/>
        <v>-3.6630663413247389E-3</v>
      </c>
      <c r="AH179" s="10">
        <f t="shared" si="28"/>
        <v>0.5</v>
      </c>
      <c r="AI179" s="10">
        <f>M179/'Electricity Generation'!$N19</f>
        <v>0.535286181061016</v>
      </c>
      <c r="AJ179" s="10">
        <f>D179/'Electricity Generation'!$N19</f>
        <v>6.8166363227778692E-2</v>
      </c>
      <c r="AK179" s="10">
        <f>F179/'Electricity Generation'!$N19</f>
        <v>0.21866696988738132</v>
      </c>
      <c r="AL179" s="10">
        <f>H179/'Electricity Generation'!$N19</f>
        <v>7.2354284104608549E-3</v>
      </c>
      <c r="AM179" s="10">
        <f t="shared" si="29"/>
        <v>0.17064505741336311</v>
      </c>
    </row>
    <row r="180" spans="1:39" x14ac:dyDescent="0.25">
      <c r="A180" s="6">
        <v>1967</v>
      </c>
      <c r="B180" s="6">
        <f>IF('Electricity Generation'!B20-I180/3&lt;=0, 0,'Electricity Generation'!B20-I180/3)</f>
        <v>629207494000</v>
      </c>
      <c r="C180" s="10">
        <f>1-B180/'Electricity Generation'!B20</f>
        <v>2.0236362684165066E-3</v>
      </c>
      <c r="D180" s="6">
        <f>IF('Electricity Generation'!C20-I180/3&lt;=0, 0, 'Electricity Generation'!C20-I180/3)</f>
        <v>87994855000</v>
      </c>
      <c r="E180" s="10">
        <f>1-D180/'Electricity Generation'!C20</f>
        <v>1.4292132323246332E-2</v>
      </c>
      <c r="F180" s="6">
        <f>IF('Electricity Generation'!D20-I180/3&lt;=0, 0, 'Electricity Generation'!D20-I180/3)</f>
        <v>263529915999.99997</v>
      </c>
      <c r="G180" s="10">
        <f>1-F180/'Electricity Generation'!D20</f>
        <v>4.8181311446802155E-3</v>
      </c>
      <c r="H180" s="6">
        <f>'Electricity Generation'!F20*(1+$E$160)</f>
        <v>11482821000</v>
      </c>
      <c r="I180" s="6">
        <f>'Electricity Generation'!F20*$E$160</f>
        <v>3827607000</v>
      </c>
      <c r="J180" s="10">
        <f>(B180+D180+F180+H180-L180)/'Electricity Generation'!N20</f>
        <v>0.81706483143531095</v>
      </c>
      <c r="K180" s="12" t="b">
        <f>(J180-'Analysis-Data'!R20)&lt;0.0001</f>
        <v>1</v>
      </c>
      <c r="L180" s="6">
        <f>SUM(IF(B180=0, ABS('Electricity Generation'!B20-I180/3), 0), IF(D180=0, ABS('Electricity Generation'!C20-I180/3), 0), IF(F180=0, ABS('Electricity Generation'!D20-I180/3), 0))</f>
        <v>0</v>
      </c>
      <c r="M180" s="6">
        <f t="shared" si="24"/>
        <v>629207494000</v>
      </c>
      <c r="N180" s="10">
        <f>1-M180/'Electricity Generation'!B20</f>
        <v>2.0236362684165066E-3</v>
      </c>
      <c r="O180" s="6" t="e">
        <f>M180/'Analysis-Data'!J20</f>
        <v>#N/A</v>
      </c>
      <c r="P180" s="6" t="e">
        <f>D180/'Analysis-Data'!K20</f>
        <v>#N/A</v>
      </c>
      <c r="Q180" s="6" t="e">
        <f>F180/'Analysis-Data'!L20</f>
        <v>#N/A</v>
      </c>
      <c r="R180" s="6" t="e">
        <f>H180/'Analysis-Data'!M20</f>
        <v>#N/A</v>
      </c>
      <c r="S180" s="6">
        <f>M180/'Analysis-Data'!B20</f>
        <v>248232662.09644103</v>
      </c>
      <c r="T180" s="6">
        <f>D180/'Analysis-Data'!C20</f>
        <v>24958790.463816565</v>
      </c>
      <c r="U180" s="6">
        <f>F180/'Analysis-Data'!D20</f>
        <v>65594873.181469083</v>
      </c>
      <c r="V180" s="6" t="e">
        <f>H180/'Analysis-Data'!E20</f>
        <v>#N/A</v>
      </c>
      <c r="W180" s="10" t="e">
        <f>(O180-'Combined Waste'!B20)/'Combined Waste'!B20</f>
        <v>#N/A</v>
      </c>
      <c r="X180" s="10" t="e">
        <f>(P180-'Combined Waste'!G20)/'Combined Waste'!G20</f>
        <v>#N/A</v>
      </c>
      <c r="Y180" s="10" t="e">
        <f>(Q180-'Combined Waste'!C20)/'Combined Waste'!C20</f>
        <v>#N/A</v>
      </c>
      <c r="Z180" s="10" t="e">
        <f>(R180-'Combined Waste'!K20)/'Combined Waste'!K20</f>
        <v>#N/A</v>
      </c>
      <c r="AA180" s="10">
        <f>(S180-'Combined Consumption'!B20)/'Combined Consumption'!B20</f>
        <v>-2.0236362684165352E-3</v>
      </c>
      <c r="AB180" s="10">
        <f>(T180-'Combined Consumption'!G20)/'Combined Consumption'!G20</f>
        <v>-1.4292132323246264E-2</v>
      </c>
      <c r="AC180" s="10">
        <f>(U180-'Combined Consumption'!H20)/'Combined Consumption'!H20</f>
        <v>-4.8181311446802459E-3</v>
      </c>
      <c r="AD180" s="10" t="e">
        <f>(V180-'Combined Consumption'!M20)/'Combined Consumption'!M20</f>
        <v>#N/A</v>
      </c>
      <c r="AE180" s="10">
        <f t="shared" si="25"/>
        <v>-2.0236362684165066E-3</v>
      </c>
      <c r="AF180" s="10">
        <f t="shared" si="26"/>
        <v>-1.4292132323246332E-2</v>
      </c>
      <c r="AG180" s="10">
        <f t="shared" si="27"/>
        <v>-4.8181311446802155E-3</v>
      </c>
      <c r="AH180" s="10">
        <f t="shared" si="28"/>
        <v>0.5</v>
      </c>
      <c r="AI180" s="10">
        <f>M180/'Electricity Generation'!$N20</f>
        <v>0.51813696674930865</v>
      </c>
      <c r="AJ180" s="10">
        <f>D180/'Electricity Generation'!$N20</f>
        <v>7.2461608760249818E-2</v>
      </c>
      <c r="AK180" s="10">
        <f>F180/'Electricity Generation'!$N20</f>
        <v>0.21701043396018432</v>
      </c>
      <c r="AL180" s="10">
        <f>H180/'Electricity Generation'!$N20</f>
        <v>9.4558219655681078E-3</v>
      </c>
      <c r="AM180" s="10">
        <f t="shared" si="29"/>
        <v>0.18293516856468905</v>
      </c>
    </row>
    <row r="181" spans="1:39" x14ac:dyDescent="0.25">
      <c r="A181" s="6">
        <v>1968</v>
      </c>
      <c r="B181" s="6">
        <f>IF('Electricity Generation'!B21-I181/3&lt;=0, 0,'Electricity Generation'!B21-I181/3)</f>
        <v>682816510166.66663</v>
      </c>
      <c r="C181" s="10">
        <f>1-B181/'Electricity Generation'!B21</f>
        <v>3.048701810890786E-3</v>
      </c>
      <c r="D181" s="6">
        <f>IF('Electricity Generation'!C21-I181/3&lt;=0, 0, 'Electricity Generation'!C21-I181/3)</f>
        <v>102187763166.66667</v>
      </c>
      <c r="E181" s="10">
        <f>1-D181/'Electricity Generation'!C21</f>
        <v>2.0024484804003762E-2</v>
      </c>
      <c r="F181" s="6">
        <f>IF('Electricity Generation'!D21-I181/3&lt;=0, 0, 'Electricity Generation'!D21-I181/3)</f>
        <v>302344653166.66669</v>
      </c>
      <c r="G181" s="10">
        <f>1-F181/'Electricity Generation'!D21</f>
        <v>6.8588876148287792E-3</v>
      </c>
      <c r="H181" s="6">
        <f>'Electricity Generation'!F21*(1+$E$160)</f>
        <v>18792628500</v>
      </c>
      <c r="I181" s="6">
        <f>'Electricity Generation'!F21*$E$160</f>
        <v>6264209500</v>
      </c>
      <c r="J181" s="10">
        <f>(B181+D181+F181+H181-L181)/'Electricity Generation'!N21</f>
        <v>0.83203381606814808</v>
      </c>
      <c r="K181" s="12" t="b">
        <f>(J181-'Analysis-Data'!R21)&lt;0.0001</f>
        <v>1</v>
      </c>
      <c r="L181" s="6">
        <f>SUM(IF(B181=0, ABS('Electricity Generation'!B21-I181/3), 0), IF(D181=0, ABS('Electricity Generation'!C21-I181/3), 0), IF(F181=0, ABS('Electricity Generation'!D21-I181/3), 0))</f>
        <v>0</v>
      </c>
      <c r="M181" s="6">
        <f t="shared" si="24"/>
        <v>682816510166.66663</v>
      </c>
      <c r="N181" s="10">
        <f>1-M181/'Electricity Generation'!B21</f>
        <v>3.048701810890786E-3</v>
      </c>
      <c r="O181" s="6" t="e">
        <f>M181/'Analysis-Data'!J21</f>
        <v>#N/A</v>
      </c>
      <c r="P181" s="6" t="e">
        <f>D181/'Analysis-Data'!K21</f>
        <v>#N/A</v>
      </c>
      <c r="Q181" s="6" t="e">
        <f>F181/'Analysis-Data'!L21</f>
        <v>#N/A</v>
      </c>
      <c r="R181" s="6" t="e">
        <f>H181/'Analysis-Data'!M21</f>
        <v>#N/A</v>
      </c>
      <c r="S181" s="6">
        <f>M181/'Analysis-Data'!B21</f>
        <v>269317037.19374913</v>
      </c>
      <c r="T181" s="6">
        <f>D181/'Analysis-Data'!C21</f>
        <v>29023711.72645418</v>
      </c>
      <c r="U181" s="6">
        <f>F181/'Analysis-Data'!D21</f>
        <v>75031628.302735001</v>
      </c>
      <c r="V181" s="6" t="e">
        <f>H181/'Analysis-Data'!E21</f>
        <v>#N/A</v>
      </c>
      <c r="W181" s="10" t="e">
        <f>(O181-'Combined Waste'!B21)/'Combined Waste'!B21</f>
        <v>#N/A</v>
      </c>
      <c r="X181" s="10" t="e">
        <f>(P181-'Combined Waste'!G21)/'Combined Waste'!G21</f>
        <v>#N/A</v>
      </c>
      <c r="Y181" s="10" t="e">
        <f>(Q181-'Combined Waste'!C21)/'Combined Waste'!C21</f>
        <v>#N/A</v>
      </c>
      <c r="Z181" s="10" t="e">
        <f>(R181-'Combined Waste'!K21)/'Combined Waste'!K21</f>
        <v>#N/A</v>
      </c>
      <c r="AA181" s="10">
        <f>(S181-'Combined Consumption'!B21)/'Combined Consumption'!B21</f>
        <v>-3.0487018108907287E-3</v>
      </c>
      <c r="AB181" s="10">
        <f>(T181-'Combined Consumption'!G21)/'Combined Consumption'!G21</f>
        <v>-2.0024484804003664E-2</v>
      </c>
      <c r="AC181" s="10">
        <f>(U181-'Combined Consumption'!H21)/'Combined Consumption'!H21</f>
        <v>-6.858887614828859E-3</v>
      </c>
      <c r="AD181" s="10" t="e">
        <f>(V181-'Combined Consumption'!M21)/'Combined Consumption'!M21</f>
        <v>#N/A</v>
      </c>
      <c r="AE181" s="10">
        <f t="shared" si="25"/>
        <v>-3.048701810890786E-3</v>
      </c>
      <c r="AF181" s="10">
        <f t="shared" si="26"/>
        <v>-2.0024484804003762E-2</v>
      </c>
      <c r="AG181" s="10">
        <f t="shared" si="27"/>
        <v>-6.8588876148287792E-3</v>
      </c>
      <c r="AH181" s="10">
        <f t="shared" si="28"/>
        <v>0.5</v>
      </c>
      <c r="AI181" s="10">
        <f>M181/'Electricity Generation'!$N21</f>
        <v>0.51361096060468237</v>
      </c>
      <c r="AJ181" s="10">
        <f>D181/'Electricity Generation'!$N21</f>
        <v>7.686509394634379E-2</v>
      </c>
      <c r="AK181" s="10">
        <f>F181/'Electricity Generation'!$N21</f>
        <v>0.22742204594425744</v>
      </c>
      <c r="AL181" s="10">
        <f>H181/'Electricity Generation'!$N21</f>
        <v>1.4135715572864485E-2</v>
      </c>
      <c r="AM181" s="10">
        <f t="shared" si="29"/>
        <v>0.16796618393185192</v>
      </c>
    </row>
    <row r="182" spans="1:39" x14ac:dyDescent="0.25">
      <c r="A182" s="6">
        <v>1969</v>
      </c>
      <c r="B182" s="6">
        <f>IF('Electricity Generation'!B22-I182/3&lt;=0, 0,'Electricity Generation'!B22-I182/3)</f>
        <v>703679933500</v>
      </c>
      <c r="C182" s="10">
        <f>1-B182/'Electricity Generation'!B22</f>
        <v>3.2879637718483679E-3</v>
      </c>
      <c r="D182" s="6">
        <f>IF('Electricity Generation'!C22-I182/3&lt;=0, 0, 'Electricity Generation'!C22-I182/3)</f>
        <v>135525845500</v>
      </c>
      <c r="E182" s="10">
        <f>1-D182/'Electricity Generation'!C22</f>
        <v>1.6839713162880576E-2</v>
      </c>
      <c r="F182" s="6">
        <f>IF('Electricity Generation'!D22-I182/3&lt;=0, 0, 'Electricity Generation'!D22-I182/3)</f>
        <v>330957638500</v>
      </c>
      <c r="G182" s="10">
        <f>1-F182/'Electricity Generation'!D22</f>
        <v>6.9650559533546152E-3</v>
      </c>
      <c r="H182" s="6">
        <f>'Electricity Generation'!F22*(1+$E$160)</f>
        <v>20891758500</v>
      </c>
      <c r="I182" s="6">
        <f>'Electricity Generation'!F22*$E$160</f>
        <v>6963919500</v>
      </c>
      <c r="J182" s="10">
        <f>(B182+D182+F182+H182-L182)/'Electricity Generation'!N22</f>
        <v>0.82586995575984234</v>
      </c>
      <c r="K182" s="12" t="b">
        <f>(J182-'Analysis-Data'!R22)&lt;0.0001</f>
        <v>1</v>
      </c>
      <c r="L182" s="6">
        <f>SUM(IF(B182=0, ABS('Electricity Generation'!B22-I182/3), 0), IF(D182=0, ABS('Electricity Generation'!C22-I182/3), 0), IF(F182=0, ABS('Electricity Generation'!D22-I182/3), 0))</f>
        <v>0</v>
      </c>
      <c r="M182" s="6">
        <f t="shared" si="24"/>
        <v>703679933500</v>
      </c>
      <c r="N182" s="10">
        <f>1-M182/'Electricity Generation'!B22</f>
        <v>3.2879637718483679E-3</v>
      </c>
      <c r="O182" s="6" t="e">
        <f>M182/'Analysis-Data'!J22</f>
        <v>#N/A</v>
      </c>
      <c r="P182" s="6" t="e">
        <f>D182/'Analysis-Data'!K22</f>
        <v>#N/A</v>
      </c>
      <c r="Q182" s="6" t="e">
        <f>F182/'Analysis-Data'!L22</f>
        <v>#N/A</v>
      </c>
      <c r="R182" s="6">
        <f>H182/'Analysis-Data'!M22</f>
        <v>14.4</v>
      </c>
      <c r="S182" s="6">
        <f>M182/'Analysis-Data'!B22</f>
        <v>280882110.34260482</v>
      </c>
      <c r="T182" s="6">
        <f>D182/'Analysis-Data'!C22</f>
        <v>38747555.006695539</v>
      </c>
      <c r="U182" s="6">
        <f>F182/'Analysis-Data'!D22</f>
        <v>83120409.079793528</v>
      </c>
      <c r="V182" s="6" t="e">
        <f>H182/'Analysis-Data'!E22</f>
        <v>#N/A</v>
      </c>
      <c r="W182" s="10" t="e">
        <f>(O182-'Combined Waste'!B22)/'Combined Waste'!B22</f>
        <v>#N/A</v>
      </c>
      <c r="X182" s="10" t="e">
        <f>(P182-'Combined Waste'!G22)/'Combined Waste'!G22</f>
        <v>#N/A</v>
      </c>
      <c r="Y182" s="10" t="e">
        <f>(Q182-'Combined Waste'!C22)/'Combined Waste'!C22</f>
        <v>#N/A</v>
      </c>
      <c r="Z182" s="10">
        <f>(R182-'Combined Waste'!K22)/'Combined Waste'!K22</f>
        <v>0.50000000000000011</v>
      </c>
      <c r="AA182" s="10">
        <f>(S182-'Combined Consumption'!B22)/'Combined Consumption'!B22</f>
        <v>-3.2879637718484737E-3</v>
      </c>
      <c r="AB182" s="10">
        <f>(T182-'Combined Consumption'!G22)/'Combined Consumption'!G22</f>
        <v>-1.6839713162880666E-2</v>
      </c>
      <c r="AC182" s="10">
        <f>(U182-'Combined Consumption'!H22)/'Combined Consumption'!H22</f>
        <v>-6.9650559533546387E-3</v>
      </c>
      <c r="AD182" s="10" t="e">
        <f>(V182-'Combined Consumption'!M22)/'Combined Consumption'!M22</f>
        <v>#N/A</v>
      </c>
      <c r="AE182" s="10">
        <f t="shared" si="25"/>
        <v>-3.2879637718483679E-3</v>
      </c>
      <c r="AF182" s="10">
        <f t="shared" si="26"/>
        <v>-1.6839713162880576E-2</v>
      </c>
      <c r="AG182" s="10">
        <f t="shared" si="27"/>
        <v>-6.9650559533546152E-3</v>
      </c>
      <c r="AH182" s="10">
        <f t="shared" si="28"/>
        <v>0.5</v>
      </c>
      <c r="AI182" s="10">
        <f>M182/'Electricity Generation'!$N22</f>
        <v>0.48792711476259421</v>
      </c>
      <c r="AJ182" s="10">
        <f>D182/'Electricity Generation'!$N22</f>
        <v>9.3972744741592243E-2</v>
      </c>
      <c r="AK182" s="10">
        <f>F182/'Electricity Generation'!$N22</f>
        <v>0.22948388603147038</v>
      </c>
      <c r="AL182" s="10">
        <f>H182/'Electricity Generation'!$N22</f>
        <v>1.4486210224185543E-2</v>
      </c>
      <c r="AM182" s="10">
        <f t="shared" si="29"/>
        <v>0.17413004424015766</v>
      </c>
    </row>
    <row r="183" spans="1:39" x14ac:dyDescent="0.25">
      <c r="A183" s="6">
        <v>1970</v>
      </c>
      <c r="B183" s="6">
        <f>IF('Electricity Generation'!B23-I183/3&lt;=0, 0,'Electricity Generation'!B23-I183/3)</f>
        <v>700760404333.33337</v>
      </c>
      <c r="C183" s="10">
        <f>1-B183/'Electricity Generation'!B23</f>
        <v>5.1591470049932031E-3</v>
      </c>
      <c r="D183" s="6">
        <f>IF('Electricity Generation'!C23-I183/3&lt;=0, 0, 'Electricity Generation'!C23-I183/3)</f>
        <v>180549327333.33334</v>
      </c>
      <c r="E183" s="10">
        <f>1-D183/'Electricity Generation'!C23</f>
        <v>1.9730739182820867E-2</v>
      </c>
      <c r="F183" s="6">
        <f>IF('Electricity Generation'!D23-I183/3&lt;=0, 0, 'Electricity Generation'!D23-I183/3)</f>
        <v>369255988333.33331</v>
      </c>
      <c r="G183" s="10">
        <f>1-F183/'Electricity Generation'!D23</f>
        <v>9.7456999455270976E-3</v>
      </c>
      <c r="H183" s="6">
        <f>'Electricity Generation'!F23*(1+$E$160)</f>
        <v>32706672000</v>
      </c>
      <c r="I183" s="6">
        <f>'Electricity Generation'!F23*$E$160</f>
        <v>10902224000</v>
      </c>
      <c r="J183" s="10">
        <f>(B183+D183+F183+H183-L183)/'Electricity Generation'!N23</f>
        <v>0.83771750292831582</v>
      </c>
      <c r="K183" s="12" t="b">
        <f>(J183-'Analysis-Data'!R23)&lt;0.0001</f>
        <v>1</v>
      </c>
      <c r="L183" s="6">
        <f>SUM(IF(B183=0, ABS('Electricity Generation'!B23-I183/3), 0), IF(D183=0, ABS('Electricity Generation'!C23-I183/3), 0), IF(F183=0, ABS('Electricity Generation'!D23-I183/3), 0))</f>
        <v>0</v>
      </c>
      <c r="M183" s="6">
        <f t="shared" si="24"/>
        <v>700760404333.33337</v>
      </c>
      <c r="N183" s="10">
        <f>1-M183/'Electricity Generation'!B23</f>
        <v>5.1591470049932031E-3</v>
      </c>
      <c r="O183" s="6" t="e">
        <f>M183/'Analysis-Data'!J23</f>
        <v>#N/A</v>
      </c>
      <c r="P183" s="6" t="e">
        <f>D183/'Analysis-Data'!K23</f>
        <v>#N/A</v>
      </c>
      <c r="Q183" s="6" t="e">
        <f>F183/'Analysis-Data'!L23</f>
        <v>#N/A</v>
      </c>
      <c r="R183" s="6">
        <f>H183/'Analysis-Data'!M23</f>
        <v>66.900000000000006</v>
      </c>
      <c r="S183" s="6">
        <f>M183/'Analysis-Data'!B23</f>
        <v>288965400.5167017</v>
      </c>
      <c r="T183" s="6">
        <f>D183/'Analysis-Data'!C23</f>
        <v>52200760.846596494</v>
      </c>
      <c r="U183" s="6">
        <f>F183/'Analysis-Data'!D23</f>
        <v>93444990.533092335</v>
      </c>
      <c r="V183" s="6" t="e">
        <f>H183/'Analysis-Data'!E23</f>
        <v>#N/A</v>
      </c>
      <c r="W183" s="10" t="e">
        <f>(O183-'Combined Waste'!B23)/'Combined Waste'!B23</f>
        <v>#N/A</v>
      </c>
      <c r="X183" s="10" t="e">
        <f>(P183-'Combined Waste'!G23)/'Combined Waste'!G23</f>
        <v>#N/A</v>
      </c>
      <c r="Y183" s="10" t="e">
        <f>(Q183-'Combined Waste'!C23)/'Combined Waste'!C23</f>
        <v>#N/A</v>
      </c>
      <c r="Z183" s="10">
        <f>(R183-'Combined Waste'!K23)/'Combined Waste'!K23</f>
        <v>0.50000000000000011</v>
      </c>
      <c r="AA183" s="10">
        <f>(S183-'Combined Consumption'!B23)/'Combined Consumption'!B23</f>
        <v>-5.159147004993132E-3</v>
      </c>
      <c r="AB183" s="10">
        <f>(T183-'Combined Consumption'!G23)/'Combined Consumption'!G23</f>
        <v>-1.9730739182820943E-2</v>
      </c>
      <c r="AC183" s="10">
        <f>(U183-'Combined Consumption'!H23)/'Combined Consumption'!H23</f>
        <v>-9.7456999455270525E-3</v>
      </c>
      <c r="AD183" s="10" t="e">
        <f>(V183-'Combined Consumption'!M23)/'Combined Consumption'!M23</f>
        <v>#N/A</v>
      </c>
      <c r="AE183" s="10">
        <f t="shared" si="25"/>
        <v>-5.1591470049932031E-3</v>
      </c>
      <c r="AF183" s="10">
        <f t="shared" si="26"/>
        <v>-1.9730739182820867E-2</v>
      </c>
      <c r="AG183" s="10">
        <f t="shared" si="27"/>
        <v>-9.7456999455270976E-3</v>
      </c>
      <c r="AH183" s="10">
        <f t="shared" si="28"/>
        <v>0.5</v>
      </c>
      <c r="AI183" s="10">
        <f>M183/'Electricity Generation'!$N23</f>
        <v>0.45745490959580853</v>
      </c>
      <c r="AJ183" s="10">
        <f>D183/'Electricity Generation'!$N23</f>
        <v>0.11786221895831694</v>
      </c>
      <c r="AK183" s="10">
        <f>F183/'Electricity Generation'!$N23</f>
        <v>0.24104952807862426</v>
      </c>
      <c r="AL183" s="10">
        <f>H183/'Electricity Generation'!$N23</f>
        <v>2.1350846295566113E-2</v>
      </c>
      <c r="AM183" s="10">
        <f t="shared" si="29"/>
        <v>0.16228249707168418</v>
      </c>
    </row>
    <row r="184" spans="1:39" x14ac:dyDescent="0.25">
      <c r="A184" s="6">
        <v>1971</v>
      </c>
      <c r="B184" s="6">
        <f>IF('Electricity Generation'!B24-I184/3&lt;=0, 0,'Electricity Generation'!B24-I184/3)</f>
        <v>706751696500</v>
      </c>
      <c r="C184" s="10">
        <f>1-B184/'Electricity Generation'!B24</f>
        <v>8.9058135536860261E-3</v>
      </c>
      <c r="D184" s="6">
        <f>IF('Electricity Generation'!C24-I184/3&lt;=0, 0, 'Electricity Generation'!C24-I184/3)</f>
        <v>213874665500</v>
      </c>
      <c r="E184" s="10">
        <f>1-D184/'Electricity Generation'!C24</f>
        <v>2.8837531169142117E-2</v>
      </c>
      <c r="F184" s="6">
        <f>IF('Electricity Generation'!D24-I184/3&lt;=0, 0, 'Electricity Generation'!D24-I184/3)</f>
        <v>367680026500</v>
      </c>
      <c r="G184" s="10">
        <f>1-F184/'Electricity Generation'!D24</f>
        <v>1.6979237462978469E-2</v>
      </c>
      <c r="H184" s="6">
        <f>'Electricity Generation'!F24*(1+$E$160)</f>
        <v>57156817500</v>
      </c>
      <c r="I184" s="6">
        <f>'Electricity Generation'!F24*$E$160</f>
        <v>19052272500</v>
      </c>
      <c r="J184" s="10">
        <f>(B184+D184+F184+H184-L184)/'Electricity Generation'!N24</f>
        <v>0.8343269900033663</v>
      </c>
      <c r="K184" s="12" t="b">
        <f>(J184-'Analysis-Data'!R24)&lt;0.0001</f>
        <v>1</v>
      </c>
      <c r="L184" s="6">
        <f>SUM(IF(B184=0, ABS('Electricity Generation'!B24-I184/3), 0), IF(D184=0, ABS('Electricity Generation'!C24-I184/3), 0), IF(F184=0, ABS('Electricity Generation'!D24-I184/3), 0))</f>
        <v>0</v>
      </c>
      <c r="M184" s="6">
        <f t="shared" si="24"/>
        <v>706751696500</v>
      </c>
      <c r="N184" s="10">
        <f>1-M184/'Electricity Generation'!B24</f>
        <v>8.9058135536860261E-3</v>
      </c>
      <c r="O184" s="6" t="e">
        <f>M184/'Analysis-Data'!J24</f>
        <v>#N/A</v>
      </c>
      <c r="P184" s="6" t="e">
        <f>D184/'Analysis-Data'!K24</f>
        <v>#N/A</v>
      </c>
      <c r="Q184" s="6" t="e">
        <f>F184/'Analysis-Data'!L24</f>
        <v>#N/A</v>
      </c>
      <c r="R184" s="6">
        <f>H184/'Analysis-Data'!M24</f>
        <v>155.85000000000002</v>
      </c>
      <c r="S184" s="6">
        <f>M184/'Analysis-Data'!B24</f>
        <v>294277780.87134957</v>
      </c>
      <c r="T184" s="6">
        <f>D184/'Analysis-Data'!C24</f>
        <v>60984028.676374123</v>
      </c>
      <c r="U184" s="6">
        <f>F184/'Analysis-Data'!D24</f>
        <v>93804197.90930216</v>
      </c>
      <c r="V184" s="6" t="e">
        <f>H184/'Analysis-Data'!E24</f>
        <v>#N/A</v>
      </c>
      <c r="W184" s="10" t="e">
        <f>(O184-'Combined Waste'!B24)/'Combined Waste'!B24</f>
        <v>#N/A</v>
      </c>
      <c r="X184" s="10" t="e">
        <f>(P184-'Combined Waste'!G24)/'Combined Waste'!G24</f>
        <v>#N/A</v>
      </c>
      <c r="Y184" s="10" t="e">
        <f>(Q184-'Combined Waste'!C24)/'Combined Waste'!C24</f>
        <v>#N/A</v>
      </c>
      <c r="Z184" s="10">
        <f>(R184-'Combined Waste'!K24)/'Combined Waste'!K24</f>
        <v>0.50000000000000011</v>
      </c>
      <c r="AA184" s="10">
        <f>(S184-'Combined Consumption'!B24)/'Combined Consumption'!B24</f>
        <v>-8.9058135536861181E-3</v>
      </c>
      <c r="AB184" s="10">
        <f>(T184-'Combined Consumption'!G24)/'Combined Consumption'!G24</f>
        <v>-2.8837531169142127E-2</v>
      </c>
      <c r="AC184" s="10">
        <f>(U184-'Combined Consumption'!H24)/'Combined Consumption'!H24</f>
        <v>-1.6979237462978452E-2</v>
      </c>
      <c r="AD184" s="10" t="e">
        <f>(V184-'Combined Consumption'!M24)/'Combined Consumption'!M24</f>
        <v>#N/A</v>
      </c>
      <c r="AE184" s="10">
        <f t="shared" si="25"/>
        <v>-8.9058135536860261E-3</v>
      </c>
      <c r="AF184" s="10">
        <f t="shared" si="26"/>
        <v>-2.8837531169142117E-2</v>
      </c>
      <c r="AG184" s="10">
        <f t="shared" si="27"/>
        <v>-1.6979237462978469E-2</v>
      </c>
      <c r="AH184" s="10">
        <f t="shared" si="28"/>
        <v>0.5</v>
      </c>
      <c r="AI184" s="10">
        <f>M184/'Electricity Generation'!$N24</f>
        <v>0.43825948787827179</v>
      </c>
      <c r="AJ184" s="10">
        <f>D184/'Electricity Generation'!$N24</f>
        <v>0.13262451556374394</v>
      </c>
      <c r="AK184" s="10">
        <f>F184/'Electricity Generation'!$N24</f>
        <v>0.22799982075028438</v>
      </c>
      <c r="AL184" s="10">
        <f>H184/'Electricity Generation'!$N24</f>
        <v>3.5443165811066213E-2</v>
      </c>
      <c r="AM184" s="10">
        <f t="shared" si="29"/>
        <v>0.1656730099966337</v>
      </c>
    </row>
    <row r="185" spans="1:39" x14ac:dyDescent="0.25">
      <c r="A185" s="6">
        <v>1972</v>
      </c>
      <c r="B185" s="6">
        <f>IF('Electricity Generation'!B25-I185/3&lt;=0, 0,'Electricity Generation'!B25-I185/3)</f>
        <v>762116075833.33337</v>
      </c>
      <c r="C185" s="10">
        <f>1-B185/'Electricity Generation'!B25</f>
        <v>1.1690861952882492E-2</v>
      </c>
      <c r="D185" s="6">
        <f>IF('Electricity Generation'!C25-I185/3&lt;=0, 0, 'Electricity Generation'!C25-I185/3)</f>
        <v>265280771833.33334</v>
      </c>
      <c r="E185" s="10">
        <f>1-D185/'Electricity Generation'!C25</f>
        <v>3.2866649344015175E-2</v>
      </c>
      <c r="F185" s="6">
        <f>IF('Electricity Generation'!D25-I185/3&lt;=0, 0, 'Electricity Generation'!D25-I185/3)</f>
        <v>366732606833.33331</v>
      </c>
      <c r="G185" s="10">
        <f>1-F185/'Electricity Generation'!D25</f>
        <v>2.3992660137031607E-2</v>
      </c>
      <c r="H185" s="6">
        <f>'Electricity Generation'!F25*(1+$E$160)</f>
        <v>81136702500</v>
      </c>
      <c r="I185" s="6">
        <f>'Electricity Generation'!F25*$E$160</f>
        <v>27045567500</v>
      </c>
      <c r="J185" s="10">
        <f>(B185+D185+F185+H185-L185)/'Electricity Generation'!N25</f>
        <v>0.84317203656456174</v>
      </c>
      <c r="K185" s="12" t="b">
        <f>(J185-'Analysis-Data'!R25)&lt;0.0001</f>
        <v>1</v>
      </c>
      <c r="L185" s="6">
        <f>SUM(IF(B185=0, ABS('Electricity Generation'!B25-I185/3), 0), IF(D185=0, ABS('Electricity Generation'!C25-I185/3), 0), IF(F185=0, ABS('Electricity Generation'!D25-I185/3), 0))</f>
        <v>0</v>
      </c>
      <c r="M185" s="6">
        <f t="shared" si="24"/>
        <v>762116075833.33337</v>
      </c>
      <c r="N185" s="10">
        <f>1-M185/'Electricity Generation'!B25</f>
        <v>1.1690861952882492E-2</v>
      </c>
      <c r="O185" s="6" t="e">
        <f>M185/'Analysis-Data'!J25</f>
        <v>#N/A</v>
      </c>
      <c r="P185" s="6" t="e">
        <f>D185/'Analysis-Data'!K25</f>
        <v>#N/A</v>
      </c>
      <c r="Q185" s="6" t="e">
        <f>F185/'Analysis-Data'!L25</f>
        <v>#N/A</v>
      </c>
      <c r="R185" s="6">
        <f>H185/'Analysis-Data'!M25</f>
        <v>343.35</v>
      </c>
      <c r="S185" s="6">
        <f>M185/'Analysis-Data'!B25</f>
        <v>315387577.62307101</v>
      </c>
      <c r="T185" s="6">
        <f>D185/'Analysis-Data'!C25</f>
        <v>75522649.210756123</v>
      </c>
      <c r="U185" s="6">
        <f>F185/'Analysis-Data'!D25</f>
        <v>93155910.67191498</v>
      </c>
      <c r="V185" s="6" t="e">
        <f>H185/'Analysis-Data'!E25</f>
        <v>#N/A</v>
      </c>
      <c r="W185" s="10" t="e">
        <f>(O185-'Combined Waste'!B25)/'Combined Waste'!B25</f>
        <v>#N/A</v>
      </c>
      <c r="X185" s="10" t="e">
        <f>(P185-'Combined Waste'!G25)/'Combined Waste'!G25</f>
        <v>#N/A</v>
      </c>
      <c r="Y185" s="10" t="e">
        <f>(Q185-'Combined Waste'!C25)/'Combined Waste'!C25</f>
        <v>#N/A</v>
      </c>
      <c r="Z185" s="10">
        <f>(R185-'Combined Waste'!K25)/'Combined Waste'!K25</f>
        <v>0.50000000000000011</v>
      </c>
      <c r="AA185" s="10">
        <f>(S185-'Combined Consumption'!B25)/'Combined Consumption'!B25</f>
        <v>-1.1690861952882475E-2</v>
      </c>
      <c r="AB185" s="10">
        <f>(T185-'Combined Consumption'!G25)/'Combined Consumption'!G25</f>
        <v>-3.2866649344015078E-2</v>
      </c>
      <c r="AC185" s="10">
        <f>(U185-'Combined Consumption'!H25)/'Combined Consumption'!H25</f>
        <v>-2.3992660137031538E-2</v>
      </c>
      <c r="AD185" s="10" t="e">
        <f>(V185-'Combined Consumption'!M25)/'Combined Consumption'!M25</f>
        <v>#N/A</v>
      </c>
      <c r="AE185" s="10">
        <f t="shared" si="25"/>
        <v>-1.1690861952882492E-2</v>
      </c>
      <c r="AF185" s="10">
        <f t="shared" si="26"/>
        <v>-3.2866649344015175E-2</v>
      </c>
      <c r="AG185" s="10">
        <f t="shared" si="27"/>
        <v>-2.3992660137031607E-2</v>
      </c>
      <c r="AH185" s="10">
        <f t="shared" si="28"/>
        <v>0.5</v>
      </c>
      <c r="AI185" s="10">
        <f>M185/'Electricity Generation'!$N25</f>
        <v>0.43557900431046337</v>
      </c>
      <c r="AJ185" s="10">
        <f>D185/'Electricity Generation'!$N25</f>
        <v>0.15161828771493369</v>
      </c>
      <c r="AK185" s="10">
        <f>F185/'Electricity Generation'!$N25</f>
        <v>0.2096019606435616</v>
      </c>
      <c r="AL185" s="10">
        <f>H185/'Electricity Generation'!$N25</f>
        <v>4.6372783895603169E-2</v>
      </c>
      <c r="AM185" s="10">
        <f t="shared" si="29"/>
        <v>0.15682796343543814</v>
      </c>
    </row>
    <row r="186" spans="1:39" x14ac:dyDescent="0.25">
      <c r="A186" s="6">
        <v>1973</v>
      </c>
      <c r="B186" s="6">
        <f>IF('Electricity Generation'!B26-I186/3&lt;=0, 0,'Electricity Generation'!B26-I186/3)</f>
        <v>833738226166.66663</v>
      </c>
      <c r="C186" s="10">
        <f>1-B186/'Electricity Generation'!B26</f>
        <v>1.6413873302589033E-2</v>
      </c>
      <c r="D186" s="6">
        <f>IF('Electricity Generation'!C26-I186/3&lt;=0, 0, 'Electricity Generation'!C26-I186/3)</f>
        <v>300429682166.66669</v>
      </c>
      <c r="E186" s="10">
        <f>1-D186/'Electricity Generation'!C26</f>
        <v>4.4261354980621781E-2</v>
      </c>
      <c r="F186" s="6">
        <f>IF('Electricity Generation'!D26-I186/3&lt;=0, 0, 'Electricity Generation'!D26-I186/3)</f>
        <v>326944948166.66669</v>
      </c>
      <c r="G186" s="10">
        <f>1-F186/'Electricity Generation'!D26</f>
        <v>4.0818276221254224E-2</v>
      </c>
      <c r="H186" s="6">
        <f>'Electricity Generation'!F26*(1+$E$160)</f>
        <v>125219194500</v>
      </c>
      <c r="I186" s="6">
        <f>'Electricity Generation'!F26*$E$160</f>
        <v>41739731500</v>
      </c>
      <c r="J186" s="10">
        <f>(B186+D186+F186+H186-L186)/'Electricity Generation'!N26</f>
        <v>0.85254148617749581</v>
      </c>
      <c r="K186" s="12" t="b">
        <f>(J186-'Analysis-Data'!R26)&lt;0.0001</f>
        <v>1</v>
      </c>
      <c r="L186" s="6">
        <f>SUM(IF(B186=0, ABS('Electricity Generation'!B26-I186/3), 0), IF(D186=0, ABS('Electricity Generation'!C26-I186/3), 0), IF(F186=0, ABS('Electricity Generation'!D26-I186/3), 0))</f>
        <v>0</v>
      </c>
      <c r="M186" s="6">
        <f t="shared" si="24"/>
        <v>833738226166.66663</v>
      </c>
      <c r="N186" s="10">
        <f>1-M186/'Electricity Generation'!B26</f>
        <v>1.6413873302589033E-2</v>
      </c>
      <c r="O186" s="6">
        <f>M186/'Analysis-Data'!J26</f>
        <v>810011699.33299208</v>
      </c>
      <c r="P186" s="6">
        <f>D186/'Analysis-Data'!K26</f>
        <v>252257657.96641472</v>
      </c>
      <c r="Q186" s="6">
        <f>F186/'Analysis-Data'!L26</f>
        <v>190608592.14931238</v>
      </c>
      <c r="R186" s="6">
        <f>H186/'Analysis-Data'!M26</f>
        <v>236.54999999999998</v>
      </c>
      <c r="S186" s="6">
        <f>M186/'Analysis-Data'!B26</f>
        <v>347291289.11851388</v>
      </c>
      <c r="T186" s="6">
        <f>D186/'Analysis-Data'!C26</f>
        <v>84505066.838988289</v>
      </c>
      <c r="U186" s="6">
        <f>F186/'Analysis-Data'!D26</f>
        <v>84258482.118880779</v>
      </c>
      <c r="V186" s="6" t="e">
        <f>H186/'Analysis-Data'!E26</f>
        <v>#N/A</v>
      </c>
      <c r="W186" s="10">
        <f>(O186-'Combined Waste'!B26)/'Combined Waste'!B26</f>
        <v>-1.641387330258913E-2</v>
      </c>
      <c r="X186" s="10">
        <f>(P186-'Combined Waste'!G26)/'Combined Waste'!G26</f>
        <v>-4.4261354980621656E-2</v>
      </c>
      <c r="Y186" s="10">
        <f>(Q186-'Combined Waste'!C26)/'Combined Waste'!C26</f>
        <v>-4.0818276221254141E-2</v>
      </c>
      <c r="Z186" s="10">
        <f>(R186-'Combined Waste'!K26)/'Combined Waste'!K26</f>
        <v>0.5</v>
      </c>
      <c r="AA186" s="10">
        <f>(S186-'Combined Consumption'!B26)/'Combined Consumption'!B26</f>
        <v>-1.6413873302589012E-2</v>
      </c>
      <c r="AB186" s="10">
        <f>(T186-'Combined Consumption'!G26)/'Combined Consumption'!G26</f>
        <v>-4.4261354980621753E-2</v>
      </c>
      <c r="AC186" s="10">
        <f>(U186-'Combined Consumption'!H26)/'Combined Consumption'!H26</f>
        <v>-4.0818276221254328E-2</v>
      </c>
      <c r="AD186" s="10" t="e">
        <f>(V186-'Combined Consumption'!M26)/'Combined Consumption'!M26</f>
        <v>#N/A</v>
      </c>
      <c r="AE186" s="10">
        <f t="shared" si="25"/>
        <v>-1.6413873302589033E-2</v>
      </c>
      <c r="AF186" s="10">
        <f t="shared" si="26"/>
        <v>-4.4261354980621781E-2</v>
      </c>
      <c r="AG186" s="10">
        <f t="shared" si="27"/>
        <v>-4.0818276221254224E-2</v>
      </c>
      <c r="AH186" s="10">
        <f t="shared" si="28"/>
        <v>0.5</v>
      </c>
      <c r="AI186" s="10">
        <f>M186/'Electricity Generation'!$N26</f>
        <v>0.44807543664710275</v>
      </c>
      <c r="AJ186" s="10">
        <f>D186/'Electricity Generation'!$N26</f>
        <v>0.16145974455016715</v>
      </c>
      <c r="AK186" s="10">
        <f>F186/'Electricity Generation'!$N26</f>
        <v>0.17570982811103422</v>
      </c>
      <c r="AL186" s="10">
        <f>H186/'Electricity Generation'!$N26</f>
        <v>6.7296476869191685E-2</v>
      </c>
      <c r="AM186" s="10">
        <f t="shared" si="29"/>
        <v>0.14745851382250419</v>
      </c>
    </row>
    <row r="187" spans="1:39" x14ac:dyDescent="0.25">
      <c r="A187" s="6">
        <v>1974</v>
      </c>
      <c r="B187" s="6">
        <f>IF('Electricity Generation'!B27-I187/3&lt;=0, 0,'Electricity Generation'!B27-I187/3)</f>
        <v>809436964333.33337</v>
      </c>
      <c r="C187" s="10">
        <f>1-B187/'Electricity Generation'!B27</f>
        <v>2.2929987673276697E-2</v>
      </c>
      <c r="D187" s="6">
        <f>IF('Electricity Generation'!C27-I187/3&lt;=0, 0, 'Electricity Generation'!C27-I187/3)</f>
        <v>281934580333.33331</v>
      </c>
      <c r="E187" s="10">
        <f>1-D187/'Electricity Generation'!C27</f>
        <v>6.312405798374221E-2</v>
      </c>
      <c r="F187" s="6">
        <f>IF('Electricity Generation'!D27-I187/3&lt;=0, 0, 'Electricity Generation'!D27-I187/3)</f>
        <v>301069131333.33331</v>
      </c>
      <c r="G187" s="10">
        <f>1-F187/'Electricity Generation'!D27</f>
        <v>5.9350292733791332E-2</v>
      </c>
      <c r="H187" s="6">
        <f>'Electricity Generation'!F27*(1+$E$160)</f>
        <v>170963610000</v>
      </c>
      <c r="I187" s="6">
        <f>'Electricity Generation'!F27*$E$160</f>
        <v>56987870000</v>
      </c>
      <c r="J187" s="10">
        <f>(B187+D187+F187+H187-L187)/'Electricity Generation'!N27</f>
        <v>0.83732579476965485</v>
      </c>
      <c r="K187" s="12" t="b">
        <f>(J187-'Analysis-Data'!R27)&lt;0.0001</f>
        <v>1</v>
      </c>
      <c r="L187" s="6">
        <f>SUM(IF(B187=0, ABS('Electricity Generation'!B27-I187/3), 0), IF(D187=0, ABS('Electricity Generation'!C27-I187/3), 0), IF(F187=0, ABS('Electricity Generation'!D27-I187/3), 0))</f>
        <v>0</v>
      </c>
      <c r="M187" s="6">
        <f t="shared" si="24"/>
        <v>809436964333.33337</v>
      </c>
      <c r="N187" s="10">
        <f>1-M187/'Electricity Generation'!B27</f>
        <v>2.2929987673276697E-2</v>
      </c>
      <c r="O187" s="6">
        <f>M187/'Analysis-Data'!J27</f>
        <v>793087729.00560129</v>
      </c>
      <c r="P187" s="6">
        <f>D187/'Analysis-Data'!K27</f>
        <v>236810384.3596814</v>
      </c>
      <c r="Q187" s="6">
        <f>F187/'Analysis-Data'!L27</f>
        <v>175513006.92968008</v>
      </c>
      <c r="R187" s="6">
        <f>H187/'Analysis-Data'!M27</f>
        <v>668.85</v>
      </c>
      <c r="S187" s="6">
        <f>M187/'Analysis-Data'!B27</f>
        <v>347294419.01938355</v>
      </c>
      <c r="T187" s="6">
        <f>D187/'Analysis-Data'!C27</f>
        <v>79411429.547050804</v>
      </c>
      <c r="U187" s="6">
        <f>F187/'Analysis-Data'!D27</f>
        <v>77737428.964614391</v>
      </c>
      <c r="V187" s="6" t="e">
        <f>H187/'Analysis-Data'!E27</f>
        <v>#N/A</v>
      </c>
      <c r="W187" s="10">
        <f>(O187-'Combined Waste'!B27)/'Combined Waste'!B27</f>
        <v>-2.2929987673276718E-2</v>
      </c>
      <c r="X187" s="10">
        <f>(P187-'Combined Waste'!G27)/'Combined Waste'!G27</f>
        <v>-6.3124057983742279E-2</v>
      </c>
      <c r="Y187" s="10">
        <f>(Q187-'Combined Waste'!C27)/'Combined Waste'!C27</f>
        <v>-5.9350292733791318E-2</v>
      </c>
      <c r="Z187" s="10">
        <f>(R187-'Combined Waste'!K27)/'Combined Waste'!K27</f>
        <v>0.50000000000000011</v>
      </c>
      <c r="AA187" s="10">
        <f>(S187-'Combined Consumption'!B27)/'Combined Consumption'!B27</f>
        <v>-2.2929987673276774E-2</v>
      </c>
      <c r="AB187" s="10">
        <f>(T187-'Combined Consumption'!G27)/'Combined Consumption'!G27</f>
        <v>-6.3124057983742238E-2</v>
      </c>
      <c r="AC187" s="10">
        <f>(U187-'Combined Consumption'!H27)/'Combined Consumption'!H27</f>
        <v>-5.9350292733791353E-2</v>
      </c>
      <c r="AD187" s="10" t="e">
        <f>(V187-'Combined Consumption'!M27)/'Combined Consumption'!M27</f>
        <v>#N/A</v>
      </c>
      <c r="AE187" s="10">
        <f t="shared" si="25"/>
        <v>-2.2929987673276697E-2</v>
      </c>
      <c r="AF187" s="10">
        <f t="shared" si="26"/>
        <v>-6.312405798374221E-2</v>
      </c>
      <c r="AG187" s="10">
        <f t="shared" si="27"/>
        <v>-5.9350292733791332E-2</v>
      </c>
      <c r="AH187" s="10">
        <f t="shared" si="28"/>
        <v>0.5</v>
      </c>
      <c r="AI187" s="10">
        <f>M187/'Electricity Generation'!$N27</f>
        <v>0.43351707267632827</v>
      </c>
      <c r="AJ187" s="10">
        <f>D187/'Electricity Generation'!$N27</f>
        <v>0.1509981126856508</v>
      </c>
      <c r="AK187" s="10">
        <f>F187/'Electricity Generation'!$N27</f>
        <v>0.16124616769426772</v>
      </c>
      <c r="AL187" s="10">
        <f>H187/'Electricity Generation'!$N27</f>
        <v>9.1564441713408037E-2</v>
      </c>
      <c r="AM187" s="10">
        <f t="shared" si="29"/>
        <v>0.16267420523034515</v>
      </c>
    </row>
    <row r="188" spans="1:39" x14ac:dyDescent="0.25">
      <c r="A188" s="6">
        <v>1975</v>
      </c>
      <c r="B188" s="6">
        <f>IF('Electricity Generation'!B28-I188/3&lt;=0, 0,'Electricity Generation'!B28-I188/3)</f>
        <v>824035376166.66663</v>
      </c>
      <c r="C188" s="10">
        <f>1-B188/'Electricity Generation'!B28</f>
        <v>3.3714013068721238E-2</v>
      </c>
      <c r="D188" s="6">
        <f>IF('Electricity Generation'!C28-I188/3&lt;=0, 0, 'Electricity Generation'!C28-I188/3)</f>
        <v>260344054166.66666</v>
      </c>
      <c r="E188" s="10">
        <f>1-D188/'Electricity Generation'!C28</f>
        <v>9.9451238445691481E-2</v>
      </c>
      <c r="F188" s="6">
        <f>IF('Electricity Generation'!D28-I188/3&lt;=0, 0, 'Electricity Generation'!D28-I188/3)</f>
        <v>271027562166.66666</v>
      </c>
      <c r="G188" s="10">
        <f>1-F188/'Electricity Generation'!D28</f>
        <v>9.5906993519471073E-2</v>
      </c>
      <c r="H188" s="6">
        <f>'Electricity Generation'!F28*(1+$E$160)</f>
        <v>258757612500</v>
      </c>
      <c r="I188" s="6">
        <f>'Electricity Generation'!F28*$E$160</f>
        <v>86252537500</v>
      </c>
      <c r="J188" s="10">
        <f>(B188+D188+F188+H188-L188)/'Electricity Generation'!N28</f>
        <v>0.84174163028172333</v>
      </c>
      <c r="K188" s="12" t="b">
        <f>(J188-'Analysis-Data'!R28)&lt;0.0001</f>
        <v>1</v>
      </c>
      <c r="L188" s="6">
        <f>SUM(IF(B188=0, ABS('Electricity Generation'!B28-I188/3), 0), IF(D188=0, ABS('Electricity Generation'!C28-I188/3), 0), IF(F188=0, ABS('Electricity Generation'!D28-I188/3), 0))</f>
        <v>0</v>
      </c>
      <c r="M188" s="6">
        <f t="shared" si="24"/>
        <v>824035376166.66663</v>
      </c>
      <c r="N188" s="10">
        <f>1-M188/'Electricity Generation'!B28</f>
        <v>3.3714013068721238E-2</v>
      </c>
      <c r="O188" s="6">
        <f>M188/'Analysis-Data'!J28</f>
        <v>807476884.97912312</v>
      </c>
      <c r="P188" s="6">
        <f>D188/'Analysis-Data'!K28</f>
        <v>213853314.40630165</v>
      </c>
      <c r="Q188" s="6">
        <f>F188/'Analysis-Data'!L28</f>
        <v>155298768.00217989</v>
      </c>
      <c r="R188" s="6">
        <f>H188/'Analysis-Data'!M28</f>
        <v>861.6</v>
      </c>
      <c r="S188" s="6">
        <f>M188/'Analysis-Data'!B28</f>
        <v>355866612.34273362</v>
      </c>
      <c r="T188" s="6">
        <f>D188/'Analysis-Data'!C28</f>
        <v>71616870.14796868</v>
      </c>
      <c r="U188" s="6">
        <f>F188/'Analysis-Data'!D28</f>
        <v>68515835.032328755</v>
      </c>
      <c r="V188" s="6" t="e">
        <f>H188/'Analysis-Data'!E28</f>
        <v>#N/A</v>
      </c>
      <c r="W188" s="10">
        <f>(O188-'Combined Waste'!B28)/'Combined Waste'!B28</f>
        <v>-3.3714013068721217E-2</v>
      </c>
      <c r="X188" s="10">
        <f>(P188-'Combined Waste'!G28)/'Combined Waste'!G28</f>
        <v>-9.9451238445691467E-2</v>
      </c>
      <c r="Y188" s="10">
        <f>(Q188-'Combined Waste'!C28)/'Combined Waste'!C28</f>
        <v>-9.5906993519471101E-2</v>
      </c>
      <c r="Z188" s="10">
        <f>(R188-'Combined Waste'!K28)/'Combined Waste'!K28</f>
        <v>0.50000000000000011</v>
      </c>
      <c r="AA188" s="10">
        <f>(S188-'Combined Consumption'!B28)/'Combined Consumption'!B28</f>
        <v>-3.3714013068721176E-2</v>
      </c>
      <c r="AB188" s="10">
        <f>(T188-'Combined Consumption'!G28)/'Combined Consumption'!G28</f>
        <v>-9.9451238445691523E-2</v>
      </c>
      <c r="AC188" s="10">
        <f>(U188-'Combined Consumption'!H28)/'Combined Consumption'!H28</f>
        <v>-9.5906993519471059E-2</v>
      </c>
      <c r="AD188" s="10" t="e">
        <f>(V188-'Combined Consumption'!M28)/'Combined Consumption'!M28</f>
        <v>#N/A</v>
      </c>
      <c r="AE188" s="10">
        <f t="shared" si="25"/>
        <v>-3.3714013068721238E-2</v>
      </c>
      <c r="AF188" s="10">
        <f t="shared" si="26"/>
        <v>-9.9451238445691481E-2</v>
      </c>
      <c r="AG188" s="10">
        <f t="shared" si="27"/>
        <v>-9.5906993519471073E-2</v>
      </c>
      <c r="AH188" s="10">
        <f t="shared" si="28"/>
        <v>0.5</v>
      </c>
      <c r="AI188" s="10">
        <f>M188/'Electricity Generation'!$N28</f>
        <v>0.42971136821844952</v>
      </c>
      <c r="AJ188" s="10">
        <f>D188/'Electricity Generation'!$N28</f>
        <v>0.13576213225689165</v>
      </c>
      <c r="AK188" s="10">
        <f>F188/'Electricity Generation'!$N28</f>
        <v>0.14133328244392468</v>
      </c>
      <c r="AL188" s="10">
        <f>H188/'Electricity Generation'!$N28</f>
        <v>0.13493484736245745</v>
      </c>
      <c r="AM188" s="10">
        <f t="shared" si="29"/>
        <v>0.15825836971827667</v>
      </c>
    </row>
    <row r="189" spans="1:39" x14ac:dyDescent="0.25">
      <c r="A189" s="6">
        <v>1976</v>
      </c>
      <c r="B189" s="6">
        <f>IF('Electricity Generation'!B29-I189/3&lt;=0, 0,'Electricity Generation'!B29-I189/3)</f>
        <v>912540404500</v>
      </c>
      <c r="C189" s="10">
        <f>1-B189/'Electricity Generation'!B29</f>
        <v>3.3726061277672525E-2</v>
      </c>
      <c r="D189" s="6">
        <f>IF('Electricity Generation'!C29-I189/3&lt;=0, 0, 'Electricity Generation'!C29-I189/3)</f>
        <v>288137547500</v>
      </c>
      <c r="E189" s="10">
        <f>1-D189/'Electricity Generation'!C29</f>
        <v>9.9536779388595842E-2</v>
      </c>
      <c r="F189" s="6">
        <f>IF('Electricity Generation'!D29-I189/3&lt;=0, 0, 'Electricity Generation'!D29-I189/3)</f>
        <v>262773322500</v>
      </c>
      <c r="G189" s="10">
        <f>1-F189/'Electricity Generation'!D29</f>
        <v>0.10810591846362394</v>
      </c>
      <c r="H189" s="6">
        <f>'Electricity Generation'!F29*(1+$E$160)</f>
        <v>286655296500</v>
      </c>
      <c r="I189" s="6">
        <f>'Electricity Generation'!F29*$E$160</f>
        <v>95551765500</v>
      </c>
      <c r="J189" s="10">
        <f>(B189+D189+F189+H189-L189)/'Electricity Generation'!N29</f>
        <v>0.8588651811379151</v>
      </c>
      <c r="K189" s="12" t="b">
        <f>(J189-'Analysis-Data'!R29)&lt;0.0001</f>
        <v>1</v>
      </c>
      <c r="L189" s="6">
        <f>SUM(IF(B189=0, ABS('Electricity Generation'!B29-I189/3), 0), IF(D189=0, ABS('Electricity Generation'!C29-I189/3), 0), IF(F189=0, ABS('Electricity Generation'!D29-I189/3), 0))</f>
        <v>0</v>
      </c>
      <c r="M189" s="6">
        <f t="shared" si="24"/>
        <v>912540404500</v>
      </c>
      <c r="N189" s="10">
        <f>1-M189/'Electricity Generation'!B29</f>
        <v>3.3726061277672525E-2</v>
      </c>
      <c r="O189" s="6">
        <f>M189/'Analysis-Data'!J29</f>
        <v>893343446.92332101</v>
      </c>
      <c r="P189" s="6">
        <f>D189/'Analysis-Data'!K29</f>
        <v>234859717.66308707</v>
      </c>
      <c r="Q189" s="6">
        <f>F189/'Analysis-Data'!L29</f>
        <v>149039960.49513611</v>
      </c>
      <c r="R189" s="6">
        <f>H189/'Analysis-Data'!M29</f>
        <v>995.55000000000018</v>
      </c>
      <c r="S189" s="6">
        <f>M189/'Analysis-Data'!B29</f>
        <v>393037033.78441101</v>
      </c>
      <c r="T189" s="6">
        <f>D189/'Analysis-Data'!C29</f>
        <v>78647558.915741131</v>
      </c>
      <c r="U189" s="6">
        <f>F189/'Analysis-Data'!D29</f>
        <v>65947390.444675483</v>
      </c>
      <c r="V189" s="6" t="e">
        <f>H189/'Analysis-Data'!E29</f>
        <v>#N/A</v>
      </c>
      <c r="W189" s="10">
        <f>(O189-'Combined Waste'!B29)/'Combined Waste'!B29</f>
        <v>-3.3726061277672609E-2</v>
      </c>
      <c r="X189" s="10">
        <f>(P189-'Combined Waste'!G29)/'Combined Waste'!G29</f>
        <v>-9.9536779388595842E-2</v>
      </c>
      <c r="Y189" s="10">
        <f>(Q189-'Combined Waste'!C29)/'Combined Waste'!C29</f>
        <v>-0.108105918463624</v>
      </c>
      <c r="Z189" s="10">
        <f>(R189-'Combined Waste'!K29)/'Combined Waste'!K29</f>
        <v>0.50000000000000022</v>
      </c>
      <c r="AA189" s="10">
        <f>(S189-'Combined Consumption'!B29)/'Combined Consumption'!B29</f>
        <v>-3.372606127767263E-2</v>
      </c>
      <c r="AB189" s="10">
        <f>(T189-'Combined Consumption'!G29)/'Combined Consumption'!G29</f>
        <v>-9.9536779388595856E-2</v>
      </c>
      <c r="AC189" s="10">
        <f>(U189-'Combined Consumption'!H29)/'Combined Consumption'!H29</f>
        <v>-0.10810591846362395</v>
      </c>
      <c r="AD189" s="10" t="e">
        <f>(V189-'Combined Consumption'!M29)/'Combined Consumption'!M29</f>
        <v>#N/A</v>
      </c>
      <c r="AE189" s="10">
        <f t="shared" si="25"/>
        <v>-3.3726061277672525E-2</v>
      </c>
      <c r="AF189" s="10">
        <f t="shared" si="26"/>
        <v>-9.9536779388595842E-2</v>
      </c>
      <c r="AG189" s="10">
        <f t="shared" si="27"/>
        <v>-0.10810591846362394</v>
      </c>
      <c r="AH189" s="10">
        <f t="shared" si="28"/>
        <v>0.5</v>
      </c>
      <c r="AI189" s="10">
        <f>M189/'Electricity Generation'!$N29</f>
        <v>0.44782940238818109</v>
      </c>
      <c r="AJ189" s="10">
        <f>D189/'Electricity Generation'!$N29</f>
        <v>0.14140356423255901</v>
      </c>
      <c r="AK189" s="10">
        <f>F189/'Electricity Generation'!$N29</f>
        <v>0.12895606528590897</v>
      </c>
      <c r="AL189" s="10">
        <f>H189/'Electricity Generation'!$N29</f>
        <v>0.14067614923126601</v>
      </c>
      <c r="AM189" s="10">
        <f t="shared" si="29"/>
        <v>0.1411348188620849</v>
      </c>
    </row>
    <row r="190" spans="1:39" x14ac:dyDescent="0.25">
      <c r="A190" s="6">
        <v>1977</v>
      </c>
      <c r="B190" s="6">
        <f>IF('Electricity Generation'!B30-I190/3&lt;=0, 0,'Electricity Generation'!B30-I190/3)</f>
        <v>943404715500</v>
      </c>
      <c r="C190" s="10">
        <f>1-B190/'Electricity Generation'!B30</f>
        <v>4.2441221338863189E-2</v>
      </c>
      <c r="D190" s="6">
        <f>IF('Electricity Generation'!C30-I190/3&lt;=0, 0, 'Electricity Generation'!C30-I190/3)</f>
        <v>316364941500</v>
      </c>
      <c r="E190" s="10">
        <f>1-D190/'Electricity Generation'!C30</f>
        <v>0.11674023680830581</v>
      </c>
      <c r="F190" s="6">
        <f>IF('Electricity Generation'!D30-I190/3&lt;=0, 0, 'Electricity Generation'!D30-I190/3)</f>
        <v>263690978500</v>
      </c>
      <c r="G190" s="10">
        <f>1-F190/'Electricity Generation'!D30</f>
        <v>0.13686813570451262</v>
      </c>
      <c r="H190" s="6">
        <f>'Electricity Generation'!F30*(1+$E$160)</f>
        <v>376324924500</v>
      </c>
      <c r="I190" s="6">
        <f>'Electricity Generation'!F30*$E$160</f>
        <v>125441641500</v>
      </c>
      <c r="J190" s="10">
        <f>(B190+D190+F190+H190-L190)/'Electricity Generation'!N30</f>
        <v>0.89430151507125855</v>
      </c>
      <c r="K190" s="12" t="b">
        <f>(J190-'Analysis-Data'!R30)&lt;0.0001</f>
        <v>1</v>
      </c>
      <c r="L190" s="6">
        <f>SUM(IF(B190=0, ABS('Electricity Generation'!B30-I190/3), 0), IF(D190=0, ABS('Electricity Generation'!C30-I190/3), 0), IF(F190=0, ABS('Electricity Generation'!D30-I190/3), 0))</f>
        <v>0</v>
      </c>
      <c r="M190" s="6">
        <f t="shared" si="24"/>
        <v>943404715500</v>
      </c>
      <c r="N190" s="10">
        <f>1-M190/'Electricity Generation'!B30</f>
        <v>4.2441221338863189E-2</v>
      </c>
      <c r="O190" s="6">
        <f>M190/'Analysis-Data'!J30</f>
        <v>934630033.70609593</v>
      </c>
      <c r="P190" s="6">
        <f>D190/'Analysis-Data'!K30</f>
        <v>258411775.87794122</v>
      </c>
      <c r="Q190" s="6">
        <f>F190/'Analysis-Data'!L30</f>
        <v>150274710.10130155</v>
      </c>
      <c r="R190" s="6">
        <f>H190/'Analysis-Data'!M30</f>
        <v>1264.1999999999998</v>
      </c>
      <c r="S190" s="6">
        <f>M190/'Analysis-Data'!B30</f>
        <v>414471057.06452078</v>
      </c>
      <c r="T190" s="6">
        <f>D190/'Analysis-Data'!C30</f>
        <v>86568459.080169395</v>
      </c>
      <c r="U190" s="6">
        <f>F190/'Analysis-Data'!D30</f>
        <v>66106233.728154205</v>
      </c>
      <c r="V190" s="6" t="e">
        <f>H190/'Analysis-Data'!E30</f>
        <v>#N/A</v>
      </c>
      <c r="W190" s="10">
        <f>(O190-'Combined Waste'!B30)/'Combined Waste'!B30</f>
        <v>-4.2441221338863147E-2</v>
      </c>
      <c r="X190" s="10">
        <f>(P190-'Combined Waste'!G30)/'Combined Waste'!G30</f>
        <v>-0.11674023680830575</v>
      </c>
      <c r="Y190" s="10">
        <f>(Q190-'Combined Waste'!C30)/'Combined Waste'!C30</f>
        <v>-0.13686813570451253</v>
      </c>
      <c r="Z190" s="10">
        <f>(R190-'Combined Waste'!K30)/'Combined Waste'!K30</f>
        <v>0.49999999999999989</v>
      </c>
      <c r="AA190" s="10">
        <f>(S190-'Combined Consumption'!B30)/'Combined Consumption'!B30</f>
        <v>-4.2441221338863105E-2</v>
      </c>
      <c r="AB190" s="10">
        <f>(T190-'Combined Consumption'!G30)/'Combined Consumption'!G30</f>
        <v>-0.11674023680830577</v>
      </c>
      <c r="AC190" s="10">
        <f>(U190-'Combined Consumption'!H30)/'Combined Consumption'!H30</f>
        <v>-0.1368681357045127</v>
      </c>
      <c r="AD190" s="10" t="e">
        <f>(V190-'Combined Consumption'!M30)/'Combined Consumption'!M30</f>
        <v>#N/A</v>
      </c>
      <c r="AE190" s="10">
        <f t="shared" si="25"/>
        <v>-4.2441221338863189E-2</v>
      </c>
      <c r="AF190" s="10">
        <f t="shared" si="26"/>
        <v>-0.11674023680830581</v>
      </c>
      <c r="AG190" s="10">
        <f t="shared" si="27"/>
        <v>-0.13686813570451262</v>
      </c>
      <c r="AH190" s="10">
        <f t="shared" si="28"/>
        <v>0.5</v>
      </c>
      <c r="AI190" s="10">
        <f>M190/'Electricity Generation'!$N30</f>
        <v>0.44409657814065062</v>
      </c>
      <c r="AJ190" s="10">
        <f>D190/'Electricity Generation'!$N30</f>
        <v>0.1489250431500701</v>
      </c>
      <c r="AK190" s="10">
        <f>F190/'Electricity Generation'!$N30</f>
        <v>0.12412939994299813</v>
      </c>
      <c r="AL190" s="10">
        <f>H190/'Electricity Generation'!$N30</f>
        <v>0.17715049383753975</v>
      </c>
      <c r="AM190" s="10">
        <f t="shared" si="29"/>
        <v>0.10569848492874145</v>
      </c>
    </row>
    <row r="191" spans="1:39" x14ac:dyDescent="0.25">
      <c r="A191" s="6">
        <v>1978</v>
      </c>
      <c r="B191" s="6">
        <f>IF('Electricity Generation'!B31-I191/3&lt;=0, 0,'Electricity Generation'!B31-I191/3)</f>
        <v>929674904666.66663</v>
      </c>
      <c r="C191" s="10">
        <f>1-B191/'Electricity Generation'!B31</f>
        <v>4.7212454126910219E-2</v>
      </c>
      <c r="D191" s="6">
        <f>IF('Electricity Generation'!C31-I191/3&lt;=0, 0, 'Electricity Generation'!C31-I191/3)</f>
        <v>318993262666.66669</v>
      </c>
      <c r="E191" s="10">
        <f>1-D191/'Electricity Generation'!C31</f>
        <v>0.12619055137046009</v>
      </c>
      <c r="F191" s="6">
        <f>IF('Electricity Generation'!D31-I191/3&lt;=0, 0, 'Electricity Generation'!D31-I191/3)</f>
        <v>259323657666.66666</v>
      </c>
      <c r="G191" s="10">
        <f>1-F191/'Electricity Generation'!D31</f>
        <v>0.15084662963931683</v>
      </c>
      <c r="H191" s="6">
        <f>'Electricity Generation'!F31*(1+$E$160)</f>
        <v>414604605000</v>
      </c>
      <c r="I191" s="6">
        <f>'Electricity Generation'!F31*$E$160</f>
        <v>138201535000</v>
      </c>
      <c r="J191" s="10">
        <f>(B191+D191+F191+H191-L191)/'Electricity Generation'!N31</f>
        <v>0.87139998896765503</v>
      </c>
      <c r="K191" s="12" t="b">
        <f>(J191-'Analysis-Data'!R31)&lt;0.0001</f>
        <v>1</v>
      </c>
      <c r="L191" s="6">
        <f>SUM(IF(B191=0, ABS('Electricity Generation'!B31-I191/3), 0), IF(D191=0, ABS('Electricity Generation'!C31-I191/3), 0), IF(F191=0, ABS('Electricity Generation'!D31-I191/3), 0))</f>
        <v>0</v>
      </c>
      <c r="M191" s="6">
        <f t="shared" si="24"/>
        <v>929674904666.66663</v>
      </c>
      <c r="N191" s="10">
        <f>1-M191/'Electricity Generation'!B31</f>
        <v>4.7212454126910219E-2</v>
      </c>
      <c r="O191" s="6">
        <f>M191/'Analysis-Data'!J31</f>
        <v>927820701.02103126</v>
      </c>
      <c r="P191" s="6">
        <f>D191/'Analysis-Data'!K31</f>
        <v>261553013.21103704</v>
      </c>
      <c r="Q191" s="6">
        <f>F191/'Analysis-Data'!L31</f>
        <v>148427763.37219563</v>
      </c>
      <c r="R191" s="6">
        <f>H191/'Analysis-Data'!M31</f>
        <v>1623</v>
      </c>
      <c r="S191" s="6">
        <f>M191/'Analysis-Data'!B31</f>
        <v>415957384.31138289</v>
      </c>
      <c r="T191" s="6">
        <f>D191/'Analysis-Data'!C31</f>
        <v>87545254.126111314</v>
      </c>
      <c r="U191" s="6">
        <f>F191/'Analysis-Data'!D31</f>
        <v>64977820.49719917</v>
      </c>
      <c r="V191" s="6" t="e">
        <f>H191/'Analysis-Data'!E31</f>
        <v>#N/A</v>
      </c>
      <c r="W191" s="10">
        <f>(O191-'Combined Waste'!B31)/'Combined Waste'!B31</f>
        <v>-4.7212454126910296E-2</v>
      </c>
      <c r="X191" s="10">
        <f>(P191-'Combined Waste'!G31)/'Combined Waste'!G31</f>
        <v>-0.12619055137046006</v>
      </c>
      <c r="Y191" s="10">
        <f>(Q191-'Combined Waste'!C31)/'Combined Waste'!C31</f>
        <v>-0.15084662963931675</v>
      </c>
      <c r="Z191" s="10">
        <f>(R191-'Combined Waste'!K31)/'Combined Waste'!K31</f>
        <v>0.5</v>
      </c>
      <c r="AA191" s="10">
        <f>(S191-'Combined Consumption'!B31)/'Combined Consumption'!B31</f>
        <v>-4.7212454126910296E-2</v>
      </c>
      <c r="AB191" s="10">
        <f>(T191-'Combined Consumption'!G31)/'Combined Consumption'!G31</f>
        <v>-0.12619055137046004</v>
      </c>
      <c r="AC191" s="10">
        <f>(U191-'Combined Consumption'!H31)/'Combined Consumption'!H31</f>
        <v>-0.15084662963931686</v>
      </c>
      <c r="AD191" s="10" t="e">
        <f>(V191-'Combined Consumption'!M31)/'Combined Consumption'!M31</f>
        <v>#N/A</v>
      </c>
      <c r="AE191" s="10">
        <f t="shared" si="25"/>
        <v>-4.7212454126910219E-2</v>
      </c>
      <c r="AF191" s="10">
        <f t="shared" si="26"/>
        <v>-0.12619055137046009</v>
      </c>
      <c r="AG191" s="10">
        <f t="shared" si="27"/>
        <v>-0.15084662963931683</v>
      </c>
      <c r="AH191" s="10">
        <f t="shared" si="28"/>
        <v>0.5</v>
      </c>
      <c r="AI191" s="10">
        <f>M191/'Electricity Generation'!$N31</f>
        <v>0.42136700611164613</v>
      </c>
      <c r="AJ191" s="10">
        <f>D191/'Electricity Generation'!$N31</f>
        <v>0.14458090175923691</v>
      </c>
      <c r="AK191" s="10">
        <f>F191/'Electricity Generation'!$N31</f>
        <v>0.11753617602930079</v>
      </c>
      <c r="AL191" s="10">
        <f>H191/'Electricity Generation'!$N31</f>
        <v>0.18791590506747116</v>
      </c>
      <c r="AM191" s="10">
        <f t="shared" si="29"/>
        <v>0.12860001103234509</v>
      </c>
    </row>
    <row r="192" spans="1:39" x14ac:dyDescent="0.25">
      <c r="A192" s="6">
        <v>1979</v>
      </c>
      <c r="B192" s="6">
        <f>IF('Electricity Generation'!B32-I192/3&lt;=0, 0,'Electricity Generation'!B32-I192/3)</f>
        <v>1032511320500</v>
      </c>
      <c r="C192" s="10">
        <f>1-B192/'Electricity Generation'!B32</f>
        <v>3.9557491416824075E-2</v>
      </c>
      <c r="D192" s="6">
        <f>IF('Electricity Generation'!C32-I192/3&lt;=0, 0, 'Electricity Generation'!C32-I192/3)</f>
        <v>260999438500</v>
      </c>
      <c r="E192" s="10">
        <f>1-D192/'Electricity Generation'!C32</f>
        <v>0.1401062226103269</v>
      </c>
      <c r="F192" s="6">
        <f>IF('Electricity Generation'!D32-I192/3&lt;=0, 0, 'Electricity Generation'!D32-I192/3)</f>
        <v>286959336500</v>
      </c>
      <c r="G192" s="10">
        <f>1-F192/'Electricity Generation'!D32</f>
        <v>0.12906735265579095</v>
      </c>
      <c r="H192" s="6">
        <f>'Electricity Generation'!F32*(1+$E$160)</f>
        <v>382731934500</v>
      </c>
      <c r="I192" s="6">
        <f>'Electricity Generation'!F32*$E$160</f>
        <v>127577311500</v>
      </c>
      <c r="J192" s="10">
        <f>(B192+D192+F192+H192-L192)/'Electricity Generation'!N32</f>
        <v>0.87355460129613149</v>
      </c>
      <c r="K192" s="12" t="b">
        <f>(J192-'Analysis-Data'!R32)&lt;0.0001</f>
        <v>1</v>
      </c>
      <c r="L192" s="6">
        <f>SUM(IF(B192=0, ABS('Electricity Generation'!B32-I192/3), 0), IF(D192=0, ABS('Electricity Generation'!C32-I192/3), 0), IF(F192=0, ABS('Electricity Generation'!D32-I192/3), 0))</f>
        <v>0</v>
      </c>
      <c r="M192" s="6">
        <f t="shared" si="24"/>
        <v>1032511320500</v>
      </c>
      <c r="N192" s="10">
        <f>1-M192/'Electricity Generation'!B32</f>
        <v>3.9557491416824075E-2</v>
      </c>
      <c r="O192" s="6">
        <f>M192/'Analysis-Data'!J32</f>
        <v>1028604152.9748154</v>
      </c>
      <c r="P192" s="6">
        <f>D192/'Analysis-Data'!K32</f>
        <v>211984453.57721177</v>
      </c>
      <c r="Q192" s="6">
        <f>F192/'Analysis-Data'!L32</f>
        <v>166822793.93554655</v>
      </c>
      <c r="R192" s="6">
        <f>H192/'Analysis-Data'!M32</f>
        <v>1662.8999999999999</v>
      </c>
      <c r="S192" s="6">
        <f>M192/'Analysis-Data'!B32</f>
        <v>459219093.04986691</v>
      </c>
      <c r="T192" s="6">
        <f>D192/'Analysis-Data'!C32</f>
        <v>70855810.837235719</v>
      </c>
      <c r="U192" s="6">
        <f>F192/'Analysis-Data'!D32</f>
        <v>72960250.488140419</v>
      </c>
      <c r="V192" s="6" t="e">
        <f>H192/'Analysis-Data'!E32</f>
        <v>#N/A</v>
      </c>
      <c r="W192" s="10">
        <f>(O192-'Combined Waste'!B32)/'Combined Waste'!B32</f>
        <v>-3.9557491416824048E-2</v>
      </c>
      <c r="X192" s="10">
        <f>(P192-'Combined Waste'!G32)/'Combined Waste'!G32</f>
        <v>-0.1401062226103269</v>
      </c>
      <c r="Y192" s="10">
        <f>(Q192-'Combined Waste'!C32)/'Combined Waste'!C32</f>
        <v>-0.12906735265579083</v>
      </c>
      <c r="Z192" s="10">
        <f>(R192-'Combined Waste'!K32)/'Combined Waste'!K32</f>
        <v>0.5</v>
      </c>
      <c r="AA192" s="10">
        <f>(S192-'Combined Consumption'!B32)/'Combined Consumption'!B32</f>
        <v>-3.9557491416824131E-2</v>
      </c>
      <c r="AB192" s="10">
        <f>(T192-'Combined Consumption'!G32)/'Combined Consumption'!G32</f>
        <v>-0.14010622261032693</v>
      </c>
      <c r="AC192" s="10">
        <f>(U192-'Combined Consumption'!H32)/'Combined Consumption'!H32</f>
        <v>-0.12906735265579089</v>
      </c>
      <c r="AD192" s="10" t="e">
        <f>(V192-'Combined Consumption'!M32)/'Combined Consumption'!M32</f>
        <v>#N/A</v>
      </c>
      <c r="AE192" s="10">
        <f t="shared" si="25"/>
        <v>-3.9557491416824075E-2</v>
      </c>
      <c r="AF192" s="10">
        <f t="shared" si="26"/>
        <v>-0.1401062226103269</v>
      </c>
      <c r="AG192" s="10">
        <f t="shared" si="27"/>
        <v>-0.12906735265579095</v>
      </c>
      <c r="AH192" s="10">
        <f t="shared" si="28"/>
        <v>0.5</v>
      </c>
      <c r="AI192" s="10">
        <f>M192/'Electricity Generation'!$N32</f>
        <v>0.45943056350299299</v>
      </c>
      <c r="AJ192" s="10">
        <f>D192/'Electricity Generation'!$N32</f>
        <v>0.11613540377063572</v>
      </c>
      <c r="AK192" s="10">
        <f>F192/'Electricity Generation'!$N32</f>
        <v>0.12768662875947615</v>
      </c>
      <c r="AL192" s="10">
        <f>H192/'Electricity Generation'!$N32</f>
        <v>0.17030200526302666</v>
      </c>
      <c r="AM192" s="10">
        <f t="shared" si="29"/>
        <v>0.12644539870386851</v>
      </c>
    </row>
    <row r="193" spans="1:39" x14ac:dyDescent="0.25">
      <c r="A193" s="6">
        <v>1980</v>
      </c>
      <c r="B193" s="6">
        <f>IF('Electricity Generation'!B33-I193/3&lt;=0, 0,'Electricity Generation'!B33-I193/3)</f>
        <v>1119709772166.6667</v>
      </c>
      <c r="C193" s="10">
        <f>1-B193/'Electricity Generation'!B33</f>
        <v>3.6031294561820082E-2</v>
      </c>
      <c r="D193" s="6">
        <f>IF('Electricity Generation'!C33-I193/3&lt;=0, 0, 'Electricity Generation'!C33-I193/3)</f>
        <v>204141593166.66666</v>
      </c>
      <c r="E193" s="10">
        <f>1-D193/'Electricity Generation'!C33</f>
        <v>0.17013652234416543</v>
      </c>
      <c r="F193" s="6">
        <f>IF('Electricity Generation'!D33-I193/3&lt;=0, 0, 'Electricity Generation'!D33-I193/3)</f>
        <v>304387304166.66669</v>
      </c>
      <c r="G193" s="10">
        <f>1-F193/'Electricity Generation'!D33</f>
        <v>0.12087744894026742</v>
      </c>
      <c r="H193" s="6">
        <f>'Electricity Generation'!F33*(1+$E$160)</f>
        <v>376673362500</v>
      </c>
      <c r="I193" s="6">
        <f>'Electricity Generation'!F33*$E$160</f>
        <v>125557787500</v>
      </c>
      <c r="J193" s="10">
        <f>(B193+D193+F193+H193-L193)/'Electricity Generation'!N33</f>
        <v>0.8768708975150884</v>
      </c>
      <c r="K193" s="12" t="b">
        <f>(J193-'Analysis-Data'!R33)&lt;0.0001</f>
        <v>1</v>
      </c>
      <c r="L193" s="6">
        <f>SUM(IF(B193=0, ABS('Electricity Generation'!B33-I193/3), 0), IF(D193=0, ABS('Electricity Generation'!C33-I193/3), 0), IF(F193=0, ABS('Electricity Generation'!D33-I193/3), 0))</f>
        <v>0</v>
      </c>
      <c r="M193" s="6">
        <f t="shared" si="24"/>
        <v>1119709772166.6667</v>
      </c>
      <c r="N193" s="10">
        <f>1-M193/'Electricity Generation'!B33</f>
        <v>3.6031294561820082E-2</v>
      </c>
      <c r="O193" s="6">
        <f>M193/'Analysis-Data'!J33</f>
        <v>1111483872.4626791</v>
      </c>
      <c r="P193" s="6">
        <f>D193/'Analysis-Data'!K33</f>
        <v>164052391.44387132</v>
      </c>
      <c r="Q193" s="6">
        <f>F193/'Analysis-Data'!L33</f>
        <v>176102312.93808138</v>
      </c>
      <c r="R193" s="6">
        <f>H193/'Analysis-Data'!M33</f>
        <v>1856.25</v>
      </c>
      <c r="S193" s="6">
        <f>M193/'Analysis-Data'!B33</f>
        <v>497828549.64216554</v>
      </c>
      <c r="T193" s="6">
        <f>D193/'Analysis-Data'!C33</f>
        <v>54884017.77329912</v>
      </c>
      <c r="U193" s="6">
        <f>F193/'Analysis-Data'!D33</f>
        <v>77677756.520850137</v>
      </c>
      <c r="V193" s="6" t="e">
        <f>H193/'Analysis-Data'!E33</f>
        <v>#N/A</v>
      </c>
      <c r="W193" s="10">
        <f>(O193-'Combined Waste'!B33)/'Combined Waste'!B33</f>
        <v>-3.6031294561820089E-2</v>
      </c>
      <c r="X193" s="10">
        <f>(P193-'Combined Waste'!G33)/'Combined Waste'!G33</f>
        <v>-0.1701365223441654</v>
      </c>
      <c r="Y193" s="10">
        <f>(Q193-'Combined Waste'!C33)/'Combined Waste'!C33</f>
        <v>-0.12087744894026746</v>
      </c>
      <c r="Z193" s="10">
        <f>(R193-'Combined Waste'!K33)/'Combined Waste'!K33</f>
        <v>0.5</v>
      </c>
      <c r="AA193" s="10">
        <f>(S193-'Combined Consumption'!B33)/'Combined Consumption'!B33</f>
        <v>-3.6031294561820013E-2</v>
      </c>
      <c r="AB193" s="10">
        <f>(T193-'Combined Consumption'!G33)/'Combined Consumption'!G33</f>
        <v>-0.17013652234416543</v>
      </c>
      <c r="AC193" s="10">
        <f>(U193-'Combined Consumption'!H33)/'Combined Consumption'!H33</f>
        <v>-0.12087744894026754</v>
      </c>
      <c r="AD193" s="10" t="e">
        <f>(V193-'Combined Consumption'!M33)/'Combined Consumption'!M33</f>
        <v>#N/A</v>
      </c>
      <c r="AE193" s="10">
        <f t="shared" si="25"/>
        <v>-3.6031294561820082E-2</v>
      </c>
      <c r="AF193" s="10">
        <f t="shared" si="26"/>
        <v>-0.17013652234416543</v>
      </c>
      <c r="AG193" s="10">
        <f t="shared" si="27"/>
        <v>-0.12087744894026742</v>
      </c>
      <c r="AH193" s="10">
        <f t="shared" si="28"/>
        <v>0.5</v>
      </c>
      <c r="AI193" s="10">
        <f>M193/'Electricity Generation'!$N33</f>
        <v>0.4897177019266849</v>
      </c>
      <c r="AJ193" s="10">
        <f>D193/'Electricity Generation'!$N33</f>
        <v>8.9283628988773012E-2</v>
      </c>
      <c r="AK193" s="10">
        <f>F193/'Electricity Generation'!$N33</f>
        <v>0.13312722171185173</v>
      </c>
      <c r="AL193" s="10">
        <f>H193/'Electricity Generation'!$N33</f>
        <v>0.1647423448877787</v>
      </c>
      <c r="AM193" s="10">
        <f t="shared" si="29"/>
        <v>0.1231291024849116</v>
      </c>
    </row>
    <row r="194" spans="1:39" x14ac:dyDescent="0.25">
      <c r="A194" s="6">
        <v>1981</v>
      </c>
      <c r="B194" s="6">
        <f>IF('Electricity Generation'!B34-I194/3&lt;=0, 0,'Electricity Generation'!B34-I194/3)</f>
        <v>1157757648166.6667</v>
      </c>
      <c r="C194" s="10">
        <f>1-B194/'Electricity Generation'!B34</f>
        <v>3.7770496807752352E-2</v>
      </c>
      <c r="D194" s="6">
        <f>IF('Electricity Generation'!C34-I194/3&lt;=0, 0, 'Electricity Generation'!C34-I194/3)</f>
        <v>160975191166.66666</v>
      </c>
      <c r="E194" s="10">
        <f>1-D194/'Electricity Generation'!C34</f>
        <v>0.22015993222258434</v>
      </c>
      <c r="F194" s="6">
        <f>IF('Electricity Generation'!D34-I194/3&lt;=0, 0, 'Electricity Generation'!D34-I194/3)</f>
        <v>300331589166.66669</v>
      </c>
      <c r="G194" s="10">
        <f>1-F194/'Electricity Generation'!D34</f>
        <v>0.1314302602425792</v>
      </c>
      <c r="H194" s="6">
        <f>'Electricity Generation'!F34*(1+$E$160)</f>
        <v>409010254500.00006</v>
      </c>
      <c r="I194" s="6">
        <f>'Electricity Generation'!F34*$E$160</f>
        <v>136336751500.00002</v>
      </c>
      <c r="J194" s="10">
        <f>(B194+D194+F194+H194-L194)/'Electricity Generation'!N34</f>
        <v>0.8837649839460634</v>
      </c>
      <c r="K194" s="12" t="b">
        <f>(J194-'Analysis-Data'!R34)&lt;0.0001</f>
        <v>1</v>
      </c>
      <c r="L194" s="6">
        <f>SUM(IF(B194=0, ABS('Electricity Generation'!B34-I194/3), 0), IF(D194=0, ABS('Electricity Generation'!C34-I194/3), 0), IF(F194=0, ABS('Electricity Generation'!D34-I194/3), 0))</f>
        <v>0</v>
      </c>
      <c r="M194" s="6">
        <f t="shared" si="24"/>
        <v>1157757648166.6667</v>
      </c>
      <c r="N194" s="10">
        <f>1-M194/'Electricity Generation'!B34</f>
        <v>3.7770496807752352E-2</v>
      </c>
      <c r="O194" s="6">
        <f>M194/'Analysis-Data'!J34</f>
        <v>1151649192.0431576</v>
      </c>
      <c r="P194" s="6">
        <f>D194/'Analysis-Data'!K34</f>
        <v>128900544.64299682</v>
      </c>
      <c r="Q194" s="6">
        <f>F194/'Analysis-Data'!L34</f>
        <v>171792671.68714076</v>
      </c>
      <c r="R194" s="6">
        <f>H194/'Analysis-Data'!M34</f>
        <v>1675.2</v>
      </c>
      <c r="S194" s="6">
        <f>M194/'Analysis-Data'!B34</f>
        <v>520955821.74730414</v>
      </c>
      <c r="T194" s="6">
        <f>D194/'Analysis-Data'!C34</f>
        <v>43086517.439974681</v>
      </c>
      <c r="U194" s="6">
        <f>F194/'Analysis-Data'!D34</f>
        <v>75881462.698966429</v>
      </c>
      <c r="V194" s="6" t="e">
        <f>H194/'Analysis-Data'!E34</f>
        <v>#N/A</v>
      </c>
      <c r="W194" s="10">
        <f>(O194-'Combined Waste'!B34)/'Combined Waste'!B34</f>
        <v>-3.7770496807752338E-2</v>
      </c>
      <c r="X194" s="10">
        <f>(P194-'Combined Waste'!G34)/'Combined Waste'!G34</f>
        <v>-0.22015993222258431</v>
      </c>
      <c r="Y194" s="10">
        <f>(Q194-'Combined Waste'!C34)/'Combined Waste'!C34</f>
        <v>-0.13143026024257912</v>
      </c>
      <c r="Z194" s="10">
        <f>(R194-'Combined Waste'!K34)/'Combined Waste'!K34</f>
        <v>0.50000000000000011</v>
      </c>
      <c r="AA194" s="10">
        <f>(S194-'Combined Consumption'!B34)/'Combined Consumption'!B34</f>
        <v>-3.7770496807752345E-2</v>
      </c>
      <c r="AB194" s="10">
        <f>(T194-'Combined Consumption'!G34)/'Combined Consumption'!G34</f>
        <v>-0.22015993222258445</v>
      </c>
      <c r="AC194" s="10">
        <f>(U194-'Combined Consumption'!H34)/'Combined Consumption'!H34</f>
        <v>-0.13143026024257914</v>
      </c>
      <c r="AD194" s="10" t="e">
        <f>(V194-'Combined Consumption'!M34)/'Combined Consumption'!M34</f>
        <v>#N/A</v>
      </c>
      <c r="AE194" s="10">
        <f t="shared" si="25"/>
        <v>-3.7770496807752352E-2</v>
      </c>
      <c r="AF194" s="10">
        <f t="shared" si="26"/>
        <v>-0.22015993222258434</v>
      </c>
      <c r="AG194" s="10">
        <f t="shared" si="27"/>
        <v>-0.1314302602425792</v>
      </c>
      <c r="AH194" s="10">
        <f t="shared" si="28"/>
        <v>0.5</v>
      </c>
      <c r="AI194" s="10">
        <f>M194/'Electricity Generation'!$N34</f>
        <v>0.5045108436696788</v>
      </c>
      <c r="AJ194" s="10">
        <f>D194/'Electricity Generation'!$N34</f>
        <v>7.0147435116482651E-2</v>
      </c>
      <c r="AK194" s="10">
        <f>F194/'Electricity Generation'!$N34</f>
        <v>0.13087414595884234</v>
      </c>
      <c r="AL194" s="10">
        <f>H194/'Electricity Generation'!$N34</f>
        <v>0.17823255920105968</v>
      </c>
      <c r="AM194" s="10">
        <f t="shared" si="29"/>
        <v>0.11623501605393649</v>
      </c>
    </row>
    <row r="195" spans="1:39" x14ac:dyDescent="0.25">
      <c r="A195" s="6">
        <v>1982</v>
      </c>
      <c r="B195" s="6">
        <f>IF('Electricity Generation'!B35-I195/3&lt;=0, 0,'Electricity Generation'!B35-I195/3)</f>
        <v>1144875329333.3333</v>
      </c>
      <c r="C195" s="10">
        <f>1-B195/'Electricity Generation'!B35</f>
        <v>3.953750708975412E-2</v>
      </c>
      <c r="D195" s="6">
        <f>IF('Electricity Generation'!C35-I195/3&lt;=0, 0, 'Electricity Generation'!C35-I195/3)</f>
        <v>99668615333.333344</v>
      </c>
      <c r="E195" s="10">
        <f>1-D195/'Electricity Generation'!C35</f>
        <v>0.32104686985224784</v>
      </c>
      <c r="F195" s="6">
        <f>IF('Electricity Generation'!D35-I195/3&lt;=0, 0, 'Electricity Generation'!D35-I195/3)</f>
        <v>258130874333.33334</v>
      </c>
      <c r="G195" s="10">
        <f>1-F195/'Electricity Generation'!D35</f>
        <v>0.15438941695082986</v>
      </c>
      <c r="H195" s="6">
        <f>'Electricity Generation'!F35*(1+$E$160)</f>
        <v>424159872000</v>
      </c>
      <c r="I195" s="6">
        <f>'Electricity Generation'!F35*$E$160</f>
        <v>141386624000</v>
      </c>
      <c r="J195" s="10">
        <f>(B195+D195+F195+H195-L195)/'Electricity Generation'!N35</f>
        <v>0.85972912656568712</v>
      </c>
      <c r="K195" s="12" t="b">
        <f>(J195-'Analysis-Data'!R35)&lt;0.0001</f>
        <v>1</v>
      </c>
      <c r="L195" s="6">
        <f>SUM(IF(B195=0, ABS('Electricity Generation'!B35-I195/3), 0), IF(D195=0, ABS('Electricity Generation'!C35-I195/3), 0), IF(F195=0, ABS('Electricity Generation'!D35-I195/3), 0))</f>
        <v>0</v>
      </c>
      <c r="M195" s="6">
        <f t="shared" si="24"/>
        <v>1144875329333.3333</v>
      </c>
      <c r="N195" s="10">
        <f>1-M195/'Electricity Generation'!B35</f>
        <v>3.953750708975412E-2</v>
      </c>
      <c r="O195" s="6">
        <f>M195/'Analysis-Data'!J35</f>
        <v>1149414279.1404786</v>
      </c>
      <c r="P195" s="6">
        <f>D195/'Analysis-Data'!K35</f>
        <v>79935188.871685311</v>
      </c>
      <c r="Q195" s="6">
        <f>F195/'Analysis-Data'!L35</f>
        <v>148488372.77285123</v>
      </c>
      <c r="R195" s="6">
        <f>H195/'Analysis-Data'!M35</f>
        <v>1495.65</v>
      </c>
      <c r="S195" s="6">
        <f>M195/'Analysis-Data'!B35</f>
        <v>517270895.79804271</v>
      </c>
      <c r="T195" s="6">
        <f>D195/'Analysis-Data'!C35</f>
        <v>26716458.914327633</v>
      </c>
      <c r="U195" s="6">
        <f>F195/'Analysis-Data'!D35</f>
        <v>65460771.758774236</v>
      </c>
      <c r="V195" s="6" t="e">
        <f>H195/'Analysis-Data'!E35</f>
        <v>#N/A</v>
      </c>
      <c r="W195" s="10">
        <f>(O195-'Combined Waste'!B35)/'Combined Waste'!B35</f>
        <v>-3.9537507089754072E-2</v>
      </c>
      <c r="X195" s="10">
        <f>(P195-'Combined Waste'!G35)/'Combined Waste'!G35</f>
        <v>-0.32104686985224778</v>
      </c>
      <c r="Y195" s="10">
        <f>(Q195-'Combined Waste'!C35)/'Combined Waste'!C35</f>
        <v>-0.15438941695082986</v>
      </c>
      <c r="Z195" s="10">
        <f>(R195-'Combined Waste'!K35)/'Combined Waste'!K35</f>
        <v>0.50000000000000011</v>
      </c>
      <c r="AA195" s="10">
        <f>(S195-'Combined Consumption'!B35)/'Combined Consumption'!B35</f>
        <v>-3.9537507089754252E-2</v>
      </c>
      <c r="AB195" s="10">
        <f>(T195-'Combined Consumption'!G35)/'Combined Consumption'!G35</f>
        <v>-0.3210468698522479</v>
      </c>
      <c r="AC195" s="10">
        <f>(U195-'Combined Consumption'!H35)/'Combined Consumption'!H35</f>
        <v>-0.15438941695082986</v>
      </c>
      <c r="AD195" s="10" t="e">
        <f>(V195-'Combined Consumption'!M35)/'Combined Consumption'!M35</f>
        <v>#N/A</v>
      </c>
      <c r="AE195" s="10">
        <f t="shared" si="25"/>
        <v>-3.953750708975412E-2</v>
      </c>
      <c r="AF195" s="10">
        <f t="shared" si="26"/>
        <v>-0.32104686985224784</v>
      </c>
      <c r="AG195" s="10">
        <f t="shared" si="27"/>
        <v>-0.15438941695082986</v>
      </c>
      <c r="AH195" s="10">
        <f t="shared" si="28"/>
        <v>0.5</v>
      </c>
      <c r="AI195" s="10">
        <f>M195/'Electricity Generation'!$N35</f>
        <v>0.51082880722036483</v>
      </c>
      <c r="AJ195" s="10">
        <f>D195/'Electricity Generation'!$N35</f>
        <v>4.4470868210322326E-2</v>
      </c>
      <c r="AK195" s="10">
        <f>F195/'Electricity Generation'!$N35</f>
        <v>0.11517471227127385</v>
      </c>
      <c r="AL195" s="10">
        <f>H195/'Electricity Generation'!$N35</f>
        <v>0.18925473886372629</v>
      </c>
      <c r="AM195" s="10">
        <f t="shared" si="29"/>
        <v>0.14027087343431277</v>
      </c>
    </row>
    <row r="196" spans="1:39" x14ac:dyDescent="0.25">
      <c r="A196" s="6">
        <v>1983</v>
      </c>
      <c r="B196" s="6">
        <f>IF('Electricity Generation'!B36-I196/3&lt;=0, 0,'Electricity Generation'!B36-I196/3)</f>
        <v>1210478092500</v>
      </c>
      <c r="C196" s="10">
        <f>1-B196/'Electricity Generation'!B36</f>
        <v>3.8863937527759851E-2</v>
      </c>
      <c r="D196" s="6">
        <f>IF('Electricity Generation'!C36-I196/3&lt;=0, 0, 'Electricity Generation'!C36-I196/3)</f>
        <v>95552406500</v>
      </c>
      <c r="E196" s="10">
        <f>1-D196/'Electricity Generation'!C36</f>
        <v>0.33873123249027071</v>
      </c>
      <c r="F196" s="6">
        <f>IF('Electricity Generation'!D36-I196/3&lt;=0, 0, 'Electricity Generation'!D36-I196/3)</f>
        <v>225152271499.99997</v>
      </c>
      <c r="G196" s="10">
        <f>1-F196/'Electricity Generation'!D36</f>
        <v>0.178571550008501</v>
      </c>
      <c r="H196" s="6">
        <f>'Electricity Generation'!F36*(1+$E$160)</f>
        <v>440515678500</v>
      </c>
      <c r="I196" s="6">
        <f>'Electricity Generation'!F36*$E$160</f>
        <v>146838559500</v>
      </c>
      <c r="J196" s="10">
        <f>(B196+D196+F196+H196-L196)/'Electricity Generation'!N36</f>
        <v>0.85344397742905576</v>
      </c>
      <c r="K196" s="12" t="b">
        <f>(J196-'Analysis-Data'!R36)&lt;0.0001</f>
        <v>1</v>
      </c>
      <c r="L196" s="6">
        <f>SUM(IF(B196=0, ABS('Electricity Generation'!B36-I196/3), 0), IF(D196=0, ABS('Electricity Generation'!C36-I196/3), 0), IF(F196=0, ABS('Electricity Generation'!D36-I196/3), 0))</f>
        <v>0</v>
      </c>
      <c r="M196" s="6">
        <f t="shared" si="24"/>
        <v>1210478092500</v>
      </c>
      <c r="N196" s="10">
        <f>1-M196/'Electricity Generation'!B36</f>
        <v>3.8863937527759851E-2</v>
      </c>
      <c r="O196" s="6">
        <f>M196/'Analysis-Data'!J36</f>
        <v>1207853922.8924894</v>
      </c>
      <c r="P196" s="6">
        <f>D196/'Analysis-Data'!K36</f>
        <v>76723047.481548846</v>
      </c>
      <c r="Q196" s="6">
        <f>F196/'Analysis-Data'!L36</f>
        <v>129452195.14796029</v>
      </c>
      <c r="R196" s="6">
        <f>H196/'Analysis-Data'!M36</f>
        <v>1876.5000000000002</v>
      </c>
      <c r="S196" s="6">
        <f>M196/'Analysis-Data'!B36</f>
        <v>545139205.39301109</v>
      </c>
      <c r="T196" s="6">
        <f>D196/'Analysis-Data'!C36</f>
        <v>25644095.077420343</v>
      </c>
      <c r="U196" s="6">
        <f>F196/'Analysis-Data'!D36</f>
        <v>57383683.802313738</v>
      </c>
      <c r="V196" s="6" t="e">
        <f>H196/'Analysis-Data'!E36</f>
        <v>#N/A</v>
      </c>
      <c r="W196" s="10">
        <f>(O196-'Combined Waste'!B36)/'Combined Waste'!B36</f>
        <v>-3.8863937527759795E-2</v>
      </c>
      <c r="X196" s="10">
        <f>(P196-'Combined Waste'!G36)/'Combined Waste'!G36</f>
        <v>-0.3387312324902706</v>
      </c>
      <c r="Y196" s="10">
        <f>(Q196-'Combined Waste'!C36)/'Combined Waste'!C36</f>
        <v>-0.17857155000850103</v>
      </c>
      <c r="Z196" s="10">
        <f>(R196-'Combined Waste'!K36)/'Combined Waste'!K36</f>
        <v>0.50000000000000022</v>
      </c>
      <c r="AA196" s="10">
        <f>(S196-'Combined Consumption'!B36)/'Combined Consumption'!B36</f>
        <v>-3.8863937527759913E-2</v>
      </c>
      <c r="AB196" s="10">
        <f>(T196-'Combined Consumption'!G36)/'Combined Consumption'!G36</f>
        <v>-0.3387312324902706</v>
      </c>
      <c r="AC196" s="10">
        <f>(U196-'Combined Consumption'!H36)/'Combined Consumption'!H36</f>
        <v>-0.17857155000850095</v>
      </c>
      <c r="AD196" s="10" t="e">
        <f>(V196-'Combined Consumption'!M36)/'Combined Consumption'!M36</f>
        <v>#N/A</v>
      </c>
      <c r="AE196" s="10">
        <f t="shared" si="25"/>
        <v>-3.8863937527759851E-2</v>
      </c>
      <c r="AF196" s="10">
        <f t="shared" si="26"/>
        <v>-0.33873123249027071</v>
      </c>
      <c r="AG196" s="10">
        <f t="shared" si="27"/>
        <v>-0.178571550008501</v>
      </c>
      <c r="AH196" s="10">
        <f t="shared" si="28"/>
        <v>0.5</v>
      </c>
      <c r="AI196" s="10">
        <f>M196/'Electricity Generation'!$N36</f>
        <v>0.52395194527737676</v>
      </c>
      <c r="AJ196" s="10">
        <f>D196/'Electricity Generation'!$N36</f>
        <v>4.1359583103408919E-2</v>
      </c>
      <c r="AK196" s="10">
        <f>F196/'Electricity Generation'!$N36</f>
        <v>9.745651025571539E-2</v>
      </c>
      <c r="AL196" s="10">
        <f>H196/'Electricity Generation'!$N36</f>
        <v>0.19067593879255479</v>
      </c>
      <c r="AM196" s="10">
        <f t="shared" si="29"/>
        <v>0.14655602257094413</v>
      </c>
    </row>
    <row r="197" spans="1:39" x14ac:dyDescent="0.25">
      <c r="A197" s="6">
        <v>1984</v>
      </c>
      <c r="B197" s="6">
        <f>IF('Electricity Generation'!B37-I197/3&lt;=0, 0,'Electricity Generation'!B37-I197/3)</f>
        <v>1287075160500</v>
      </c>
      <c r="C197" s="10">
        <f>1-B197/'Electricity Generation'!B37</f>
        <v>4.0699392473657503E-2</v>
      </c>
      <c r="D197" s="6">
        <f>IF('Electricity Generation'!C37-I197/3&lt;=0, 0, 'Electricity Generation'!C37-I197/3)</f>
        <v>65202321500</v>
      </c>
      <c r="E197" s="10">
        <f>1-D197/'Electricity Generation'!C37</f>
        <v>0.45577616814007937</v>
      </c>
      <c r="F197" s="6">
        <f>IF('Electricity Generation'!D37-I197/3&lt;=0, 0, 'Electricity Generation'!D37-I197/3)</f>
        <v>242788004500</v>
      </c>
      <c r="G197" s="10">
        <f>1-F197/'Electricity Generation'!D37</f>
        <v>0.18361387815492836</v>
      </c>
      <c r="H197" s="6">
        <f>'Electricity Generation'!F37*(1+$E$160)</f>
        <v>491450323500</v>
      </c>
      <c r="I197" s="6">
        <f>'Electricity Generation'!F37*$E$160</f>
        <v>163816774500</v>
      </c>
      <c r="J197" s="10">
        <f>(B197+D197+F197+H197-L197)/'Electricity Generation'!N37</f>
        <v>0.86351535101200361</v>
      </c>
      <c r="K197" s="12" t="b">
        <f>(J197-'Analysis-Data'!R37)&lt;0.0001</f>
        <v>1</v>
      </c>
      <c r="L197" s="6">
        <f>SUM(IF(B197=0, ABS('Electricity Generation'!B37-I197/3), 0), IF(D197=0, ABS('Electricity Generation'!C37-I197/3), 0), IF(F197=0, ABS('Electricity Generation'!D37-I197/3), 0))</f>
        <v>0</v>
      </c>
      <c r="M197" s="6">
        <f t="shared" si="24"/>
        <v>1287075160500</v>
      </c>
      <c r="N197" s="10">
        <f>1-M197/'Electricity Generation'!B37</f>
        <v>4.0699392473657503E-2</v>
      </c>
      <c r="O197" s="6">
        <f>M197/'Analysis-Data'!J37</f>
        <v>1279169802.099926</v>
      </c>
      <c r="P197" s="6">
        <f>D197/'Analysis-Data'!K37</f>
        <v>52617192.735712707</v>
      </c>
      <c r="Q197" s="6">
        <f>F197/'Analysis-Data'!L37</f>
        <v>138449289.63146201</v>
      </c>
      <c r="R197" s="6">
        <f>H197/'Analysis-Data'!M37</f>
        <v>2005.8</v>
      </c>
      <c r="S197" s="6">
        <f>M197/'Analysis-Data'!B37</f>
        <v>578201830.51851869</v>
      </c>
      <c r="T197" s="6">
        <f>D197/'Analysis-Data'!C37</f>
        <v>17595482.68548971</v>
      </c>
      <c r="U197" s="6">
        <f>F197/'Analysis-Data'!D37</f>
        <v>60961354.298728526</v>
      </c>
      <c r="V197" s="6" t="e">
        <f>H197/'Analysis-Data'!E37</f>
        <v>#N/A</v>
      </c>
      <c r="W197" s="10">
        <f>(O197-'Combined Waste'!B37)/'Combined Waste'!B37</f>
        <v>-4.0699392473657614E-2</v>
      </c>
      <c r="X197" s="10">
        <f>(P197-'Combined Waste'!G37)/'Combined Waste'!G37</f>
        <v>-0.45577616814007937</v>
      </c>
      <c r="Y197" s="10">
        <f>(Q197-'Combined Waste'!C37)/'Combined Waste'!C37</f>
        <v>-0.18361387815492836</v>
      </c>
      <c r="Z197" s="10">
        <f>(R197-'Combined Waste'!K37)/'Combined Waste'!K37</f>
        <v>0.49999999999999989</v>
      </c>
      <c r="AA197" s="10">
        <f>(S197-'Combined Consumption'!B37)/'Combined Consumption'!B37</f>
        <v>-4.0699392473657482E-2</v>
      </c>
      <c r="AB197" s="10">
        <f>(T197-'Combined Consumption'!G37)/'Combined Consumption'!G37</f>
        <v>-0.45577616814007932</v>
      </c>
      <c r="AC197" s="10">
        <f>(U197-'Combined Consumption'!H37)/'Combined Consumption'!H37</f>
        <v>-0.18361387815492847</v>
      </c>
      <c r="AD197" s="10" t="e">
        <f>(V197-'Combined Consumption'!M37)/'Combined Consumption'!M37</f>
        <v>#N/A</v>
      </c>
      <c r="AE197" s="10">
        <f t="shared" si="25"/>
        <v>-4.0699392473657503E-2</v>
      </c>
      <c r="AF197" s="10">
        <f t="shared" si="26"/>
        <v>-0.45577616814007937</v>
      </c>
      <c r="AG197" s="10">
        <f t="shared" si="27"/>
        <v>-0.18361387815492836</v>
      </c>
      <c r="AH197" s="10">
        <f t="shared" si="28"/>
        <v>0.5</v>
      </c>
      <c r="AI197" s="10">
        <f>M197/'Electricity Generation'!$N37</f>
        <v>0.53266270673404981</v>
      </c>
      <c r="AJ197" s="10">
        <f>D197/'Electricity Generation'!$N37</f>
        <v>2.6984317716178728E-2</v>
      </c>
      <c r="AK197" s="10">
        <f>F197/'Electricity Generation'!$N37</f>
        <v>0.10047907038256346</v>
      </c>
      <c r="AL197" s="10">
        <f>H197/'Electricity Generation'!$N37</f>
        <v>0.20338925617921161</v>
      </c>
      <c r="AM197" s="10">
        <f t="shared" si="29"/>
        <v>0.1364846489879965</v>
      </c>
    </row>
    <row r="198" spans="1:39" x14ac:dyDescent="0.25">
      <c r="A198" s="6">
        <v>1985</v>
      </c>
      <c r="B198" s="6">
        <f>IF('Electricity Generation'!B38-I198/3&lt;=0, 0,'Electricity Generation'!B38-I198/3)</f>
        <v>1338179670500</v>
      </c>
      <c r="C198" s="10">
        <f>1-B198/'Electricity Generation'!B38</f>
        <v>4.5608139056478869E-2</v>
      </c>
      <c r="D198" s="6">
        <f>IF('Electricity Generation'!C38-I198/3&lt;=0, 0, 'Electricity Generation'!C38-I198/3)</f>
        <v>36253818500</v>
      </c>
      <c r="E198" s="10">
        <f>1-D198/'Electricity Generation'!C38</f>
        <v>0.63819365155518981</v>
      </c>
      <c r="F198" s="6">
        <f>IF('Electricity Generation'!D38-I198/3&lt;=0, 0, 'Electricity Generation'!D38-I198/3)</f>
        <v>227997510500</v>
      </c>
      <c r="G198" s="10">
        <f>1-F198/'Electricity Generation'!D38</f>
        <v>0.21904209054576251</v>
      </c>
      <c r="H198" s="6">
        <f>'Electricity Generation'!F38*(1+$E$160)</f>
        <v>575536090500</v>
      </c>
      <c r="I198" s="6">
        <f>'Electricity Generation'!F38*$E$160</f>
        <v>191845363500</v>
      </c>
      <c r="J198" s="10">
        <f>(B198+D198+F198+H198-L198)/'Electricity Generation'!N38</f>
        <v>0.88182481787289146</v>
      </c>
      <c r="K198" s="12" t="b">
        <f>(J198-'Analysis-Data'!R38)&lt;0.0001</f>
        <v>1</v>
      </c>
      <c r="L198" s="6">
        <f>SUM(IF(B198=0, ABS('Electricity Generation'!B38-I198/3), 0), IF(D198=0, ABS('Electricity Generation'!C38-I198/3), 0), IF(F198=0, ABS('Electricity Generation'!D38-I198/3), 0))</f>
        <v>0</v>
      </c>
      <c r="M198" s="6">
        <f t="shared" si="24"/>
        <v>1338179670500</v>
      </c>
      <c r="N198" s="10">
        <f>1-M198/'Electricity Generation'!B38</f>
        <v>4.5608139056478869E-2</v>
      </c>
      <c r="O198" s="6">
        <f>M198/'Analysis-Data'!J38</f>
        <v>1320074737.5989187</v>
      </c>
      <c r="P198" s="6">
        <f>D198/'Analysis-Data'!K38</f>
        <v>29660160.832808655</v>
      </c>
      <c r="Q198" s="6">
        <f>F198/'Analysis-Data'!L38</f>
        <v>129788175.93010919</v>
      </c>
      <c r="R198" s="6">
        <f>H198/'Analysis-Data'!M38</f>
        <v>2103</v>
      </c>
      <c r="S198" s="6">
        <f>M198/'Analysis-Data'!B38</f>
        <v>600734061.3316052</v>
      </c>
      <c r="T198" s="6">
        <f>D198/'Analysis-Data'!C38</f>
        <v>9926460.6055826098</v>
      </c>
      <c r="U198" s="6">
        <f>F198/'Analysis-Data'!D38</f>
        <v>57055216.701244406</v>
      </c>
      <c r="V198" s="6" t="e">
        <f>H198/'Analysis-Data'!E38</f>
        <v>#N/A</v>
      </c>
      <c r="W198" s="10">
        <f>(O198-'Combined Waste'!B38)/'Combined Waste'!B38</f>
        <v>-4.5608139056478959E-2</v>
      </c>
      <c r="X198" s="10">
        <f>(P198-'Combined Waste'!G38)/'Combined Waste'!G38</f>
        <v>-0.6381936515551897</v>
      </c>
      <c r="Y198" s="10">
        <f>(Q198-'Combined Waste'!C38)/'Combined Waste'!C38</f>
        <v>-0.21904209054576249</v>
      </c>
      <c r="Z198" s="10">
        <f>(R198-'Combined Waste'!K38)/'Combined Waste'!K38</f>
        <v>0.5</v>
      </c>
      <c r="AA198" s="10">
        <f>(S198-'Combined Consumption'!B38)/'Combined Consumption'!B38</f>
        <v>-4.5608139056478966E-2</v>
      </c>
      <c r="AB198" s="10">
        <f>(T198-'Combined Consumption'!G38)/'Combined Consumption'!G38</f>
        <v>-0.63819365155518981</v>
      </c>
      <c r="AC198" s="10">
        <f>(U198-'Combined Consumption'!H38)/'Combined Consumption'!H38</f>
        <v>-0.21904209054576251</v>
      </c>
      <c r="AD198" s="10" t="e">
        <f>(V198-'Combined Consumption'!M38)/'Combined Consumption'!M38</f>
        <v>#N/A</v>
      </c>
      <c r="AE198" s="10">
        <f t="shared" si="25"/>
        <v>-4.5608139056478869E-2</v>
      </c>
      <c r="AF198" s="10">
        <f t="shared" si="26"/>
        <v>-0.63819365155518981</v>
      </c>
      <c r="AG198" s="10">
        <f t="shared" si="27"/>
        <v>-0.21904209054576251</v>
      </c>
      <c r="AH198" s="10">
        <f t="shared" si="28"/>
        <v>0.5</v>
      </c>
      <c r="AI198" s="10">
        <f>M198/'Electricity Generation'!$N38</f>
        <v>0.54180802347195633</v>
      </c>
      <c r="AJ198" s="10">
        <f>D198/'Electricity Generation'!$N38</f>
        <v>1.4678604209744676E-2</v>
      </c>
      <c r="AK198" s="10">
        <f>F198/'Electricity Generation'!$N38</f>
        <v>9.2312626804721437E-2</v>
      </c>
      <c r="AL198" s="10">
        <f>H198/'Electricity Generation'!$N38</f>
        <v>0.23302556338646901</v>
      </c>
      <c r="AM198" s="10">
        <f t="shared" si="29"/>
        <v>0.11817518212710865</v>
      </c>
    </row>
    <row r="199" spans="1:39" x14ac:dyDescent="0.25">
      <c r="A199" s="6">
        <v>1986</v>
      </c>
      <c r="B199" s="6">
        <f>IF('Electricity Generation'!B39-I199/3&lt;=0, 0,'Electricity Generation'!B39-I199/3)</f>
        <v>1316825108166.6667</v>
      </c>
      <c r="C199" s="10">
        <f>1-B199/'Electricity Generation'!B39</f>
        <v>4.9794182210069593E-2</v>
      </c>
      <c r="D199" s="6">
        <f>IF('Electricity Generation'!C39-I199/3&lt;=0, 0, 'Electricity Generation'!C39-I199/3)</f>
        <v>67578523166.666672</v>
      </c>
      <c r="E199" s="10">
        <f>1-D199/'Electricity Generation'!C39</f>
        <v>0.50522686260208705</v>
      </c>
      <c r="F199" s="6">
        <f>IF('Electricity Generation'!D39-I199/3&lt;=0, 0, 'Electricity Generation'!D39-I199/3)</f>
        <v>179502089166.66669</v>
      </c>
      <c r="G199" s="10">
        <f>1-F199/'Electricity Generation'!D39</f>
        <v>0.27768210116770287</v>
      </c>
      <c r="H199" s="6">
        <f>'Electricity Generation'!F39*(1+$E$160)</f>
        <v>621057094500</v>
      </c>
      <c r="I199" s="6">
        <f>'Electricity Generation'!F39*$E$160</f>
        <v>207019031500</v>
      </c>
      <c r="J199" s="10">
        <f>(B199+D199+F199+H199-L199)/'Electricity Generation'!N39</f>
        <v>0.87844416762631938</v>
      </c>
      <c r="K199" s="12" t="b">
        <f>(J199-'Analysis-Data'!R39)&lt;0.0001</f>
        <v>1</v>
      </c>
      <c r="L199" s="6">
        <f>SUM(IF(B199=0, ABS('Electricity Generation'!B39-I199/3), 0), IF(D199=0, ABS('Electricity Generation'!C39-I199/3), 0), IF(F199=0, ABS('Electricity Generation'!D39-I199/3), 0))</f>
        <v>0</v>
      </c>
      <c r="M199" s="6">
        <f t="shared" si="24"/>
        <v>1316825108166.6667</v>
      </c>
      <c r="N199" s="10">
        <f>1-M199/'Electricity Generation'!B39</f>
        <v>4.9794182210069593E-2</v>
      </c>
      <c r="O199" s="6">
        <f>M199/'Analysis-Data'!J39</f>
        <v>1305383250.4216285</v>
      </c>
      <c r="P199" s="6">
        <f>D199/'Analysis-Data'!K39</f>
        <v>54020815.460516341</v>
      </c>
      <c r="Q199" s="6">
        <f>F199/'Analysis-Data'!L39</f>
        <v>102265045.79877779</v>
      </c>
      <c r="R199" s="6">
        <f>H199/'Analysis-Data'!M39</f>
        <v>2156.1</v>
      </c>
      <c r="S199" s="6">
        <f>M199/'Analysis-Data'!B39</f>
        <v>590526427.89216948</v>
      </c>
      <c r="T199" s="6">
        <f>D199/'Analysis-Data'!C39</f>
        <v>18044082.558507487</v>
      </c>
      <c r="U199" s="6">
        <f>F199/'Analysis-Data'!D39</f>
        <v>45113722.329220921</v>
      </c>
      <c r="V199" s="6" t="e">
        <f>H199/'Analysis-Data'!E39</f>
        <v>#N/A</v>
      </c>
      <c r="W199" s="10">
        <f>(O199-'Combined Waste'!B39)/'Combined Waste'!B39</f>
        <v>-4.9794182210069607E-2</v>
      </c>
      <c r="X199" s="10">
        <f>(P199-'Combined Waste'!G39)/'Combined Waste'!G39</f>
        <v>-0.50522686260208693</v>
      </c>
      <c r="Y199" s="10">
        <f>(Q199-'Combined Waste'!C39)/'Combined Waste'!C39</f>
        <v>-0.27768210116770292</v>
      </c>
      <c r="Z199" s="10">
        <f>(R199-'Combined Waste'!K39)/'Combined Waste'!K39</f>
        <v>0.49999999999999983</v>
      </c>
      <c r="AA199" s="10">
        <f>(S199-'Combined Consumption'!B39)/'Combined Consumption'!B39</f>
        <v>-4.9794182210069649E-2</v>
      </c>
      <c r="AB199" s="10">
        <f>(T199-'Combined Consumption'!G39)/'Combined Consumption'!G39</f>
        <v>-0.50522686260208693</v>
      </c>
      <c r="AC199" s="10">
        <f>(U199-'Combined Consumption'!H39)/'Combined Consumption'!H39</f>
        <v>-0.27768210116770287</v>
      </c>
      <c r="AD199" s="10" t="e">
        <f>(V199-'Combined Consumption'!M39)/'Combined Consumption'!M39</f>
        <v>#N/A</v>
      </c>
      <c r="AE199" s="10">
        <f t="shared" si="25"/>
        <v>-4.9794182210069593E-2</v>
      </c>
      <c r="AF199" s="10">
        <f t="shared" si="26"/>
        <v>-0.50522686260208705</v>
      </c>
      <c r="AG199" s="10">
        <f t="shared" si="27"/>
        <v>-0.27768210116770287</v>
      </c>
      <c r="AH199" s="10">
        <f t="shared" si="28"/>
        <v>0.5</v>
      </c>
      <c r="AI199" s="10">
        <f>M199/'Electricity Generation'!$N39</f>
        <v>0.52941740157390527</v>
      </c>
      <c r="AJ199" s="10">
        <f>D199/'Electricity Generation'!$N39</f>
        <v>2.7169322573829906E-2</v>
      </c>
      <c r="AK199" s="10">
        <f>F199/'Electricity Generation'!$N39</f>
        <v>7.2167161025666171E-2</v>
      </c>
      <c r="AL199" s="10">
        <f>H199/'Electricity Generation'!$N39</f>
        <v>0.24969028245291799</v>
      </c>
      <c r="AM199" s="10">
        <f t="shared" si="29"/>
        <v>0.12155583237368062</v>
      </c>
    </row>
    <row r="200" spans="1:39" x14ac:dyDescent="0.25">
      <c r="A200" s="6">
        <v>1987</v>
      </c>
      <c r="B200" s="6">
        <f>IF('Electricity Generation'!B40-I200/3&lt;=0, 0,'Electricity Generation'!B40-I200/3)</f>
        <v>1387902892000</v>
      </c>
      <c r="C200" s="10">
        <f>1-B200/'Electricity Generation'!B40</f>
        <v>5.1837250257405043E-2</v>
      </c>
      <c r="D200" s="6">
        <f>IF('Electricity Generation'!C40-I200/3&lt;=0, 0, 'Electricity Generation'!C40-I200/3)</f>
        <v>42614174000</v>
      </c>
      <c r="E200" s="10">
        <f>1-D200/'Electricity Generation'!C40</f>
        <v>0.6403641710162572</v>
      </c>
      <c r="F200" s="6">
        <f>IF('Electricity Generation'!D40-I200/3&lt;=0, 0, 'Electricity Generation'!D40-I200/3)</f>
        <v>196742406000</v>
      </c>
      <c r="G200" s="10">
        <f>1-F200/'Electricity Generation'!D40</f>
        <v>0.27832944575399843</v>
      </c>
      <c r="H200" s="6">
        <f>'Electricity Generation'!F40*(1+$E$160)</f>
        <v>682905573000</v>
      </c>
      <c r="I200" s="6">
        <f>'Electricity Generation'!F40*$E$160</f>
        <v>227635191000</v>
      </c>
      <c r="J200" s="10">
        <f>(B200+D200+F200+H200-L200)/'Electricity Generation'!N40</f>
        <v>0.89815372719295683</v>
      </c>
      <c r="K200" s="12" t="b">
        <f>(J200-'Analysis-Data'!R40)&lt;0.0001</f>
        <v>1</v>
      </c>
      <c r="L200" s="6">
        <f>SUM(IF(B200=0, ABS('Electricity Generation'!B40-I200/3), 0), IF(D200=0, ABS('Electricity Generation'!C40-I200/3), 0), IF(F200=0, ABS('Electricity Generation'!D40-I200/3), 0))</f>
        <v>0</v>
      </c>
      <c r="M200" s="6">
        <f t="shared" si="24"/>
        <v>1387902892000</v>
      </c>
      <c r="N200" s="10">
        <f>1-M200/'Electricity Generation'!B40</f>
        <v>5.1837250257405043E-2</v>
      </c>
      <c r="O200" s="6">
        <f>M200/'Analysis-Data'!J40</f>
        <v>1368382791.4520144</v>
      </c>
      <c r="P200" s="6">
        <f>D200/'Analysis-Data'!K40</f>
        <v>34008242.896189667</v>
      </c>
      <c r="Q200" s="6">
        <f>F200/'Analysis-Data'!L40</f>
        <v>111571711.02754034</v>
      </c>
      <c r="R200" s="6">
        <f>H200/'Analysis-Data'!M40</f>
        <v>2538.75</v>
      </c>
      <c r="S200" s="6">
        <f>M200/'Analysis-Data'!B40</f>
        <v>617502930.72570324</v>
      </c>
      <c r="T200" s="6">
        <f>D200/'Analysis-Data'!C40</f>
        <v>11370844.634509588</v>
      </c>
      <c r="U200" s="6">
        <f>F200/'Analysis-Data'!D40</f>
        <v>49259228.67537348</v>
      </c>
      <c r="V200" s="6" t="e">
        <f>H200/'Analysis-Data'!E40</f>
        <v>#N/A</v>
      </c>
      <c r="W200" s="10">
        <f>(O200-'Combined Waste'!B40)/'Combined Waste'!B40</f>
        <v>-5.183725025740514E-2</v>
      </c>
      <c r="X200" s="10">
        <f>(P200-'Combined Waste'!G40)/'Combined Waste'!G40</f>
        <v>-0.6403641710162572</v>
      </c>
      <c r="Y200" s="10">
        <f>(Q200-'Combined Waste'!C40)/'Combined Waste'!C40</f>
        <v>-0.27832944575399837</v>
      </c>
      <c r="Z200" s="10">
        <f>(R200-'Combined Waste'!K40)/'Combined Waste'!K40</f>
        <v>0.5</v>
      </c>
      <c r="AA200" s="10">
        <f>(S200-'Combined Consumption'!B40)/'Combined Consumption'!B40</f>
        <v>-5.1837250257405106E-2</v>
      </c>
      <c r="AB200" s="10">
        <f>(T200-'Combined Consumption'!G40)/'Combined Consumption'!G40</f>
        <v>-0.6403641710162572</v>
      </c>
      <c r="AC200" s="10">
        <f>(U200-'Combined Consumption'!H40)/'Combined Consumption'!H40</f>
        <v>-0.27832944575399843</v>
      </c>
      <c r="AD200" s="10" t="e">
        <f>(V200-'Combined Consumption'!M40)/'Combined Consumption'!M40</f>
        <v>#N/A</v>
      </c>
      <c r="AE200" s="10">
        <f t="shared" si="25"/>
        <v>-5.1837250257405043E-2</v>
      </c>
      <c r="AF200" s="10">
        <f t="shared" si="26"/>
        <v>-0.6403641710162572</v>
      </c>
      <c r="AG200" s="10">
        <f t="shared" si="27"/>
        <v>-0.27832944575399843</v>
      </c>
      <c r="AH200" s="10">
        <f t="shared" si="28"/>
        <v>0.5</v>
      </c>
      <c r="AI200" s="10">
        <f>M200/'Electricity Generation'!$N40</f>
        <v>0.53959354901055734</v>
      </c>
      <c r="AJ200" s="10">
        <f>D200/'Electricity Generation'!$N40</f>
        <v>1.6567681730007819E-2</v>
      </c>
      <c r="AK200" s="10">
        <f>F200/'Electricity Generation'!$N40</f>
        <v>7.6490173560655683E-2</v>
      </c>
      <c r="AL200" s="10">
        <f>H200/'Electricity Generation'!$N40</f>
        <v>0.26550232289173603</v>
      </c>
      <c r="AM200" s="10">
        <f t="shared" si="29"/>
        <v>0.10184627280704317</v>
      </c>
    </row>
    <row r="201" spans="1:39" x14ac:dyDescent="0.25">
      <c r="A201" s="6">
        <v>1988</v>
      </c>
      <c r="B201" s="6">
        <f>IF('Electricity Generation'!B41-I201/3&lt;=0, 0,'Electricity Generation'!B41-I201/3)</f>
        <v>1452823932833.3333</v>
      </c>
      <c r="C201" s="10">
        <f>1-B201/'Electricity Generation'!B41</f>
        <v>5.7007550727109391E-2</v>
      </c>
      <c r="D201" s="6">
        <f>IF('Electricity Generation'!C41-I201/3&lt;=0, 0, 'Electricity Generation'!C41-I201/3)</f>
        <v>61070719833.333328</v>
      </c>
      <c r="E201" s="10">
        <f>1-D201/'Electricity Generation'!C41</f>
        <v>0.58985292217662533</v>
      </c>
      <c r="F201" s="6">
        <f>IF('Electricity Generation'!D41-I201/3&lt;=0, 0, 'Electricity Generation'!D41-I201/3)</f>
        <v>164971862833.33331</v>
      </c>
      <c r="G201" s="10">
        <f>1-F201/'Electricity Generation'!D41</f>
        <v>0.34742324596796492</v>
      </c>
      <c r="H201" s="6">
        <f>'Electricity Generation'!F41*(1+$E$160)</f>
        <v>790459570500</v>
      </c>
      <c r="I201" s="6">
        <f>'Electricity Generation'!F41*$E$160</f>
        <v>263486523500</v>
      </c>
      <c r="J201" s="10">
        <f>(B201+D201+F201+H201-L201)/'Electricity Generation'!N41</f>
        <v>0.91312786652069289</v>
      </c>
      <c r="K201" s="12" t="b">
        <f>(J201-'Analysis-Data'!R41)&lt;0.0001</f>
        <v>1</v>
      </c>
      <c r="L201" s="6">
        <f>SUM(IF(B201=0, ABS('Electricity Generation'!B41-I201/3), 0), IF(D201=0, ABS('Electricity Generation'!C41-I201/3), 0), IF(F201=0, ABS('Electricity Generation'!D41-I201/3), 0))</f>
        <v>0</v>
      </c>
      <c r="M201" s="6">
        <f t="shared" si="24"/>
        <v>1452823932833.3333</v>
      </c>
      <c r="N201" s="10">
        <f>1-M201/'Electricity Generation'!B41</f>
        <v>5.7007550727109391E-2</v>
      </c>
      <c r="O201" s="6">
        <f>M201/'Analysis-Data'!J41</f>
        <v>1421601665.9542015</v>
      </c>
      <c r="P201" s="6">
        <f>D201/'Analysis-Data'!K41</f>
        <v>48237807.969884925</v>
      </c>
      <c r="Q201" s="6">
        <f>F201/'Analysis-Data'!L41</f>
        <v>93163815.135875434</v>
      </c>
      <c r="R201" s="6">
        <f>H201/'Analysis-Data'!M41</f>
        <v>2443.6499999999996</v>
      </c>
      <c r="S201" s="6">
        <f>M201/'Analysis-Data'!B41</f>
        <v>648762881.96395099</v>
      </c>
      <c r="T201" s="6">
        <f>D201/'Analysis-Data'!C41</f>
        <v>16127829.150268452</v>
      </c>
      <c r="U201" s="6">
        <f>F201/'Analysis-Data'!D41</f>
        <v>41278554.634191222</v>
      </c>
      <c r="V201" s="6" t="e">
        <f>H201/'Analysis-Data'!E41</f>
        <v>#N/A</v>
      </c>
      <c r="W201" s="10">
        <f>(O201-'Combined Waste'!B41)/'Combined Waste'!B41</f>
        <v>-5.70075507271093E-2</v>
      </c>
      <c r="X201" s="10">
        <f>(P201-'Combined Waste'!G41)/'Combined Waste'!G41</f>
        <v>-0.58985292217662522</v>
      </c>
      <c r="Y201" s="10">
        <f>(Q201-'Combined Waste'!C41)/'Combined Waste'!C41</f>
        <v>-0.34742324596796487</v>
      </c>
      <c r="Z201" s="10">
        <f>(R201-'Combined Waste'!K41)/'Combined Waste'!K41</f>
        <v>0.49999999999999983</v>
      </c>
      <c r="AA201" s="10">
        <f>(S201-'Combined Consumption'!B41)/'Combined Consumption'!B41</f>
        <v>-5.7007550727109509E-2</v>
      </c>
      <c r="AB201" s="10">
        <f>(T201-'Combined Consumption'!G41)/'Combined Consumption'!G41</f>
        <v>-0.58985292217662533</v>
      </c>
      <c r="AC201" s="10">
        <f>(U201-'Combined Consumption'!H41)/'Combined Consumption'!H41</f>
        <v>-0.34742324596796487</v>
      </c>
      <c r="AD201" s="10" t="e">
        <f>(V201-'Combined Consumption'!M41)/'Combined Consumption'!M41</f>
        <v>#N/A</v>
      </c>
      <c r="AE201" s="10">
        <f t="shared" si="25"/>
        <v>-5.7007550727109391E-2</v>
      </c>
      <c r="AF201" s="10">
        <f t="shared" si="26"/>
        <v>-0.58985292217662533</v>
      </c>
      <c r="AG201" s="10">
        <f t="shared" si="27"/>
        <v>-0.34742324596796492</v>
      </c>
      <c r="AH201" s="10">
        <f t="shared" si="28"/>
        <v>0.5</v>
      </c>
      <c r="AI201" s="10">
        <f>M201/'Electricity Generation'!$N41</f>
        <v>0.53723727527912413</v>
      </c>
      <c r="AJ201" s="10">
        <f>D201/'Electricity Generation'!$N41</f>
        <v>2.258323695054288E-2</v>
      </c>
      <c r="AK201" s="10">
        <f>F201/'Electricity Generation'!$N41</f>
        <v>6.1004662769737587E-2</v>
      </c>
      <c r="AL201" s="10">
        <f>H201/'Electricity Generation'!$N41</f>
        <v>0.29230269152128829</v>
      </c>
      <c r="AM201" s="10">
        <f t="shared" si="29"/>
        <v>8.6872133479307112E-2</v>
      </c>
    </row>
    <row r="202" spans="1:39" x14ac:dyDescent="0.25">
      <c r="A202" s="6">
        <v>1989</v>
      </c>
      <c r="B202" s="6">
        <f>IF('Electricity Generation'!B42-I202/3&lt;=0, 0,'Electricity Generation'!B42-I202/3)</f>
        <v>1474140410833.3333</v>
      </c>
      <c r="C202" s="10">
        <f>1-B202/'Electricity Generation'!B42</f>
        <v>5.6469338837511152E-2</v>
      </c>
      <c r="D202" s="6">
        <f>IF('Electricity Generation'!C42-I202/3&lt;=0, 0, 'Electricity Generation'!C42-I202/3)</f>
        <v>70779174833.333344</v>
      </c>
      <c r="E202" s="10">
        <f>1-D202/'Electricity Generation'!C42</f>
        <v>0.55486184589339105</v>
      </c>
      <c r="F202" s="6">
        <f>IF('Electricity Generation'!D42-I202/3&lt;=0, 0, 'Electricity Generation'!D42-I202/3)</f>
        <v>209069340833.33334</v>
      </c>
      <c r="G202" s="10">
        <f>1-F202/'Electricity Generation'!D42</f>
        <v>0.29676162894747571</v>
      </c>
      <c r="H202" s="6">
        <f>'Electricity Generation'!F42*(1+$E$160)</f>
        <v>794032075499.99988</v>
      </c>
      <c r="I202" s="6">
        <f>'Electricity Generation'!F42*$E$160</f>
        <v>264677358499.99997</v>
      </c>
      <c r="J202" s="10">
        <f>(B202+D202+F202+H202-L202)/'Electricity Generation'!N42</f>
        <v>0.89459885558233065</v>
      </c>
      <c r="K202" s="12" t="b">
        <f>(J202-'Analysis-Data'!R42)&lt;0.0001</f>
        <v>1</v>
      </c>
      <c r="L202" s="6">
        <f>SUM(IF(B202=0, ABS('Electricity Generation'!B42-I202/3), 0), IF(D202=0, ABS('Electricity Generation'!C42-I202/3), 0), IF(F202=0, ABS('Electricity Generation'!D42-I202/3), 0))</f>
        <v>0</v>
      </c>
      <c r="M202" s="6">
        <f t="shared" si="24"/>
        <v>1474140410833.3333</v>
      </c>
      <c r="N202" s="10">
        <f>1-M202/'Electricity Generation'!B42</f>
        <v>5.6469338837511152E-2</v>
      </c>
      <c r="O202" s="6">
        <f>M202/'Analysis-Data'!J42</f>
        <v>1448192188.2451634</v>
      </c>
      <c r="P202" s="6">
        <f>D202/'Analysis-Data'!K42</f>
        <v>57039557.92906677</v>
      </c>
      <c r="Q202" s="6">
        <f>F202/'Analysis-Data'!L42</f>
        <v>118291726.39474511</v>
      </c>
      <c r="R202" s="6">
        <f>H202/'Analysis-Data'!M42</f>
        <v>2814.7499999999995</v>
      </c>
      <c r="S202" s="6">
        <f>M202/'Analysis-Data'!B42</f>
        <v>660960888.79739428</v>
      </c>
      <c r="T202" s="6">
        <f>D202/'Analysis-Data'!C42</f>
        <v>19102153.217958599</v>
      </c>
      <c r="U202" s="6">
        <f>F202/'Analysis-Data'!D42</f>
        <v>52408412.033759773</v>
      </c>
      <c r="V202" s="6" t="e">
        <f>H202/'Analysis-Data'!E42</f>
        <v>#N/A</v>
      </c>
      <c r="W202" s="10">
        <f>(O202-'Combined Waste'!B42)/'Combined Waste'!B42</f>
        <v>-5.6469338837511159E-2</v>
      </c>
      <c r="X202" s="10">
        <f>(P202-'Combined Waste'!G42)/'Combined Waste'!G42</f>
        <v>-0.55486184589339116</v>
      </c>
      <c r="Y202" s="10">
        <f>(Q202-'Combined Waste'!C42)/'Combined Waste'!C42</f>
        <v>-0.29676162894747571</v>
      </c>
      <c r="Z202" s="10">
        <f>(R202-'Combined Waste'!K42)/'Combined Waste'!K42</f>
        <v>0.49999999999999978</v>
      </c>
      <c r="AA202" s="10">
        <f>(S202-'Combined Consumption'!B42)/'Combined Consumption'!B42</f>
        <v>-5.6469338837511145E-2</v>
      </c>
      <c r="AB202" s="10">
        <f>(T202-'Combined Consumption'!G42)/'Combined Consumption'!G42</f>
        <v>-0.55486184589339105</v>
      </c>
      <c r="AC202" s="10">
        <f>(U202-'Combined Consumption'!H42)/'Combined Consumption'!H42</f>
        <v>-0.29676162894747571</v>
      </c>
      <c r="AD202" s="10" t="e">
        <f>(V202-'Combined Consumption'!M42)/'Combined Consumption'!M42</f>
        <v>#N/A</v>
      </c>
      <c r="AE202" s="10">
        <f t="shared" si="25"/>
        <v>-5.6469338837511152E-2</v>
      </c>
      <c r="AF202" s="10">
        <f t="shared" si="26"/>
        <v>-0.55486184589339105</v>
      </c>
      <c r="AG202" s="10">
        <f t="shared" si="27"/>
        <v>-0.29676162894747571</v>
      </c>
      <c r="AH202" s="10">
        <f t="shared" si="28"/>
        <v>0.5</v>
      </c>
      <c r="AI202" s="10">
        <f>M202/'Electricity Generation'!$N42</f>
        <v>0.51756415016361279</v>
      </c>
      <c r="AJ202" s="10">
        <f>D202/'Electricity Generation'!$N42</f>
        <v>2.4850253885372695E-2</v>
      </c>
      <c r="AK202" s="10">
        <f>F202/'Electricity Generation'!$N42</f>
        <v>7.3403316887908562E-2</v>
      </c>
      <c r="AL202" s="10">
        <f>H202/'Electricity Generation'!$N42</f>
        <v>0.2787811346454368</v>
      </c>
      <c r="AM202" s="10">
        <f t="shared" si="29"/>
        <v>0.10540114441766923</v>
      </c>
    </row>
    <row r="203" spans="1:39" x14ac:dyDescent="0.25">
      <c r="A203" s="6">
        <v>1990</v>
      </c>
      <c r="B203" s="6">
        <f>IF('Electricity Generation'!B43-I203/3&lt;=0, 0,'Electricity Generation'!B43-I203/3)</f>
        <v>1475965309000</v>
      </c>
      <c r="C203" s="10">
        <f>1-B203/'Electricity Generation'!B43</f>
        <v>6.115582174655454E-2</v>
      </c>
      <c r="D203" s="6">
        <f>IF('Electricity Generation'!C43-I203/3&lt;=0, 0, 'Electricity Generation'!C43-I203/3)</f>
        <v>22720316000</v>
      </c>
      <c r="E203" s="10">
        <f>1-D203/'Electricity Generation'!C43</f>
        <v>0.80885440864065661</v>
      </c>
      <c r="F203" s="6">
        <f>IF('Electricity Generation'!D43-I203/3&lt;=0, 0, 'Electricity Generation'!D43-I203/3)</f>
        <v>213342738000</v>
      </c>
      <c r="G203" s="10">
        <f>1-F203/'Electricity Generation'!D43</f>
        <v>0.31065542208677244</v>
      </c>
      <c r="H203" s="6">
        <f>'Electricity Generation'!F43*(1+$E$160)</f>
        <v>865292517000</v>
      </c>
      <c r="I203" s="6">
        <f>'Electricity Generation'!F43*$E$160</f>
        <v>288430839000</v>
      </c>
      <c r="J203" s="10">
        <f>(B203+D203+F203+H203-L203)/'Electricity Generation'!N43</f>
        <v>0.88832650028242177</v>
      </c>
      <c r="K203" s="12" t="b">
        <f>(J203-'Analysis-Data'!R43)&lt;0.0001</f>
        <v>1</v>
      </c>
      <c r="L203" s="6">
        <f>SUM(IF(B203=0, ABS('Electricity Generation'!B43-I203/3), 0), IF(D203=0, ABS('Electricity Generation'!C43-I203/3), 0), IF(F203=0, ABS('Electricity Generation'!D43-I203/3), 0))</f>
        <v>0</v>
      </c>
      <c r="M203" s="6">
        <f t="shared" si="24"/>
        <v>1475965309000</v>
      </c>
      <c r="N203" s="10">
        <f>1-M203/'Electricity Generation'!B43</f>
        <v>6.115582174655454E-2</v>
      </c>
      <c r="O203" s="6">
        <f>M203/'Analysis-Data'!J43</f>
        <v>1452047387.9446611</v>
      </c>
      <c r="P203" s="6">
        <f>D203/'Analysis-Data'!K43</f>
        <v>18644149.83559899</v>
      </c>
      <c r="Q203" s="6">
        <f>F203/'Analysis-Data'!L43</f>
        <v>120924136.51296048</v>
      </c>
      <c r="R203" s="6">
        <f>H203/'Analysis-Data'!M43</f>
        <v>3241.9500000000003</v>
      </c>
      <c r="S203" s="6">
        <f>M203/'Analysis-Data'!B43</f>
        <v>666515982.44272566</v>
      </c>
      <c r="T203" s="6">
        <f>D203/'Analysis-Data'!C43</f>
        <v>6221813.9203767404</v>
      </c>
      <c r="U203" s="6">
        <f>F203/'Analysis-Data'!D43</f>
        <v>53679852.361061722</v>
      </c>
      <c r="V203" s="6" t="e">
        <f>H203/'Analysis-Data'!E43</f>
        <v>#N/A</v>
      </c>
      <c r="W203" s="10">
        <f>(O203-'Combined Waste'!B43)/'Combined Waste'!B43</f>
        <v>-6.1155821746554519E-2</v>
      </c>
      <c r="X203" s="10">
        <f>(P203-'Combined Waste'!G43)/'Combined Waste'!G43</f>
        <v>-0.80885440864065661</v>
      </c>
      <c r="Y203" s="10">
        <f>(Q203-'Combined Waste'!C43)/'Combined Waste'!C43</f>
        <v>-0.31065542208677238</v>
      </c>
      <c r="Z203" s="10">
        <f>(R203-'Combined Waste'!K43)/'Combined Waste'!K43</f>
        <v>0.5</v>
      </c>
      <c r="AA203" s="10">
        <f>(S203-'Combined Consumption'!B43)/'Combined Consumption'!B43</f>
        <v>-6.1155821746554415E-2</v>
      </c>
      <c r="AB203" s="10">
        <f>(T203-'Combined Consumption'!G43)/'Combined Consumption'!G43</f>
        <v>-0.80885440864065672</v>
      </c>
      <c r="AC203" s="10">
        <f>(U203-'Combined Consumption'!H43)/'Combined Consumption'!H43</f>
        <v>-0.31065542208677244</v>
      </c>
      <c r="AD203" s="10" t="e">
        <f>(V203-'Combined Consumption'!M43)/'Combined Consumption'!M43</f>
        <v>#N/A</v>
      </c>
      <c r="AE203" s="10">
        <f t="shared" si="25"/>
        <v>-6.115582174655454E-2</v>
      </c>
      <c r="AF203" s="10">
        <f t="shared" si="26"/>
        <v>-0.80885440864065661</v>
      </c>
      <c r="AG203" s="10">
        <f t="shared" si="27"/>
        <v>-0.31065542208677244</v>
      </c>
      <c r="AH203" s="10">
        <f t="shared" si="28"/>
        <v>0.5</v>
      </c>
      <c r="AI203" s="10">
        <f>M203/'Electricity Generation'!$N43</f>
        <v>0.50872171472968986</v>
      </c>
      <c r="AJ203" s="10">
        <f>D203/'Electricity Generation'!$N43</f>
        <v>7.8310228866770807E-3</v>
      </c>
      <c r="AK203" s="10">
        <f>F203/'Electricity Generation'!$N43</f>
        <v>7.3532950157222818E-2</v>
      </c>
      <c r="AL203" s="10">
        <f>H203/'Electricity Generation'!$N43</f>
        <v>0.29824081250883205</v>
      </c>
      <c r="AM203" s="10">
        <f t="shared" si="29"/>
        <v>0.11167349971757823</v>
      </c>
    </row>
    <row r="204" spans="1:39" x14ac:dyDescent="0.25">
      <c r="A204" s="6">
        <v>1991</v>
      </c>
      <c r="B204" s="6">
        <f>IF('Electricity Generation'!B44-I204/3&lt;=0, 0,'Electricity Generation'!B44-I204/3)</f>
        <v>1466751453833.3333</v>
      </c>
      <c r="C204" s="10">
        <f>1-B204/'Electricity Generation'!B44</f>
        <v>6.507598892396238E-2</v>
      </c>
      <c r="D204" s="6">
        <f>IF('Electricity Generation'!C44-I204/3&lt;=0, 0, 'Electricity Generation'!C44-I204/3)</f>
        <v>10703982833.333328</v>
      </c>
      <c r="E204" s="10">
        <f>1-D204/'Electricity Generation'!C44</f>
        <v>0.90510499059777849</v>
      </c>
      <c r="F204" s="6">
        <f>IF('Electricity Generation'!D44-I204/3&lt;=0, 0, 'Electricity Generation'!D44-I204/3)</f>
        <v>215679177833.33331</v>
      </c>
      <c r="G204" s="10">
        <f>1-F204/'Electricity Generation'!D44</f>
        <v>0.32127986275484688</v>
      </c>
      <c r="H204" s="6">
        <f>'Electricity Generation'!F44*(1+$E$160)</f>
        <v>918847630500</v>
      </c>
      <c r="I204" s="6">
        <f>'Electricity Generation'!F44*$E$160</f>
        <v>306282543500</v>
      </c>
      <c r="J204" s="10">
        <f>(B204+D204+F204+H204-L204)/'Electricity Generation'!N44</f>
        <v>0.88977287058087851</v>
      </c>
      <c r="K204" s="12" t="b">
        <f>(J204-'Analysis-Data'!R44)&lt;0.0001</f>
        <v>1</v>
      </c>
      <c r="L204" s="6">
        <f>SUM(IF(B204=0, ABS('Electricity Generation'!B44-I204/3), 0), IF(D204=0, ABS('Electricity Generation'!C44-I204/3), 0), IF(F204=0, ABS('Electricity Generation'!D44-I204/3), 0))</f>
        <v>0</v>
      </c>
      <c r="M204" s="6">
        <f t="shared" si="24"/>
        <v>1466751453833.3333</v>
      </c>
      <c r="N204" s="10">
        <f>1-M204/'Electricity Generation'!B44</f>
        <v>6.507598892396238E-2</v>
      </c>
      <c r="O204" s="6">
        <f>M204/'Analysis-Data'!J44</f>
        <v>1446655603.4625177</v>
      </c>
      <c r="P204" s="6">
        <f>D204/'Analysis-Data'!K44</f>
        <v>8604984.5575840473</v>
      </c>
      <c r="Q204" s="6">
        <f>F204/'Analysis-Data'!L44</f>
        <v>121452896.23919669</v>
      </c>
      <c r="R204" s="6">
        <f>H204/'Analysis-Data'!M44</f>
        <v>2618.6999999999998</v>
      </c>
      <c r="S204" s="6">
        <f>M204/'Analysis-Data'!B44</f>
        <v>664841797.24744952</v>
      </c>
      <c r="T204" s="6">
        <f>D204/'Analysis-Data'!C44</f>
        <v>2870191.9509961326</v>
      </c>
      <c r="U204" s="6">
        <f>F204/'Analysis-Data'!D44</f>
        <v>54014041.706271224</v>
      </c>
      <c r="V204" s="6">
        <f>H204/'Analysis-Data'!E44</f>
        <v>19963.1793</v>
      </c>
      <c r="W204" s="10">
        <f>(O204-'Combined Waste'!B44)/'Combined Waste'!B44</f>
        <v>-6.5075988923962477E-2</v>
      </c>
      <c r="X204" s="10">
        <f>(P204-'Combined Waste'!G44)/'Combined Waste'!G44</f>
        <v>-0.90510499059777849</v>
      </c>
      <c r="Y204" s="10">
        <f>(Q204-'Combined Waste'!C44)/'Combined Waste'!C44</f>
        <v>-0.32127986275484682</v>
      </c>
      <c r="Z204" s="10">
        <f>(R204-'Combined Waste'!K44)/'Combined Waste'!K44</f>
        <v>0.49999999999999994</v>
      </c>
      <c r="AA204" s="10">
        <f>(S204-'Combined Consumption'!B44)/'Combined Consumption'!B44</f>
        <v>-6.5075988923962394E-2</v>
      </c>
      <c r="AB204" s="10">
        <f>(T204-'Combined Consumption'!G44)/'Combined Consumption'!G44</f>
        <v>-0.90510499059777849</v>
      </c>
      <c r="AC204" s="10">
        <f>(U204-'Combined Consumption'!H44)/'Combined Consumption'!H44</f>
        <v>-0.32127986275484688</v>
      </c>
      <c r="AD204" s="10">
        <f>(V204-'Combined Consumption'!M44)/'Combined Consumption'!M44</f>
        <v>0.49999999999999994</v>
      </c>
      <c r="AE204" s="10">
        <f t="shared" si="25"/>
        <v>-6.507598892396238E-2</v>
      </c>
      <c r="AF204" s="10">
        <f t="shared" si="26"/>
        <v>-0.90510499059777849</v>
      </c>
      <c r="AG204" s="10">
        <f t="shared" si="27"/>
        <v>-0.32127986275484688</v>
      </c>
      <c r="AH204" s="10">
        <f t="shared" si="28"/>
        <v>0.5</v>
      </c>
      <c r="AI204" s="10">
        <f>M204/'Electricity Generation'!$N44</f>
        <v>0.49964951101953675</v>
      </c>
      <c r="AJ204" s="10">
        <f>D204/'Electricity Generation'!$N44</f>
        <v>3.6463163371401254E-3</v>
      </c>
      <c r="AK204" s="10">
        <f>F204/'Electricity Generation'!$N44</f>
        <v>7.3471204313369579E-2</v>
      </c>
      <c r="AL204" s="10">
        <f>H204/'Electricity Generation'!$N44</f>
        <v>0.31300583891083206</v>
      </c>
      <c r="AM204" s="10">
        <f t="shared" si="29"/>
        <v>0.11022712941912149</v>
      </c>
    </row>
    <row r="205" spans="1:39" x14ac:dyDescent="0.25">
      <c r="A205" s="6">
        <v>1992</v>
      </c>
      <c r="B205" s="6">
        <f>IF('Electricity Generation'!B45-I205/3&lt;=0, 0,'Electricity Generation'!B45-I205/3)</f>
        <v>1494584441833.3333</v>
      </c>
      <c r="C205" s="10">
        <f>1-B205/'Electricity Generation'!B45</f>
        <v>6.4548091116351958E-2</v>
      </c>
      <c r="D205" s="6">
        <f>IF('Electricity Generation'!C45-I205/3&lt;=0, 0, 'Electricity Generation'!C45-I205/3)</f>
        <v>0</v>
      </c>
      <c r="E205" s="10">
        <f>1-D205/'Electricity Generation'!C45</f>
        <v>1</v>
      </c>
      <c r="F205" s="6">
        <f>IF('Electricity Generation'!D45-I205/3&lt;=0, 0, 'Electricity Generation'!D45-I205/3)</f>
        <v>231144744833.33331</v>
      </c>
      <c r="G205" s="10">
        <f>1-F205/'Electricity Generation'!D45</f>
        <v>0.30851738252914085</v>
      </c>
      <c r="H205" s="6">
        <f>'Electricity Generation'!F45*(1+$E$160)</f>
        <v>928164394500</v>
      </c>
      <c r="I205" s="6">
        <f>'Electricity Generation'!F45*$E$160</f>
        <v>309388131500</v>
      </c>
      <c r="J205" s="10">
        <f>(B205+D205+F205+H205-L205)/'Electricity Generation'!N45</f>
        <v>0.90070402500798941</v>
      </c>
      <c r="K205" s="12" t="b">
        <f>(J205-'Analysis-Data'!R45)&lt;0.0001</f>
        <v>1</v>
      </c>
      <c r="L205" s="6">
        <f>SUM(IF(B205=0, ABS('Electricity Generation'!B45-I205/3), 0), IF(D205=0, ABS('Electricity Generation'!C45-I205/3), 0), IF(F205=0, ABS('Electricity Generation'!D45-I205/3), 0))</f>
        <v>10891465166.666672</v>
      </c>
      <c r="M205" s="6">
        <f t="shared" si="24"/>
        <v>1483692976666.6665</v>
      </c>
      <c r="N205" s="10">
        <f>1-M205/'Electricity Generation'!B45</f>
        <v>7.136499727135015E-2</v>
      </c>
      <c r="O205" s="6">
        <f>M205/'Analysis-Data'!J45</f>
        <v>1456576074.0349226</v>
      </c>
      <c r="P205" s="6">
        <f>D205/'Analysis-Data'!K45</f>
        <v>0</v>
      </c>
      <c r="Q205" s="6">
        <f>F205/'Analysis-Data'!L45</f>
        <v>128651032.46307082</v>
      </c>
      <c r="R205" s="6">
        <f>H205/'Analysis-Data'!M45</f>
        <v>3383.85</v>
      </c>
      <c r="S205" s="6">
        <f>M205/'Analysis-Data'!B45</f>
        <v>669821462.38094509</v>
      </c>
      <c r="T205" s="6">
        <f>D205/'Analysis-Data'!C45</f>
        <v>0</v>
      </c>
      <c r="U205" s="6">
        <f>F205/'Analysis-Data'!D45</f>
        <v>57219428.730764858</v>
      </c>
      <c r="V205" s="6">
        <f>H205/'Analysis-Data'!E45</f>
        <v>24809.731499999998</v>
      </c>
      <c r="W205" s="10">
        <f>(O205-'Combined Waste'!B45)/'Combined Waste'!B45</f>
        <v>-7.1364997271350247E-2</v>
      </c>
      <c r="X205" s="10">
        <f>(P205-'Combined Waste'!G45)/'Combined Waste'!G45</f>
        <v>-1</v>
      </c>
      <c r="Y205" s="10">
        <f>(Q205-'Combined Waste'!C45)/'Combined Waste'!C45</f>
        <v>-0.30851738252914079</v>
      </c>
      <c r="Z205" s="10">
        <f>(R205-'Combined Waste'!K45)/'Combined Waste'!K45</f>
        <v>0.49999999999999989</v>
      </c>
      <c r="AA205" s="10">
        <f>(S205-'Combined Consumption'!B45)/'Combined Consumption'!B45</f>
        <v>-7.1364997271350331E-2</v>
      </c>
      <c r="AB205" s="10">
        <f>(T205-'Combined Consumption'!G45)/'Combined Consumption'!G45</f>
        <v>-1</v>
      </c>
      <c r="AC205" s="10">
        <f>(U205-'Combined Consumption'!H45)/'Combined Consumption'!H45</f>
        <v>-0.30851738252914085</v>
      </c>
      <c r="AD205" s="10">
        <f>(V205-'Combined Consumption'!M45)/'Combined Consumption'!M45</f>
        <v>0.49999999999999989</v>
      </c>
      <c r="AE205" s="10">
        <f t="shared" si="25"/>
        <v>-7.136499727135015E-2</v>
      </c>
      <c r="AF205" s="10">
        <f t="shared" si="26"/>
        <v>-1</v>
      </c>
      <c r="AG205" s="10">
        <f t="shared" si="27"/>
        <v>-0.30851738252914085</v>
      </c>
      <c r="AH205" s="10">
        <f t="shared" si="28"/>
        <v>0.5</v>
      </c>
      <c r="AI205" s="10">
        <f>M205/'Electricity Generation'!$N45</f>
        <v>0.50562511012373001</v>
      </c>
      <c r="AJ205" s="10">
        <f>D205/'Electricity Generation'!$N45</f>
        <v>0</v>
      </c>
      <c r="AK205" s="10">
        <f>F205/'Electricity Generation'!$N45</f>
        <v>7.8771409515900656E-2</v>
      </c>
      <c r="AL205" s="10">
        <f>H205/'Electricity Generation'!$N45</f>
        <v>0.31630750536835867</v>
      </c>
      <c r="AM205" s="10">
        <f t="shared" si="29"/>
        <v>9.9295974992010594E-2</v>
      </c>
    </row>
    <row r="206" spans="1:39" x14ac:dyDescent="0.25">
      <c r="A206" s="6">
        <v>1993</v>
      </c>
      <c r="B206" s="6">
        <f>IF('Electricity Generation'!B46-I206/3&lt;=0, 0,'Electricity Generation'!B46-I206/3)</f>
        <v>1563748951666.6667</v>
      </c>
      <c r="C206" s="10">
        <f>1-B206/'Electricity Generation'!B46</f>
        <v>6.1073186167976412E-2</v>
      </c>
      <c r="D206" s="6">
        <f>IF('Electricity Generation'!C46-I206/3&lt;=0, 0, 'Electricity Generation'!C46-I206/3)</f>
        <v>3710122666.6666718</v>
      </c>
      <c r="E206" s="10">
        <f>1-D206/'Electricity Generation'!C46</f>
        <v>0.96480805094348376</v>
      </c>
      <c r="F206" s="6">
        <f>IF('Electricity Generation'!D46-I206/3&lt;=0, 0, 'Electricity Generation'!D46-I206/3)</f>
        <v>240506626666.66669</v>
      </c>
      <c r="G206" s="10">
        <f>1-F206/'Electricity Generation'!D46</f>
        <v>0.29722008859152382</v>
      </c>
      <c r="H206" s="6">
        <f>'Electricity Generation'!F46*(1+$E$160)</f>
        <v>915436821000</v>
      </c>
      <c r="I206" s="6">
        <f>'Electricity Generation'!F46*$E$160</f>
        <v>305145607000</v>
      </c>
      <c r="J206" s="10">
        <f>(B206+D206+F206+H206-L206)/'Electricity Generation'!N46</f>
        <v>0.89470921505346201</v>
      </c>
      <c r="K206" s="12" t="b">
        <f>(J206-'Analysis-Data'!R46)&lt;0.0001</f>
        <v>1</v>
      </c>
      <c r="L206" s="6">
        <f>SUM(IF(B206=0, ABS('Electricity Generation'!B46-I206/3), 0), IF(D206=0, ABS('Electricity Generation'!C46-I206/3), 0), IF(F206=0, ABS('Electricity Generation'!D46-I206/3), 0))</f>
        <v>0</v>
      </c>
      <c r="M206" s="6">
        <f t="shared" si="24"/>
        <v>1563748951666.6667</v>
      </c>
      <c r="N206" s="10">
        <f>1-M206/'Electricity Generation'!B46</f>
        <v>6.1073186167976412E-2</v>
      </c>
      <c r="O206" s="6">
        <f>M206/'Analysis-Data'!J46</f>
        <v>1532121057.3480058</v>
      </c>
      <c r="P206" s="6">
        <f>D206/'Analysis-Data'!K46</f>
        <v>3041147.4696679106</v>
      </c>
      <c r="Q206" s="6">
        <f>F206/'Analysis-Data'!L46</f>
        <v>131811994.62395097</v>
      </c>
      <c r="R206" s="6">
        <f>H206/'Analysis-Data'!M46</f>
        <v>3232.6499999999996</v>
      </c>
      <c r="S206" s="6">
        <f>M206/'Analysis-Data'!B46</f>
        <v>708378767.18180203</v>
      </c>
      <c r="T206" s="6">
        <f>D206/'Analysis-Data'!C46</f>
        <v>1008768.1852248613</v>
      </c>
      <c r="U206" s="6">
        <f>F206/'Analysis-Data'!D46</f>
        <v>58577807.574797578</v>
      </c>
      <c r="V206" s="6">
        <f>H206/'Analysis-Data'!E46</f>
        <v>26021.369549999999</v>
      </c>
      <c r="W206" s="10">
        <f>(O206-'Combined Waste'!B46)/'Combined Waste'!B46</f>
        <v>-6.1073186167976315E-2</v>
      </c>
      <c r="X206" s="10">
        <f>(P206-'Combined Waste'!G46)/'Combined Waste'!G46</f>
        <v>-0.96480805094348376</v>
      </c>
      <c r="Y206" s="10">
        <f>(Q206-'Combined Waste'!C46)/'Combined Waste'!C46</f>
        <v>-0.29722008859152382</v>
      </c>
      <c r="Z206" s="10">
        <f>(R206-'Combined Waste'!K46)/'Combined Waste'!K46</f>
        <v>0.49999999999999989</v>
      </c>
      <c r="AA206" s="10">
        <f>(S206-'Combined Consumption'!B46)/'Combined Consumption'!B46</f>
        <v>-6.1073186167976343E-2</v>
      </c>
      <c r="AB206" s="10">
        <f>(T206-'Combined Consumption'!G46)/'Combined Consumption'!G46</f>
        <v>-0.96480805094348376</v>
      </c>
      <c r="AC206" s="10">
        <f>(U206-'Combined Consumption'!H46)/'Combined Consumption'!H46</f>
        <v>-0.29722008859152382</v>
      </c>
      <c r="AD206" s="10">
        <f>(V206-'Combined Consumption'!M46)/'Combined Consumption'!M46</f>
        <v>0.50000000000000011</v>
      </c>
      <c r="AE206" s="10">
        <f t="shared" si="25"/>
        <v>-6.1073186167976412E-2</v>
      </c>
      <c r="AF206" s="10">
        <f t="shared" si="26"/>
        <v>-0.96480805094348376</v>
      </c>
      <c r="AG206" s="10">
        <f t="shared" si="27"/>
        <v>-0.29722008859152382</v>
      </c>
      <c r="AH206" s="10">
        <f t="shared" si="28"/>
        <v>0.5</v>
      </c>
      <c r="AI206" s="10">
        <f>M206/'Electricity Generation'!$N46</f>
        <v>0.51373257745935119</v>
      </c>
      <c r="AJ206" s="10">
        <f>D206/'Electricity Generation'!$N46</f>
        <v>1.2188726829876215E-3</v>
      </c>
      <c r="AK206" s="10">
        <f>F206/'Electricity Generation'!$N46</f>
        <v>7.9012739917000557E-2</v>
      </c>
      <c r="AL206" s="10">
        <f>H206/'Electricity Generation'!$N46</f>
        <v>0.30074502499412259</v>
      </c>
      <c r="AM206" s="10">
        <f t="shared" si="29"/>
        <v>0.1052907849465381</v>
      </c>
    </row>
    <row r="207" spans="1:39" x14ac:dyDescent="0.25">
      <c r="A207" s="6">
        <v>1994</v>
      </c>
      <c r="B207" s="6">
        <f>IF('Electricity Generation'!B47-I207/3&lt;=0, 0,'Electricity Generation'!B47-I207/3)</f>
        <v>1559536119000</v>
      </c>
      <c r="C207" s="10">
        <f>1-B207/'Electricity Generation'!B47</f>
        <v>6.405899513083757E-2</v>
      </c>
      <c r="D207" s="6">
        <f>IF('Electricity Generation'!C47-I207/3&lt;=0, 0, 'Electricity Generation'!C47-I207/3)</f>
        <v>0</v>
      </c>
      <c r="E207" s="10">
        <f>1-D207/'Electricity Generation'!C47</f>
        <v>1</v>
      </c>
      <c r="F207" s="6">
        <f>IF('Electricity Generation'!D47-I207/3&lt;=0, 0, 'Electricity Generation'!D47-I207/3)</f>
        <v>278949353000</v>
      </c>
      <c r="G207" s="10">
        <f>1-F207/'Electricity Generation'!D47</f>
        <v>0.27675117012896322</v>
      </c>
      <c r="H207" s="6">
        <f>'Electricity Generation'!F47*(1+$E$160)</f>
        <v>960659748000</v>
      </c>
      <c r="I207" s="6">
        <f>'Electricity Generation'!F47*$E$160</f>
        <v>320219916000</v>
      </c>
      <c r="J207" s="10">
        <f>(B207+D207+F207+H207-L207)/'Electricity Generation'!N47</f>
        <v>0.90363550348807042</v>
      </c>
      <c r="K207" s="12" t="b">
        <f>(J207-'Analysis-Data'!R47)&lt;0.0001</f>
        <v>1</v>
      </c>
      <c r="L207" s="6">
        <f>SUM(IF(B207=0, ABS('Electricity Generation'!B47-I207/3), 0), IF(D207=0, ABS('Electricity Generation'!C47-I207/3), 0), IF(F207=0, ABS('Electricity Generation'!D47-I207/3), 0))</f>
        <v>8063354000</v>
      </c>
      <c r="M207" s="6">
        <f t="shared" si="24"/>
        <v>1551472765000</v>
      </c>
      <c r="N207" s="10">
        <f>1-M207/'Electricity Generation'!B47</f>
        <v>6.8898141562543702E-2</v>
      </c>
      <c r="O207" s="6">
        <f>M207/'Analysis-Data'!J47</f>
        <v>1525090840.212764</v>
      </c>
      <c r="P207" s="6">
        <f>D207/'Analysis-Data'!K47</f>
        <v>0</v>
      </c>
      <c r="Q207" s="6">
        <f>F207/'Analysis-Data'!L47</f>
        <v>152515820.24788475</v>
      </c>
      <c r="R207" s="6">
        <f>H207/'Analysis-Data'!M47</f>
        <v>2778</v>
      </c>
      <c r="S207" s="6">
        <f>M207/'Analysis-Data'!B47</f>
        <v>708142162.53625751</v>
      </c>
      <c r="T207" s="6">
        <f>D207/'Analysis-Data'!C47</f>
        <v>0</v>
      </c>
      <c r="U207" s="6">
        <f>F207/'Analysis-Data'!D47</f>
        <v>67740283.872429475</v>
      </c>
      <c r="V207" s="6">
        <f>H207/'Analysis-Data'!E47</f>
        <v>23309.608199999999</v>
      </c>
      <c r="W207" s="10">
        <f>(O207-'Combined Waste'!B47)/'Combined Waste'!B47</f>
        <v>-6.8898141562543716E-2</v>
      </c>
      <c r="X207" s="10">
        <f>(P207-'Combined Waste'!G47)/'Combined Waste'!G47</f>
        <v>-1</v>
      </c>
      <c r="Y207" s="10">
        <f>(Q207-'Combined Waste'!C47)/'Combined Waste'!C47</f>
        <v>-0.27675117012896322</v>
      </c>
      <c r="Z207" s="10">
        <f>(R207-'Combined Waste'!K47)/'Combined Waste'!K47</f>
        <v>0.5</v>
      </c>
      <c r="AA207" s="10">
        <f>(S207-'Combined Consumption'!B47)/'Combined Consumption'!B47</f>
        <v>-6.8898141562543827E-2</v>
      </c>
      <c r="AB207" s="10">
        <f>(T207-'Combined Consumption'!G47)/'Combined Consumption'!G47</f>
        <v>-1</v>
      </c>
      <c r="AC207" s="10">
        <f>(U207-'Combined Consumption'!H47)/'Combined Consumption'!H47</f>
        <v>-0.27675117012896328</v>
      </c>
      <c r="AD207" s="10">
        <f>(V207-'Combined Consumption'!M47)/'Combined Consumption'!M47</f>
        <v>0.49999999999999983</v>
      </c>
      <c r="AE207" s="10">
        <f t="shared" si="25"/>
        <v>-6.8898141562543702E-2</v>
      </c>
      <c r="AF207" s="10">
        <f t="shared" si="26"/>
        <v>-1</v>
      </c>
      <c r="AG207" s="10">
        <f t="shared" si="27"/>
        <v>-0.27675117012896322</v>
      </c>
      <c r="AH207" s="10">
        <f t="shared" si="28"/>
        <v>0.5</v>
      </c>
      <c r="AI207" s="10">
        <f>M207/'Electricity Generation'!$N47</f>
        <v>0.50230195331318306</v>
      </c>
      <c r="AJ207" s="10">
        <f>D207/'Electricity Generation'!$N47</f>
        <v>0</v>
      </c>
      <c r="AK207" s="10">
        <f>F207/'Electricity Generation'!$N47</f>
        <v>9.0312126676196355E-2</v>
      </c>
      <c r="AL207" s="10">
        <f>H207/'Electricity Generation'!$N47</f>
        <v>0.31102142349869105</v>
      </c>
      <c r="AM207" s="10">
        <f t="shared" si="29"/>
        <v>9.6364496511929465E-2</v>
      </c>
    </row>
    <row r="208" spans="1:39" x14ac:dyDescent="0.25">
      <c r="A208" s="6">
        <v>1995</v>
      </c>
      <c r="B208" s="6">
        <f>IF('Electricity Generation'!B48-I208/3&lt;=0, 0,'Electricity Generation'!B48-I208/3)</f>
        <v>1573822631833.3333</v>
      </c>
      <c r="C208" s="10">
        <f>1-B208/'Electricity Generation'!B48</f>
        <v>6.6565799672239079E-2</v>
      </c>
      <c r="D208" s="6">
        <f>IF('Electricity Generation'!C48-I208/3&lt;=0, 0, 'Electricity Generation'!C48-I208/3)</f>
        <v>0</v>
      </c>
      <c r="E208" s="10">
        <f>1-D208/'Electricity Generation'!C48</f>
        <v>1</v>
      </c>
      <c r="F208" s="6">
        <f>IF('Electricity Generation'!D48-I208/3&lt;=0, 0, 'Electricity Generation'!D48-I208/3)</f>
        <v>306944904833.33331</v>
      </c>
      <c r="G208" s="10">
        <f>1-F208/'Electricity Generation'!D48</f>
        <v>0.26774670584004134</v>
      </c>
      <c r="H208" s="6">
        <f>'Electricity Generation'!F48*(1+$E$160)</f>
        <v>1010103184500</v>
      </c>
      <c r="I208" s="6">
        <f>'Electricity Generation'!F48*$E$160</f>
        <v>336701061500</v>
      </c>
      <c r="J208" s="10">
        <f>(B208+D208+F208+H208-L208)/'Electricity Generation'!N48</f>
        <v>0.89122659466301413</v>
      </c>
      <c r="K208" s="12" t="b">
        <f>(J208-'Analysis-Data'!R48)&lt;0.0001</f>
        <v>1</v>
      </c>
      <c r="L208" s="6">
        <f>SUM(IF(B208=0, ABS('Electricity Generation'!B48-I208/3), 0), IF(D208=0, ABS('Electricity Generation'!C48-I208/3), 0), IF(F208=0, ABS('Electricity Generation'!D48-I208/3), 0))</f>
        <v>44087836166.666679</v>
      </c>
      <c r="M208" s="6">
        <f t="shared" si="24"/>
        <v>1529734795666.6665</v>
      </c>
      <c r="N208" s="10">
        <f>1-M208/'Electricity Generation'!B48</f>
        <v>9.2714295229502031E-2</v>
      </c>
      <c r="O208" s="6">
        <f>M208/'Analysis-Data'!J48</f>
        <v>1506090640.7762074</v>
      </c>
      <c r="P208" s="6">
        <f>D208/'Analysis-Data'!K48</f>
        <v>0</v>
      </c>
      <c r="Q208" s="6">
        <f>F208/'Analysis-Data'!L48</f>
        <v>167135349.88542226</v>
      </c>
      <c r="R208" s="6">
        <f>H208/'Analysis-Data'!M48</f>
        <v>3609.75</v>
      </c>
      <c r="S208" s="6">
        <f>M208/'Analysis-Data'!B48</f>
        <v>699804051.78627419</v>
      </c>
      <c r="T208" s="6">
        <f>D208/'Analysis-Data'!C48</f>
        <v>0</v>
      </c>
      <c r="U208" s="6">
        <f>F208/'Analysis-Data'!D48</f>
        <v>74453042.863063514</v>
      </c>
      <c r="V208" s="6">
        <f>H208/'Analysis-Data'!E48</f>
        <v>29483.19255</v>
      </c>
      <c r="W208" s="10">
        <f>(O208-'Combined Waste'!B48)/'Combined Waste'!B48</f>
        <v>-9.2714295229502086E-2</v>
      </c>
      <c r="X208" s="10">
        <f>(P208-'Combined Waste'!G48)/'Combined Waste'!G48</f>
        <v>-1</v>
      </c>
      <c r="Y208" s="10">
        <f>(Q208-'Combined Waste'!C48)/'Combined Waste'!C48</f>
        <v>-0.26774670584004129</v>
      </c>
      <c r="Z208" s="10">
        <f>(R208-'Combined Waste'!K48)/'Combined Waste'!K48</f>
        <v>0.5</v>
      </c>
      <c r="AA208" s="10">
        <f>(S208-'Combined Consumption'!B48)/'Combined Consumption'!B48</f>
        <v>-9.2714295229502017E-2</v>
      </c>
      <c r="AB208" s="10">
        <f>(T208-'Combined Consumption'!G48)/'Combined Consumption'!G48</f>
        <v>-1</v>
      </c>
      <c r="AC208" s="10">
        <f>(U208-'Combined Consumption'!H48)/'Combined Consumption'!H48</f>
        <v>-0.26774670584004134</v>
      </c>
      <c r="AD208" s="10">
        <f>(V208-'Combined Consumption'!M48)/'Combined Consumption'!M48</f>
        <v>0.5</v>
      </c>
      <c r="AE208" s="10">
        <f t="shared" si="25"/>
        <v>-9.2714295229502031E-2</v>
      </c>
      <c r="AF208" s="10">
        <f t="shared" si="26"/>
        <v>-1</v>
      </c>
      <c r="AG208" s="10">
        <f t="shared" si="27"/>
        <v>-0.26774670584004134</v>
      </c>
      <c r="AH208" s="10">
        <f t="shared" si="28"/>
        <v>0.5</v>
      </c>
      <c r="AI208" s="10">
        <f>M208/'Electricity Generation'!$N48</f>
        <v>0.47890562355953076</v>
      </c>
      <c r="AJ208" s="10">
        <f>D208/'Electricity Generation'!$N48</f>
        <v>0</v>
      </c>
      <c r="AK208" s="10">
        <f>F208/'Electricity Generation'!$N48</f>
        <v>9.6093546060424126E-2</v>
      </c>
      <c r="AL208" s="10">
        <f>H208/'Electricity Generation'!$N48</f>
        <v>0.31622742504305917</v>
      </c>
      <c r="AM208" s="10">
        <f t="shared" si="29"/>
        <v>0.10877340533698598</v>
      </c>
    </row>
    <row r="209" spans="1:39" x14ac:dyDescent="0.25">
      <c r="A209" s="6">
        <v>1996</v>
      </c>
      <c r="B209" s="6">
        <f>IF('Electricity Generation'!B49-I209/3&lt;=0, 0,'Electricity Generation'!B49-I209/3)</f>
        <v>1659518233333.3333</v>
      </c>
      <c r="C209" s="10">
        <f>1-B209/'Electricity Generation'!B49</f>
        <v>6.3463020168949447E-2</v>
      </c>
      <c r="D209" s="6">
        <f>IF('Electricity Generation'!C49-I209/3&lt;=0, 0, 'Electricity Generation'!C49-I209/3)</f>
        <v>0</v>
      </c>
      <c r="E209" s="10">
        <f>1-D209/'Electricity Generation'!C49</f>
        <v>1</v>
      </c>
      <c r="F209" s="6">
        <f>IF('Electricity Generation'!D49-I209/3&lt;=0, 0, 'Electricity Generation'!D49-I209/3)</f>
        <v>266302536333.33331</v>
      </c>
      <c r="G209" s="10">
        <f>1-F209/'Electricity Generation'!D49</f>
        <v>0.2969045334521444</v>
      </c>
      <c r="H209" s="6">
        <f>'Electricity Generation'!F49*(1+$E$160)</f>
        <v>1012092819000</v>
      </c>
      <c r="I209" s="6">
        <f>'Electricity Generation'!F49*$E$160</f>
        <v>337364273000</v>
      </c>
      <c r="J209" s="10">
        <f>(B209+D209+F209+H209-L209)/'Electricity Generation'!N49</f>
        <v>0.88310501411085429</v>
      </c>
      <c r="K209" s="12" t="b">
        <f>(J209-'Analysis-Data'!R49)&lt;0.0001</f>
        <v>1</v>
      </c>
      <c r="L209" s="6">
        <f>SUM(IF(B209=0, ABS('Electricity Generation'!B49-I209/3), 0), IF(D209=0, ABS('Electricity Generation'!C49-I209/3), 0), IF(F209=0, ABS('Electricity Generation'!D49-I209/3), 0))</f>
        <v>37671893666.666672</v>
      </c>
      <c r="M209" s="6">
        <f t="shared" si="24"/>
        <v>1621846339666.6665</v>
      </c>
      <c r="N209" s="10">
        <f>1-M209/'Electricity Generation'!B49</f>
        <v>8.4722877885746173E-2</v>
      </c>
      <c r="O209" s="6">
        <f>M209/'Analysis-Data'!J49</f>
        <v>1603103302.9975049</v>
      </c>
      <c r="P209" s="6">
        <f>D209/'Analysis-Data'!K49</f>
        <v>0</v>
      </c>
      <c r="Q209" s="6">
        <f>F209/'Analysis-Data'!L49</f>
        <v>144084650.86418548</v>
      </c>
      <c r="R209" s="6">
        <f>H209/'Analysis-Data'!M49</f>
        <v>3509.1</v>
      </c>
      <c r="S209" s="6">
        <f>M209/'Analysis-Data'!B49</f>
        <v>744735950.61407053</v>
      </c>
      <c r="T209" s="6">
        <f>D209/'Analysis-Data'!C49</f>
        <v>0</v>
      </c>
      <c r="U209" s="6">
        <f>F209/'Analysis-Data'!D49</f>
        <v>64238756.032715961</v>
      </c>
      <c r="V209" s="6">
        <f>H209/'Analysis-Data'!E49</f>
        <v>26656.037100000005</v>
      </c>
      <c r="W209" s="10">
        <f>(O209-'Combined Waste'!B49)/'Combined Waste'!B49</f>
        <v>-8.4722877885746201E-2</v>
      </c>
      <c r="X209" s="10">
        <f>(P209-'Combined Waste'!G49)/'Combined Waste'!G49</f>
        <v>-1</v>
      </c>
      <c r="Y209" s="10">
        <f>(Q209-'Combined Waste'!C49)/'Combined Waste'!C49</f>
        <v>-0.29690453345214451</v>
      </c>
      <c r="Z209" s="10">
        <f>(R209-'Combined Waste'!K49)/'Combined Waste'!K49</f>
        <v>0.49999999999999989</v>
      </c>
      <c r="AA209" s="10">
        <f>(S209-'Combined Consumption'!B49)/'Combined Consumption'!B49</f>
        <v>-8.4722877885746131E-2</v>
      </c>
      <c r="AB209" s="10">
        <f>(T209-'Combined Consumption'!G49)/'Combined Consumption'!G49</f>
        <v>-1</v>
      </c>
      <c r="AC209" s="10">
        <f>(U209-'Combined Consumption'!H49)/'Combined Consumption'!H49</f>
        <v>-0.29690453345214429</v>
      </c>
      <c r="AD209" s="10">
        <f>(V209-'Combined Consumption'!M49)/'Combined Consumption'!M49</f>
        <v>0.5</v>
      </c>
      <c r="AE209" s="10">
        <f t="shared" si="25"/>
        <v>-8.4722877885746173E-2</v>
      </c>
      <c r="AF209" s="10">
        <f t="shared" si="26"/>
        <v>-1</v>
      </c>
      <c r="AG209" s="10">
        <f t="shared" si="27"/>
        <v>-0.2969045334521444</v>
      </c>
      <c r="AH209" s="10">
        <f t="shared" si="28"/>
        <v>0.5</v>
      </c>
      <c r="AI209" s="10">
        <f>M209/'Electricity Generation'!$N49</f>
        <v>0.49384181916499509</v>
      </c>
      <c r="AJ209" s="10">
        <f>D209/'Electricity Generation'!$N49</f>
        <v>0</v>
      </c>
      <c r="AK209" s="10">
        <f>F209/'Electricity Generation'!$N49</f>
        <v>8.1087416097714082E-2</v>
      </c>
      <c r="AL209" s="10">
        <f>H209/'Electricity Generation'!$N49</f>
        <v>0.30817577884814501</v>
      </c>
      <c r="AM209" s="10">
        <f t="shared" si="29"/>
        <v>0.11689498588914593</v>
      </c>
    </row>
    <row r="210" spans="1:39" x14ac:dyDescent="0.25">
      <c r="A210" s="6">
        <v>1997</v>
      </c>
      <c r="B210" s="6">
        <f>IF('Electricity Generation'!B50-I210/3&lt;=0, 0,'Electricity Generation'!B50-I210/3)</f>
        <v>1715987732500</v>
      </c>
      <c r="C210" s="10">
        <f>1-B210/'Electricity Generation'!B50</f>
        <v>5.7544062460129886E-2</v>
      </c>
      <c r="D210" s="6">
        <f>IF('Electricity Generation'!C50-I210/3&lt;=0, 0, 'Electricity Generation'!C50-I210/3)</f>
        <v>0</v>
      </c>
      <c r="E210" s="10">
        <f>1-D210/'Electricity Generation'!C50</f>
        <v>1</v>
      </c>
      <c r="F210" s="6">
        <f>IF('Electricity Generation'!D50-I210/3&lt;=0, 0, 'Electricity Generation'!D50-I210/3)</f>
        <v>294821793500</v>
      </c>
      <c r="G210" s="10">
        <f>1-F210/'Electricity Generation'!D50</f>
        <v>0.26220000993904291</v>
      </c>
      <c r="H210" s="6">
        <f>'Electricity Generation'!F50*(1+$E$160)</f>
        <v>942966256500</v>
      </c>
      <c r="I210" s="6">
        <f>'Electricity Generation'!F50*$E$160</f>
        <v>314322085500</v>
      </c>
      <c r="J210" s="10">
        <f>(B210+D210+F210+H210-L210)/'Electricity Generation'!N50</f>
        <v>0.88169121433754638</v>
      </c>
      <c r="K210" s="12" t="b">
        <f>(J210-'Analysis-Data'!R50)&lt;0.0001</f>
        <v>1</v>
      </c>
      <c r="L210" s="6">
        <f>SUM(IF(B210=0, ABS('Electricity Generation'!B50-I210/3), 0), IF(D210=0, ABS('Electricity Generation'!C50-I210/3), 0), IF(F210=0, ABS('Electricity Generation'!D50-I210/3), 0))</f>
        <v>18294978500</v>
      </c>
      <c r="M210" s="6">
        <f t="shared" si="24"/>
        <v>1697692754000</v>
      </c>
      <c r="N210" s="10">
        <f>1-M210/'Electricity Generation'!B50</f>
        <v>6.7592042866941537E-2</v>
      </c>
      <c r="O210" s="6">
        <f>M210/'Analysis-Data'!J50</f>
        <v>1674599096.56323</v>
      </c>
      <c r="P210" s="6">
        <f>D210/'Analysis-Data'!K50</f>
        <v>0</v>
      </c>
      <c r="Q210" s="6">
        <f>F210/'Analysis-Data'!L50</f>
        <v>161494088.62448266</v>
      </c>
      <c r="R210" s="6">
        <f>H210/'Analysis-Data'!M50</f>
        <v>3223.35</v>
      </c>
      <c r="S210" s="6">
        <f>M210/'Analysis-Data'!B50</f>
        <v>779350355.74322534</v>
      </c>
      <c r="T210" s="6">
        <f>D210/'Analysis-Data'!C50</f>
        <v>0</v>
      </c>
      <c r="U210" s="6">
        <f>F210/'Analysis-Data'!D50</f>
        <v>71976278.711993963</v>
      </c>
      <c r="V210" s="6">
        <f>H210/'Analysis-Data'!E50</f>
        <v>27809.9781</v>
      </c>
      <c r="W210" s="10">
        <f>(O210-'Combined Waste'!B50)/'Combined Waste'!B50</f>
        <v>-6.7592042866941635E-2</v>
      </c>
      <c r="X210" s="10">
        <f>(P210-'Combined Waste'!G50)/'Combined Waste'!G50</f>
        <v>-1</v>
      </c>
      <c r="Y210" s="10">
        <f>(Q210-'Combined Waste'!C50)/'Combined Waste'!C50</f>
        <v>-0.26220000993904286</v>
      </c>
      <c r="Z210" s="10">
        <f>(R210-'Combined Waste'!K50)/'Combined Waste'!K50</f>
        <v>0.49999999999999989</v>
      </c>
      <c r="AA210" s="10">
        <f>(S210-'Combined Consumption'!B50)/'Combined Consumption'!B50</f>
        <v>-6.7592042866941607E-2</v>
      </c>
      <c r="AB210" s="10">
        <f>(T210-'Combined Consumption'!G50)/'Combined Consumption'!G50</f>
        <v>-1</v>
      </c>
      <c r="AC210" s="10">
        <f>(U210-'Combined Consumption'!H50)/'Combined Consumption'!H50</f>
        <v>-0.26220000993904297</v>
      </c>
      <c r="AD210" s="10">
        <f>(V210-'Combined Consumption'!M50)/'Combined Consumption'!M50</f>
        <v>0.49999999999999989</v>
      </c>
      <c r="AE210" s="10">
        <f t="shared" si="25"/>
        <v>-6.7592042866941537E-2</v>
      </c>
      <c r="AF210" s="10">
        <f t="shared" si="26"/>
        <v>-1</v>
      </c>
      <c r="AG210" s="10">
        <f t="shared" si="27"/>
        <v>-0.26220000993904291</v>
      </c>
      <c r="AH210" s="10">
        <f t="shared" si="28"/>
        <v>0.5</v>
      </c>
      <c r="AI210" s="10">
        <f>M210/'Electricity Generation'!$N50</f>
        <v>0.50991332793137678</v>
      </c>
      <c r="AJ210" s="10">
        <f>D210/'Electricity Generation'!$N50</f>
        <v>0</v>
      </c>
      <c r="AK210" s="10">
        <f>F210/'Electricity Generation'!$N50</f>
        <v>8.8551689648244877E-2</v>
      </c>
      <c r="AL210" s="10">
        <f>H210/'Electricity Generation'!$N50</f>
        <v>0.28322619675792476</v>
      </c>
      <c r="AM210" s="10">
        <f t="shared" si="29"/>
        <v>0.11830878566245362</v>
      </c>
    </row>
    <row r="211" spans="1:39" x14ac:dyDescent="0.25">
      <c r="A211" s="6">
        <v>1998</v>
      </c>
      <c r="B211" s="6">
        <f>IF('Electricity Generation'!B51-I211/3&lt;=0, 0,'Electricity Generation'!B51-I211/3)</f>
        <v>1737909620000</v>
      </c>
      <c r="C211" s="10">
        <f>1-B211/'Electricity Generation'!B51</f>
        <v>6.0687542083981083E-2</v>
      </c>
      <c r="D211" s="6">
        <f>IF('Electricity Generation'!C51-I211/3&lt;=0, 0, 'Electricity Generation'!C51-I211/3)</f>
        <v>9927406000</v>
      </c>
      <c r="E211" s="10">
        <f>1-D211/'Electricity Generation'!C51</f>
        <v>0.91876837036638814</v>
      </c>
      <c r="F211" s="6">
        <f>IF('Electricity Generation'!D51-I211/3&lt;=0, 0, 'Electricity Generation'!D51-I211/3)</f>
        <v>337008894000</v>
      </c>
      <c r="G211" s="10">
        <f>1-F211/'Electricity Generation'!D51</f>
        <v>0.24991217192998016</v>
      </c>
      <c r="H211" s="6">
        <f>'Electricity Generation'!F51*(1+$E$160)</f>
        <v>1010553156000</v>
      </c>
      <c r="I211" s="6">
        <f>'Electricity Generation'!F51*$E$160</f>
        <v>336851052000</v>
      </c>
      <c r="J211" s="10">
        <f>(B211+D211+F211+H211-L211)/'Electricity Generation'!N51</f>
        <v>0.89529272550046557</v>
      </c>
      <c r="K211" s="12" t="b">
        <f>(J211-'Analysis-Data'!R51)&lt;0.0001</f>
        <v>1</v>
      </c>
      <c r="L211" s="6">
        <f>SUM(IF(B211=0, ABS('Electricity Generation'!B51-I211/3), 0), IF(D211=0, ABS('Electricity Generation'!C51-I211/3), 0), IF(F211=0, ABS('Electricity Generation'!D51-I211/3), 0))</f>
        <v>0</v>
      </c>
      <c r="M211" s="6">
        <f t="shared" si="24"/>
        <v>1737909620000</v>
      </c>
      <c r="N211" s="10">
        <f>1-M211/'Electricity Generation'!B51</f>
        <v>6.0687542083981083E-2</v>
      </c>
      <c r="O211" s="6">
        <f>M211/'Analysis-Data'!J51</f>
        <v>1716089106.0516238</v>
      </c>
      <c r="P211" s="6">
        <f>D211/'Analysis-Data'!K51</f>
        <v>8225839.7432180671</v>
      </c>
      <c r="Q211" s="6">
        <f>F211/'Analysis-Data'!L51</f>
        <v>185790754.31031936</v>
      </c>
      <c r="R211" s="6">
        <f>H211/'Analysis-Data'!M51</f>
        <v>2394.75</v>
      </c>
      <c r="S211" s="6">
        <f>M211/'Analysis-Data'!B51</f>
        <v>798121300.54795289</v>
      </c>
      <c r="T211" s="6">
        <f>D211/'Analysis-Data'!C51</f>
        <v>2726909.875315411</v>
      </c>
      <c r="U211" s="6">
        <f>F211/'Analysis-Data'!D51</f>
        <v>82598783.523082152</v>
      </c>
      <c r="V211" s="6">
        <f>H211/'Analysis-Data'!E51</f>
        <v>22040.273100000002</v>
      </c>
      <c r="W211" s="10">
        <f>(O211-'Combined Waste'!B51)/'Combined Waste'!B51</f>
        <v>-6.0687542083981E-2</v>
      </c>
      <c r="X211" s="10">
        <f>(P211-'Combined Waste'!G51)/'Combined Waste'!G51</f>
        <v>-0.91876837036638825</v>
      </c>
      <c r="Y211" s="10">
        <f>(Q211-'Combined Waste'!C51)/'Combined Waste'!C51</f>
        <v>-0.24991217192998011</v>
      </c>
      <c r="Z211" s="10">
        <f>(R211-'Combined Waste'!K51)/'Combined Waste'!K51</f>
        <v>0.5</v>
      </c>
      <c r="AA211" s="10">
        <f>(S211-'Combined Consumption'!B51)/'Combined Consumption'!B51</f>
        <v>-6.0687542083981007E-2</v>
      </c>
      <c r="AB211" s="10">
        <f>(T211-'Combined Consumption'!G51)/'Combined Consumption'!G51</f>
        <v>-0.91876837036638814</v>
      </c>
      <c r="AC211" s="10">
        <f>(U211-'Combined Consumption'!H51)/'Combined Consumption'!H51</f>
        <v>-0.24991217192998014</v>
      </c>
      <c r="AD211" s="10">
        <f>(V211-'Combined Consumption'!M51)/'Combined Consumption'!M51</f>
        <v>0.50000000000000011</v>
      </c>
      <c r="AE211" s="10">
        <f t="shared" si="25"/>
        <v>-6.0687542083981083E-2</v>
      </c>
      <c r="AF211" s="10">
        <f t="shared" si="26"/>
        <v>-0.91876837036638814</v>
      </c>
      <c r="AG211" s="10">
        <f t="shared" si="27"/>
        <v>-0.24991217192998016</v>
      </c>
      <c r="AH211" s="10">
        <f t="shared" si="28"/>
        <v>0.5</v>
      </c>
      <c r="AI211" s="10">
        <f>M211/'Electricity Generation'!$N51</f>
        <v>0.50266146695821989</v>
      </c>
      <c r="AJ211" s="10">
        <f>D211/'Electricity Generation'!$N51</f>
        <v>2.8713371544889853E-3</v>
      </c>
      <c r="AK211" s="10">
        <f>F211/'Electricity Generation'!$N51</f>
        <v>9.7474220227866185E-2</v>
      </c>
      <c r="AL211" s="10">
        <f>H211/'Electricity Generation'!$N51</f>
        <v>0.2922857011598905</v>
      </c>
      <c r="AM211" s="10">
        <f t="shared" si="29"/>
        <v>0.10470727449953443</v>
      </c>
    </row>
    <row r="212" spans="1:39" x14ac:dyDescent="0.25">
      <c r="A212" s="6">
        <v>1999</v>
      </c>
      <c r="B212" s="6">
        <f>IF('Electricity Generation'!B52-I212/3&lt;=0, 0,'Electricity Generation'!B52-I212/3)</f>
        <v>1737242036666.6667</v>
      </c>
      <c r="C212" s="10">
        <f>1-B212/'Electricity Generation'!B52</f>
        <v>6.5304277348714912E-2</v>
      </c>
      <c r="D212" s="6">
        <f>IF('Electricity Generation'!C52-I212/3&lt;=0, 0, 'Electricity Generation'!C52-I212/3)</f>
        <v>0</v>
      </c>
      <c r="E212" s="10">
        <f>1-D212/'Electricity Generation'!C52</f>
        <v>1</v>
      </c>
      <c r="F212" s="6">
        <f>IF('Electricity Generation'!D52-I212/3&lt;=0, 0, 'Electricity Generation'!D52-I212/3)</f>
        <v>351620268666.66669</v>
      </c>
      <c r="G212" s="10">
        <f>1-F212/'Electricity Generation'!D52</f>
        <v>0.25661041240135529</v>
      </c>
      <c r="H212" s="6">
        <f>'Electricity Generation'!F52*(1+$E$160)</f>
        <v>1092381186000</v>
      </c>
      <c r="I212" s="6">
        <f>'Electricity Generation'!F52*$E$160</f>
        <v>364127062000</v>
      </c>
      <c r="J212" s="10">
        <f>(B212+D212+F212+H212-L212)/'Electricity Generation'!N52</f>
        <v>0.89842002453030312</v>
      </c>
      <c r="K212" s="12" t="b">
        <f>(J212-'Analysis-Data'!R52)&lt;0.0001</f>
        <v>1</v>
      </c>
      <c r="L212" s="6">
        <f>SUM(IF(B212=0, ABS('Electricity Generation'!B52-I212/3), 0), IF(D212=0, ABS('Electricity Generation'!C52-I212/3), 0), IF(F212=0, ABS('Electricity Generation'!D52-I212/3), 0))</f>
        <v>9836560333.3333282</v>
      </c>
      <c r="M212" s="6">
        <f t="shared" si="24"/>
        <v>1727405476333.3335</v>
      </c>
      <c r="N212" s="10">
        <f>1-M212/'Electricity Generation'!B52</f>
        <v>7.0596683746391831E-2</v>
      </c>
      <c r="O212" s="6">
        <f>M212/'Analysis-Data'!J52</f>
        <v>1705594495.822809</v>
      </c>
      <c r="P212" s="6">
        <f>D212/'Analysis-Data'!K52</f>
        <v>0</v>
      </c>
      <c r="Q212" s="6">
        <f>F212/'Analysis-Data'!L52</f>
        <v>193215874.49193892</v>
      </c>
      <c r="R212" s="6">
        <f>H212/'Analysis-Data'!M52</f>
        <v>3462.4500000000003</v>
      </c>
      <c r="S212" s="6">
        <f>M212/'Analysis-Data'!B52</f>
        <v>793329211.1454097</v>
      </c>
      <c r="T212" s="6">
        <f>D212/'Analysis-Data'!C52</f>
        <v>0</v>
      </c>
      <c r="U212" s="6">
        <f>F212/'Analysis-Data'!D52</f>
        <v>85986939.900213197</v>
      </c>
      <c r="V212" s="6">
        <f>H212/'Analysis-Data'!E52</f>
        <v>33925.865400000002</v>
      </c>
      <c r="W212" s="10">
        <f>(O212-'Combined Waste'!B52)/'Combined Waste'!B52</f>
        <v>-7.0596683746391858E-2</v>
      </c>
      <c r="X212" s="10">
        <f>(P212-'Combined Waste'!G52)/'Combined Waste'!G52</f>
        <v>-1</v>
      </c>
      <c r="Y212" s="10">
        <f>(Q212-'Combined Waste'!C52)/'Combined Waste'!C52</f>
        <v>-0.25661041240135529</v>
      </c>
      <c r="Z212" s="10">
        <f>(R212-'Combined Waste'!K52)/'Combined Waste'!K52</f>
        <v>0.5</v>
      </c>
      <c r="AA212" s="10">
        <f>(S212-'Combined Consumption'!B52)/'Combined Consumption'!B52</f>
        <v>-7.0596683746391817E-2</v>
      </c>
      <c r="AB212" s="10">
        <f>(T212-'Combined Consumption'!G52)/'Combined Consumption'!G52</f>
        <v>-1</v>
      </c>
      <c r="AC212" s="10">
        <f>(U212-'Combined Consumption'!H52)/'Combined Consumption'!H52</f>
        <v>-0.2566104124013554</v>
      </c>
      <c r="AD212" s="10">
        <f>(V212-'Combined Consumption'!M52)/'Combined Consumption'!M52</f>
        <v>0.5</v>
      </c>
      <c r="AE212" s="10">
        <f t="shared" si="25"/>
        <v>-7.0596683746391831E-2</v>
      </c>
      <c r="AF212" s="10">
        <f t="shared" si="26"/>
        <v>-1</v>
      </c>
      <c r="AG212" s="10">
        <f t="shared" si="27"/>
        <v>-0.25661041240135529</v>
      </c>
      <c r="AH212" s="10">
        <f t="shared" si="28"/>
        <v>0.5</v>
      </c>
      <c r="AI212" s="10">
        <f>M212/'Electricity Generation'!$N52</f>
        <v>0.4893524243928612</v>
      </c>
      <c r="AJ212" s="10">
        <f>D212/'Electricity Generation'!$N52</f>
        <v>0</v>
      </c>
      <c r="AK212" s="10">
        <f>F212/'Electricity Generation'!$N52</f>
        <v>9.9609636124888212E-2</v>
      </c>
      <c r="AL212" s="10">
        <f>H212/'Electricity Generation'!$N52</f>
        <v>0.30945796401255377</v>
      </c>
      <c r="AM212" s="10">
        <f t="shared" si="29"/>
        <v>0.10157997546969677</v>
      </c>
    </row>
    <row r="213" spans="1:39" x14ac:dyDescent="0.25">
      <c r="A213" s="6">
        <v>2000</v>
      </c>
      <c r="B213" s="6">
        <f>IF('Electricity Generation'!B53-I213/3&lt;=0, 0,'Electricity Generation'!B53-I213/3)</f>
        <v>1817462466666.6667</v>
      </c>
      <c r="C213" s="10">
        <f>1-B213/'Electricity Generation'!B53</f>
        <v>6.4663729751337717E-2</v>
      </c>
      <c r="D213" s="6">
        <f>IF('Electricity Generation'!C53-I213/3&lt;=0, 0, 'Electricity Generation'!C53-I213/3)</f>
        <v>0</v>
      </c>
      <c r="E213" s="10">
        <f>1-D213/'Electricity Generation'!C53</f>
        <v>1</v>
      </c>
      <c r="F213" s="6">
        <f>IF('Electricity Generation'!D53-I213/3&lt;=0, 0, 'Electricity Generation'!D53-I213/3)</f>
        <v>392329175666.66669</v>
      </c>
      <c r="G213" s="10">
        <f>1-F213/'Electricity Generation'!D53</f>
        <v>0.24257559891715264</v>
      </c>
      <c r="H213" s="6">
        <f>'Electricity Generation'!F53*(1+$E$160)</f>
        <v>1130839410000</v>
      </c>
      <c r="I213" s="6">
        <f>'Electricity Generation'!F53*$E$160</f>
        <v>376946470000</v>
      </c>
      <c r="J213" s="10">
        <f>(B213+D213+F213+H213-L213)/'Electricity Generation'!N53</f>
        <v>0.9127554365216356</v>
      </c>
      <c r="K213" s="12" t="b">
        <f>(J213-'Analysis-Data'!R53)&lt;0.0001</f>
        <v>1</v>
      </c>
      <c r="L213" s="6">
        <f>SUM(IF(B213=0, ABS('Electricity Generation'!B53-I213/3), 0), IF(D213=0, ABS('Electricity Generation'!C53-I213/3), 0), IF(F213=0, ABS('Electricity Generation'!D53-I213/3), 0))</f>
        <v>20456700333.333328</v>
      </c>
      <c r="M213" s="6">
        <f t="shared" si="24"/>
        <v>1797005766333.3335</v>
      </c>
      <c r="N213" s="10">
        <f>1-M213/'Electricity Generation'!B53</f>
        <v>7.5191536593185337E-2</v>
      </c>
      <c r="O213" s="6">
        <f>M213/'Analysis-Data'!J53</f>
        <v>1781342017.1941578</v>
      </c>
      <c r="P213" s="6">
        <f>D213/'Analysis-Data'!K53</f>
        <v>0</v>
      </c>
      <c r="Q213" s="6">
        <f>F213/'Analysis-Data'!L53</f>
        <v>212721885.61971658</v>
      </c>
      <c r="R213" s="6">
        <f>H213/'Analysis-Data'!M53</f>
        <v>3252.6000000000004</v>
      </c>
      <c r="S213" s="6">
        <f>M213/'Analysis-Data'!B53</f>
        <v>827076174.82854855</v>
      </c>
      <c r="T213" s="6">
        <f>D213/'Analysis-Data'!C53</f>
        <v>0</v>
      </c>
      <c r="U213" s="6">
        <f>F213/'Analysis-Data'!D53</f>
        <v>94641524.101038098</v>
      </c>
      <c r="V213" s="6">
        <f>H213/'Analysis-Data'!E53</f>
        <v>29713.980750000006</v>
      </c>
      <c r="W213" s="10">
        <f>(O213-'Combined Waste'!B53)/'Combined Waste'!B53</f>
        <v>-7.5191536593185337E-2</v>
      </c>
      <c r="X213" s="10">
        <f>(P213-'Combined Waste'!G53)/'Combined Waste'!G53</f>
        <v>-1</v>
      </c>
      <c r="Y213" s="10">
        <f>(Q213-'Combined Waste'!C53)/'Combined Waste'!C53</f>
        <v>-0.24257559891715269</v>
      </c>
      <c r="Z213" s="10">
        <f>(R213-'Combined Waste'!K53)/'Combined Waste'!K53</f>
        <v>0.50000000000000011</v>
      </c>
      <c r="AA213" s="10">
        <f>(S213-'Combined Consumption'!B53)/'Combined Consumption'!B53</f>
        <v>-7.5191536593185379E-2</v>
      </c>
      <c r="AB213" s="10">
        <f>(T213-'Combined Consumption'!G53)/'Combined Consumption'!G53</f>
        <v>-1</v>
      </c>
      <c r="AC213" s="10">
        <f>(U213-'Combined Consumption'!H53)/'Combined Consumption'!H53</f>
        <v>-0.24257559891715266</v>
      </c>
      <c r="AD213" s="10">
        <f>(V213-'Combined Consumption'!M53)/'Combined Consumption'!M53</f>
        <v>0.50000000000000022</v>
      </c>
      <c r="AE213" s="10">
        <f t="shared" si="25"/>
        <v>-7.5191536593185337E-2</v>
      </c>
      <c r="AF213" s="10">
        <f t="shared" si="26"/>
        <v>-1</v>
      </c>
      <c r="AG213" s="10">
        <f t="shared" si="27"/>
        <v>-0.24257559891715264</v>
      </c>
      <c r="AH213" s="10">
        <f t="shared" si="28"/>
        <v>0.5</v>
      </c>
      <c r="AI213" s="10">
        <f>M213/'Electricity Generation'!$N53</f>
        <v>0.4940182679543445</v>
      </c>
      <c r="AJ213" s="10">
        <f>D213/'Electricity Generation'!$N53</f>
        <v>0</v>
      </c>
      <c r="AK213" s="10">
        <f>F213/'Electricity Generation'!$N53</f>
        <v>0.10785595876315648</v>
      </c>
      <c r="AL213" s="10">
        <f>H213/'Electricity Generation'!$N53</f>
        <v>0.31088120980413469</v>
      </c>
      <c r="AM213" s="10">
        <f t="shared" si="29"/>
        <v>8.724456347836429E-2</v>
      </c>
    </row>
    <row r="214" spans="1:39" x14ac:dyDescent="0.25">
      <c r="A214" s="6">
        <v>2001</v>
      </c>
      <c r="B214" s="6">
        <f>IF('Electricity Generation'!B54-I214/3&lt;=0, 0,'Electricity Generation'!B54-I214/3)</f>
        <v>1754688417000</v>
      </c>
      <c r="C214" s="10">
        <f>1-B214/'Electricity Generation'!B54</f>
        <v>6.8056054469415983E-2</v>
      </c>
      <c r="D214" s="6">
        <f>IF('Electricity Generation'!C54-I214/3&lt;=0, 0, 'Electricity Generation'!C54-I214/3)</f>
        <v>0</v>
      </c>
      <c r="E214" s="10">
        <f>1-D214/'Electricity Generation'!C54</f>
        <v>1</v>
      </c>
      <c r="F214" s="6">
        <f>IF('Electricity Generation'!D54-I214/3&lt;=0, 0, 'Electricity Generation'!D54-I214/3)</f>
        <v>426801964000</v>
      </c>
      <c r="G214" s="10">
        <f>1-F214/'Electricity Generation'!D54</f>
        <v>0.23090386605295965</v>
      </c>
      <c r="H214" s="6">
        <f>'Electricity Generation'!F54*(1+$E$160)</f>
        <v>1153239462000</v>
      </c>
      <c r="I214" s="6">
        <f>'Electricity Generation'!F54*$E$160</f>
        <v>384413154000</v>
      </c>
      <c r="J214" s="10">
        <f>(B214+D214+F214+H214-L214)/'Electricity Generation'!N54</f>
        <v>0.92896417654461394</v>
      </c>
      <c r="K214" s="12" t="b">
        <f>(J214-'Analysis-Data'!R54)&lt;0.0001</f>
        <v>1</v>
      </c>
      <c r="L214" s="6">
        <f>SUM(IF(B214=0, ABS('Electricity Generation'!B54-I214/3), 0), IF(D214=0, ABS('Electricity Generation'!C54-I214/3), 0), IF(F214=0, ABS('Electricity Generation'!D54-I214/3), 0))</f>
        <v>8988828000</v>
      </c>
      <c r="M214" s="6">
        <f t="shared" si="24"/>
        <v>1745699589000</v>
      </c>
      <c r="N214" s="10">
        <f>1-M214/'Electricity Generation'!B54</f>
        <v>7.2830169207312334E-2</v>
      </c>
      <c r="O214" s="6">
        <f>M214/'Analysis-Data'!J54</f>
        <v>1732989819.7915666</v>
      </c>
      <c r="P214" s="6">
        <f>D214/'Analysis-Data'!K54</f>
        <v>0</v>
      </c>
      <c r="Q214" s="6">
        <f>F214/'Analysis-Data'!L54</f>
        <v>222567961.10680005</v>
      </c>
      <c r="R214" s="6">
        <f>H214/'Analysis-Data'!M54</f>
        <v>2831.8500000000004</v>
      </c>
      <c r="S214" s="6">
        <f>M214/'Analysis-Data'!B54</f>
        <v>811198318.35692179</v>
      </c>
      <c r="T214" s="6">
        <f>D214/'Analysis-Data'!C54</f>
        <v>0</v>
      </c>
      <c r="U214" s="6">
        <f>F214/'Analysis-Data'!D54</f>
        <v>98609833.091553777</v>
      </c>
      <c r="V214" s="6">
        <f>H214/'Analysis-Data'!E54</f>
        <v>30406.345350000007</v>
      </c>
      <c r="W214" s="10">
        <f>(O214-'Combined Waste'!B54)/'Combined Waste'!B54</f>
        <v>-7.2830169207312431E-2</v>
      </c>
      <c r="X214" s="10">
        <f>(P214-'Combined Waste'!G54)/'Combined Waste'!G54</f>
        <v>-1</v>
      </c>
      <c r="Y214" s="10">
        <f>(Q214-'Combined Waste'!C54)/'Combined Waste'!C54</f>
        <v>-0.23090386605295968</v>
      </c>
      <c r="Z214" s="10">
        <f>(R214-'Combined Waste'!K54)/'Combined Waste'!K54</f>
        <v>0.50000000000000011</v>
      </c>
      <c r="AA214" s="10">
        <f>(S214-'Combined Consumption'!B54)/'Combined Consumption'!B54</f>
        <v>-7.283016920731239E-2</v>
      </c>
      <c r="AB214" s="10">
        <f>(T214-'Combined Consumption'!G54)/'Combined Consumption'!G54</f>
        <v>-1</v>
      </c>
      <c r="AC214" s="10">
        <f>(U214-'Combined Consumption'!H54)/'Combined Consumption'!H54</f>
        <v>-0.23090386605295968</v>
      </c>
      <c r="AD214" s="10">
        <f>(V214-'Combined Consumption'!M54)/'Combined Consumption'!M54</f>
        <v>0.50000000000000011</v>
      </c>
      <c r="AE214" s="10">
        <f t="shared" si="25"/>
        <v>-7.2830169207312334E-2</v>
      </c>
      <c r="AF214" s="10">
        <f t="shared" si="26"/>
        <v>-1</v>
      </c>
      <c r="AG214" s="10">
        <f t="shared" si="27"/>
        <v>-0.23090386605295965</v>
      </c>
      <c r="AH214" s="10">
        <f t="shared" si="28"/>
        <v>0.5</v>
      </c>
      <c r="AI214" s="10">
        <f>M214/'Electricity Generation'!$N54</f>
        <v>0.48761836050233032</v>
      </c>
      <c r="AJ214" s="10">
        <f>D214/'Electricity Generation'!$N54</f>
        <v>0</v>
      </c>
      <c r="AK214" s="10">
        <f>F214/'Electricity Generation'!$N54</f>
        <v>0.1192166597599254</v>
      </c>
      <c r="AL214" s="10">
        <f>H214/'Electricity Generation'!$N54</f>
        <v>0.32212915628235822</v>
      </c>
      <c r="AM214" s="10">
        <f t="shared" si="29"/>
        <v>7.103582345538606E-2</v>
      </c>
    </row>
    <row r="215" spans="1:39" x14ac:dyDescent="0.25">
      <c r="A215" s="6">
        <v>2002</v>
      </c>
      <c r="B215" s="6">
        <f>IF('Electricity Generation'!B55-I215/3&lt;=0, 0,'Electricity Generation'!B55-I215/3)</f>
        <v>1780602130833.3333</v>
      </c>
      <c r="C215" s="10">
        <f>1-B215/'Electricity Generation'!B55</f>
        <v>6.8046587121214586E-2</v>
      </c>
      <c r="D215" s="6">
        <f>IF('Electricity Generation'!C55-I215/3&lt;=0, 0, 'Electricity Generation'!C55-I215/3)</f>
        <v>0</v>
      </c>
      <c r="E215" s="10">
        <f>1-D215/'Electricity Generation'!C55</f>
        <v>1</v>
      </c>
      <c r="F215" s="6">
        <f>IF('Electricity Generation'!D55-I215/3&lt;=0, 0, 'Electricity Generation'!D55-I215/3)</f>
        <v>477672562833.33331</v>
      </c>
      <c r="G215" s="10">
        <f>1-F215/'Electricity Generation'!D55</f>
        <v>0.21394481820970979</v>
      </c>
      <c r="H215" s="6">
        <f>'Electricity Generation'!F55*(1+$E$160)</f>
        <v>1170096130500</v>
      </c>
      <c r="I215" s="6">
        <f>'Electricity Generation'!F55*$E$160</f>
        <v>390032043500</v>
      </c>
      <c r="J215" s="10">
        <f>(B215+D215+F215+H215-L215)/'Electricity Generation'!N55</f>
        <v>0.91608271768614191</v>
      </c>
      <c r="K215" s="12" t="b">
        <f>(J215-'Analysis-Data'!R55)&lt;0.0001</f>
        <v>1</v>
      </c>
      <c r="L215" s="6">
        <f>SUM(IF(B215=0, ABS('Electricity Generation'!B55-I215/3), 0), IF(D215=0, ABS('Electricity Generation'!C55-I215/3), 0), IF(F215=0, ABS('Electricity Generation'!D55-I215/3), 0))</f>
        <v>40277413166.666672</v>
      </c>
      <c r="M215" s="6">
        <f t="shared" si="24"/>
        <v>1740324717666.6665</v>
      </c>
      <c r="N215" s="10">
        <f>1-M215/'Electricity Generation'!B55</f>
        <v>8.9127474318084654E-2</v>
      </c>
      <c r="O215" s="6">
        <f>M215/'Analysis-Data'!J55</f>
        <v>1720510678.8595426</v>
      </c>
      <c r="P215" s="6">
        <f>D215/'Analysis-Data'!K55</f>
        <v>0</v>
      </c>
      <c r="Q215" s="6">
        <f>F215/'Analysis-Data'!L55</f>
        <v>240507731.86201155</v>
      </c>
      <c r="R215" s="6">
        <f>H215/'Analysis-Data'!M55</f>
        <v>3522</v>
      </c>
      <c r="S215" s="6">
        <f>M215/'Analysis-Data'!B55</f>
        <v>807742748.84704077</v>
      </c>
      <c r="T215" s="6">
        <f>D215/'Analysis-Data'!C55</f>
        <v>0</v>
      </c>
      <c r="U215" s="6">
        <f>F215/'Analysis-Data'!D55</f>
        <v>107002176.65833925</v>
      </c>
      <c r="V215" s="6">
        <f>H215/'Analysis-Data'!E55</f>
        <v>33002.712599999999</v>
      </c>
      <c r="W215" s="10">
        <f>(O215-'Combined Waste'!B55)/'Combined Waste'!B55</f>
        <v>-8.9127474318084654E-2</v>
      </c>
      <c r="X215" s="10">
        <f>(P215-'Combined Waste'!G55)/'Combined Waste'!G55</f>
        <v>-1</v>
      </c>
      <c r="Y215" s="10">
        <f>(Q215-'Combined Waste'!C55)/'Combined Waste'!C55</f>
        <v>-0.21394481820970968</v>
      </c>
      <c r="Z215" s="10">
        <f>(R215-'Combined Waste'!K55)/'Combined Waste'!K55</f>
        <v>0.5</v>
      </c>
      <c r="AA215" s="10">
        <f>(S215-'Combined Consumption'!B55)/'Combined Consumption'!B55</f>
        <v>-8.9127474318084557E-2</v>
      </c>
      <c r="AB215" s="10">
        <f>(T215-'Combined Consumption'!G55)/'Combined Consumption'!G55</f>
        <v>-1</v>
      </c>
      <c r="AC215" s="10">
        <f>(U215-'Combined Consumption'!H55)/'Combined Consumption'!H55</f>
        <v>-0.21394481820970973</v>
      </c>
      <c r="AD215" s="10">
        <f>(V215-'Combined Consumption'!M55)/'Combined Consumption'!M55</f>
        <v>0.49999999999999983</v>
      </c>
      <c r="AE215" s="10">
        <f t="shared" si="25"/>
        <v>-8.9127474318084654E-2</v>
      </c>
      <c r="AF215" s="10">
        <f t="shared" si="26"/>
        <v>-1</v>
      </c>
      <c r="AG215" s="10">
        <f t="shared" si="27"/>
        <v>-0.21394481820970979</v>
      </c>
      <c r="AH215" s="10">
        <f t="shared" si="28"/>
        <v>0.5</v>
      </c>
      <c r="AI215" s="10">
        <f>M215/'Electricity Generation'!$N55</f>
        <v>0.47055414465266865</v>
      </c>
      <c r="AJ215" s="10">
        <f>D215/'Electricity Generation'!$N55</f>
        <v>0</v>
      </c>
      <c r="AK215" s="10">
        <f>F215/'Electricity Generation'!$N55</f>
        <v>0.12915452038711939</v>
      </c>
      <c r="AL215" s="10">
        <f>H215/'Electricity Generation'!$N55</f>
        <v>0.31637405264635388</v>
      </c>
      <c r="AM215" s="10">
        <f t="shared" si="29"/>
        <v>8.3917282313858088E-2</v>
      </c>
    </row>
    <row r="216" spans="1:39" x14ac:dyDescent="0.25">
      <c r="A216" s="6">
        <v>2003</v>
      </c>
      <c r="B216" s="6">
        <f>IF('Electricity Generation'!B56-I216/3&lt;=0, 0,'Electricity Generation'!B56-I216/3)</f>
        <v>1825425043500</v>
      </c>
      <c r="C216" s="10">
        <f>1-B216/'Electricity Generation'!B56</f>
        <v>6.5185579579134956E-2</v>
      </c>
      <c r="D216" s="6">
        <f>IF('Electricity Generation'!C56-I216/3&lt;=0, 0, 'Electricity Generation'!C56-I216/3)</f>
        <v>0</v>
      </c>
      <c r="E216" s="10">
        <f>1-D216/'Electricity Generation'!C56</f>
        <v>1</v>
      </c>
      <c r="F216" s="6">
        <f>IF('Electricity Generation'!D56-I216/3&lt;=0, 0, 'Electricity Generation'!D56-I216/3)</f>
        <v>440014606500</v>
      </c>
      <c r="G216" s="10">
        <f>1-F216/'Electricity Generation'!D56</f>
        <v>0.22437514911443623</v>
      </c>
      <c r="H216" s="6">
        <f>'Electricity Generation'!F56*(1+$E$160)</f>
        <v>1145599042500</v>
      </c>
      <c r="I216" s="6">
        <f>'Electricity Generation'!F56*$E$160</f>
        <v>381866347500</v>
      </c>
      <c r="J216" s="10">
        <f>(B216+D216+F216+H216-L216)/'Electricity Generation'!N56</f>
        <v>0.91300771072557962</v>
      </c>
      <c r="K216" s="12" t="b">
        <f>(J216-'Analysis-Data'!R56)&lt;0.0001</f>
        <v>1</v>
      </c>
      <c r="L216" s="6">
        <f>SUM(IF(B216=0, ABS('Electricity Generation'!B56-I216/3), 0), IF(D216=0, ABS('Electricity Generation'!C56-I216/3), 0), IF(F216=0, ABS('Electricity Generation'!D56-I216/3), 0))</f>
        <v>13591582500</v>
      </c>
      <c r="M216" s="6">
        <f t="shared" si="24"/>
        <v>1811833461000</v>
      </c>
      <c r="N216" s="10">
        <f>1-M216/'Electricity Generation'!B56</f>
        <v>7.2145935120756399E-2</v>
      </c>
      <c r="O216" s="6">
        <f>M216/'Analysis-Data'!J56</f>
        <v>1790943916.029916</v>
      </c>
      <c r="P216" s="6">
        <f>D216/'Analysis-Data'!K56</f>
        <v>0</v>
      </c>
      <c r="Q216" s="6">
        <f>F216/'Analysis-Data'!L56</f>
        <v>215744706.02292487</v>
      </c>
      <c r="R216" s="6">
        <f>H216/'Analysis-Data'!M56</f>
        <v>3548.1000000000004</v>
      </c>
      <c r="S216" s="6">
        <f>M216/'Analysis-Data'!B56</f>
        <v>846041461.64591324</v>
      </c>
      <c r="T216" s="6">
        <f>D216/'Analysis-Data'!C56</f>
        <v>0</v>
      </c>
      <c r="U216" s="6">
        <f>F216/'Analysis-Data'!D56</f>
        <v>95592008.847367465</v>
      </c>
      <c r="V216" s="6">
        <f>H216/'Analysis-Data'!E56</f>
        <v>35945.262150000002</v>
      </c>
      <c r="W216" s="10">
        <f>(O216-'Combined Waste'!B56)/'Combined Waste'!B56</f>
        <v>-7.2145935120756371E-2</v>
      </c>
      <c r="X216" s="10">
        <f>(P216-'Combined Waste'!G56)/'Combined Waste'!G56</f>
        <v>-1</v>
      </c>
      <c r="Y216" s="10">
        <f>(Q216-'Combined Waste'!C56)/'Combined Waste'!C56</f>
        <v>-0.22437514911443626</v>
      </c>
      <c r="Z216" s="10">
        <f>(R216-'Combined Waste'!K56)/'Combined Waste'!K56</f>
        <v>0.50000000000000011</v>
      </c>
      <c r="AA216" s="10">
        <f>(S216-'Combined Consumption'!B56)/'Combined Consumption'!B56</f>
        <v>-7.2145935120756344E-2</v>
      </c>
      <c r="AB216" s="10">
        <f>(T216-'Combined Consumption'!G56)/'Combined Consumption'!G56</f>
        <v>-1</v>
      </c>
      <c r="AC216" s="10">
        <f>(U216-'Combined Consumption'!H56)/'Combined Consumption'!H56</f>
        <v>-0.22437514911443618</v>
      </c>
      <c r="AD216" s="10">
        <f>(V216-'Combined Consumption'!M56)/'Combined Consumption'!M56</f>
        <v>0.49999999999999994</v>
      </c>
      <c r="AE216" s="10">
        <f t="shared" si="25"/>
        <v>-7.2145935120756399E-2</v>
      </c>
      <c r="AF216" s="10">
        <f t="shared" si="26"/>
        <v>-1</v>
      </c>
      <c r="AG216" s="10">
        <f t="shared" si="27"/>
        <v>-0.22437514911443623</v>
      </c>
      <c r="AH216" s="10">
        <f t="shared" si="28"/>
        <v>0.5</v>
      </c>
      <c r="AI216" s="10">
        <f>M216/'Electricity Generation'!$N56</f>
        <v>0.48690027155231086</v>
      </c>
      <c r="AJ216" s="10">
        <f>D216/'Electricity Generation'!$N56</f>
        <v>0</v>
      </c>
      <c r="AK216" s="10">
        <f>F216/'Electricity Generation'!$N56</f>
        <v>0.11824664683783165</v>
      </c>
      <c r="AL216" s="10">
        <f>H216/'Electricity Generation'!$N56</f>
        <v>0.30786079233543712</v>
      </c>
      <c r="AM216" s="10">
        <f t="shared" si="29"/>
        <v>8.6992289274420376E-2</v>
      </c>
    </row>
    <row r="217" spans="1:39" x14ac:dyDescent="0.25">
      <c r="A217" s="6">
        <v>2004</v>
      </c>
      <c r="B217" s="6">
        <f>IF('Electricity Generation'!B57-I217/3&lt;=0, 0,'Electricity Generation'!B57-I217/3)</f>
        <v>1825766312166.6667</v>
      </c>
      <c r="C217" s="10">
        <f>1-B217/'Electricity Generation'!B57</f>
        <v>6.7148080463540816E-2</v>
      </c>
      <c r="D217" s="6">
        <f>IF('Electricity Generation'!C57-I217/3&lt;=0, 0, 'Electricity Generation'!C57-I217/3)</f>
        <v>0</v>
      </c>
      <c r="E217" s="10">
        <f>1-D217/'Electricity Generation'!C57</f>
        <v>1</v>
      </c>
      <c r="F217" s="6">
        <f>IF('Electricity Generation'!D57-I217/3&lt;=0, 0, 'Electricity Generation'!D57-I217/3)</f>
        <v>495750222166.66669</v>
      </c>
      <c r="G217" s="10">
        <f>1-F217/'Electricity Generation'!D57</f>
        <v>0.20954614915983172</v>
      </c>
      <c r="H217" s="6">
        <f>'Electricity Generation'!F57*(1+$E$160)</f>
        <v>1182792580500</v>
      </c>
      <c r="I217" s="6">
        <f>'Electricity Generation'!F57*$E$160</f>
        <v>394264193500</v>
      </c>
      <c r="J217" s="10">
        <f>(B217+D217+F217+H217-L217)/'Electricity Generation'!N57</f>
        <v>0.91576575204050992</v>
      </c>
      <c r="K217" s="12" t="b">
        <f>(J217-'Analysis-Data'!R57)&lt;0.0001</f>
        <v>1</v>
      </c>
      <c r="L217" s="6">
        <f>SUM(IF(B217=0, ABS('Electricity Generation'!B57-I217/3), 0), IF(D217=0, ABS('Electricity Generation'!C57-I217/3), 0), IF(F217=0, ABS('Electricity Generation'!D57-I217/3), 0))</f>
        <v>16743091833.333328</v>
      </c>
      <c r="M217" s="6">
        <f t="shared" si="24"/>
        <v>1809023220333.3335</v>
      </c>
      <c r="N217" s="10">
        <f>1-M217/'Electricity Generation'!B57</f>
        <v>7.5702748852161217E-2</v>
      </c>
      <c r="O217" s="6">
        <f>M217/'Analysis-Data'!J57</f>
        <v>1794710745.4455121</v>
      </c>
      <c r="P217" s="6">
        <f>D217/'Analysis-Data'!K57</f>
        <v>0</v>
      </c>
      <c r="Q217" s="6">
        <f>F217/'Analysis-Data'!L57</f>
        <v>234645435.16805309</v>
      </c>
      <c r="R217" s="6">
        <f>H217/'Analysis-Data'!M57</f>
        <v>2896.2</v>
      </c>
      <c r="S217" s="6">
        <f>M217/'Analysis-Data'!B57</f>
        <v>852149187.97833502</v>
      </c>
      <c r="T217" s="6">
        <f>D217/'Analysis-Data'!C57</f>
        <v>0</v>
      </c>
      <c r="U217" s="6">
        <f>F217/'Analysis-Data'!D57</f>
        <v>103652460.08227272</v>
      </c>
      <c r="V217" s="6">
        <f>H217/'Analysis-Data'!E57</f>
        <v>28906.22205</v>
      </c>
      <c r="W217" s="10">
        <f>(O217-'Combined Waste'!B57)/'Combined Waste'!B57</f>
        <v>-7.5702748852161189E-2</v>
      </c>
      <c r="X217" s="10">
        <f>(P217-'Combined Waste'!G57)/'Combined Waste'!G57</f>
        <v>-1</v>
      </c>
      <c r="Y217" s="10">
        <f>(Q217-'Combined Waste'!C57)/'Combined Waste'!C57</f>
        <v>-0.2095461491598318</v>
      </c>
      <c r="Z217" s="10">
        <f>(R217-'Combined Waste'!K57)/'Combined Waste'!K57</f>
        <v>0.49999999999999994</v>
      </c>
      <c r="AA217" s="10">
        <f>(S217-'Combined Consumption'!B57)/'Combined Consumption'!B57</f>
        <v>-7.5702748852161106E-2</v>
      </c>
      <c r="AB217" s="10">
        <f>(T217-'Combined Consumption'!G57)/'Combined Consumption'!G57</f>
        <v>-1</v>
      </c>
      <c r="AC217" s="10">
        <f>(U217-'Combined Consumption'!H57)/'Combined Consumption'!H57</f>
        <v>-0.20954614915983177</v>
      </c>
      <c r="AD217" s="10">
        <f>(V217-'Combined Consumption'!M57)/'Combined Consumption'!M57</f>
        <v>0.50000000000000011</v>
      </c>
      <c r="AE217" s="10">
        <f t="shared" si="25"/>
        <v>-7.5702748852161217E-2</v>
      </c>
      <c r="AF217" s="10">
        <f t="shared" si="26"/>
        <v>-1</v>
      </c>
      <c r="AG217" s="10">
        <f t="shared" si="27"/>
        <v>-0.20954614915983172</v>
      </c>
      <c r="AH217" s="10">
        <f t="shared" si="28"/>
        <v>0.5</v>
      </c>
      <c r="AI217" s="10">
        <f>M217/'Electricity Generation'!$N57</f>
        <v>0.47501366250903526</v>
      </c>
      <c r="AJ217" s="10">
        <f>D217/'Electricity Generation'!$N57</f>
        <v>0</v>
      </c>
      <c r="AK217" s="10">
        <f>F217/'Electricity Generation'!$N57</f>
        <v>0.13017418796739649</v>
      </c>
      <c r="AL217" s="10">
        <f>H217/'Electricity Generation'!$N57</f>
        <v>0.31057790156407827</v>
      </c>
      <c r="AM217" s="10">
        <f t="shared" si="29"/>
        <v>8.4234247959489972E-2</v>
      </c>
    </row>
    <row r="218" spans="1:39" x14ac:dyDescent="0.25">
      <c r="A218" s="6">
        <v>2005</v>
      </c>
      <c r="B218" s="6">
        <f>IF('Electricity Generation'!B58-I218/3&lt;=0, 0,'Electricity Generation'!B58-I218/3)</f>
        <v>1861722817166.6667</v>
      </c>
      <c r="C218" s="10">
        <f>1-B218/'Electricity Generation'!B58</f>
        <v>6.5425469799132219E-2</v>
      </c>
      <c r="D218" s="6">
        <f>IF('Electricity Generation'!C58-I218/3&lt;=0, 0, 'Electricity Generation'!C58-I218/3)</f>
        <v>0</v>
      </c>
      <c r="E218" s="10">
        <f>1-D218/'Electricity Generation'!C58</f>
        <v>1</v>
      </c>
      <c r="F218" s="6">
        <f>IF('Electricity Generation'!D58-I218/3&lt;=0, 0, 'Electricity Generation'!D58-I218/3)</f>
        <v>553497863166.66663</v>
      </c>
      <c r="G218" s="10">
        <f>1-F218/'Electricity Generation'!D58</f>
        <v>0.19059015531395307</v>
      </c>
      <c r="H218" s="6">
        <f>'Electricity Generation'!F58*(1+$E$160)</f>
        <v>1172979547500</v>
      </c>
      <c r="I218" s="6">
        <f>'Electricity Generation'!F58*$E$160</f>
        <v>390993182500</v>
      </c>
      <c r="J218" s="10">
        <f>(B218+D218+F218+H218-L218)/'Electricity Generation'!N58</f>
        <v>0.91598545612579896</v>
      </c>
      <c r="K218" s="12" t="b">
        <f>(J218-'Analysis-Data'!R58)&lt;0.0001</f>
        <v>1</v>
      </c>
      <c r="L218" s="6">
        <f>SUM(IF(B218=0, ABS('Electricity Generation'!B58-I218/3), 0), IF(D218=0, ABS('Electricity Generation'!C58-I218/3), 0), IF(F218=0, ABS('Electricity Generation'!D58-I218/3), 0))</f>
        <v>13849206833.333328</v>
      </c>
      <c r="M218" s="6">
        <f t="shared" si="24"/>
        <v>1847873610333.3335</v>
      </c>
      <c r="N218" s="10">
        <f>1-M218/'Electricity Generation'!B58</f>
        <v>7.2377694829931949E-2</v>
      </c>
      <c r="O218" s="6">
        <f>M218/'Analysis-Data'!J58</f>
        <v>1839505642.6883156</v>
      </c>
      <c r="P218" s="6">
        <f>D218/'Analysis-Data'!K58</f>
        <v>0</v>
      </c>
      <c r="Q218" s="6">
        <f>F218/'Analysis-Data'!L58</f>
        <v>258113514.78177822</v>
      </c>
      <c r="R218" s="6">
        <f>H218/'Analysis-Data'!M58</f>
        <v>3498.9</v>
      </c>
      <c r="S218" s="6">
        <f>M218/'Analysis-Data'!B58</f>
        <v>873068948.92679441</v>
      </c>
      <c r="T218" s="6">
        <f>D218/'Analysis-Data'!C58</f>
        <v>0</v>
      </c>
      <c r="U218" s="6">
        <f>F218/'Analysis-Data'!D58</f>
        <v>114013049.82935736</v>
      </c>
      <c r="V218" s="6">
        <f>H218/'Analysis-Data'!E58</f>
        <v>33637.380150000005</v>
      </c>
      <c r="W218" s="10">
        <f>(O218-'Combined Waste'!B58)/'Combined Waste'!B58</f>
        <v>-7.2377694829931907E-2</v>
      </c>
      <c r="X218" s="10">
        <f>(P218-'Combined Waste'!G58)/'Combined Waste'!G58</f>
        <v>-1</v>
      </c>
      <c r="Y218" s="10">
        <f>(Q218-'Combined Waste'!C58)/'Combined Waste'!C58</f>
        <v>-0.19059015531395299</v>
      </c>
      <c r="Z218" s="10">
        <f>(R218-'Combined Waste'!K58)/'Combined Waste'!K58</f>
        <v>0.50000000000000011</v>
      </c>
      <c r="AA218" s="10">
        <f>(S218-'Combined Consumption'!B58)/'Combined Consumption'!B58</f>
        <v>-7.2377694829932032E-2</v>
      </c>
      <c r="AB218" s="10">
        <f>(T218-'Combined Consumption'!G58)/'Combined Consumption'!G58</f>
        <v>-1</v>
      </c>
      <c r="AC218" s="10">
        <f>(U218-'Combined Consumption'!H58)/'Combined Consumption'!H58</f>
        <v>-0.1905901553139531</v>
      </c>
      <c r="AD218" s="10">
        <f>(V218-'Combined Consumption'!M58)/'Combined Consumption'!M58</f>
        <v>0.5</v>
      </c>
      <c r="AE218" s="10">
        <f t="shared" si="25"/>
        <v>-7.2377694829931949E-2</v>
      </c>
      <c r="AF218" s="10">
        <f t="shared" si="26"/>
        <v>-1</v>
      </c>
      <c r="AG218" s="10">
        <f t="shared" si="27"/>
        <v>-0.19059015531395307</v>
      </c>
      <c r="AH218" s="10">
        <f t="shared" si="28"/>
        <v>0.5</v>
      </c>
      <c r="AI218" s="10">
        <f>M218/'Electricity Generation'!$N58</f>
        <v>0.47354760119515565</v>
      </c>
      <c r="AJ218" s="10">
        <f>D218/'Electricity Generation'!$N58</f>
        <v>0</v>
      </c>
      <c r="AK218" s="10">
        <f>F218/'Electricity Generation'!$N58</f>
        <v>0.14184280997548232</v>
      </c>
      <c r="AL218" s="10">
        <f>H218/'Electricity Generation'!$N58</f>
        <v>0.30059504495516104</v>
      </c>
      <c r="AM218" s="10">
        <f t="shared" si="29"/>
        <v>8.4014543874201042E-2</v>
      </c>
    </row>
    <row r="219" spans="1:39" x14ac:dyDescent="0.25">
      <c r="A219" s="6">
        <v>2006</v>
      </c>
      <c r="B219" s="6">
        <f>IF('Electricity Generation'!B59-I219/3&lt;=0, 0,'Electricity Generation'!B59-I219/3)</f>
        <v>1838534040000</v>
      </c>
      <c r="C219" s="10">
        <f>1-B219/'Electricity Generation'!B59</f>
        <v>6.6609449015284983E-2</v>
      </c>
      <c r="D219" s="6">
        <f>IF('Electricity Generation'!C59-I219/3&lt;=0, 0, 'Electricity Generation'!C59-I219/3)</f>
        <v>0</v>
      </c>
      <c r="E219" s="10">
        <f>1-D219/'Electricity Generation'!C59</f>
        <v>1</v>
      </c>
      <c r="F219" s="6">
        <f>IF('Electricity Generation'!D59-I219/3&lt;=0, 0, 'Electricity Generation'!D59-I219/3)</f>
        <v>603213767000</v>
      </c>
      <c r="G219" s="10">
        <f>1-F219/'Electricity Generation'!D59</f>
        <v>0.17864936226757955</v>
      </c>
      <c r="H219" s="6">
        <f>'Electricity Generation'!F59*(1+$E$160)</f>
        <v>1180827954000</v>
      </c>
      <c r="I219" s="6">
        <f>'Electricity Generation'!F59*$E$160</f>
        <v>393609318000</v>
      </c>
      <c r="J219" s="10">
        <f>(B219+D219+F219+H219-L219)/'Electricity Generation'!N59</f>
        <v>0.90865171034296954</v>
      </c>
      <c r="K219" s="12" t="b">
        <f>(J219-'Analysis-Data'!R59)&lt;0.0001</f>
        <v>1</v>
      </c>
      <c r="L219" s="6">
        <f>SUM(IF(B219=0, ABS('Electricity Generation'!B59-I219/3), 0), IF(D219=0, ABS('Electricity Generation'!C59-I219/3), 0), IF(F219=0, ABS('Electricity Generation'!D59-I219/3), 0))</f>
        <v>71494869000</v>
      </c>
      <c r="M219" s="6">
        <f t="shared" si="24"/>
        <v>1767039171000</v>
      </c>
      <c r="N219" s="10">
        <f>1-M219/'Electricity Generation'!B59</f>
        <v>0.10290610369592934</v>
      </c>
      <c r="O219" s="6">
        <f>M219/'Analysis-Data'!J59</f>
        <v>1751979524.7870347</v>
      </c>
      <c r="P219" s="6">
        <f>D219/'Analysis-Data'!K59</f>
        <v>0</v>
      </c>
      <c r="Q219" s="6">
        <f>F219/'Analysis-Data'!L59</f>
        <v>277624729.05993545</v>
      </c>
      <c r="R219" s="6">
        <f>H219/'Analysis-Data'!M59</f>
        <v>3351.9</v>
      </c>
      <c r="S219" s="6">
        <f>M219/'Analysis-Data'!B59</f>
        <v>835507054.49528956</v>
      </c>
      <c r="T219" s="6">
        <f>D219/'Analysis-Data'!C59</f>
        <v>0</v>
      </c>
      <c r="U219" s="6">
        <f>F219/'Analysis-Data'!D59</f>
        <v>122652619.27283746</v>
      </c>
      <c r="V219" s="6">
        <f>H219/'Analysis-Data'!E59</f>
        <v>29829.37485</v>
      </c>
      <c r="W219" s="10">
        <f>(O219-'Combined Waste'!B59)/'Combined Waste'!B59</f>
        <v>-0.10290610369592937</v>
      </c>
      <c r="X219" s="10">
        <f>(P219-'Combined Waste'!G59)/'Combined Waste'!G59</f>
        <v>-1</v>
      </c>
      <c r="Y219" s="10">
        <f>(Q219-'Combined Waste'!C59)/'Combined Waste'!C59</f>
        <v>-0.17864936226757952</v>
      </c>
      <c r="Z219" s="10">
        <f>(R219-'Combined Waste'!K59)/'Combined Waste'!K59</f>
        <v>0.50000000000000011</v>
      </c>
      <c r="AA219" s="10">
        <f>(S219-'Combined Consumption'!B59)/'Combined Consumption'!B59</f>
        <v>-0.10290610369592931</v>
      </c>
      <c r="AB219" s="10">
        <f>(T219-'Combined Consumption'!G59)/'Combined Consumption'!G59</f>
        <v>-1</v>
      </c>
      <c r="AC219" s="10">
        <f>(U219-'Combined Consumption'!H59)/'Combined Consumption'!H59</f>
        <v>-0.17864936226757958</v>
      </c>
      <c r="AD219" s="10">
        <f>(V219-'Combined Consumption'!M59)/'Combined Consumption'!M59</f>
        <v>0.49999999999999983</v>
      </c>
      <c r="AE219" s="10">
        <f t="shared" si="25"/>
        <v>-0.10290610369592934</v>
      </c>
      <c r="AF219" s="10">
        <f t="shared" si="26"/>
        <v>-1</v>
      </c>
      <c r="AG219" s="10">
        <f t="shared" si="27"/>
        <v>-0.17864936226757955</v>
      </c>
      <c r="AH219" s="10">
        <f t="shared" si="28"/>
        <v>0.5</v>
      </c>
      <c r="AI219" s="10">
        <f>M219/'Electricity Generation'!$N59</f>
        <v>0.45215054621520379</v>
      </c>
      <c r="AJ219" s="10">
        <f>D219/'Electricity Generation'!$N59</f>
        <v>0</v>
      </c>
      <c r="AK219" s="10">
        <f>F219/'Electricity Generation'!$N59</f>
        <v>0.15435053093884168</v>
      </c>
      <c r="AL219" s="10">
        <f>H219/'Electricity Generation'!$N59</f>
        <v>0.3021506331889241</v>
      </c>
      <c r="AM219" s="10">
        <f t="shared" si="29"/>
        <v>9.1348289657030457E-2</v>
      </c>
    </row>
    <row r="220" spans="1:39" x14ac:dyDescent="0.25">
      <c r="A220" s="6">
        <v>2007</v>
      </c>
      <c r="B220" s="6">
        <f>IF('Electricity Generation'!B60-I220/3&lt;=0, 0,'Electricity Generation'!B60-I220/3)</f>
        <v>1863986171500</v>
      </c>
      <c r="C220" s="10">
        <f>1-B220/'Electricity Generation'!B60</f>
        <v>6.7256193998624036E-2</v>
      </c>
      <c r="D220" s="6">
        <f>IF('Electricity Generation'!C60-I220/3&lt;=0, 0, 'Electricity Generation'!C60-I220/3)</f>
        <v>0</v>
      </c>
      <c r="E220" s="10">
        <f>1-D220/'Electricity Generation'!C60</f>
        <v>1</v>
      </c>
      <c r="F220" s="6">
        <f>IF('Electricity Generation'!D60-I220/3&lt;=0, 0, 'Electricity Generation'!D60-I220/3)</f>
        <v>680347778500</v>
      </c>
      <c r="G220" s="10">
        <f>1-F220/'Electricity Generation'!D60</f>
        <v>0.1649632542619992</v>
      </c>
      <c r="H220" s="6">
        <f>'Electricity Generation'!F60*(1+$E$160)</f>
        <v>1209637129500</v>
      </c>
      <c r="I220" s="6">
        <f>'Electricity Generation'!F60*$E$160</f>
        <v>403212376500</v>
      </c>
      <c r="J220" s="10">
        <f>(B220+D220+F220+H220-L220)/'Electricity Generation'!N60</f>
        <v>0.91899071842044533</v>
      </c>
      <c r="K220" s="12" t="b">
        <f>(J220-'Analysis-Data'!R60)&lt;0.0001</f>
        <v>1</v>
      </c>
      <c r="L220" s="6">
        <f>SUM(IF(B220=0, ABS('Electricity Generation'!B60-I220/3), 0), IF(D220=0, ABS('Electricity Generation'!C60-I220/3), 0), IF(F220=0, ABS('Electricity Generation'!D60-I220/3), 0))</f>
        <v>73097810500</v>
      </c>
      <c r="M220" s="6">
        <f t="shared" si="24"/>
        <v>1790888361000</v>
      </c>
      <c r="N220" s="10">
        <f>1-M220/'Electricity Generation'!B60</f>
        <v>0.1038345393847756</v>
      </c>
      <c r="O220" s="6">
        <f>M220/'Analysis-Data'!J60</f>
        <v>1779746965.8324897</v>
      </c>
      <c r="P220" s="6">
        <f>D220/'Analysis-Data'!K60</f>
        <v>0</v>
      </c>
      <c r="Q220" s="6">
        <f>F220/'Analysis-Data'!L60</f>
        <v>310147678.02851677</v>
      </c>
      <c r="R220" s="6">
        <f>H220/'Analysis-Data'!M60</f>
        <v>3049.2</v>
      </c>
      <c r="S220" s="6">
        <f>M220/'Analysis-Data'!B60</f>
        <v>849687063.46860886</v>
      </c>
      <c r="T220" s="6">
        <f>D220/'Analysis-Data'!C60</f>
        <v>0</v>
      </c>
      <c r="U220" s="6">
        <f>F220/'Analysis-Data'!D60</f>
        <v>137107849.74206218</v>
      </c>
      <c r="V220" s="6">
        <f>H220/'Analysis-Data'!E60</f>
        <v>26252.157749999998</v>
      </c>
      <c r="W220" s="10">
        <f>(O220-'Combined Waste'!B60)/'Combined Waste'!B60</f>
        <v>-0.10383453938477565</v>
      </c>
      <c r="X220" s="10">
        <f>(P220-'Combined Waste'!G60)/'Combined Waste'!G60</f>
        <v>-1</v>
      </c>
      <c r="Y220" s="10">
        <f>(Q220-'Combined Waste'!C60)/'Combined Waste'!C60</f>
        <v>-0.16496325426199923</v>
      </c>
      <c r="Z220" s="10">
        <f>(R220-'Combined Waste'!K60)/'Combined Waste'!K60</f>
        <v>0.49999999999999994</v>
      </c>
      <c r="AA220" s="10">
        <f>(S220-'Combined Consumption'!B60)/'Combined Consumption'!B60</f>
        <v>-0.1038345393847756</v>
      </c>
      <c r="AB220" s="10">
        <f>(T220-'Combined Consumption'!G60)/'Combined Consumption'!G60</f>
        <v>-1</v>
      </c>
      <c r="AC220" s="10">
        <f>(U220-'Combined Consumption'!H60)/'Combined Consumption'!H60</f>
        <v>-0.16496325426199926</v>
      </c>
      <c r="AD220" s="10">
        <f>(V220-'Combined Consumption'!M60)/'Combined Consumption'!M60</f>
        <v>0.49999999999999989</v>
      </c>
      <c r="AE220" s="10">
        <f t="shared" si="25"/>
        <v>-0.1038345393847756</v>
      </c>
      <c r="AF220" s="10">
        <f t="shared" si="26"/>
        <v>-1</v>
      </c>
      <c r="AG220" s="10">
        <f t="shared" si="27"/>
        <v>-0.1649632542619992</v>
      </c>
      <c r="AH220" s="10">
        <f t="shared" si="28"/>
        <v>0.5</v>
      </c>
      <c r="AI220" s="10">
        <f>M220/'Electricity Generation'!$N60</f>
        <v>0.44712481555588268</v>
      </c>
      <c r="AJ220" s="10">
        <f>D220/'Electricity Generation'!$N60</f>
        <v>0</v>
      </c>
      <c r="AK220" s="10">
        <f>F220/'Electricity Generation'!$N60</f>
        <v>0.16986004354051806</v>
      </c>
      <c r="AL220" s="10">
        <f>H220/'Electricity Generation'!$N60</f>
        <v>0.30200585932404461</v>
      </c>
      <c r="AM220" s="10">
        <f t="shared" si="29"/>
        <v>8.1009281579554671E-2</v>
      </c>
    </row>
    <row r="221" spans="1:39" x14ac:dyDescent="0.25">
      <c r="A221" s="6">
        <v>2008</v>
      </c>
      <c r="B221" s="6">
        <f>IF('Electricity Generation'!B61-I221/3&lt;=0, 0,'Electricity Generation'!B61-I221/3)</f>
        <v>1834469509500</v>
      </c>
      <c r="C221" s="10">
        <f>1-B221/'Electricity Generation'!B61</f>
        <v>6.824741346287444E-2</v>
      </c>
      <c r="D221" s="6">
        <f>IF('Electricity Generation'!C61-I221/3&lt;=0, 0, 'Electricity Generation'!C61-I221/3)</f>
        <v>0</v>
      </c>
      <c r="E221" s="10">
        <f>1-D221/'Electricity Generation'!C61</f>
        <v>1</v>
      </c>
      <c r="F221" s="6">
        <f>IF('Electricity Generation'!D61-I221/3&lt;=0, 0, 'Electricity Generation'!D61-I221/3)</f>
        <v>668003438500</v>
      </c>
      <c r="G221" s="10">
        <f>1-F221/'Electricity Generation'!D61</f>
        <v>0.16746366322569994</v>
      </c>
      <c r="H221" s="6">
        <f>'Electricity Generation'!F61*(1+$E$160)</f>
        <v>1209312652500</v>
      </c>
      <c r="I221" s="6">
        <f>'Electricity Generation'!F61*$E$160</f>
        <v>403104217500</v>
      </c>
      <c r="J221" s="10">
        <f>(B221+D221+F221+H221-L221)/'Electricity Generation'!N61</f>
        <v>0.91091617930348734</v>
      </c>
      <c r="K221" s="12" t="b">
        <f>(J221-'Analysis-Data'!R61)&lt;0.0001</f>
        <v>1</v>
      </c>
      <c r="L221" s="6">
        <f>SUM(IF(B221=0, ABS('Electricity Generation'!B61-I221/3), 0), IF(D221=0, ABS('Electricity Generation'!C61-I221/3), 0), IF(F221=0, ABS('Electricity Generation'!D61-I221/3), 0))</f>
        <v>91486852500</v>
      </c>
      <c r="M221" s="6">
        <f t="shared" si="24"/>
        <v>1742982657000</v>
      </c>
      <c r="N221" s="10">
        <f>1-M221/'Electricity Generation'!B61</f>
        <v>0.11471485868863307</v>
      </c>
      <c r="O221" s="6">
        <f>M221/'Analysis-Data'!J61</f>
        <v>1733899116.2141931</v>
      </c>
      <c r="P221" s="6">
        <f>D221/'Analysis-Data'!K61</f>
        <v>0</v>
      </c>
      <c r="Q221" s="6">
        <f>F221/'Analysis-Data'!L61</f>
        <v>301436431.45587081</v>
      </c>
      <c r="R221" s="6">
        <f>H221/'Analysis-Data'!M61</f>
        <v>3506.9999999999995</v>
      </c>
      <c r="S221" s="6">
        <f>M221/'Analysis-Data'!B61</f>
        <v>835707700.16432977</v>
      </c>
      <c r="T221" s="6">
        <f>D221/'Analysis-Data'!C61</f>
        <v>0</v>
      </c>
      <c r="U221" s="6">
        <f>F221/'Analysis-Data'!D61</f>
        <v>133240027.79718408</v>
      </c>
      <c r="V221" s="6">
        <f>H221/'Analysis-Data'!E61</f>
        <v>29598.586650000001</v>
      </c>
      <c r="W221" s="10">
        <f>(O221-'Combined Waste'!B61)/'Combined Waste'!B61</f>
        <v>-0.11471485868863307</v>
      </c>
      <c r="X221" s="10">
        <f>(P221-'Combined Waste'!G61)/'Combined Waste'!G61</f>
        <v>-1</v>
      </c>
      <c r="Y221" s="10">
        <f>(Q221-'Combined Waste'!C61)/'Combined Waste'!C61</f>
        <v>-0.16746366322569997</v>
      </c>
      <c r="Z221" s="10">
        <f>(R221-'Combined Waste'!K61)/'Combined Waste'!K61</f>
        <v>0.49999999999999978</v>
      </c>
      <c r="AA221" s="10">
        <f>(S221-'Combined Consumption'!B61)/'Combined Consumption'!B61</f>
        <v>-0.114714858688633</v>
      </c>
      <c r="AB221" s="10">
        <f>(T221-'Combined Consumption'!G61)/'Combined Consumption'!G61</f>
        <v>-1</v>
      </c>
      <c r="AC221" s="10">
        <f>(U221-'Combined Consumption'!H61)/'Combined Consumption'!H61</f>
        <v>-0.16746366322569997</v>
      </c>
      <c r="AD221" s="10">
        <f>(V221-'Combined Consumption'!M61)/'Combined Consumption'!M61</f>
        <v>0.5</v>
      </c>
      <c r="AE221" s="10">
        <f t="shared" si="25"/>
        <v>-0.11471485868863307</v>
      </c>
      <c r="AF221" s="10">
        <f t="shared" si="26"/>
        <v>-1</v>
      </c>
      <c r="AG221" s="10">
        <f t="shared" si="27"/>
        <v>-0.16746366322569994</v>
      </c>
      <c r="AH221" s="10">
        <f t="shared" si="28"/>
        <v>0.5</v>
      </c>
      <c r="AI221" s="10">
        <f>M221/'Electricity Generation'!$N61</f>
        <v>0.43855803430139484</v>
      </c>
      <c r="AJ221" s="10">
        <f>D221/'Electricity Generation'!$N61</f>
        <v>0</v>
      </c>
      <c r="AK221" s="10">
        <f>F221/'Electricity Generation'!$N61</f>
        <v>0.16807870905575664</v>
      </c>
      <c r="AL221" s="10">
        <f>H221/'Electricity Generation'!$N61</f>
        <v>0.30427943594633583</v>
      </c>
      <c r="AM221" s="10">
        <f t="shared" si="29"/>
        <v>8.9083820696512772E-2</v>
      </c>
    </row>
    <row r="222" spans="1:39" x14ac:dyDescent="0.25">
      <c r="A222" s="6">
        <v>2009</v>
      </c>
      <c r="B222" s="6">
        <f>IF('Electricity Generation'!B62-I222/3&lt;=0, 0,'Electricity Generation'!B62-I222/3)</f>
        <v>1607980594166.6667</v>
      </c>
      <c r="C222" s="10">
        <f>1-B222/'Electricity Generation'!B62</f>
        <v>7.6469283859670556E-2</v>
      </c>
      <c r="D222" s="6">
        <f>IF('Electricity Generation'!C62-I222/3&lt;=0, 0, 'Electricity Generation'!C62-I222/3)</f>
        <v>0</v>
      </c>
      <c r="E222" s="10">
        <f>1-D222/'Electricity Generation'!C62</f>
        <v>1</v>
      </c>
      <c r="F222" s="6">
        <f>IF('Electricity Generation'!D62-I222/3&lt;=0, 0, 'Electricity Generation'!D62-I222/3)</f>
        <v>707863220166.66663</v>
      </c>
      <c r="G222" s="10">
        <f>1-F222/'Electricity Generation'!D62</f>
        <v>0.1583133605285767</v>
      </c>
      <c r="H222" s="6">
        <f>'Electricity Generation'!F62*(1+$E$160)</f>
        <v>1198281877500</v>
      </c>
      <c r="I222" s="6">
        <f>'Electricity Generation'!F62*$E$160</f>
        <v>399427292500</v>
      </c>
      <c r="J222" s="10">
        <f>(B222+D222+F222+H222-L222)/'Electricity Generation'!N62</f>
        <v>0.89683469913282232</v>
      </c>
      <c r="K222" s="12" t="b">
        <f>(J222-'Analysis-Data'!R62)&lt;0.0001</f>
        <v>1</v>
      </c>
      <c r="L222" s="6">
        <f>SUM(IF(B222=0, ABS('Electricity Generation'!B62-I222/3), 0), IF(D222=0, ABS('Electricity Generation'!C62-I222/3), 0), IF(F222=0, ABS('Electricity Generation'!D62-I222/3), 0))</f>
        <v>97331405833.333328</v>
      </c>
      <c r="M222" s="6">
        <f t="shared" si="24"/>
        <v>1510649188333.3335</v>
      </c>
      <c r="N222" s="10">
        <f>1-M222/'Electricity Generation'!B62</f>
        <v>0.13237079365294502</v>
      </c>
      <c r="O222" s="6">
        <f>M222/'Analysis-Data'!J62</f>
        <v>1509809301.5708594</v>
      </c>
      <c r="P222" s="6">
        <f>D222/'Analysis-Data'!K62</f>
        <v>0</v>
      </c>
      <c r="Q222" s="6">
        <f>F222/'Analysis-Data'!L62</f>
        <v>313599816.56746024</v>
      </c>
      <c r="R222" s="6">
        <f>H222/'Analysis-Data'!M62</f>
        <v>3584.25</v>
      </c>
      <c r="S222" s="6">
        <f>M222/'Analysis-Data'!B62</f>
        <v>734857718.30130112</v>
      </c>
      <c r="T222" s="6">
        <f>D222/'Analysis-Data'!C62</f>
        <v>0</v>
      </c>
      <c r="U222" s="6">
        <f>F222/'Analysis-Data'!D62</f>
        <v>138828460.93023503</v>
      </c>
      <c r="V222" s="6">
        <f>H222/'Analysis-Data'!E62</f>
        <v>28502.342700000001</v>
      </c>
      <c r="W222" s="10">
        <f>(O222-'Combined Waste'!B62)/'Combined Waste'!B62</f>
        <v>-0.13237079365294505</v>
      </c>
      <c r="X222" s="10">
        <f>(P222-'Combined Waste'!G62)/'Combined Waste'!G62</f>
        <v>-1</v>
      </c>
      <c r="Y222" s="10">
        <f>(Q222-'Combined Waste'!C62)/'Combined Waste'!C62</f>
        <v>-0.15831336052857672</v>
      </c>
      <c r="Z222" s="10">
        <f>(R222-'Combined Waste'!K62)/'Combined Waste'!K62</f>
        <v>0.5</v>
      </c>
      <c r="AA222" s="10">
        <f>(S222-'Combined Consumption'!B62)/'Combined Consumption'!B62</f>
        <v>-0.1323707936529451</v>
      </c>
      <c r="AB222" s="10">
        <f>(T222-'Combined Consumption'!G62)/'Combined Consumption'!G62</f>
        <v>-1</v>
      </c>
      <c r="AC222" s="10">
        <f>(U222-'Combined Consumption'!H62)/'Combined Consumption'!H62</f>
        <v>-0.15831336052857681</v>
      </c>
      <c r="AD222" s="10">
        <f>(V222-'Combined Consumption'!M62)/'Combined Consumption'!M62</f>
        <v>0.50000000000000011</v>
      </c>
      <c r="AE222" s="10">
        <f t="shared" si="25"/>
        <v>-0.13237079365294502</v>
      </c>
      <c r="AF222" s="10">
        <f t="shared" si="26"/>
        <v>-1</v>
      </c>
      <c r="AG222" s="10">
        <f t="shared" si="27"/>
        <v>-0.1583133605285767</v>
      </c>
      <c r="AH222" s="10">
        <f t="shared" si="28"/>
        <v>0.5</v>
      </c>
      <c r="AI222" s="10">
        <f>M222/'Electricity Generation'!$N62</f>
        <v>0.39651278271722307</v>
      </c>
      <c r="AJ222" s="10">
        <f>D222/'Electricity Generation'!$N62</f>
        <v>0</v>
      </c>
      <c r="AK222" s="10">
        <f>F222/'Electricity Generation'!$N62</f>
        <v>0.18579880582408678</v>
      </c>
      <c r="AL222" s="10">
        <f>H222/'Electricity Generation'!$N62</f>
        <v>0.3145231105915125</v>
      </c>
      <c r="AM222" s="10">
        <f t="shared" si="29"/>
        <v>0.10316530086717768</v>
      </c>
    </row>
    <row r="223" spans="1:39" x14ac:dyDescent="0.25">
      <c r="A223" s="6">
        <v>2010</v>
      </c>
      <c r="B223" s="6">
        <f>IF('Electricity Generation'!B63-I223/3&lt;=0, 0,'Electricity Generation'!B63-I223/3)</f>
        <v>1693242828166.6667</v>
      </c>
      <c r="C223" s="10">
        <f>1-B223/'Electricity Generation'!B63</f>
        <v>7.358535540360267E-2</v>
      </c>
      <c r="D223" s="6">
        <f>IF('Electricity Generation'!C63-I223/3&lt;=0, 0, 'Electricity Generation'!C63-I223/3)</f>
        <v>0</v>
      </c>
      <c r="E223" s="10">
        <f>1-D223/'Electricity Generation'!C63</f>
        <v>1</v>
      </c>
      <c r="F223" s="6">
        <f>IF('Electricity Generation'!D63-I223/3&lt;=0, 0, 'Electricity Generation'!D63-I223/3)</f>
        <v>766894699166.66663</v>
      </c>
      <c r="G223" s="10">
        <f>1-F223/'Electricity Generation'!D63</f>
        <v>0.14920822726116123</v>
      </c>
      <c r="H223" s="6">
        <f>'Electricity Generation'!F63*(1+$E$160)</f>
        <v>1210452451500</v>
      </c>
      <c r="I223" s="6">
        <f>'Electricity Generation'!F63*$E$160</f>
        <v>403484150500</v>
      </c>
      <c r="J223" s="10">
        <f>(B223+D223+F223+H223-L223)/'Electricity Generation'!N63</f>
        <v>0.89889903771734081</v>
      </c>
      <c r="K223" s="12" t="b">
        <f>(J223-'Analysis-Data'!R63)&lt;0.0001</f>
        <v>1</v>
      </c>
      <c r="L223" s="6">
        <f>SUM(IF(B223=0, ABS('Electricity Generation'!B63-I223/3), 0), IF(D223=0, ABS('Electricity Generation'!C63-I223/3), 0), IF(F223=0, ABS('Electricity Generation'!D63-I223/3), 0))</f>
        <v>99815991833.333328</v>
      </c>
      <c r="M223" s="6">
        <f t="shared" si="24"/>
        <v>1593426836333.3335</v>
      </c>
      <c r="N223" s="10">
        <f>1-M223/'Electricity Generation'!B63</f>
        <v>0.12819713054954318</v>
      </c>
      <c r="O223" s="6">
        <f>M223/'Analysis-Data'!J63</f>
        <v>1593275539.3043547</v>
      </c>
      <c r="P223" s="6">
        <f>D223/'Analysis-Data'!K63</f>
        <v>0</v>
      </c>
      <c r="Q223" s="6">
        <f>F223/'Analysis-Data'!L63</f>
        <v>340034246.22698623</v>
      </c>
      <c r="R223" s="6">
        <f>H223/'Analysis-Data'!M63</f>
        <v>3089.1000000000004</v>
      </c>
      <c r="S223" s="6">
        <f>M223/'Analysis-Data'!B63</f>
        <v>771155582.58494139</v>
      </c>
      <c r="T223" s="6">
        <f>D223/'Analysis-Data'!C63</f>
        <v>0</v>
      </c>
      <c r="U223" s="6">
        <f>F223/'Analysis-Data'!D63</f>
        <v>150838928.90179166</v>
      </c>
      <c r="V223" s="6">
        <f>H223/'Analysis-Data'!E63</f>
        <v>25559.793150000005</v>
      </c>
      <c r="W223" s="10">
        <f>(O223-'Combined Waste'!B63)/'Combined Waste'!B63</f>
        <v>-0.12819713054954318</v>
      </c>
      <c r="X223" s="10">
        <f>(P223-'Combined Waste'!G63)/'Combined Waste'!G63</f>
        <v>-1</v>
      </c>
      <c r="Y223" s="10">
        <f>(Q223-'Combined Waste'!C63)/'Combined Waste'!C63</f>
        <v>-0.1492082272611612</v>
      </c>
      <c r="Z223" s="10">
        <f>(R223-'Combined Waste'!K63)/'Combined Waste'!K63</f>
        <v>0.50000000000000011</v>
      </c>
      <c r="AA223" s="10">
        <f>(S223-'Combined Consumption'!B63)/'Combined Consumption'!B63</f>
        <v>-0.12819713054954307</v>
      </c>
      <c r="AB223" s="10">
        <f>(T223-'Combined Consumption'!G63)/'Combined Consumption'!G63</f>
        <v>-1</v>
      </c>
      <c r="AC223" s="10">
        <f>(U223-'Combined Consumption'!H63)/'Combined Consumption'!H63</f>
        <v>-0.14920822726116123</v>
      </c>
      <c r="AD223" s="10">
        <f>(V223-'Combined Consumption'!M63)/'Combined Consumption'!M63</f>
        <v>0.50000000000000011</v>
      </c>
      <c r="AE223" s="10">
        <f t="shared" si="25"/>
        <v>-0.12819713054954318</v>
      </c>
      <c r="AF223" s="10">
        <f t="shared" si="26"/>
        <v>-1</v>
      </c>
      <c r="AG223" s="10">
        <f t="shared" si="27"/>
        <v>-0.14920822726116123</v>
      </c>
      <c r="AH223" s="10">
        <f t="shared" si="28"/>
        <v>0.5</v>
      </c>
      <c r="AI223" s="10">
        <f>M223/'Electricity Generation'!$N63</f>
        <v>0.4011258777698215</v>
      </c>
      <c r="AJ223" s="10">
        <f>D223/'Electricity Generation'!$N63</f>
        <v>0</v>
      </c>
      <c r="AK223" s="10">
        <f>F223/'Electricity Generation'!$N63</f>
        <v>0.19305643807790129</v>
      </c>
      <c r="AL223" s="10">
        <f>H223/'Electricity Generation'!$N63</f>
        <v>0.30471672186961807</v>
      </c>
      <c r="AM223" s="10">
        <f t="shared" si="29"/>
        <v>0.10110096228265908</v>
      </c>
    </row>
    <row r="224" spans="1:39" x14ac:dyDescent="0.25">
      <c r="A224" s="6">
        <v>2011</v>
      </c>
      <c r="B224" s="6">
        <f>IF('Electricity Generation'!B64-I224/3&lt;=0, 0,'Electricity Generation'!B64-I224/3)</f>
        <v>1586190004166.6667</v>
      </c>
      <c r="C224" s="10">
        <f>1-B224/'Electricity Generation'!B64</f>
        <v>7.6664205342096947E-2</v>
      </c>
      <c r="D224" s="6">
        <f>IF('Electricity Generation'!C64-I224/3&lt;=0, 0, 'Electricity Generation'!C64-I224/3)</f>
        <v>0</v>
      </c>
      <c r="E224" s="10">
        <f>1-D224/'Electricity Generation'!C64</f>
        <v>1</v>
      </c>
      <c r="F224" s="6">
        <f>IF('Electricity Generation'!D64-I224/3&lt;=0, 0, 'Electricity Generation'!D64-I224/3)</f>
        <v>794589648166.66663</v>
      </c>
      <c r="G224" s="10">
        <f>1-F224/'Electricity Generation'!D64</f>
        <v>0.14218082282367728</v>
      </c>
      <c r="H224" s="6">
        <f>'Electricity Generation'!F64*(1+$E$160)</f>
        <v>1185306550500</v>
      </c>
      <c r="I224" s="6">
        <f>'Electricity Generation'!F64*$E$160</f>
        <v>395102183500</v>
      </c>
      <c r="J224" s="10">
        <f>(B224+D224+F224+H224-L224)/'Electricity Generation'!N64</f>
        <v>0.87700717537256356</v>
      </c>
      <c r="K224" s="12" t="b">
        <f>(J224-'Analysis-Data'!R64)&lt;0.0001</f>
        <v>1</v>
      </c>
      <c r="L224" s="6">
        <f>SUM(IF(B224=0, ABS('Electricity Generation'!B64-I224/3), 0), IF(D224=0, ABS('Electricity Generation'!C64-I224/3), 0), IF(F224=0, ABS('Electricity Generation'!D64-I224/3), 0))</f>
        <v>103498567833.33333</v>
      </c>
      <c r="M224" s="6">
        <f t="shared" si="24"/>
        <v>1482691436333.3335</v>
      </c>
      <c r="N224" s="10">
        <f>1-M224/'Electricity Generation'!B64</f>
        <v>0.13691167388326453</v>
      </c>
      <c r="O224" s="6">
        <f>M224/'Analysis-Data'!J64</f>
        <v>1486807735.8682556</v>
      </c>
      <c r="P224" s="6">
        <f>D224/'Analysis-Data'!K64</f>
        <v>0</v>
      </c>
      <c r="Q224" s="6">
        <f>F224/'Analysis-Data'!L64</f>
        <v>351248645.02085733</v>
      </c>
      <c r="R224" s="6">
        <f>H224/'Analysis-Data'!M64</f>
        <v>3464.7000000000003</v>
      </c>
      <c r="S224" s="6">
        <f>M224/'Analysis-Data'!B64</f>
        <v>730116877.68305457</v>
      </c>
      <c r="T224" s="6">
        <f>D224/'Analysis-Data'!C64</f>
        <v>0</v>
      </c>
      <c r="U224" s="6">
        <f>F224/'Analysis-Data'!D64</f>
        <v>155928118.24094868</v>
      </c>
      <c r="V224" s="6">
        <f>H224/'Analysis-Data'!E64</f>
        <v>29367.798449999998</v>
      </c>
      <c r="W224" s="10">
        <f>(O224-'Combined Waste'!B64)/'Combined Waste'!B64</f>
        <v>-0.13691167388326447</v>
      </c>
      <c r="X224" s="10">
        <f>(P224-'Combined Waste'!G64)/'Combined Waste'!G64</f>
        <v>-1</v>
      </c>
      <c r="Y224" s="10">
        <f>(Q224-'Combined Waste'!C64)/'Combined Waste'!C64</f>
        <v>-0.14218082282367728</v>
      </c>
      <c r="Z224" s="10">
        <f>(R224-'Combined Waste'!K64)/'Combined Waste'!K64</f>
        <v>0.5</v>
      </c>
      <c r="AA224" s="10">
        <f>(S224-'Combined Consumption'!B64)/'Combined Consumption'!B64</f>
        <v>-0.13691167388326447</v>
      </c>
      <c r="AB224" s="10">
        <f>(T224-'Combined Consumption'!G64)/'Combined Consumption'!G64</f>
        <v>-1</v>
      </c>
      <c r="AC224" s="10">
        <f>(U224-'Combined Consumption'!H64)/'Combined Consumption'!H64</f>
        <v>-0.14218082282367731</v>
      </c>
      <c r="AD224" s="10">
        <f>(V224-'Combined Consumption'!M64)/'Combined Consumption'!M64</f>
        <v>0.5</v>
      </c>
      <c r="AE224" s="10">
        <f t="shared" si="25"/>
        <v>-0.13691167388326453</v>
      </c>
      <c r="AF224" s="10">
        <f t="shared" si="26"/>
        <v>-1</v>
      </c>
      <c r="AG224" s="10">
        <f t="shared" si="27"/>
        <v>-0.14218082282367728</v>
      </c>
      <c r="AH224" s="10">
        <f t="shared" si="28"/>
        <v>0.5</v>
      </c>
      <c r="AI224" s="10">
        <f>M224/'Electricity Generation'!$N64</f>
        <v>0.37553736268909943</v>
      </c>
      <c r="AJ224" s="10">
        <f>D224/'Electricity Generation'!$N64</f>
        <v>0</v>
      </c>
      <c r="AK224" s="10">
        <f>F224/'Electricity Generation'!$N64</f>
        <v>0.20125434974555595</v>
      </c>
      <c r="AL224" s="10">
        <f>H224/'Electricity Generation'!$N64</f>
        <v>0.30021546293790824</v>
      </c>
      <c r="AM224" s="10">
        <f t="shared" si="29"/>
        <v>0.12299282462743644</v>
      </c>
    </row>
    <row r="225" spans="1:39" x14ac:dyDescent="0.25">
      <c r="A225" s="6">
        <v>2012</v>
      </c>
      <c r="B225" s="6">
        <f>IF('Electricity Generation'!B65-I225/3&lt;=0, 0,'Electricity Generation'!B65-I225/3)</f>
        <v>1372334980166.6667</v>
      </c>
      <c r="C225" s="10">
        <f>1-B225/'Electricity Generation'!B65</f>
        <v>8.5449527890986365E-2</v>
      </c>
      <c r="D225" s="6">
        <f>IF('Electricity Generation'!C65-I225/3&lt;=0, 0, 'Electricity Generation'!C65-I225/3)</f>
        <v>0</v>
      </c>
      <c r="E225" s="10">
        <f>1-D225/'Electricity Generation'!C65</f>
        <v>1</v>
      </c>
      <c r="F225" s="6">
        <f>IF('Electricity Generation'!D65-I225/3&lt;=0, 0, 'Electricity Generation'!D65-I225/3)</f>
        <v>1004569207166.6666</v>
      </c>
      <c r="G225" s="10">
        <f>1-F225/'Electricity Generation'!D65</f>
        <v>0.11319110546575906</v>
      </c>
      <c r="H225" s="6">
        <f>'Electricity Generation'!F65*(1+$E$160)</f>
        <v>1153996873500</v>
      </c>
      <c r="I225" s="6">
        <f>'Electricity Generation'!F65*$E$160</f>
        <v>384665624500</v>
      </c>
      <c r="J225" s="10">
        <f>(B225+D225+F225+H225-L225)/'Electricity Generation'!N65</f>
        <v>0.87980361404810314</v>
      </c>
      <c r="K225" s="12" t="b">
        <f>(J225-'Analysis-Data'!R65)&lt;0.0001</f>
        <v>1</v>
      </c>
      <c r="L225" s="6">
        <f>SUM(IF(B225=0, ABS('Electricity Generation'!B65-I225/3), 0), IF(D225=0, ABS('Electricity Generation'!C65-I225/3), 0), IF(F225=0, ABS('Electricity Generation'!D65-I225/3), 0))</f>
        <v>108150117833.33333</v>
      </c>
      <c r="M225" s="6">
        <f t="shared" si="24"/>
        <v>1264184862333.3335</v>
      </c>
      <c r="N225" s="10">
        <f>1-M225/'Electricity Generation'!B65</f>
        <v>0.15752285018661727</v>
      </c>
      <c r="O225" s="6">
        <f>M225/'Analysis-Data'!J65</f>
        <v>1273634208.2048271</v>
      </c>
      <c r="P225" s="6">
        <f>D225/'Analysis-Data'!K65</f>
        <v>0</v>
      </c>
      <c r="Q225" s="6">
        <f>F225/'Analysis-Data'!L65</f>
        <v>436953799.36827838</v>
      </c>
      <c r="R225" s="6">
        <f>H225/'Analysis-Data'!M65</f>
        <v>3600.75</v>
      </c>
      <c r="S225" s="6">
        <f>M225/'Analysis-Data'!B65</f>
        <v>629425893.93193901</v>
      </c>
      <c r="T225" s="6">
        <f>D225/'Analysis-Data'!C65</f>
        <v>0</v>
      </c>
      <c r="U225" s="6">
        <f>F225/'Analysis-Data'!D65</f>
        <v>193908774.44784719</v>
      </c>
      <c r="V225" s="6">
        <f>H225/'Analysis-Data'!E65</f>
        <v>28560.03975</v>
      </c>
      <c r="W225" s="10">
        <f>(O225-'Combined Waste'!B65)/'Combined Waste'!B65</f>
        <v>-0.15752285018661727</v>
      </c>
      <c r="X225" s="10">
        <f>(P225-'Combined Waste'!G65)/'Combined Waste'!G65</f>
        <v>-1</v>
      </c>
      <c r="Y225" s="10">
        <f>(Q225-'Combined Waste'!C65)/'Combined Waste'!C65</f>
        <v>-0.1131911054657591</v>
      </c>
      <c r="Z225" s="10">
        <f>(R225-'Combined Waste'!K65)/'Combined Waste'!K65</f>
        <v>0.5</v>
      </c>
      <c r="AA225" s="10">
        <f>(S225-'Combined Consumption'!B65)/'Combined Consumption'!B65</f>
        <v>-0.15752285018661713</v>
      </c>
      <c r="AB225" s="10">
        <f>(T225-'Combined Consumption'!G65)/'Combined Consumption'!G65</f>
        <v>-1</v>
      </c>
      <c r="AC225" s="10">
        <f>(U225-'Combined Consumption'!H65)/'Combined Consumption'!H65</f>
        <v>-0.11319110546575918</v>
      </c>
      <c r="AD225" s="10">
        <f>(V225-'Combined Consumption'!M65)/'Combined Consumption'!M65</f>
        <v>0.5</v>
      </c>
      <c r="AE225" s="10">
        <f t="shared" si="25"/>
        <v>-0.15752285018661727</v>
      </c>
      <c r="AF225" s="10">
        <f t="shared" si="26"/>
        <v>-1</v>
      </c>
      <c r="AG225" s="10">
        <f t="shared" si="27"/>
        <v>-0.11319110546575906</v>
      </c>
      <c r="AH225" s="10">
        <f t="shared" si="28"/>
        <v>0.5</v>
      </c>
      <c r="AI225" s="10">
        <f>M225/'Electricity Generation'!$N65</f>
        <v>0.3249533574683382</v>
      </c>
      <c r="AJ225" s="10">
        <f>D225/'Electricity Generation'!$N65</f>
        <v>0</v>
      </c>
      <c r="AK225" s="10">
        <f>F225/'Electricity Generation'!$N65</f>
        <v>0.25822025433495616</v>
      </c>
      <c r="AL225" s="10">
        <f>H225/'Electricity Generation'!$N65</f>
        <v>0.2966300022448089</v>
      </c>
      <c r="AM225" s="10">
        <f t="shared" si="29"/>
        <v>0.12019638595189663</v>
      </c>
    </row>
    <row r="226" spans="1:39" x14ac:dyDescent="0.25">
      <c r="A226" s="6">
        <v>2013</v>
      </c>
      <c r="B226" s="6">
        <f>IF('Electricity Generation'!B66-I226/3&lt;=0, 0,'Electricity Generation'!B66-I226/3)</f>
        <v>1436219750500</v>
      </c>
      <c r="C226" s="10">
        <f>1-B226/'Electricity Generation'!B66</f>
        <v>8.3881392169548818E-2</v>
      </c>
      <c r="D226" s="6">
        <f>IF('Electricity Generation'!C66-I226/3&lt;=0, 0, 'Electricity Generation'!C66-I226/3)</f>
        <v>0</v>
      </c>
      <c r="E226" s="10">
        <f>1-D226/'Electricity Generation'!C66</f>
        <v>1</v>
      </c>
      <c r="F226" s="6">
        <f>IF('Electricity Generation'!D66-I226/3&lt;=0, 0, 'Electricity Generation'!D66-I226/3)</f>
        <v>897446028500</v>
      </c>
      <c r="G226" s="10">
        <f>1-F226/'Electricity Generation'!D66</f>
        <v>0.1278030051863398</v>
      </c>
      <c r="H226" s="6">
        <f>'Electricity Generation'!F66*(1+$E$160)</f>
        <v>1183524709500</v>
      </c>
      <c r="I226" s="6">
        <f>'Electricity Generation'!F66*$E$160</f>
        <v>394508236500</v>
      </c>
      <c r="J226" s="10">
        <f>(B226+D226+F226+H226-L226)/'Electricity Generation'!N66</f>
        <v>0.87357738003090679</v>
      </c>
      <c r="K226" s="12" t="b">
        <f>(J226-'Analysis-Data'!R66)&lt;0.0001</f>
        <v>1</v>
      </c>
      <c r="L226" s="6">
        <f>SUM(IF(B226=0, ABS('Electricity Generation'!B66-I226/3), 0), IF(D226=0, ABS('Electricity Generation'!C66-I226/3), 0), IF(F226=0, ABS('Electricity Generation'!D66-I226/3), 0))</f>
        <v>106993082500</v>
      </c>
      <c r="M226" s="6">
        <f t="shared" si="24"/>
        <v>1329226668000</v>
      </c>
      <c r="N226" s="10">
        <f>1-M226/'Electricity Generation'!B66</f>
        <v>0.15212885482508254</v>
      </c>
      <c r="O226" s="6">
        <f>M226/'Analysis-Data'!J66</f>
        <v>1332262474.0267835</v>
      </c>
      <c r="P226" s="6">
        <f>D226/'Analysis-Data'!K66</f>
        <v>0</v>
      </c>
      <c r="Q226" s="6">
        <f>F226/'Analysis-Data'!L66</f>
        <v>387350535.16969979</v>
      </c>
      <c r="R226" s="6">
        <f>H226/'Analysis-Data'!M66</f>
        <v>2910.8999999999996</v>
      </c>
      <c r="S226" s="6">
        <f>M226/'Analysis-Data'!B66</f>
        <v>659923373.4661839</v>
      </c>
      <c r="T226" s="6">
        <f>D226/'Analysis-Data'!C66</f>
        <v>0</v>
      </c>
      <c r="U226" s="6">
        <f>F226/'Analysis-Data'!D66</f>
        <v>171454866.44284695</v>
      </c>
      <c r="V226" s="6">
        <f>H226/'Analysis-Data'!E66</f>
        <v>24578.943300000003</v>
      </c>
      <c r="W226" s="10">
        <f>(O226-'Combined Waste'!B66)/'Combined Waste'!B66</f>
        <v>-0.15212885482508245</v>
      </c>
      <c r="X226" s="10">
        <f>(P226-'Combined Waste'!G66)/'Combined Waste'!G66</f>
        <v>-1</v>
      </c>
      <c r="Y226" s="10">
        <f>(Q226-'Combined Waste'!C66)/'Combined Waste'!C66</f>
        <v>-0.12780300518633986</v>
      </c>
      <c r="Z226" s="10">
        <f>(R226-'Combined Waste'!K66)/'Combined Waste'!K66</f>
        <v>0.49999999999999989</v>
      </c>
      <c r="AA226" s="10">
        <f>(S226-'Combined Consumption'!B66)/'Combined Consumption'!B66</f>
        <v>-0.15212885482508245</v>
      </c>
      <c r="AB226" s="10">
        <f>(T226-'Combined Consumption'!G66)/'Combined Consumption'!G66</f>
        <v>-1</v>
      </c>
      <c r="AC226" s="10">
        <f>(U226-'Combined Consumption'!H66)/'Combined Consumption'!H66</f>
        <v>-0.12780300518633977</v>
      </c>
      <c r="AD226" s="10">
        <f>(V226-'Combined Consumption'!M66)/'Combined Consumption'!M66</f>
        <v>0.5</v>
      </c>
      <c r="AE226" s="10">
        <f t="shared" si="25"/>
        <v>-0.15212885482508254</v>
      </c>
      <c r="AF226" s="10">
        <f t="shared" si="26"/>
        <v>-1</v>
      </c>
      <c r="AG226" s="10">
        <f t="shared" si="27"/>
        <v>-0.1278030051863398</v>
      </c>
      <c r="AH226" s="10">
        <f t="shared" si="28"/>
        <v>0.5</v>
      </c>
      <c r="AI226" s="10">
        <f>M226/'Electricity Generation'!$N66</f>
        <v>0.34050297148652869</v>
      </c>
      <c r="AJ226" s="10">
        <f>D226/'Electricity Generation'!$N66</f>
        <v>0</v>
      </c>
      <c r="AK226" s="10">
        <f>F226/'Electricity Generation'!$N66</f>
        <v>0.22989535705962372</v>
      </c>
      <c r="AL226" s="10">
        <f>H226/'Electricity Generation'!$N66</f>
        <v>0.30317905148475444</v>
      </c>
      <c r="AM226" s="10">
        <f t="shared" si="29"/>
        <v>0.1264226199690931</v>
      </c>
    </row>
    <row r="227" spans="1:39" x14ac:dyDescent="0.25">
      <c r="A227" s="6">
        <v>2014</v>
      </c>
      <c r="B227" s="6">
        <f>IF('Electricity Generation'!B67-I227/3&lt;=0, 0,'Electricity Generation'!B67-I227/3)</f>
        <v>1435913362000</v>
      </c>
      <c r="C227" s="10">
        <f>1-B227/'Electricity Generation'!B67</f>
        <v>8.4690953952543557E-2</v>
      </c>
      <c r="D227" s="6">
        <f>IF('Electricity Generation'!C67-I227/3&lt;=0, 0, 'Electricity Generation'!C67-I227/3)</f>
        <v>0</v>
      </c>
      <c r="E227" s="10">
        <f>1-D227/'Electricity Generation'!C67</f>
        <v>1</v>
      </c>
      <c r="F227" s="6">
        <f>IF('Electricity Generation'!D67-I227/3&lt;=0, 0, 'Electricity Generation'!D67-I227/3)</f>
        <v>900337486000</v>
      </c>
      <c r="G227" s="10">
        <f>1-F227/'Electricity Generation'!D67</f>
        <v>0.1285919396767059</v>
      </c>
      <c r="H227" s="6">
        <f>'Electricity Generation'!F67*(1+$E$160)</f>
        <v>1195748973000</v>
      </c>
      <c r="I227" s="6">
        <f>'Electricity Generation'!F67*$E$160</f>
        <v>398582991000</v>
      </c>
      <c r="J227" s="10">
        <f>(B227+D227+F227+H227-L227)/'Electricity Generation'!N67</f>
        <v>0.87051442901252984</v>
      </c>
      <c r="K227" s="12" t="b">
        <f>(J227-'Analysis-Data'!R67)&lt;0.0001</f>
        <v>1</v>
      </c>
      <c r="L227" s="6">
        <f>SUM(IF(B227=0, ABS('Electricity Generation'!B67-I227/3), 0), IF(D227=0, ABS('Electricity Generation'!C67-I227/3), 0), IF(F227=0, ABS('Electricity Generation'!D67-I227/3), 0))</f>
        <v>104818108000</v>
      </c>
      <c r="M227" s="6">
        <f t="shared" ref="M227:M236" si="30">IF(L227&gt;0, B227-L227, B227)</f>
        <v>1331095254000</v>
      </c>
      <c r="N227" s="10">
        <f>1-M227/'Electricity Generation'!B67</f>
        <v>0.15150624029290372</v>
      </c>
      <c r="O227" s="6">
        <f>M227/'Analysis-Data'!J67</f>
        <v>1330852280.1754642</v>
      </c>
      <c r="P227" s="6">
        <f>D227/'Analysis-Data'!K67</f>
        <v>0</v>
      </c>
      <c r="Q227" s="6">
        <f>F227/'Analysis-Data'!L67</f>
        <v>386059912.96502906</v>
      </c>
      <c r="R227" s="6">
        <f>H227/'Analysis-Data'!M67</f>
        <v>3499.5</v>
      </c>
      <c r="S227" s="6">
        <f>M227/'Analysis-Data'!B67</f>
        <v>655512489.16264904</v>
      </c>
      <c r="T227" s="6">
        <f>D227/'Analysis-Data'!C67</f>
        <v>0</v>
      </c>
      <c r="U227" s="6">
        <f>F227/'Analysis-Data'!D67</f>
        <v>170363384.97716323</v>
      </c>
      <c r="V227" s="6">
        <f>H227/'Analysis-Data'!E67</f>
        <v>29137.010250000003</v>
      </c>
      <c r="W227" s="10">
        <f>(O227-'Combined Waste'!B67)/'Combined Waste'!B67</f>
        <v>-0.15150624029290363</v>
      </c>
      <c r="X227" s="10">
        <f>(P227-'Combined Waste'!G67)/'Combined Waste'!G67</f>
        <v>-1</v>
      </c>
      <c r="Y227" s="10">
        <f>(Q227-'Combined Waste'!C67)/'Combined Waste'!C67</f>
        <v>-0.12859193967670574</v>
      </c>
      <c r="Z227" s="10">
        <f>(R227-'Combined Waste'!K67)/'Combined Waste'!K67</f>
        <v>0.5</v>
      </c>
      <c r="AA227" s="10">
        <f>(S227-'Combined Consumption'!B67)/'Combined Consumption'!B67</f>
        <v>-0.15150624029290369</v>
      </c>
      <c r="AB227" s="10">
        <f>(T227-'Combined Consumption'!G67)/'Combined Consumption'!G67</f>
        <v>-1</v>
      </c>
      <c r="AC227" s="10">
        <f>(U227-'Combined Consumption'!H67)/'Combined Consumption'!H67</f>
        <v>-0.12859193967670593</v>
      </c>
      <c r="AD227" s="10">
        <f>(V227-'Combined Consumption'!M67)/'Combined Consumption'!M67</f>
        <v>0.50000000000000011</v>
      </c>
      <c r="AE227" s="10">
        <f t="shared" ref="AE227:AE236" si="31">-1*N227</f>
        <v>-0.15150624029290372</v>
      </c>
      <c r="AF227" s="10">
        <f t="shared" ref="AF227:AF236" si="32">-1*E227</f>
        <v>-1</v>
      </c>
      <c r="AG227" s="10">
        <f t="shared" ref="AG227:AG236" si="33">-1*G227</f>
        <v>-0.1285919396767059</v>
      </c>
      <c r="AH227" s="10">
        <f t="shared" ref="AH227:AH236" si="34">IF(I227=0,0,$E$160)</f>
        <v>0.5</v>
      </c>
      <c r="AI227" s="10">
        <f>M227/'Electricity Generation'!$N67</f>
        <v>0.3381021848365291</v>
      </c>
      <c r="AJ227" s="10">
        <f>D227/'Electricity Generation'!$N67</f>
        <v>0</v>
      </c>
      <c r="AK227" s="10">
        <f>F227/'Electricity Generation'!$N67</f>
        <v>0.22868842045080864</v>
      </c>
      <c r="AL227" s="10">
        <f>H227/'Electricity Generation'!$N67</f>
        <v>0.30372382372519213</v>
      </c>
      <c r="AM227" s="10">
        <f t="shared" ref="AM227:AM236" si="35">1-SUM(AI227:AL227)</f>
        <v>0.12948557098747016</v>
      </c>
    </row>
    <row r="228" spans="1:39" x14ac:dyDescent="0.25">
      <c r="A228" s="6">
        <v>2015</v>
      </c>
      <c r="B228" s="6">
        <f>IF('Electricity Generation'!B68-I228/3&lt;=0, 0,'Electricity Generation'!B68-I228/3)</f>
        <v>1208130319500</v>
      </c>
      <c r="C228" s="10">
        <f>1-B228/'Electricity Generation'!B68</f>
        <v>9.9078033871666693E-2</v>
      </c>
      <c r="D228" s="6">
        <f>IF('Electricity Generation'!C68-I228/3&lt;=0, 0, 'Electricity Generation'!C68-I228/3)</f>
        <v>0</v>
      </c>
      <c r="E228" s="10">
        <f>1-D228/'Electricity Generation'!C68</f>
        <v>1</v>
      </c>
      <c r="F228" s="6">
        <f>IF('Electricity Generation'!D68-I228/3&lt;=0, 0, 'Electricity Generation'!D68-I228/3)</f>
        <v>1105979120500</v>
      </c>
      <c r="G228" s="10">
        <f>1-F228/'Electricity Generation'!D68</f>
        <v>0.10724771098754227</v>
      </c>
      <c r="H228" s="6">
        <f>'Electricity Generation'!F68*(1+$E$160)</f>
        <v>1195766815500</v>
      </c>
      <c r="I228" s="6">
        <f>'Electricity Generation'!F68*$E$160</f>
        <v>398588938500</v>
      </c>
      <c r="J228" s="10">
        <f>(B228+D228+F228+H228-L228)/'Electricity Generation'!N68</f>
        <v>0.86815445935528157</v>
      </c>
      <c r="K228" s="12" t="b">
        <f>(J228-'Analysis-Data'!R68)&lt;0.0001</f>
        <v>1</v>
      </c>
      <c r="L228" s="6">
        <f>SUM(IF(B228=0, ABS('Electricity Generation'!B68-I228/3), 0), IF(D228=0, ABS('Electricity Generation'!C68-I228/3), 0), IF(F228=0, ABS('Electricity Generation'!D68-I228/3), 0))</f>
        <v>106357827500</v>
      </c>
      <c r="M228" s="6">
        <f t="shared" si="30"/>
        <v>1101772492000</v>
      </c>
      <c r="N228" s="10">
        <f>1-M228/'Electricity Generation'!B68</f>
        <v>0.17839075495633783</v>
      </c>
      <c r="O228" s="6">
        <f>M228/'Analysis-Data'!J68</f>
        <v>1110384354.4453835</v>
      </c>
      <c r="P228" s="6">
        <f>D228/'Analysis-Data'!K68</f>
        <v>0</v>
      </c>
      <c r="Q228" s="6">
        <f>F228/'Analysis-Data'!L68</f>
        <v>468881536.95994389</v>
      </c>
      <c r="R228" s="6">
        <f>H228/'Analysis-Data'!M68</f>
        <v>3352.8</v>
      </c>
      <c r="S228" s="6">
        <f>M228/'Analysis-Data'!B68</f>
        <v>550400284.18139386</v>
      </c>
      <c r="T228" s="6">
        <f>D228/'Analysis-Data'!C68</f>
        <v>0</v>
      </c>
      <c r="U228" s="6">
        <f>F228/'Analysis-Data'!D68</f>
        <v>205976593.74296859</v>
      </c>
      <c r="V228" s="6">
        <f>H228/'Analysis-Data'!E68</f>
        <v>27348.401700000002</v>
      </c>
      <c r="W228" s="10">
        <f>(O228-'Combined Waste'!B68)/'Combined Waste'!B68</f>
        <v>-0.17839075495633766</v>
      </c>
      <c r="X228" s="10">
        <f>(P228-'Combined Waste'!G68)/'Combined Waste'!G68</f>
        <v>-1</v>
      </c>
      <c r="Y228" s="10">
        <f>(Q228-'Combined Waste'!C68)/'Combined Waste'!C68</f>
        <v>-0.10724771098754221</v>
      </c>
      <c r="Z228" s="10">
        <f>(R228-'Combined Waste'!K68)/'Combined Waste'!K68</f>
        <v>0.50000000000000022</v>
      </c>
      <c r="AA228" s="10">
        <f>(S228-'Combined Consumption'!B68)/'Combined Consumption'!B68</f>
        <v>-0.17839075495633788</v>
      </c>
      <c r="AB228" s="10">
        <f>(T228-'Combined Consumption'!G68)/'Combined Consumption'!G68</f>
        <v>-1</v>
      </c>
      <c r="AC228" s="10">
        <f>(U228-'Combined Consumption'!H68)/'Combined Consumption'!H68</f>
        <v>-0.10724771098754234</v>
      </c>
      <c r="AD228" s="10">
        <f>(V228-'Combined Consumption'!M68)/'Combined Consumption'!M68</f>
        <v>0.5</v>
      </c>
      <c r="AE228" s="10">
        <f t="shared" si="31"/>
        <v>-0.17839075495633783</v>
      </c>
      <c r="AF228" s="10">
        <f t="shared" si="32"/>
        <v>-1</v>
      </c>
      <c r="AG228" s="10">
        <f t="shared" si="33"/>
        <v>-0.10724771098754227</v>
      </c>
      <c r="AH228" s="10">
        <f t="shared" si="34"/>
        <v>0.5</v>
      </c>
      <c r="AI228" s="10">
        <f>M228/'Electricity Generation'!$N68</f>
        <v>0.28103526464137635</v>
      </c>
      <c r="AJ228" s="10">
        <f>D228/'Electricity Generation'!$N68</f>
        <v>0</v>
      </c>
      <c r="AK228" s="10">
        <f>F228/'Electricity Generation'!$N68</f>
        <v>0.28210827287341111</v>
      </c>
      <c r="AL228" s="10">
        <f>H228/'Electricity Generation'!$N68</f>
        <v>0.30501092184049405</v>
      </c>
      <c r="AM228" s="10">
        <f t="shared" si="35"/>
        <v>0.13184554064471843</v>
      </c>
    </row>
    <row r="229" spans="1:39" x14ac:dyDescent="0.25">
      <c r="A229" s="6">
        <v>2016</v>
      </c>
      <c r="B229" s="6">
        <f>IF('Electricity Generation'!B69-I229/3&lt;=0, 0,'Electricity Generation'!B69-I229/3)</f>
        <v>1095380375333.3334</v>
      </c>
      <c r="C229" s="10">
        <f>1-B229/'Electricity Generation'!B69</f>
        <v>0.10920256804298167</v>
      </c>
      <c r="D229" s="6">
        <f>IF('Electricity Generation'!C69-I229/3&lt;=0, 0, 'Electricity Generation'!C69-I229/3)</f>
        <v>0</v>
      </c>
      <c r="E229" s="10">
        <f>1-D229/'Electricity Generation'!C69</f>
        <v>1</v>
      </c>
      <c r="F229" s="6">
        <f>IF('Electricity Generation'!D69-I229/3&lt;=0, 0, 'Electricity Generation'!D69-I229/3)</f>
        <v>1146061495333.3333</v>
      </c>
      <c r="G229" s="10">
        <f>1-F229/'Electricity Generation'!D69</f>
        <v>0.10487989442294243</v>
      </c>
      <c r="H229" s="6">
        <f>'Electricity Generation'!F69*(1+$E$160)</f>
        <v>1208540922000</v>
      </c>
      <c r="I229" s="6">
        <f>'Electricity Generation'!F69*$E$160</f>
        <v>402846974000</v>
      </c>
      <c r="J229" s="10">
        <f>(B229+D229+F229+H229-L229)/'Electricity Generation'!N69</f>
        <v>0.85185770499466518</v>
      </c>
      <c r="K229" s="12" t="b">
        <f>(J229-'Analysis-Data'!R69)&lt;0.0001</f>
        <v>1</v>
      </c>
      <c r="L229" s="6">
        <f>SUM(IF(B229=0, ABS('Electricity Generation'!B69-I229/3), 0), IF(D229=0, ABS('Electricity Generation'!C69-I229/3), 0), IF(F229=0, ABS('Electricity Generation'!D69-I229/3), 0))</f>
        <v>111571854666.66667</v>
      </c>
      <c r="M229" s="6">
        <f t="shared" si="30"/>
        <v>983808520666.66675</v>
      </c>
      <c r="N229" s="10">
        <f>1-M229/'Electricity Generation'!B69</f>
        <v>0.19993627466567321</v>
      </c>
      <c r="O229" s="6">
        <f>M229/'Analysis-Data'!J69</f>
        <v>993555136.98780715</v>
      </c>
      <c r="P229" s="6">
        <f>D229/'Analysis-Data'!K69</f>
        <v>0</v>
      </c>
      <c r="Q229" s="6">
        <f>F229/'Analysis-Data'!L69</f>
        <v>487878052.58393061</v>
      </c>
      <c r="R229" s="6">
        <f>H229/'Analysis-Data'!M69</f>
        <v>2884.65</v>
      </c>
      <c r="S229" s="6">
        <f>M229/'Analysis-Data'!B69</f>
        <v>492498625.92719632</v>
      </c>
      <c r="T229" s="6">
        <f>D229/'Analysis-Data'!C69</f>
        <v>0</v>
      </c>
      <c r="U229" s="6">
        <f>F229/'Analysis-Data'!D69</f>
        <v>214512382.47877026</v>
      </c>
      <c r="V229" s="6">
        <f>H229/'Analysis-Data'!E69</f>
        <v>24059.669849999998</v>
      </c>
      <c r="W229" s="10">
        <f>(O229-'Combined Waste'!B69)/'Combined Waste'!B69</f>
        <v>-0.19993627466567312</v>
      </c>
      <c r="X229" s="10">
        <f>(P229-'Combined Waste'!G69)/'Combined Waste'!G69</f>
        <v>-1</v>
      </c>
      <c r="Y229" s="10">
        <f>(Q229-'Combined Waste'!C69)/'Combined Waste'!C69</f>
        <v>-0.10487989442294243</v>
      </c>
      <c r="Z229" s="10">
        <f>(R229-'Combined Waste'!K69)/'Combined Waste'!K69</f>
        <v>0.50000000000000011</v>
      </c>
      <c r="AA229" s="10">
        <f>(S229-'Combined Consumption'!B69)/'Combined Consumption'!B69</f>
        <v>-0.19993627466567324</v>
      </c>
      <c r="AB229" s="10">
        <f>(T229-'Combined Consumption'!G69)/'Combined Consumption'!G69</f>
        <v>-1</v>
      </c>
      <c r="AC229" s="10">
        <f>(U229-'Combined Consumption'!H69)/'Combined Consumption'!H69</f>
        <v>-0.10487989442294238</v>
      </c>
      <c r="AD229" s="10">
        <f>(V229-'Combined Consumption'!M69)/'Combined Consumption'!M69</f>
        <v>0.49999999999999994</v>
      </c>
      <c r="AE229" s="10">
        <f t="shared" si="31"/>
        <v>-0.19993627466567321</v>
      </c>
      <c r="AF229" s="10">
        <f t="shared" si="32"/>
        <v>-1</v>
      </c>
      <c r="AG229" s="10">
        <f t="shared" si="33"/>
        <v>-0.10487989442294243</v>
      </c>
      <c r="AH229" s="10">
        <f t="shared" si="34"/>
        <v>0.5</v>
      </c>
      <c r="AI229" s="10">
        <f>M229/'Electricity Generation'!$N69</f>
        <v>0.25103706048584223</v>
      </c>
      <c r="AJ229" s="10">
        <f>D229/'Electricity Generation'!$N69</f>
        <v>0</v>
      </c>
      <c r="AK229" s="10">
        <f>F229/'Electricity Generation'!$N69</f>
        <v>0.29243892777989916</v>
      </c>
      <c r="AL229" s="10">
        <f>H229/'Electricity Generation'!$N69</f>
        <v>0.30838171672892378</v>
      </c>
      <c r="AM229" s="10">
        <f t="shared" si="35"/>
        <v>0.14814229500533482</v>
      </c>
    </row>
    <row r="230" spans="1:39" x14ac:dyDescent="0.25">
      <c r="A230" s="6">
        <v>2017</v>
      </c>
      <c r="B230" s="6">
        <f>IF('Electricity Generation'!B70-I230/3&lt;=0, 0,'Electricity Generation'!B70-I230/3)</f>
        <v>1063679658500</v>
      </c>
      <c r="C230" s="10">
        <f>1-B230/'Electricity Generation'!B70</f>
        <v>0.1120003541614345</v>
      </c>
      <c r="D230" s="6">
        <f>IF('Electricity Generation'!C70-I230/3&lt;=0, 0, 'Electricity Generation'!C70-I230/3)</f>
        <v>0</v>
      </c>
      <c r="E230" s="10">
        <f>1-D230/'Electricity Generation'!C70</f>
        <v>1</v>
      </c>
      <c r="F230" s="6">
        <f>IF('Electricity Generation'!D70-I230/3&lt;=0, 0, 'Electricity Generation'!D70-I230/3)</f>
        <v>1063855261500</v>
      </c>
      <c r="G230" s="10">
        <f>1-F230/'Electricity Generation'!D70</f>
        <v>0.11198393732002698</v>
      </c>
      <c r="H230" s="6">
        <f>'Electricity Generation'!F70*(1+$E$160)</f>
        <v>1207424452500</v>
      </c>
      <c r="I230" s="6">
        <f>'Electricity Generation'!F70*$E$160</f>
        <v>402474817500</v>
      </c>
      <c r="J230" s="10">
        <f>(B230+D230+F230+H230-L230)/'Electricity Generation'!N70</f>
        <v>0.830407794822414</v>
      </c>
      <c r="K230" s="12" t="b">
        <f>(J230-'Analysis-Data'!R70)&lt;0.0001</f>
        <v>1</v>
      </c>
      <c r="L230" s="6">
        <f>SUM(IF(B230=0, ABS('Electricity Generation'!B70-I230/3), 0), IF(D230=0, ABS('Electricity Generation'!C70-I230/3), 0), IF(F230=0, ABS('Electricity Generation'!D70-I230/3), 0))</f>
        <v>114118884500</v>
      </c>
      <c r="M230" s="6">
        <f t="shared" si="30"/>
        <v>949560774000</v>
      </c>
      <c r="N230" s="10">
        <f>1-M230/'Electricity Generation'!B70</f>
        <v>0.2072710761402663</v>
      </c>
      <c r="O230" s="6">
        <f>M230/'Analysis-Data'!J70</f>
        <v>956841251.13502359</v>
      </c>
      <c r="P230" s="6">
        <f>D230/'Analysis-Data'!K70</f>
        <v>0</v>
      </c>
      <c r="Q230" s="6">
        <f>F230/'Analysis-Data'!L70</f>
        <v>448950728.74486327</v>
      </c>
      <c r="R230" s="6">
        <f>H230/'Analysis-Data'!M70</f>
        <v>3287.8500000000004</v>
      </c>
      <c r="S230" s="6">
        <f>M230/'Analysis-Data'!B70</f>
        <v>478230785.45123065</v>
      </c>
      <c r="T230" s="6">
        <f>D230/'Analysis-Data'!C70</f>
        <v>0</v>
      </c>
      <c r="U230" s="6">
        <f>F230/'Analysis-Data'!D70</f>
        <v>197471293.19532874</v>
      </c>
      <c r="V230" s="6">
        <f>H230/'Analysis-Data'!E70</f>
        <v>26252.157750000002</v>
      </c>
      <c r="W230" s="10">
        <f>(O230-'Combined Waste'!B70)/'Combined Waste'!B70</f>
        <v>-0.20727107614026621</v>
      </c>
      <c r="X230" s="10">
        <f>(P230-'Combined Waste'!G70)/'Combined Waste'!G70</f>
        <v>-1</v>
      </c>
      <c r="Y230" s="10">
        <f>(Q230-'Combined Waste'!C70)/'Combined Waste'!C70</f>
        <v>-0.11198393732002691</v>
      </c>
      <c r="Z230" s="10">
        <f>(R230-'Combined Waste'!K70)/'Combined Waste'!K70</f>
        <v>0.50000000000000011</v>
      </c>
      <c r="AA230" s="10">
        <f>(S230-'Combined Consumption'!B70)/'Combined Consumption'!B70</f>
        <v>-0.20727107614026627</v>
      </c>
      <c r="AB230" s="10">
        <f>(T230-'Combined Consumption'!G70)/'Combined Consumption'!G70</f>
        <v>-1</v>
      </c>
      <c r="AC230" s="10">
        <f>(U230-'Combined Consumption'!H70)/'Combined Consumption'!H70</f>
        <v>-0.11198393732002709</v>
      </c>
      <c r="AD230" s="10">
        <f>(V230-'Combined Consumption'!M70)/'Combined Consumption'!M70</f>
        <v>0.50000000000000011</v>
      </c>
      <c r="AE230" s="10">
        <f t="shared" si="31"/>
        <v>-0.2072710761402663</v>
      </c>
      <c r="AF230" s="10">
        <f t="shared" si="32"/>
        <v>-1</v>
      </c>
      <c r="AG230" s="10">
        <f t="shared" si="33"/>
        <v>-0.11198393732002698</v>
      </c>
      <c r="AH230" s="10">
        <f t="shared" si="34"/>
        <v>0.5</v>
      </c>
      <c r="AI230" s="10">
        <f>M230/'Electricity Generation'!$N70</f>
        <v>0.24481891336284164</v>
      </c>
      <c r="AJ230" s="10">
        <f>D230/'Electricity Generation'!$N70</f>
        <v>0</v>
      </c>
      <c r="AK230" s="10">
        <f>F230/'Electricity Generation'!$N70</f>
        <v>0.27428669783675347</v>
      </c>
      <c r="AL230" s="10">
        <f>H230/'Electricity Generation'!$N70</f>
        <v>0.31130218362281886</v>
      </c>
      <c r="AM230" s="10">
        <f t="shared" si="35"/>
        <v>0.169592205177586</v>
      </c>
    </row>
    <row r="231" spans="1:39" x14ac:dyDescent="0.25">
      <c r="A231" s="6">
        <v>2018</v>
      </c>
      <c r="B231" s="6">
        <f>IF('Electricity Generation'!B71-I231/3&lt;=0, 0,'Electricity Generation'!B71-I231/3)</f>
        <v>1007658931500</v>
      </c>
      <c r="C231" s="10">
        <f>1-B231/'Electricity Generation'!B71</f>
        <v>0.11777031868598409</v>
      </c>
      <c r="D231" s="6">
        <f>IF('Electricity Generation'!C71-I231/3&lt;=0, 0, 'Electricity Generation'!C71-I231/3)</f>
        <v>0</v>
      </c>
      <c r="E231" s="10">
        <f>1-D231/'Electricity Generation'!C71</f>
        <v>1</v>
      </c>
      <c r="F231" s="6">
        <f>IF('Electricity Generation'!D71-I231/3&lt;=0, 0, 'Electricity Generation'!D71-I231/3)</f>
        <v>1234018371500</v>
      </c>
      <c r="G231" s="10">
        <f>1-F231/'Electricity Generation'!D71</f>
        <v>9.8290748897995939E-2</v>
      </c>
      <c r="H231" s="6">
        <f>'Electricity Generation'!F71*(1+$E$160)</f>
        <v>1210626715500</v>
      </c>
      <c r="I231" s="6">
        <f>'Electricity Generation'!F71*$E$160</f>
        <v>403542238500</v>
      </c>
      <c r="J231" s="10">
        <f>(B231+D231+F231+H231-L231)/'Electricity Generation'!N71</f>
        <v>0.83109194043734347</v>
      </c>
      <c r="K231" s="12" t="b">
        <f>(J231-'Analysis-Data'!R71)&lt;0.0001</f>
        <v>1</v>
      </c>
      <c r="L231" s="6">
        <f>SUM(IF(B231=0, ABS('Electricity Generation'!B71-I231/3), 0), IF(D231=0, ABS('Electricity Generation'!C71-I231/3), 0), IF(F231=0, ABS('Electricity Generation'!D71-I231/3), 0))</f>
        <v>110585603500</v>
      </c>
      <c r="M231" s="6">
        <f t="shared" si="30"/>
        <v>897073328000</v>
      </c>
      <c r="N231" s="10">
        <f>1-M231/'Electricity Generation'!B71</f>
        <v>0.21459067990532299</v>
      </c>
      <c r="O231" s="6">
        <f>M231/'Analysis-Data'!J71</f>
        <v>905597366.71148503</v>
      </c>
      <c r="P231" s="6">
        <f>D231/'Analysis-Data'!K71</f>
        <v>0</v>
      </c>
      <c r="Q231" s="6">
        <f>F231/'Analysis-Data'!L71</f>
        <v>521059002.71405077</v>
      </c>
      <c r="R231" s="6">
        <f>H231/'Analysis-Data'!M71</f>
        <v>3574.3500000000004</v>
      </c>
      <c r="S231" s="6">
        <f>M231/'Analysis-Data'!B71</f>
        <v>454024232.1678133</v>
      </c>
      <c r="T231" s="6">
        <f>D231/'Analysis-Data'!C71</f>
        <v>0</v>
      </c>
      <c r="U231" s="6">
        <f>F231/'Analysis-Data'!D71</f>
        <v>229379922.81617358</v>
      </c>
      <c r="V231" s="6">
        <f>H231/'Analysis-Data'!E71</f>
        <v>29079.313200000001</v>
      </c>
      <c r="W231" s="10">
        <f>(O231-'Combined Waste'!B71)/'Combined Waste'!B71</f>
        <v>-0.21459067990532302</v>
      </c>
      <c r="X231" s="10">
        <f>(P231-'Combined Waste'!G71)/'Combined Waste'!G71</f>
        <v>-1</v>
      </c>
      <c r="Y231" s="10">
        <f>(Q231-'Combined Waste'!C71)/'Combined Waste'!C71</f>
        <v>-9.8290748897995925E-2</v>
      </c>
      <c r="Z231" s="10">
        <f>(R231-'Combined Waste'!K71)/'Combined Waste'!K71</f>
        <v>0.50000000000000011</v>
      </c>
      <c r="AA231" s="10">
        <f>(S231-'Combined Consumption'!B71)/'Combined Consumption'!B71</f>
        <v>-0.21459067990532302</v>
      </c>
      <c r="AB231" s="10">
        <f>(T231-'Combined Consumption'!G71)/'Combined Consumption'!G71</f>
        <v>-1</v>
      </c>
      <c r="AC231" s="10">
        <f>(U231-'Combined Consumption'!H71)/'Combined Consumption'!H71</f>
        <v>-9.829074889799605E-2</v>
      </c>
      <c r="AD231" s="10">
        <f>(V231-'Combined Consumption'!M71)/'Combined Consumption'!M71</f>
        <v>0.5</v>
      </c>
      <c r="AE231" s="10">
        <f t="shared" si="31"/>
        <v>-0.21459067990532299</v>
      </c>
      <c r="AF231" s="10">
        <f t="shared" si="32"/>
        <v>-1</v>
      </c>
      <c r="AG231" s="10">
        <f t="shared" si="33"/>
        <v>-9.8290748897995939E-2</v>
      </c>
      <c r="AH231" s="10">
        <f t="shared" si="34"/>
        <v>0.5</v>
      </c>
      <c r="AI231" s="10">
        <f>M231/'Electricity Generation'!$N71</f>
        <v>0.22310390053678578</v>
      </c>
      <c r="AJ231" s="10">
        <f>D231/'Electricity Generation'!$N71</f>
        <v>0</v>
      </c>
      <c r="AK231" s="10">
        <f>F231/'Electricity Generation'!$N71</f>
        <v>0.30690279537070619</v>
      </c>
      <c r="AL231" s="10">
        <f>H231/'Electricity Generation'!$N71</f>
        <v>0.30108524452985147</v>
      </c>
      <c r="AM231" s="10">
        <f t="shared" si="35"/>
        <v>0.16890805956265664</v>
      </c>
    </row>
    <row r="232" spans="1:39" x14ac:dyDescent="0.25">
      <c r="A232" s="6">
        <v>2019</v>
      </c>
      <c r="B232" s="6">
        <f>IF('Electricity Generation'!B72-I232/3&lt;=0, 0,'Electricity Generation'!B72-I232/3)</f>
        <v>823830451333.33337</v>
      </c>
      <c r="C232" s="10">
        <f>1-B232/'Electricity Generation'!B72</f>
        <v>0.14070829425763209</v>
      </c>
      <c r="D232" s="6">
        <f>IF('Electricity Generation'!C72-I232/3&lt;=0, 0, 'Electricity Generation'!C72-I232/3)</f>
        <v>0</v>
      </c>
      <c r="E232" s="10">
        <f>1-D232/'Electricity Generation'!C72</f>
        <v>1</v>
      </c>
      <c r="F232" s="6">
        <f>IF('Electricity Generation'!D72-I232/3&lt;=0, 0, 'Electricity Generation'!D72-I232/3)</f>
        <v>1344956347333.3333</v>
      </c>
      <c r="G232" s="10">
        <f>1-F232/'Electricity Generation'!D72</f>
        <v>9.1158444663567151E-2</v>
      </c>
      <c r="H232" s="6">
        <f>'Electricity Generation'!F72*(1+$E$160)</f>
        <v>1214113893000</v>
      </c>
      <c r="I232" s="6">
        <f>'Electricity Generation'!F72*$E$160</f>
        <v>404704631000</v>
      </c>
      <c r="J232" s="10">
        <f>(B232+D232+F232+H232-L232)/'Electricity Generation'!N72</f>
        <v>0.82281586402429618</v>
      </c>
      <c r="K232" s="12" t="b">
        <f>(J232-'Analysis-Data'!R72)&lt;0.0001</f>
        <v>1</v>
      </c>
      <c r="L232" s="6">
        <f>SUM(IF(B232=0, ABS('Electricity Generation'!B72-I232/3), 0), IF(D232=0, ABS('Electricity Generation'!C72-I232/3), 0), IF(F232=0, ABS('Electricity Generation'!D72-I232/3), 0))</f>
        <v>117681391666.66667</v>
      </c>
      <c r="M232" s="6">
        <f t="shared" si="30"/>
        <v>706149059666.66675</v>
      </c>
      <c r="N232" s="10">
        <f>1-M232/'Electricity Generation'!B72</f>
        <v>0.26345520609576945</v>
      </c>
      <c r="O232" s="6">
        <f>M232/'Analysis-Data'!J72</f>
        <v>717100011.34515882</v>
      </c>
      <c r="P232" s="6">
        <f>D232/'Analysis-Data'!K72</f>
        <v>0</v>
      </c>
      <c r="Q232" s="6">
        <f>F232/'Analysis-Data'!L72</f>
        <v>560615278.0430572</v>
      </c>
      <c r="R232" s="6">
        <f>H232/'Analysis-Data'!M72</f>
        <v>3281.9999999999995</v>
      </c>
      <c r="S232" s="6">
        <f>M232/'Analysis-Data'!B72</f>
        <v>359886657.44815624</v>
      </c>
      <c r="T232" s="6">
        <f>D232/'Analysis-Data'!C72</f>
        <v>0</v>
      </c>
      <c r="U232" s="6">
        <f>F232/'Analysis-Data'!D72</f>
        <v>246463717.31556931</v>
      </c>
      <c r="V232" s="6">
        <f>H232/'Analysis-Data'!E72</f>
        <v>24925.125599999999</v>
      </c>
      <c r="W232" s="10">
        <f>(O232-'Combined Waste'!B72)/'Combined Waste'!B72</f>
        <v>-0.2634552060957695</v>
      </c>
      <c r="X232" s="10">
        <f>(P232-'Combined Waste'!G72)/'Combined Waste'!G72</f>
        <v>-1</v>
      </c>
      <c r="Y232" s="10">
        <f>(Q232-'Combined Waste'!C72)/'Combined Waste'!C72</f>
        <v>-9.1158444663567234E-2</v>
      </c>
      <c r="Z232" s="10">
        <f>(R232-'Combined Waste'!K72)/'Combined Waste'!K72</f>
        <v>0.49999999999999978</v>
      </c>
      <c r="AA232" s="10">
        <f>(S232-'Combined Consumption'!B72)/'Combined Consumption'!B72</f>
        <v>-0.2634552060957695</v>
      </c>
      <c r="AB232" s="10">
        <f>(T232-'Combined Consumption'!G72)/'Combined Consumption'!G72</f>
        <v>-1</v>
      </c>
      <c r="AC232" s="10">
        <f>(U232-'Combined Consumption'!H72)/'Combined Consumption'!H72</f>
        <v>-9.1158444663567206E-2</v>
      </c>
      <c r="AD232" s="10">
        <f>(V232-'Combined Consumption'!M72)/'Combined Consumption'!M72</f>
        <v>0.49999999999999989</v>
      </c>
      <c r="AE232" s="10">
        <f t="shared" si="31"/>
        <v>-0.26345520609576945</v>
      </c>
      <c r="AF232" s="10">
        <f t="shared" si="32"/>
        <v>-1</v>
      </c>
      <c r="AG232" s="10">
        <f t="shared" si="33"/>
        <v>-9.1158444663567151E-2</v>
      </c>
      <c r="AH232" s="10">
        <f t="shared" si="34"/>
        <v>0.5</v>
      </c>
      <c r="AI232" s="10">
        <f>M232/'Electricity Generation'!$N72</f>
        <v>0.17794536760810298</v>
      </c>
      <c r="AJ232" s="10">
        <f>D232/'Electricity Generation'!$N72</f>
        <v>0</v>
      </c>
      <c r="AK232" s="10">
        <f>F232/'Electricity Generation'!$N72</f>
        <v>0.33892100876839665</v>
      </c>
      <c r="AL232" s="10">
        <f>H232/'Electricity Generation'!$N72</f>
        <v>0.30594948764779656</v>
      </c>
      <c r="AM232" s="10">
        <f t="shared" si="35"/>
        <v>0.17718413597570382</v>
      </c>
    </row>
    <row r="233" spans="1:39" x14ac:dyDescent="0.25">
      <c r="A233" s="6">
        <v>2020</v>
      </c>
      <c r="B233" s="6">
        <f>IF('Electricity Generation'!B73-I233/3&lt;=0, 0,'Electricity Generation'!B73-I233/3)</f>
        <v>636055108833.33337</v>
      </c>
      <c r="C233" s="10">
        <f>1-B233/'Electricity Generation'!B73</f>
        <v>0.17148131457249149</v>
      </c>
      <c r="D233" s="6">
        <f>IF('Electricity Generation'!C73-I233/3&lt;=0, 0, 'Electricity Generation'!C73-I233/3)</f>
        <v>0</v>
      </c>
      <c r="E233" s="10">
        <f>1-D233/'Electricity Generation'!C73</f>
        <v>1</v>
      </c>
      <c r="F233" s="6">
        <f>IF('Electricity Generation'!D73-I233/3&lt;=0, 0, 'Electricity Generation'!D73-I233/3)</f>
        <v>1390652602833.3333</v>
      </c>
      <c r="G233" s="10">
        <f>1-F233/'Electricity Generation'!D73</f>
        <v>8.6478720834979872E-2</v>
      </c>
      <c r="H233" s="6">
        <f>'Electricity Generation'!F73*(1+$E$160)</f>
        <v>1184818294500</v>
      </c>
      <c r="I233" s="6">
        <f>'Electricity Generation'!F73*$E$160</f>
        <v>394939431500</v>
      </c>
      <c r="J233" s="10">
        <f>(B233+D233+F233+H233-L233)/'Electricity Generation'!N73</f>
        <v>0.80334108766994616</v>
      </c>
      <c r="K233" s="12" t="b">
        <f>(J233-'Analysis-Data'!R73)&lt;0.0001</f>
        <v>1</v>
      </c>
      <c r="L233" s="6">
        <f>SUM(IF(B233=0, ABS('Electricity Generation'!B73-I233/3), 0), IF(D233=0, ABS('Electricity Generation'!C73-I233/3), 0), IF(F233=0, ABS('Electricity Generation'!D73-I233/3), 0))</f>
        <v>115313046166.66667</v>
      </c>
      <c r="M233" s="6">
        <f t="shared" si="30"/>
        <v>520742062666.66669</v>
      </c>
      <c r="N233" s="10">
        <f>1-M233/'Electricity Generation'!B73</f>
        <v>0.32168687395851403</v>
      </c>
      <c r="O233" s="6">
        <f>M233/'Analysis-Data'!J73</f>
        <v>534609777.03709298</v>
      </c>
      <c r="P233" s="6">
        <f>D233/'Analysis-Data'!K73</f>
        <v>0</v>
      </c>
      <c r="Q233" s="6">
        <f>F233/'Analysis-Data'!L73</f>
        <v>580001968.31210458</v>
      </c>
      <c r="R233" s="6">
        <f>H233/'Analysis-Data'!M73</f>
        <v>3580.5</v>
      </c>
      <c r="S233" s="6">
        <f>M233/'Analysis-Data'!B73</f>
        <v>268188356.94897112</v>
      </c>
      <c r="T233" s="6">
        <f>D233/'Analysis-Data'!C73</f>
        <v>0</v>
      </c>
      <c r="U233" s="6">
        <f>F233/'Analysis-Data'!D73</f>
        <v>255019835.37247643</v>
      </c>
      <c r="V233" s="6">
        <f>H233/'Analysis-Data'!E73</f>
        <v>28040.766300000003</v>
      </c>
      <c r="W233" s="10">
        <f>(O233-'Combined Waste'!B73)/'Combined Waste'!B73</f>
        <v>-0.32168687395851403</v>
      </c>
      <c r="X233" s="10">
        <f>(P233-'Combined Waste'!G73)/'Combined Waste'!G73</f>
        <v>-1</v>
      </c>
      <c r="Y233" s="10">
        <f>(Q233-'Combined Waste'!C73)/'Combined Waste'!C73</f>
        <v>-8.64787208349799E-2</v>
      </c>
      <c r="Z233" s="10">
        <f>(R233-'Combined Waste'!K73)/'Combined Waste'!K73</f>
        <v>0.5</v>
      </c>
      <c r="AA233" s="10">
        <f>(S233-'Combined Consumption'!B73)/'Combined Consumption'!B73</f>
        <v>-0.32168687395851403</v>
      </c>
      <c r="AB233" s="10">
        <f>(T233-'Combined Consumption'!G73)/'Combined Consumption'!G73</f>
        <v>-1</v>
      </c>
      <c r="AC233" s="10">
        <f>(U233-'Combined Consumption'!H73)/'Combined Consumption'!H73</f>
        <v>-8.6478720834979955E-2</v>
      </c>
      <c r="AD233" s="10">
        <f>(V233-'Combined Consumption'!M73)/'Combined Consumption'!M73</f>
        <v>0.50000000000000022</v>
      </c>
      <c r="AE233" s="10">
        <f t="shared" si="31"/>
        <v>-0.32168687395851403</v>
      </c>
      <c r="AF233" s="10">
        <f t="shared" si="32"/>
        <v>-1</v>
      </c>
      <c r="AG233" s="10">
        <f t="shared" si="33"/>
        <v>-8.6478720834979872E-2</v>
      </c>
      <c r="AH233" s="10">
        <f t="shared" si="34"/>
        <v>0.5</v>
      </c>
      <c r="AI233" s="10">
        <f>M233/'Electricity Generation'!$N73</f>
        <v>0.13511134422037019</v>
      </c>
      <c r="AJ233" s="10">
        <f>D233/'Electricity Generation'!$N73</f>
        <v>0</v>
      </c>
      <c r="AK233" s="10">
        <f>F233/'Electricity Generation'!$N73</f>
        <v>0.36081767919838809</v>
      </c>
      <c r="AL233" s="10">
        <f>H233/'Electricity Generation'!$N73</f>
        <v>0.30741206425118789</v>
      </c>
      <c r="AM233" s="10">
        <f t="shared" si="35"/>
        <v>0.19665891233005384</v>
      </c>
    </row>
    <row r="234" spans="1:39" x14ac:dyDescent="0.25">
      <c r="A234" s="6">
        <v>2021</v>
      </c>
      <c r="B234" s="6">
        <f>IF('Electricity Generation'!B74-I234/3&lt;=0, 0,'Electricity Generation'!B74-I234/3)</f>
        <v>762499216166.66663</v>
      </c>
      <c r="C234" s="10">
        <f>1-B234/'Electricity Generation'!B74</f>
        <v>0.14560168577625798</v>
      </c>
      <c r="D234" s="6">
        <f>IF('Electricity Generation'!C74-I234/3&lt;=0, 0, 'Electricity Generation'!C74-I234/3)</f>
        <v>0</v>
      </c>
      <c r="E234" s="10">
        <f>1-D234/'Electricity Generation'!C74</f>
        <v>1</v>
      </c>
      <c r="F234" s="6">
        <f>IF('Electricity Generation'!D74-I234/3&lt;=0, 0, 'Electricity Generation'!D74-I234/3)</f>
        <v>1346662622166.6667</v>
      </c>
      <c r="G234" s="10">
        <f>1-F234/'Electricity Generation'!D74</f>
        <v>8.7999774949272469E-2</v>
      </c>
      <c r="H234" s="6">
        <f>'Electricity Generation'!F74*(1+$E$160)</f>
        <v>1169466892500</v>
      </c>
      <c r="I234" s="6">
        <f>'Electricity Generation'!F74*$E$160</f>
        <v>389822297500</v>
      </c>
      <c r="J234" s="10">
        <f>(B234+D234+F234+H234-L234)/'Electricity Generation'!N74</f>
        <v>0.80031620825765826</v>
      </c>
      <c r="K234" s="12" t="b">
        <f>(J234-'Analysis-Data'!R74)&lt;0.0001</f>
        <v>1</v>
      </c>
      <c r="L234" s="6">
        <f>SUM(IF(B234=0, ABS('Electricity Generation'!B74-I234/3), 0), IF(D234=0, ABS('Electricity Generation'!C74-I234/3), 0), IF(F234=0, ABS('Electricity Generation'!D74-I234/3), 0))</f>
        <v>111632407833.33333</v>
      </c>
      <c r="M234" s="6">
        <f t="shared" si="30"/>
        <v>650866808333.33325</v>
      </c>
      <c r="N234" s="10">
        <f>1-M234/'Electricity Generation'!B74</f>
        <v>0.270688425596184</v>
      </c>
      <c r="O234" s="6">
        <f>M234/'Analysis-Data'!J74</f>
        <v>663653111.98338938</v>
      </c>
      <c r="P234" s="6">
        <f>D234/'Analysis-Data'!K74</f>
        <v>0</v>
      </c>
      <c r="Q234" s="6">
        <f>F234/'Analysis-Data'!L74</f>
        <v>558905657.9189626</v>
      </c>
      <c r="R234" s="6">
        <f>H234/'Analysis-Data'!M74</f>
        <v>3224.7000000000003</v>
      </c>
      <c r="S234" s="6">
        <f>M234/'Analysis-Data'!B74</f>
        <v>331759275.01191843</v>
      </c>
      <c r="T234" s="6">
        <f>D234/'Analysis-Data'!C74</f>
        <v>0</v>
      </c>
      <c r="U234" s="6">
        <f>F234/'Analysis-Data'!D74</f>
        <v>245771372.90404016</v>
      </c>
      <c r="V234" s="6">
        <f>H234/'Analysis-Data'!E74</f>
        <v>25617.490200000004</v>
      </c>
      <c r="W234" s="10">
        <f>(O234-'Combined Waste'!B74)/'Combined Waste'!B74</f>
        <v>-0.27068842559618389</v>
      </c>
      <c r="X234" s="10">
        <f>(P234-'Combined Waste'!G74)/'Combined Waste'!G74</f>
        <v>-1</v>
      </c>
      <c r="Y234" s="10">
        <f>(Q234-'Combined Waste'!C74)/'Combined Waste'!C74</f>
        <v>-8.7999774949272483E-2</v>
      </c>
      <c r="Z234" s="10">
        <f>(R234-'Combined Waste'!K74)/'Combined Waste'!K74</f>
        <v>0.5</v>
      </c>
      <c r="AA234" s="10">
        <f>(S234-'Combined Consumption'!B74)/'Combined Consumption'!B74</f>
        <v>-0.27068842559618395</v>
      </c>
      <c r="AB234" s="10">
        <f>(T234-'Combined Consumption'!G74)/'Combined Consumption'!G74</f>
        <v>-1</v>
      </c>
      <c r="AC234" s="10">
        <f>(U234-'Combined Consumption'!H74)/'Combined Consumption'!H74</f>
        <v>-8.7999774949272497E-2</v>
      </c>
      <c r="AD234" s="10">
        <f>(V234-'Combined Consumption'!M74)/'Combined Consumption'!M74</f>
        <v>0.5</v>
      </c>
      <c r="AE234" s="10">
        <f t="shared" si="31"/>
        <v>-0.270688425596184</v>
      </c>
      <c r="AF234" s="10">
        <f t="shared" si="32"/>
        <v>-1</v>
      </c>
      <c r="AG234" s="10">
        <f t="shared" si="33"/>
        <v>-8.7999774949272469E-2</v>
      </c>
      <c r="AH234" s="10">
        <f t="shared" si="34"/>
        <v>0.5</v>
      </c>
      <c r="AI234" s="10">
        <f>M234/'Electricity Generation'!$N74</f>
        <v>0.16447737951039523</v>
      </c>
      <c r="AJ234" s="10">
        <f>D234/'Electricity Generation'!$N74</f>
        <v>0</v>
      </c>
      <c r="AK234" s="10">
        <f>F234/'Electricity Generation'!$N74</f>
        <v>0.3403085490651333</v>
      </c>
      <c r="AL234" s="10">
        <f>H234/'Electricity Generation'!$N74</f>
        <v>0.29553027968212969</v>
      </c>
      <c r="AM234" s="10">
        <f t="shared" si="35"/>
        <v>0.19968379174234174</v>
      </c>
    </row>
    <row r="235" spans="1:39" x14ac:dyDescent="0.25">
      <c r="A235" s="6">
        <v>2022</v>
      </c>
      <c r="B235" s="6">
        <f>IF('Electricity Generation'!B75-I235/3&lt;=0, 0,'Electricity Generation'!B75-I235/3)</f>
        <v>697506988666.66663</v>
      </c>
      <c r="C235" s="10">
        <f>1-B235/'Electricity Generation'!B75</f>
        <v>0.15565920752777385</v>
      </c>
      <c r="D235" s="6">
        <f>IF('Electricity Generation'!C75-I235/3&lt;=0, 0, 'Electricity Generation'!C75-I235/3)</f>
        <v>0</v>
      </c>
      <c r="E235" s="10">
        <f>1-D235/'Electricity Generation'!C75</f>
        <v>1</v>
      </c>
      <c r="F235" s="6">
        <f>IF('Electricity Generation'!D75-I235/3&lt;=0, 0, 'Electricity Generation'!D75-I235/3)</f>
        <v>1454097441666.6667</v>
      </c>
      <c r="G235" s="10">
        <f>1-F235/'Electricity Generation'!D75</f>
        <v>8.124760719555657E-2</v>
      </c>
      <c r="H235" s="6">
        <f>'Electricity Generation'!F75*(1+$E$160)</f>
        <v>1157305764000</v>
      </c>
      <c r="I235" s="6">
        <f>'Electricity Generation'!F75*$E$160</f>
        <v>385768588000</v>
      </c>
      <c r="J235" s="10">
        <f>(B235+D235+F235+H235-L235)/'Electricity Generation'!N75</f>
        <v>0.7860175796958967</v>
      </c>
      <c r="K235" s="12" t="b">
        <f>(J235-'Analysis-Data'!R75)&lt;0.0001</f>
        <v>1</v>
      </c>
      <c r="L235" s="6">
        <f>SUM(IF(B235=0, ABS('Electricity Generation'!B75-I235/3), 0), IF(D235=0, ABS('Electricity Generation'!C75-I235/3), 0), IF(F235=0, ABS('Electricity Generation'!D75-I235/3), 0))</f>
        <v>106762973333.33333</v>
      </c>
      <c r="M235" s="6">
        <f t="shared" si="30"/>
        <v>590744015333.33325</v>
      </c>
      <c r="N235" s="10">
        <f>1-M235/'Electricity Generation'!B75</f>
        <v>0.2848971004459151</v>
      </c>
      <c r="O235" s="6">
        <f>M235/'Analysis-Data'!J75</f>
        <v>608780685.3454839</v>
      </c>
      <c r="P235" s="6">
        <f>D235/'Analysis-Data'!K75</f>
        <v>0</v>
      </c>
      <c r="Q235" s="6">
        <f>F235/'Analysis-Data'!L75</f>
        <v>605654439.87018847</v>
      </c>
      <c r="R235" s="6">
        <f>H235/'Analysis-Data'!M75</f>
        <v>3338.1000000000004</v>
      </c>
      <c r="S235" s="6">
        <f>M235/'Analysis-Data'!B75</f>
        <v>306741603.02329016</v>
      </c>
      <c r="T235" s="6">
        <f>D235/'Analysis-Data'!C75</f>
        <v>0</v>
      </c>
      <c r="U235" s="6">
        <f>F235/'Analysis-Data'!D75</f>
        <v>266619261.63486251</v>
      </c>
      <c r="V235" s="6">
        <f>H235/'Analysis-Data'!E75</f>
        <v>25617.490200000004</v>
      </c>
      <c r="W235" s="10">
        <f>(O235-'Combined Waste'!B75)/'Combined Waste'!B75</f>
        <v>-0.28489710044591521</v>
      </c>
      <c r="X235" s="10">
        <f>(P235-'Combined Waste'!G75)/'Combined Waste'!G75</f>
        <v>-1</v>
      </c>
      <c r="Y235" s="10">
        <f>(Q235-'Combined Waste'!C75)/'Combined Waste'!C75</f>
        <v>-8.1247607195556418E-2</v>
      </c>
      <c r="Z235" s="10">
        <f>(R235-'Combined Waste'!K75)/'Combined Waste'!K75</f>
        <v>0.50000000000000011</v>
      </c>
      <c r="AA235" s="10">
        <f>(S235-'Combined Consumption'!B75)/'Combined Consumption'!B75</f>
        <v>-0.2848971004459151</v>
      </c>
      <c r="AB235" s="10">
        <f>(T235-'Combined Consumption'!G75)/'Combined Consumption'!G75</f>
        <v>-1</v>
      </c>
      <c r="AC235" s="10">
        <f>(U235-'Combined Consumption'!H75)/'Combined Consumption'!H75</f>
        <v>-8.1247607195556515E-2</v>
      </c>
      <c r="AD235" s="10">
        <f>(V235-'Combined Consumption'!M75)/'Combined Consumption'!M75</f>
        <v>0.5</v>
      </c>
      <c r="AE235" s="10">
        <f t="shared" si="31"/>
        <v>-0.2848971004459151</v>
      </c>
      <c r="AF235" s="10">
        <f t="shared" si="32"/>
        <v>-1</v>
      </c>
      <c r="AG235" s="10">
        <f t="shared" si="33"/>
        <v>-8.124760719555657E-2</v>
      </c>
      <c r="AH235" s="10">
        <f t="shared" si="34"/>
        <v>0.5</v>
      </c>
      <c r="AI235" s="10">
        <f>M235/'Electricity Generation'!$N75</f>
        <v>0.14500744316407002</v>
      </c>
      <c r="AJ235" s="10">
        <f>D235/'Electricity Generation'!$N75</f>
        <v>0</v>
      </c>
      <c r="AK235" s="10">
        <f>F235/'Electricity Generation'!$N75</f>
        <v>0.3569311692620733</v>
      </c>
      <c r="AL235" s="10">
        <f>H235/'Electricity Generation'!$N75</f>
        <v>0.28407896726975335</v>
      </c>
      <c r="AM235" s="10">
        <f t="shared" si="35"/>
        <v>0.2139824203041033</v>
      </c>
    </row>
    <row r="236" spans="1:39" x14ac:dyDescent="0.25">
      <c r="A236" s="6">
        <v>2023</v>
      </c>
      <c r="B236" s="6">
        <f>IF('Electricity Generation'!B76-I236/3&lt;=0, 0,'Electricity Generation'!B76-I236/3)</f>
        <v>541423037833.33331</v>
      </c>
      <c r="C236" s="10">
        <f>1-B236/'Electricity Generation'!B76</f>
        <v>0.19259108570661321</v>
      </c>
      <c r="D236" s="6">
        <f>IF('Electricity Generation'!C76-I236/3&lt;=0, 0, 'Electricity Generation'!C76-I236/3)</f>
        <v>0</v>
      </c>
      <c r="E236" s="10">
        <f>1-D236/'Electricity Generation'!C76</f>
        <v>1</v>
      </c>
      <c r="F236" s="6">
        <f>IF('Electricity Generation'!D76-I236/3&lt;=0, 0, 'Electricity Generation'!D76-I236/3)</f>
        <v>1570709977833.3333</v>
      </c>
      <c r="G236" s="10">
        <f>1-F236/'Electricity Generation'!D76</f>
        <v>7.5974415302253795E-2</v>
      </c>
      <c r="H236" s="6">
        <f>'Electricity Generation'!F76*(1+$E$160)</f>
        <v>1162309753500</v>
      </c>
      <c r="I236" s="6">
        <f>'Electricity Generation'!F76*$E$160</f>
        <v>387436584500</v>
      </c>
      <c r="J236" s="10">
        <f>(B236+D236+F236+H236-L236)/'Electricity Generation'!N76</f>
        <v>0.78457322077561875</v>
      </c>
      <c r="K236" s="12" t="b">
        <f>(J236-'Analysis-Data'!R76)&lt;0.0001</f>
        <v>1</v>
      </c>
      <c r="L236" s="6">
        <f>SUM(IF(B236=0, ABS('Electricity Generation'!B76-I236/3), 0), IF(D236=0, ABS('Electricity Generation'!C76-I236/3), 0), IF(F236=0, ABS('Electricity Generation'!D76-I236/3), 0))</f>
        <v>113757158166.66667</v>
      </c>
      <c r="M236" s="6">
        <f t="shared" si="30"/>
        <v>427665879666.66663</v>
      </c>
      <c r="N236" s="10">
        <f>1-M236/'Electricity Generation'!B76</f>
        <v>0.36223392901082296</v>
      </c>
      <c r="O236" s="6">
        <f>M236/'Analysis-Data'!J76</f>
        <v>442843075.64847088</v>
      </c>
      <c r="P236" s="6">
        <f>D236/'Analysis-Data'!K76</f>
        <v>0</v>
      </c>
      <c r="Q236" s="6">
        <f>F236/'Analysis-Data'!L76</f>
        <v>650928899.11474264</v>
      </c>
      <c r="R236" s="6" t="e">
        <f>H236/'Analysis-Data'!M76</f>
        <v>#N/A</v>
      </c>
      <c r="S236" s="6">
        <f>M236/'Analysis-Data'!B76</f>
        <v>224026001.27586129</v>
      </c>
      <c r="T236" s="6">
        <f>D236/'Analysis-Data'!C76</f>
        <v>0</v>
      </c>
      <c r="U236" s="6">
        <f>F236/'Analysis-Data'!D76</f>
        <v>286969976.14283681</v>
      </c>
      <c r="V236" s="6">
        <f>H236/'Analysis-Data'!E76</f>
        <v>25329.004949999999</v>
      </c>
      <c r="W236" s="10">
        <f>(O236-'Combined Waste'!B76)/'Combined Waste'!B76</f>
        <v>-0.36223392901082302</v>
      </c>
      <c r="X236" s="10">
        <f>(P236-'Combined Waste'!G76)/'Combined Waste'!G76</f>
        <v>-1</v>
      </c>
      <c r="Y236" s="10">
        <f>(Q236-'Combined Waste'!C76)/'Combined Waste'!C76</f>
        <v>-7.5974415302253767E-2</v>
      </c>
      <c r="Z236" s="10" t="e">
        <f>(R236-'Combined Waste'!K76)/'Combined Waste'!K76</f>
        <v>#N/A</v>
      </c>
      <c r="AA236" s="10">
        <f>(S236-'Combined Consumption'!B76)/'Combined Consumption'!B76</f>
        <v>-0.36223392901082302</v>
      </c>
      <c r="AB236" s="10">
        <f>(T236-'Combined Consumption'!G76)/'Combined Consumption'!G76</f>
        <v>-1</v>
      </c>
      <c r="AC236" s="10">
        <f>(U236-'Combined Consumption'!H76)/'Combined Consumption'!H76</f>
        <v>-7.5974415302253892E-2</v>
      </c>
      <c r="AD236" s="10">
        <f>(V236-'Combined Consumption'!M76)/'Combined Consumption'!M76</f>
        <v>0.49999999999999989</v>
      </c>
      <c r="AE236" s="10">
        <f t="shared" si="31"/>
        <v>-0.36223392901082296</v>
      </c>
      <c r="AF236" s="10">
        <f t="shared" si="32"/>
        <v>-1</v>
      </c>
      <c r="AG236" s="10">
        <f t="shared" si="33"/>
        <v>-7.5974415302253795E-2</v>
      </c>
      <c r="AH236" s="10">
        <f t="shared" si="34"/>
        <v>0.5</v>
      </c>
      <c r="AI236" s="10">
        <f>M236/'Electricity Generation'!$N76</f>
        <v>0.1061589914093847</v>
      </c>
      <c r="AJ236" s="10">
        <f>D236/'Electricity Generation'!$N76</f>
        <v>0</v>
      </c>
      <c r="AK236" s="10">
        <f>F236/'Electricity Generation'!$N76</f>
        <v>0.38989546506120348</v>
      </c>
      <c r="AL236" s="10">
        <f>H236/'Electricity Generation'!$N76</f>
        <v>0.2885187643050306</v>
      </c>
      <c r="AM236" s="10">
        <f t="shared" si="35"/>
        <v>0.21542677922438114</v>
      </c>
    </row>
    <row r="240" spans="1:39" ht="26.25" x14ac:dyDescent="0.4">
      <c r="A240" s="20" t="s">
        <v>123</v>
      </c>
      <c r="B240" s="20"/>
      <c r="C240" s="20"/>
      <c r="D240" s="20"/>
      <c r="E240" s="5">
        <v>1</v>
      </c>
    </row>
    <row r="241" spans="1:39" ht="60" x14ac:dyDescent="0.25">
      <c r="A241" s="8" t="s">
        <v>0</v>
      </c>
      <c r="B241" s="14" t="s">
        <v>21</v>
      </c>
      <c r="C241" s="14" t="s">
        <v>115</v>
      </c>
      <c r="D241" s="14" t="s">
        <v>22</v>
      </c>
      <c r="E241" s="14" t="s">
        <v>116</v>
      </c>
      <c r="F241" s="14" t="s">
        <v>23</v>
      </c>
      <c r="G241" s="14" t="s">
        <v>117</v>
      </c>
      <c r="H241" s="14" t="s">
        <v>25</v>
      </c>
      <c r="I241" s="14" t="s">
        <v>114</v>
      </c>
      <c r="J241" s="15" t="s">
        <v>118</v>
      </c>
      <c r="K241" s="15" t="s">
        <v>119</v>
      </c>
      <c r="L241" s="14" t="s">
        <v>126</v>
      </c>
      <c r="M241" s="14" t="s">
        <v>124</v>
      </c>
      <c r="N241" s="14" t="s">
        <v>125</v>
      </c>
      <c r="O241" s="13" t="s">
        <v>127</v>
      </c>
      <c r="P241" s="13" t="s">
        <v>128</v>
      </c>
      <c r="Q241" s="13" t="s">
        <v>129</v>
      </c>
      <c r="R241" s="13" t="s">
        <v>130</v>
      </c>
      <c r="S241" s="16" t="s">
        <v>131</v>
      </c>
      <c r="T241" s="16" t="s">
        <v>132</v>
      </c>
      <c r="U241" s="16" t="s">
        <v>133</v>
      </c>
      <c r="V241" s="16" t="s">
        <v>134</v>
      </c>
      <c r="W241" s="17" t="s">
        <v>135</v>
      </c>
      <c r="X241" s="17" t="s">
        <v>136</v>
      </c>
      <c r="Y241" s="17" t="s">
        <v>137</v>
      </c>
      <c r="Z241" s="17" t="s">
        <v>138</v>
      </c>
      <c r="AA241" s="18" t="s">
        <v>139</v>
      </c>
      <c r="AB241" s="18" t="s">
        <v>140</v>
      </c>
      <c r="AC241" s="18" t="s">
        <v>141</v>
      </c>
      <c r="AD241" s="18" t="s">
        <v>142</v>
      </c>
      <c r="AE241" s="19" t="s">
        <v>143</v>
      </c>
      <c r="AF241" s="19" t="s">
        <v>144</v>
      </c>
      <c r="AG241" s="19" t="s">
        <v>145</v>
      </c>
      <c r="AH241" s="19" t="s">
        <v>146</v>
      </c>
      <c r="AI241" s="14" t="s">
        <v>147</v>
      </c>
      <c r="AJ241" s="14" t="s">
        <v>149</v>
      </c>
      <c r="AK241" s="14" t="s">
        <v>150</v>
      </c>
      <c r="AL241" s="14" t="s">
        <v>151</v>
      </c>
      <c r="AM241" s="14" t="s">
        <v>148</v>
      </c>
    </row>
    <row r="242" spans="1:39" x14ac:dyDescent="0.25">
      <c r="A242" s="6">
        <v>1949</v>
      </c>
      <c r="B242" s="6">
        <f>IF('Electricity Generation'!B2-I242/3&lt;=0, 0,'Electricity Generation'!B2-I242/3)</f>
        <v>135451320000</v>
      </c>
      <c r="C242" s="10">
        <f>1-B242/'Electricity Generation'!B2</f>
        <v>0</v>
      </c>
      <c r="D242" s="6">
        <f>IF('Electricity Generation'!C2-I242/3&lt;=0, 0, 'Electricity Generation'!C2-I242/3)</f>
        <v>28547232000</v>
      </c>
      <c r="E242" s="10">
        <f>1-D242/'Electricity Generation'!C2</f>
        <v>0</v>
      </c>
      <c r="F242" s="6">
        <f>IF('Electricity Generation'!D2-I242/3&lt;=0, 0, 'Electricity Generation'!D2-I242/3)</f>
        <v>36966709000</v>
      </c>
      <c r="G242" s="10">
        <f>1-F242/'Electricity Generation'!D2</f>
        <v>0</v>
      </c>
      <c r="H242" s="6">
        <f>'Electricity Generation'!F2*(1+$E$240)</f>
        <v>0</v>
      </c>
      <c r="I242" s="6">
        <f>'Electricity Generation'!F2*$E$240</f>
        <v>0</v>
      </c>
      <c r="J242" s="10">
        <f>(B242+D242+F242+H242-L242)/'Electricity Generation'!N2</f>
        <v>0.69036611644560364</v>
      </c>
      <c r="K242" s="12" t="b">
        <f>(J242-'Analysis-Data'!R2)&lt;0.0001</f>
        <v>1</v>
      </c>
      <c r="L242" s="6">
        <f>SUM(IF(B242=0, ABS('Electricity Generation'!B2-I242/3), 0), IF(D242=0, ABS('Electricity Generation'!C2-I242/3), 0), IF(F242=0, ABS('Electricity Generation'!D2-I242/3), 0))</f>
        <v>0</v>
      </c>
      <c r="M242" s="6">
        <f>IF(L242&gt;0, B242-L242, B242)</f>
        <v>135451320000</v>
      </c>
      <c r="N242" s="10">
        <f>1-M242/'Electricity Generation'!B2</f>
        <v>0</v>
      </c>
      <c r="O242" s="6" t="e">
        <f>M242/'Analysis-Data'!J2</f>
        <v>#N/A</v>
      </c>
      <c r="P242" s="6" t="e">
        <f>D242/'Analysis-Data'!K2</f>
        <v>#N/A</v>
      </c>
      <c r="Q242" s="6" t="e">
        <f>F242/'Analysis-Data'!L2</f>
        <v>#N/A</v>
      </c>
      <c r="R242" s="6" t="e">
        <f>H242/'Analysis-Data'!M2</f>
        <v>#N/A</v>
      </c>
      <c r="S242" s="6">
        <f>M242/'Analysis-Data'!B2</f>
        <v>76170329.98367399</v>
      </c>
      <c r="T242" s="6">
        <f>D242/'Analysis-Data'!C2</f>
        <v>10409257</v>
      </c>
      <c r="U242" s="6">
        <f>F242/'Analysis-Data'!D2</f>
        <v>13202904</v>
      </c>
      <c r="V242" s="6" t="e">
        <f>H242/'Analysis-Data'!E2</f>
        <v>#N/A</v>
      </c>
      <c r="W242" s="10" t="e">
        <f>(O242-'Combined Waste'!B2)/'Combined Waste'!B2</f>
        <v>#N/A</v>
      </c>
      <c r="X242" s="10" t="e">
        <f>(P242-'Combined Waste'!G2)/'Combined Waste'!G2</f>
        <v>#N/A</v>
      </c>
      <c r="Y242" s="10" t="e">
        <f>(Q242-'Combined Waste'!C2)/'Combined Waste'!C2</f>
        <v>#N/A</v>
      </c>
      <c r="Z242" s="10" t="e">
        <f>(R242-'Combined Waste'!K2)/'Combined Waste'!K2</f>
        <v>#N/A</v>
      </c>
      <c r="AA242" s="10">
        <f>(S242-'Combined Consumption'!B2)/'Combined Consumption'!B2</f>
        <v>0</v>
      </c>
      <c r="AB242" s="10">
        <f>(T242-'Combined Consumption'!G2)/'Combined Consumption'!G2</f>
        <v>0</v>
      </c>
      <c r="AC242" s="10">
        <f>(U242-'Combined Consumption'!H2)/'Combined Consumption'!H2</f>
        <v>0</v>
      </c>
      <c r="AD242" s="10" t="e">
        <f>(V242-'Combined Consumption'!M2)/'Combined Consumption'!M2</f>
        <v>#N/A</v>
      </c>
      <c r="AE242" s="10">
        <f>-1*N242</f>
        <v>0</v>
      </c>
      <c r="AF242" s="10">
        <f>-1*E242</f>
        <v>0</v>
      </c>
      <c r="AG242" s="10">
        <f>-1*G242</f>
        <v>0</v>
      </c>
      <c r="AH242" s="10">
        <f>IF(I242=0,0,$E$240)</f>
        <v>0</v>
      </c>
      <c r="AI242" s="10">
        <f>M242/'Electricity Generation'!$N2</f>
        <v>0.46530928425401202</v>
      </c>
      <c r="AJ242" s="10">
        <f>D242/'Electricity Generation'!$N2</f>
        <v>9.8066907648838186E-2</v>
      </c>
      <c r="AK242" s="10">
        <f>F242/'Electricity Generation'!$N2</f>
        <v>0.1269899245427534</v>
      </c>
      <c r="AL242" s="10">
        <f>H242/'Electricity Generation'!$N2</f>
        <v>0</v>
      </c>
      <c r="AM242" s="10">
        <f>1-SUM(AI242:AL242)</f>
        <v>0.30963388355439647</v>
      </c>
    </row>
    <row r="243" spans="1:39" x14ac:dyDescent="0.25">
      <c r="A243" s="6">
        <v>1950</v>
      </c>
      <c r="B243" s="6">
        <f>IF('Electricity Generation'!B3-I243/3&lt;=0, 0,'Electricity Generation'!B3-I243/3)</f>
        <v>154519994000</v>
      </c>
      <c r="C243" s="10">
        <f>1-B243/'Electricity Generation'!B3</f>
        <v>0</v>
      </c>
      <c r="D243" s="6">
        <f>IF('Electricity Generation'!C3-I243/3&lt;=0, 0, 'Electricity Generation'!C3-I243/3)</f>
        <v>33734288000</v>
      </c>
      <c r="E243" s="10">
        <f>1-D243/'Electricity Generation'!C3</f>
        <v>0</v>
      </c>
      <c r="F243" s="6">
        <f>IF('Electricity Generation'!D3-I243/3&lt;=0, 0, 'Electricity Generation'!D3-I243/3)</f>
        <v>44559159000</v>
      </c>
      <c r="G243" s="10">
        <f>1-F243/'Electricity Generation'!D3</f>
        <v>0</v>
      </c>
      <c r="H243" s="6">
        <f>'Electricity Generation'!F3*(1+$E$240)</f>
        <v>0</v>
      </c>
      <c r="I243" s="6">
        <f>'Electricity Generation'!F3*$E$240</f>
        <v>0</v>
      </c>
      <c r="J243" s="10">
        <f>(B243+D243+F243+H243-L243)/'Electricity Generation'!N3</f>
        <v>0.70733575696687856</v>
      </c>
      <c r="K243" s="12" t="b">
        <f>(J243-'Analysis-Data'!R3)&lt;0.0001</f>
        <v>1</v>
      </c>
      <c r="L243" s="6">
        <f>SUM(IF(B243=0, ABS('Electricity Generation'!B3-I243/3), 0), IF(D243=0, ABS('Electricity Generation'!C3-I243/3), 0), IF(F243=0, ABS('Electricity Generation'!D3-I243/3), 0))</f>
        <v>0</v>
      </c>
      <c r="M243" s="6">
        <f t="shared" ref="M243:M306" si="36">IF(L243&gt;0, B243-L243, B243)</f>
        <v>154519994000</v>
      </c>
      <c r="N243" s="10">
        <f>1-M243/'Electricity Generation'!B3</f>
        <v>0</v>
      </c>
      <c r="O243" s="6" t="e">
        <f>M243/'Analysis-Data'!J3</f>
        <v>#N/A</v>
      </c>
      <c r="P243" s="6" t="e">
        <f>D243/'Analysis-Data'!K3</f>
        <v>#N/A</v>
      </c>
      <c r="Q243" s="6" t="e">
        <f>F243/'Analysis-Data'!L3</f>
        <v>#N/A</v>
      </c>
      <c r="R243" s="6" t="e">
        <f>H243/'Analysis-Data'!M3</f>
        <v>#N/A</v>
      </c>
      <c r="S243" s="6">
        <f>M243/'Analysis-Data'!B3</f>
        <v>83343756.921218991</v>
      </c>
      <c r="T243" s="6">
        <f>D243/'Analysis-Data'!C3</f>
        <v>11841097</v>
      </c>
      <c r="U243" s="6">
        <f>F243/'Analysis-Data'!D3</f>
        <v>15094056</v>
      </c>
      <c r="V243" s="6" t="e">
        <f>H243/'Analysis-Data'!E3</f>
        <v>#N/A</v>
      </c>
      <c r="W243" s="10" t="e">
        <f>(O243-'Combined Waste'!B3)/'Combined Waste'!B3</f>
        <v>#N/A</v>
      </c>
      <c r="X243" s="10" t="e">
        <f>(P243-'Combined Waste'!G3)/'Combined Waste'!G3</f>
        <v>#N/A</v>
      </c>
      <c r="Y243" s="10" t="e">
        <f>(Q243-'Combined Waste'!C3)/'Combined Waste'!C3</f>
        <v>#N/A</v>
      </c>
      <c r="Z243" s="10" t="e">
        <f>(R243-'Combined Waste'!K3)/'Combined Waste'!K3</f>
        <v>#N/A</v>
      </c>
      <c r="AA243" s="10">
        <f>(S243-'Combined Consumption'!B3)/'Combined Consumption'!B3</f>
        <v>0</v>
      </c>
      <c r="AB243" s="10">
        <f>(T243-'Combined Consumption'!G3)/'Combined Consumption'!G3</f>
        <v>0</v>
      </c>
      <c r="AC243" s="10">
        <f>(U243-'Combined Consumption'!H3)/'Combined Consumption'!H3</f>
        <v>0</v>
      </c>
      <c r="AD243" s="10" t="e">
        <f>(V243-'Combined Consumption'!M3)/'Combined Consumption'!M3</f>
        <v>#N/A</v>
      </c>
      <c r="AE243" s="10">
        <f t="shared" ref="AE243:AE306" si="37">-1*N243</f>
        <v>0</v>
      </c>
      <c r="AF243" s="10">
        <f t="shared" ref="AF243:AF306" si="38">-1*E243</f>
        <v>0</v>
      </c>
      <c r="AG243" s="10">
        <f t="shared" ref="AG243:AG306" si="39">-1*G243</f>
        <v>0</v>
      </c>
      <c r="AH243" s="10">
        <f t="shared" ref="AH243:AH306" si="40">IF(I243=0,0,$E$240)</f>
        <v>0</v>
      </c>
      <c r="AI243" s="10">
        <f>M243/'Electricity Generation'!$N3</f>
        <v>0.46946394698280125</v>
      </c>
      <c r="AJ243" s="10">
        <f>D243/'Electricity Generation'!$N3</f>
        <v>0.10249179787784971</v>
      </c>
      <c r="AK243" s="10">
        <f>F243/'Electricity Generation'!$N3</f>
        <v>0.13538001210622758</v>
      </c>
      <c r="AL243" s="10">
        <f>H243/'Electricity Generation'!$N3</f>
        <v>0</v>
      </c>
      <c r="AM243" s="10">
        <f t="shared" ref="AM243:AM306" si="41">1-SUM(AI243:AL243)</f>
        <v>0.29266424303312144</v>
      </c>
    </row>
    <row r="244" spans="1:39" x14ac:dyDescent="0.25">
      <c r="A244" s="6">
        <v>1951</v>
      </c>
      <c r="B244" s="6">
        <f>IF('Electricity Generation'!B4-I244/3&lt;=0, 0,'Electricity Generation'!B4-I244/3)</f>
        <v>185203657000</v>
      </c>
      <c r="C244" s="10">
        <f>1-B244/'Electricity Generation'!B4</f>
        <v>0</v>
      </c>
      <c r="D244" s="6">
        <f>IF('Electricity Generation'!C4-I244/3&lt;=0, 0, 'Electricity Generation'!C4-I244/3)</f>
        <v>28712116000</v>
      </c>
      <c r="E244" s="10">
        <f>1-D244/'Electricity Generation'!C4</f>
        <v>0</v>
      </c>
      <c r="F244" s="6">
        <f>IF('Electricity Generation'!D4-I244/3&lt;=0, 0, 'Electricity Generation'!D4-I244/3)</f>
        <v>56615678000</v>
      </c>
      <c r="G244" s="10">
        <f>1-F244/'Electricity Generation'!D4</f>
        <v>0</v>
      </c>
      <c r="H244" s="6">
        <f>'Electricity Generation'!F4*(1+$E$240)</f>
        <v>0</v>
      </c>
      <c r="I244" s="6">
        <f>'Electricity Generation'!F4*$E$240</f>
        <v>0</v>
      </c>
      <c r="J244" s="10">
        <f>(B244+D244+F244+H244-L244)/'Electricity Generation'!N4</f>
        <v>0.7298389328330942</v>
      </c>
      <c r="K244" s="12" t="b">
        <f>(J244-'Analysis-Data'!R4)&lt;0.0001</f>
        <v>1</v>
      </c>
      <c r="L244" s="6">
        <f>SUM(IF(B244=0, ABS('Electricity Generation'!B4-I244/3), 0), IF(D244=0, ABS('Electricity Generation'!C4-I244/3), 0), IF(F244=0, ABS('Electricity Generation'!D4-I244/3), 0))</f>
        <v>0</v>
      </c>
      <c r="M244" s="6">
        <f t="shared" si="36"/>
        <v>185203657000</v>
      </c>
      <c r="N244" s="10">
        <f>1-M244/'Electricity Generation'!B4</f>
        <v>0</v>
      </c>
      <c r="O244" s="6" t="e">
        <f>M244/'Analysis-Data'!J4</f>
        <v>#N/A</v>
      </c>
      <c r="P244" s="6" t="e">
        <f>D244/'Analysis-Data'!K4</f>
        <v>#N/A</v>
      </c>
      <c r="Q244" s="6" t="e">
        <f>F244/'Analysis-Data'!L4</f>
        <v>#N/A</v>
      </c>
      <c r="R244" s="6" t="e">
        <f>H244/'Analysis-Data'!M4</f>
        <v>#N/A</v>
      </c>
      <c r="S244" s="6">
        <f>M244/'Analysis-Data'!B4</f>
        <v>95951116.792708188</v>
      </c>
      <c r="T244" s="6">
        <f>D244/'Analysis-Data'!C4</f>
        <v>10039365</v>
      </c>
      <c r="U244" s="6">
        <f>F244/'Analysis-Data'!D4</f>
        <v>18333552</v>
      </c>
      <c r="V244" s="6" t="e">
        <f>H244/'Analysis-Data'!E4</f>
        <v>#N/A</v>
      </c>
      <c r="W244" s="10" t="e">
        <f>(O244-'Combined Waste'!B4)/'Combined Waste'!B4</f>
        <v>#N/A</v>
      </c>
      <c r="X244" s="10" t="e">
        <f>(P244-'Combined Waste'!G4)/'Combined Waste'!G4</f>
        <v>#N/A</v>
      </c>
      <c r="Y244" s="10" t="e">
        <f>(Q244-'Combined Waste'!C4)/'Combined Waste'!C4</f>
        <v>#N/A</v>
      </c>
      <c r="Z244" s="10" t="e">
        <f>(R244-'Combined Waste'!K4)/'Combined Waste'!K4</f>
        <v>#N/A</v>
      </c>
      <c r="AA244" s="10">
        <f>(S244-'Combined Consumption'!B4)/'Combined Consumption'!B4</f>
        <v>0</v>
      </c>
      <c r="AB244" s="10">
        <f>(T244-'Combined Consumption'!G4)/'Combined Consumption'!G4</f>
        <v>0</v>
      </c>
      <c r="AC244" s="10">
        <f>(U244-'Combined Consumption'!H4)/'Combined Consumption'!H4</f>
        <v>0</v>
      </c>
      <c r="AD244" s="10" t="e">
        <f>(V244-'Combined Consumption'!M4)/'Combined Consumption'!M4</f>
        <v>#N/A</v>
      </c>
      <c r="AE244" s="10">
        <f t="shared" si="37"/>
        <v>0</v>
      </c>
      <c r="AF244" s="10">
        <f t="shared" si="38"/>
        <v>0</v>
      </c>
      <c r="AG244" s="10">
        <f t="shared" si="39"/>
        <v>0</v>
      </c>
      <c r="AH244" s="10">
        <f t="shared" si="40"/>
        <v>0</v>
      </c>
      <c r="AI244" s="10">
        <f>M244/'Electricity Generation'!$N4</f>
        <v>0.49964186745025224</v>
      </c>
      <c r="AJ244" s="10">
        <f>D244/'Electricity Generation'!$N4</f>
        <v>7.7459459975394898E-2</v>
      </c>
      <c r="AK244" s="10">
        <f>F244/'Electricity Generation'!$N4</f>
        <v>0.15273760540744702</v>
      </c>
      <c r="AL244" s="10">
        <f>H244/'Electricity Generation'!$N4</f>
        <v>0</v>
      </c>
      <c r="AM244" s="10">
        <f t="shared" si="41"/>
        <v>0.27016106716690591</v>
      </c>
    </row>
    <row r="245" spans="1:39" x14ac:dyDescent="0.25">
      <c r="A245" s="6">
        <v>1952</v>
      </c>
      <c r="B245" s="6">
        <f>IF('Electricity Generation'!B5-I245/3&lt;=0, 0,'Electricity Generation'!B5-I245/3)</f>
        <v>195436666000</v>
      </c>
      <c r="C245" s="10">
        <f>1-B245/'Electricity Generation'!B5</f>
        <v>0</v>
      </c>
      <c r="D245" s="6">
        <f>IF('Electricity Generation'!C5-I245/3&lt;=0, 0, 'Electricity Generation'!C5-I245/3)</f>
        <v>29749761000</v>
      </c>
      <c r="E245" s="10">
        <f>1-D245/'Electricity Generation'!C5</f>
        <v>0</v>
      </c>
      <c r="F245" s="6">
        <f>IF('Electricity Generation'!D5-I245/3&lt;=0, 0, 'Electricity Generation'!D5-I245/3)</f>
        <v>68453088000</v>
      </c>
      <c r="G245" s="10">
        <f>1-F245/'Electricity Generation'!D5</f>
        <v>0</v>
      </c>
      <c r="H245" s="6">
        <f>'Electricity Generation'!F5*(1+$E$240)</f>
        <v>0</v>
      </c>
      <c r="I245" s="6">
        <f>'Electricity Generation'!F5*$E$240</f>
        <v>0</v>
      </c>
      <c r="J245" s="10">
        <f>(B245+D245+F245+H245-L245)/'Electricity Generation'!N5</f>
        <v>0.7355264074805995</v>
      </c>
      <c r="K245" s="12" t="b">
        <f>(J245-'Analysis-Data'!R5)&lt;0.0001</f>
        <v>1</v>
      </c>
      <c r="L245" s="6">
        <f>SUM(IF(B245=0, ABS('Electricity Generation'!B5-I245/3), 0), IF(D245=0, ABS('Electricity Generation'!C5-I245/3), 0), IF(F245=0, ABS('Electricity Generation'!D5-I245/3), 0))</f>
        <v>0</v>
      </c>
      <c r="M245" s="6">
        <f t="shared" si="36"/>
        <v>195436666000</v>
      </c>
      <c r="N245" s="10">
        <f>1-M245/'Electricity Generation'!B5</f>
        <v>0</v>
      </c>
      <c r="O245" s="6" t="e">
        <f>M245/'Analysis-Data'!J5</f>
        <v>#N/A</v>
      </c>
      <c r="P245" s="6" t="e">
        <f>D245/'Analysis-Data'!K5</f>
        <v>#N/A</v>
      </c>
      <c r="Q245" s="6" t="e">
        <f>F245/'Analysis-Data'!L5</f>
        <v>#N/A</v>
      </c>
      <c r="R245" s="6" t="e">
        <f>H245/'Analysis-Data'!M5</f>
        <v>#N/A</v>
      </c>
      <c r="S245" s="6">
        <f>M245/'Analysis-Data'!B5</f>
        <v>97133391.645212695</v>
      </c>
      <c r="T245" s="6">
        <f>D245/'Analysis-Data'!C5</f>
        <v>10553226</v>
      </c>
      <c r="U245" s="6">
        <f>F245/'Analysis-Data'!D5</f>
        <v>21842807.999999996</v>
      </c>
      <c r="V245" s="6" t="e">
        <f>H245/'Analysis-Data'!E5</f>
        <v>#N/A</v>
      </c>
      <c r="W245" s="10" t="e">
        <f>(O245-'Combined Waste'!B5)/'Combined Waste'!B5</f>
        <v>#N/A</v>
      </c>
      <c r="X245" s="10" t="e">
        <f>(P245-'Combined Waste'!G5)/'Combined Waste'!G5</f>
        <v>#N/A</v>
      </c>
      <c r="Y245" s="10" t="e">
        <f>(Q245-'Combined Waste'!C5)/'Combined Waste'!C5</f>
        <v>#N/A</v>
      </c>
      <c r="Z245" s="10" t="e">
        <f>(R245-'Combined Waste'!K5)/'Combined Waste'!K5</f>
        <v>#N/A</v>
      </c>
      <c r="AA245" s="10">
        <f>(S245-'Combined Consumption'!B5)/'Combined Consumption'!B5</f>
        <v>0</v>
      </c>
      <c r="AB245" s="10">
        <f>(T245-'Combined Consumption'!G5)/'Combined Consumption'!G5</f>
        <v>0</v>
      </c>
      <c r="AC245" s="10">
        <f>(U245-'Combined Consumption'!H5)/'Combined Consumption'!H5</f>
        <v>0</v>
      </c>
      <c r="AD245" s="10" t="e">
        <f>(V245-'Combined Consumption'!M5)/'Combined Consumption'!M5</f>
        <v>#N/A</v>
      </c>
      <c r="AE245" s="10">
        <f t="shared" si="37"/>
        <v>0</v>
      </c>
      <c r="AF245" s="10">
        <f t="shared" si="38"/>
        <v>0</v>
      </c>
      <c r="AG245" s="10">
        <f t="shared" si="39"/>
        <v>0</v>
      </c>
      <c r="AH245" s="10">
        <f t="shared" si="40"/>
        <v>0</v>
      </c>
      <c r="AI245" s="10">
        <f>M245/'Electricity Generation'!$N5</f>
        <v>0.48954184123674849</v>
      </c>
      <c r="AJ245" s="10">
        <f>D245/'Electricity Generation'!$N5</f>
        <v>7.4519040231136618E-2</v>
      </c>
      <c r="AK245" s="10">
        <f>F245/'Electricity Generation'!$N5</f>
        <v>0.17146552601271436</v>
      </c>
      <c r="AL245" s="10">
        <f>H245/'Electricity Generation'!$N5</f>
        <v>0</v>
      </c>
      <c r="AM245" s="10">
        <f t="shared" si="41"/>
        <v>0.2644735925194005</v>
      </c>
    </row>
    <row r="246" spans="1:39" x14ac:dyDescent="0.25">
      <c r="A246" s="6">
        <v>1953</v>
      </c>
      <c r="B246" s="6">
        <f>IF('Electricity Generation'!B6-I246/3&lt;=0, 0,'Electricity Generation'!B6-I246/3)</f>
        <v>218846325000</v>
      </c>
      <c r="C246" s="10">
        <f>1-B246/'Electricity Generation'!B6</f>
        <v>0</v>
      </c>
      <c r="D246" s="6">
        <f>IF('Electricity Generation'!C6-I246/3&lt;=0, 0, 'Electricity Generation'!C6-I246/3)</f>
        <v>38404449000</v>
      </c>
      <c r="E246" s="10">
        <f>1-D246/'Electricity Generation'!C6</f>
        <v>0</v>
      </c>
      <c r="F246" s="6">
        <f>IF('Electricity Generation'!D6-I246/3&lt;=0, 0, 'Electricity Generation'!D6-I246/3)</f>
        <v>79790975000</v>
      </c>
      <c r="G246" s="10">
        <f>1-F246/'Electricity Generation'!D6</f>
        <v>0</v>
      </c>
      <c r="H246" s="6">
        <f>'Electricity Generation'!F6*(1+$E$240)</f>
        <v>0</v>
      </c>
      <c r="I246" s="6">
        <f>'Electricity Generation'!F6*$E$240</f>
        <v>0</v>
      </c>
      <c r="J246" s="10">
        <f>(B246+D246+F246+H246-L246)/'Electricity Generation'!N6</f>
        <v>0.76139319412128614</v>
      </c>
      <c r="K246" s="12" t="b">
        <f>(J246-'Analysis-Data'!R6)&lt;0.0001</f>
        <v>1</v>
      </c>
      <c r="L246" s="6">
        <f>SUM(IF(B246=0, ABS('Electricity Generation'!B6-I246/3), 0), IF(D246=0, ABS('Electricity Generation'!C6-I246/3), 0), IF(F246=0, ABS('Electricity Generation'!D6-I246/3), 0))</f>
        <v>0</v>
      </c>
      <c r="M246" s="6">
        <f t="shared" si="36"/>
        <v>218846325000</v>
      </c>
      <c r="N246" s="10">
        <f>1-M246/'Electricity Generation'!B6</f>
        <v>0</v>
      </c>
      <c r="O246" s="6" t="e">
        <f>M246/'Analysis-Data'!J6</f>
        <v>#N/A</v>
      </c>
      <c r="P246" s="6" t="e">
        <f>D246/'Analysis-Data'!K6</f>
        <v>#N/A</v>
      </c>
      <c r="Q246" s="6" t="e">
        <f>F246/'Analysis-Data'!L6</f>
        <v>#N/A</v>
      </c>
      <c r="R246" s="6" t="e">
        <f>H246/'Analysis-Data'!M6</f>
        <v>#N/A</v>
      </c>
      <c r="S246" s="6">
        <f>M246/'Analysis-Data'!B6</f>
        <v>105140170.24157879</v>
      </c>
      <c r="T246" s="6">
        <f>D246/'Analysis-Data'!C6</f>
        <v>12911366</v>
      </c>
      <c r="U246" s="6">
        <f>F246/'Analysis-Data'!D6</f>
        <v>24822528</v>
      </c>
      <c r="V246" s="6" t="e">
        <f>H246/'Analysis-Data'!E6</f>
        <v>#N/A</v>
      </c>
      <c r="W246" s="10" t="e">
        <f>(O246-'Combined Waste'!B6)/'Combined Waste'!B6</f>
        <v>#N/A</v>
      </c>
      <c r="X246" s="10" t="e">
        <f>(P246-'Combined Waste'!G6)/'Combined Waste'!G6</f>
        <v>#N/A</v>
      </c>
      <c r="Y246" s="10" t="e">
        <f>(Q246-'Combined Waste'!C6)/'Combined Waste'!C6</f>
        <v>#N/A</v>
      </c>
      <c r="Z246" s="10" t="e">
        <f>(R246-'Combined Waste'!K6)/'Combined Waste'!K6</f>
        <v>#N/A</v>
      </c>
      <c r="AA246" s="10">
        <f>(S246-'Combined Consumption'!B6)/'Combined Consumption'!B6</f>
        <v>0</v>
      </c>
      <c r="AB246" s="10">
        <f>(T246-'Combined Consumption'!G6)/'Combined Consumption'!G6</f>
        <v>0</v>
      </c>
      <c r="AC246" s="10">
        <f>(U246-'Combined Consumption'!H6)/'Combined Consumption'!H6</f>
        <v>0</v>
      </c>
      <c r="AD246" s="10" t="e">
        <f>(V246-'Combined Consumption'!M6)/'Combined Consumption'!M6</f>
        <v>#N/A</v>
      </c>
      <c r="AE246" s="10">
        <f t="shared" si="37"/>
        <v>0</v>
      </c>
      <c r="AF246" s="10">
        <f t="shared" si="38"/>
        <v>0</v>
      </c>
      <c r="AG246" s="10">
        <f t="shared" si="39"/>
        <v>0</v>
      </c>
      <c r="AH246" s="10">
        <f t="shared" si="40"/>
        <v>0</v>
      </c>
      <c r="AI246" s="10">
        <f>M246/'Electricity Generation'!$N6</f>
        <v>0.49438416133265167</v>
      </c>
      <c r="AJ246" s="10">
        <f>D246/'Electricity Generation'!$N6</f>
        <v>8.6757460104973622E-2</v>
      </c>
      <c r="AK246" s="10">
        <f>F246/'Electricity Generation'!$N6</f>
        <v>0.1802515726836609</v>
      </c>
      <c r="AL246" s="10">
        <f>H246/'Electricity Generation'!$N6</f>
        <v>0</v>
      </c>
      <c r="AM246" s="10">
        <f t="shared" si="41"/>
        <v>0.23860680587871386</v>
      </c>
    </row>
    <row r="247" spans="1:39" x14ac:dyDescent="0.25">
      <c r="A247" s="6">
        <v>1954</v>
      </c>
      <c r="B247" s="6">
        <f>IF('Electricity Generation'!B7-I247/3&lt;=0, 0,'Electricity Generation'!B7-I247/3)</f>
        <v>239145966000</v>
      </c>
      <c r="C247" s="10">
        <f>1-B247/'Electricity Generation'!B7</f>
        <v>0</v>
      </c>
      <c r="D247" s="6">
        <f>IF('Electricity Generation'!C7-I247/3&lt;=0, 0, 'Electricity Generation'!C7-I247/3)</f>
        <v>31520175000</v>
      </c>
      <c r="E247" s="10">
        <f>1-D247/'Electricity Generation'!C7</f>
        <v>0</v>
      </c>
      <c r="F247" s="6">
        <f>IF('Electricity Generation'!D7-I247/3&lt;=0, 0, 'Electricity Generation'!D7-I247/3)</f>
        <v>93688271000</v>
      </c>
      <c r="G247" s="10">
        <f>1-F247/'Electricity Generation'!D7</f>
        <v>0</v>
      </c>
      <c r="H247" s="6">
        <f>'Electricity Generation'!F7*(1+$E$240)</f>
        <v>0</v>
      </c>
      <c r="I247" s="6">
        <f>'Electricity Generation'!F7*$E$240</f>
        <v>0</v>
      </c>
      <c r="J247" s="10">
        <f>(B247+D247+F247+H247-L247)/'Electricity Generation'!N7</f>
        <v>0.7724506102629376</v>
      </c>
      <c r="K247" s="12" t="b">
        <f>(J247-'Analysis-Data'!R7)&lt;0.0001</f>
        <v>1</v>
      </c>
      <c r="L247" s="6">
        <f>SUM(IF(B247=0, ABS('Electricity Generation'!B7-I247/3), 0), IF(D247=0, ABS('Electricity Generation'!C7-I247/3), 0), IF(F247=0, ABS('Electricity Generation'!D7-I247/3), 0))</f>
        <v>0</v>
      </c>
      <c r="M247" s="6">
        <f t="shared" si="36"/>
        <v>239145966000</v>
      </c>
      <c r="N247" s="10">
        <f>1-M247/'Electricity Generation'!B7</f>
        <v>0</v>
      </c>
      <c r="O247" s="6" t="e">
        <f>M247/'Analysis-Data'!J7</f>
        <v>#N/A</v>
      </c>
      <c r="P247" s="6" t="e">
        <f>D247/'Analysis-Data'!K7</f>
        <v>#N/A</v>
      </c>
      <c r="Q247" s="6" t="e">
        <f>F247/'Analysis-Data'!L7</f>
        <v>#N/A</v>
      </c>
      <c r="R247" s="6" t="e">
        <f>H247/'Analysis-Data'!M7</f>
        <v>#N/A</v>
      </c>
      <c r="S247" s="6">
        <f>M247/'Analysis-Data'!B7</f>
        <v>107396762.24573369</v>
      </c>
      <c r="T247" s="6">
        <f>D247/'Analysis-Data'!C7</f>
        <v>10478965</v>
      </c>
      <c r="U247" s="6">
        <f>F247/'Analysis-Data'!D7</f>
        <v>27971952</v>
      </c>
      <c r="V247" s="6" t="e">
        <f>H247/'Analysis-Data'!E7</f>
        <v>#N/A</v>
      </c>
      <c r="W247" s="10" t="e">
        <f>(O247-'Combined Waste'!B7)/'Combined Waste'!B7</f>
        <v>#N/A</v>
      </c>
      <c r="X247" s="10" t="e">
        <f>(P247-'Combined Waste'!G7)/'Combined Waste'!G7</f>
        <v>#N/A</v>
      </c>
      <c r="Y247" s="10" t="e">
        <f>(Q247-'Combined Waste'!C7)/'Combined Waste'!C7</f>
        <v>#N/A</v>
      </c>
      <c r="Z247" s="10" t="e">
        <f>(R247-'Combined Waste'!K7)/'Combined Waste'!K7</f>
        <v>#N/A</v>
      </c>
      <c r="AA247" s="10">
        <f>(S247-'Combined Consumption'!B7)/'Combined Consumption'!B7</f>
        <v>0</v>
      </c>
      <c r="AB247" s="10">
        <f>(T247-'Combined Consumption'!G7)/'Combined Consumption'!G7</f>
        <v>0</v>
      </c>
      <c r="AC247" s="10">
        <f>(U247-'Combined Consumption'!H7)/'Combined Consumption'!H7</f>
        <v>0</v>
      </c>
      <c r="AD247" s="10" t="e">
        <f>(V247-'Combined Consumption'!M7)/'Combined Consumption'!M7</f>
        <v>#N/A</v>
      </c>
      <c r="AE247" s="10">
        <f t="shared" si="37"/>
        <v>0</v>
      </c>
      <c r="AF247" s="10">
        <f t="shared" si="38"/>
        <v>0</v>
      </c>
      <c r="AG247" s="10">
        <f t="shared" si="39"/>
        <v>0</v>
      </c>
      <c r="AH247" s="10">
        <f t="shared" si="40"/>
        <v>0</v>
      </c>
      <c r="AI247" s="10">
        <f>M247/'Electricity Generation'!$N7</f>
        <v>0.5070020872386739</v>
      </c>
      <c r="AJ247" s="10">
        <f>D247/'Electricity Generation'!$N7</f>
        <v>6.6824436901136222E-2</v>
      </c>
      <c r="AK247" s="10">
        <f>F247/'Electricity Generation'!$N7</f>
        <v>0.19862408612312749</v>
      </c>
      <c r="AL247" s="10">
        <f>H247/'Electricity Generation'!$N7</f>
        <v>0</v>
      </c>
      <c r="AM247" s="10">
        <f t="shared" si="41"/>
        <v>0.2275493897370624</v>
      </c>
    </row>
    <row r="248" spans="1:39" x14ac:dyDescent="0.25">
      <c r="A248" s="6">
        <v>1955</v>
      </c>
      <c r="B248" s="6">
        <f>IF('Electricity Generation'!B8-I248/3&lt;=0, 0,'Electricity Generation'!B8-I248/3)</f>
        <v>301362698000</v>
      </c>
      <c r="C248" s="10">
        <f>1-B248/'Electricity Generation'!B8</f>
        <v>0</v>
      </c>
      <c r="D248" s="6">
        <f>IF('Electricity Generation'!C8-I248/3&lt;=0, 0, 'Electricity Generation'!C8-I248/3)</f>
        <v>37138308000</v>
      </c>
      <c r="E248" s="10">
        <f>1-D248/'Electricity Generation'!C8</f>
        <v>0</v>
      </c>
      <c r="F248" s="6">
        <f>IF('Electricity Generation'!D8-I248/3&lt;=0, 0, 'Electricity Generation'!D8-I248/3)</f>
        <v>95285441000</v>
      </c>
      <c r="G248" s="10">
        <f>1-F248/'Electricity Generation'!D8</f>
        <v>0</v>
      </c>
      <c r="H248" s="6">
        <f>'Electricity Generation'!F8*(1+$E$240)</f>
        <v>0</v>
      </c>
      <c r="I248" s="6">
        <f>'Electricity Generation'!F8*$E$240</f>
        <v>0</v>
      </c>
      <c r="J248" s="10">
        <f>(B248+D248+F248+H248-L248)/'Electricity Generation'!N8</f>
        <v>0.79297317351737462</v>
      </c>
      <c r="K248" s="12" t="b">
        <f>(J248-'Analysis-Data'!R8)&lt;0.0001</f>
        <v>1</v>
      </c>
      <c r="L248" s="6">
        <f>SUM(IF(B248=0, ABS('Electricity Generation'!B8-I248/3), 0), IF(D248=0, ABS('Electricity Generation'!C8-I248/3), 0), IF(F248=0, ABS('Electricity Generation'!D8-I248/3), 0))</f>
        <v>0</v>
      </c>
      <c r="M248" s="6">
        <f t="shared" si="36"/>
        <v>301362698000</v>
      </c>
      <c r="N248" s="10">
        <f>1-M248/'Electricity Generation'!B8</f>
        <v>0</v>
      </c>
      <c r="O248" s="6" t="e">
        <f>M248/'Analysis-Data'!J8</f>
        <v>#N/A</v>
      </c>
      <c r="P248" s="6" t="e">
        <f>D248/'Analysis-Data'!K8</f>
        <v>#N/A</v>
      </c>
      <c r="Q248" s="6" t="e">
        <f>F248/'Analysis-Data'!L8</f>
        <v>#N/A</v>
      </c>
      <c r="R248" s="6" t="e">
        <f>H248/'Analysis-Data'!M8</f>
        <v>#N/A</v>
      </c>
      <c r="S248" s="6">
        <f>M248/'Analysis-Data'!B8</f>
        <v>130416142.18831648</v>
      </c>
      <c r="T248" s="6">
        <f>D248/'Analysis-Data'!C8</f>
        <v>11818018</v>
      </c>
      <c r="U248" s="6">
        <f>F248/'Analysis-Data'!D8</f>
        <v>27678720</v>
      </c>
      <c r="V248" s="6" t="e">
        <f>H248/'Analysis-Data'!E8</f>
        <v>#N/A</v>
      </c>
      <c r="W248" s="10" t="e">
        <f>(O248-'Combined Waste'!B8)/'Combined Waste'!B8</f>
        <v>#N/A</v>
      </c>
      <c r="X248" s="10" t="e">
        <f>(P248-'Combined Waste'!G8)/'Combined Waste'!G8</f>
        <v>#N/A</v>
      </c>
      <c r="Y248" s="10" t="e">
        <f>(Q248-'Combined Waste'!C8)/'Combined Waste'!C8</f>
        <v>#N/A</v>
      </c>
      <c r="Z248" s="10" t="e">
        <f>(R248-'Combined Waste'!K8)/'Combined Waste'!K8</f>
        <v>#N/A</v>
      </c>
      <c r="AA248" s="10">
        <f>(S248-'Combined Consumption'!B8)/'Combined Consumption'!B8</f>
        <v>-1.1425856449833398E-16</v>
      </c>
      <c r="AB248" s="10">
        <f>(T248-'Combined Consumption'!G8)/'Combined Consumption'!G8</f>
        <v>0</v>
      </c>
      <c r="AC248" s="10">
        <f>(U248-'Combined Consumption'!H8)/'Combined Consumption'!H8</f>
        <v>0</v>
      </c>
      <c r="AD248" s="10" t="e">
        <f>(V248-'Combined Consumption'!M8)/'Combined Consumption'!M8</f>
        <v>#N/A</v>
      </c>
      <c r="AE248" s="10">
        <f t="shared" si="37"/>
        <v>0</v>
      </c>
      <c r="AF248" s="10">
        <f t="shared" si="38"/>
        <v>0</v>
      </c>
      <c r="AG248" s="10">
        <f t="shared" si="39"/>
        <v>0</v>
      </c>
      <c r="AH248" s="10">
        <f t="shared" si="40"/>
        <v>0</v>
      </c>
      <c r="AI248" s="10">
        <f>M248/'Electricity Generation'!$N8</f>
        <v>0.55089903491802306</v>
      </c>
      <c r="AJ248" s="10">
        <f>D248/'Electricity Generation'!$N8</f>
        <v>6.7889815731900227E-2</v>
      </c>
      <c r="AK248" s="10">
        <f>F248/'Electricity Generation'!$N8</f>
        <v>0.17418432286745134</v>
      </c>
      <c r="AL248" s="10">
        <f>H248/'Electricity Generation'!$N8</f>
        <v>0</v>
      </c>
      <c r="AM248" s="10">
        <f t="shared" si="41"/>
        <v>0.20702682648262538</v>
      </c>
    </row>
    <row r="249" spans="1:39" x14ac:dyDescent="0.25">
      <c r="A249" s="6">
        <v>1956</v>
      </c>
      <c r="B249" s="6">
        <f>IF('Electricity Generation'!B9-I249/3&lt;=0, 0,'Electricity Generation'!B9-I249/3)</f>
        <v>338503484000</v>
      </c>
      <c r="C249" s="10">
        <f>1-B249/'Electricity Generation'!B9</f>
        <v>0</v>
      </c>
      <c r="D249" s="6">
        <f>IF('Electricity Generation'!C9-I249/3&lt;=0, 0, 'Electricity Generation'!C9-I249/3)</f>
        <v>35946772000</v>
      </c>
      <c r="E249" s="10">
        <f>1-D249/'Electricity Generation'!C9</f>
        <v>0</v>
      </c>
      <c r="F249" s="6">
        <f>IF('Electricity Generation'!D9-I249/3&lt;=0, 0, 'Electricity Generation'!D9-I249/3)</f>
        <v>104037208000</v>
      </c>
      <c r="G249" s="10">
        <f>1-F249/'Electricity Generation'!D9</f>
        <v>0</v>
      </c>
      <c r="H249" s="6">
        <f>'Electricity Generation'!F9*(1+$E$240)</f>
        <v>0</v>
      </c>
      <c r="I249" s="6">
        <f>'Electricity Generation'!F9*$E$240</f>
        <v>0</v>
      </c>
      <c r="J249" s="10">
        <f>(B249+D249+F249+H249-L249)/'Electricity Generation'!N9</f>
        <v>0.7965925655239523</v>
      </c>
      <c r="K249" s="12" t="b">
        <f>(J249-'Analysis-Data'!R9)&lt;0.0001</f>
        <v>1</v>
      </c>
      <c r="L249" s="6">
        <f>SUM(IF(B249=0, ABS('Electricity Generation'!B9-I249/3), 0), IF(D249=0, ABS('Electricity Generation'!C9-I249/3), 0), IF(F249=0, ABS('Electricity Generation'!D9-I249/3), 0))</f>
        <v>0</v>
      </c>
      <c r="M249" s="6">
        <f t="shared" si="36"/>
        <v>338503484000</v>
      </c>
      <c r="N249" s="10">
        <f>1-M249/'Electricity Generation'!B9</f>
        <v>0</v>
      </c>
      <c r="O249" s="6" t="e">
        <f>M249/'Analysis-Data'!J9</f>
        <v>#N/A</v>
      </c>
      <c r="P249" s="6" t="e">
        <f>D249/'Analysis-Data'!K9</f>
        <v>#N/A</v>
      </c>
      <c r="Q249" s="6" t="e">
        <f>F249/'Analysis-Data'!L9</f>
        <v>#N/A</v>
      </c>
      <c r="R249" s="6" t="e">
        <f>H249/'Analysis-Data'!M9</f>
        <v>#N/A</v>
      </c>
      <c r="S249" s="6">
        <f>M249/'Analysis-Data'!B9</f>
        <v>143588283.50256118</v>
      </c>
      <c r="T249" s="6">
        <f>D249/'Analysis-Data'!C9</f>
        <v>11415627</v>
      </c>
      <c r="U249" s="6">
        <f>F249/'Analysis-Data'!D9</f>
        <v>29743464</v>
      </c>
      <c r="V249" s="6" t="e">
        <f>H249/'Analysis-Data'!E9</f>
        <v>#N/A</v>
      </c>
      <c r="W249" s="10" t="e">
        <f>(O249-'Combined Waste'!B9)/'Combined Waste'!B9</f>
        <v>#N/A</v>
      </c>
      <c r="X249" s="10" t="e">
        <f>(P249-'Combined Waste'!G9)/'Combined Waste'!G9</f>
        <v>#N/A</v>
      </c>
      <c r="Y249" s="10" t="e">
        <f>(Q249-'Combined Waste'!C9)/'Combined Waste'!C9</f>
        <v>#N/A</v>
      </c>
      <c r="Z249" s="10" t="e">
        <f>(R249-'Combined Waste'!K9)/'Combined Waste'!K9</f>
        <v>#N/A</v>
      </c>
      <c r="AA249" s="10">
        <f>(S249-'Combined Consumption'!B9)/'Combined Consumption'!B9</f>
        <v>0</v>
      </c>
      <c r="AB249" s="10">
        <f>(T249-'Combined Consumption'!G9)/'Combined Consumption'!G9</f>
        <v>0</v>
      </c>
      <c r="AC249" s="10">
        <f>(U249-'Combined Consumption'!H9)/'Combined Consumption'!H9</f>
        <v>0</v>
      </c>
      <c r="AD249" s="10" t="e">
        <f>(V249-'Combined Consumption'!M9)/'Combined Consumption'!M9</f>
        <v>#N/A</v>
      </c>
      <c r="AE249" s="10">
        <f t="shared" si="37"/>
        <v>0</v>
      </c>
      <c r="AF249" s="10">
        <f t="shared" si="38"/>
        <v>0</v>
      </c>
      <c r="AG249" s="10">
        <f t="shared" si="39"/>
        <v>0</v>
      </c>
      <c r="AH249" s="10">
        <f t="shared" si="40"/>
        <v>0</v>
      </c>
      <c r="AI249" s="10">
        <f>M249/'Electricity Generation'!$N9</f>
        <v>0.5635452943827931</v>
      </c>
      <c r="AJ249" s="10">
        <f>D249/'Electricity Generation'!$N9</f>
        <v>5.9844684519853114E-2</v>
      </c>
      <c r="AK249" s="10">
        <f>F249/'Electricity Generation'!$N9</f>
        <v>0.17320258662130603</v>
      </c>
      <c r="AL249" s="10">
        <f>H249/'Electricity Generation'!$N9</f>
        <v>0</v>
      </c>
      <c r="AM249" s="10">
        <f t="shared" si="41"/>
        <v>0.2034074344760477</v>
      </c>
    </row>
    <row r="250" spans="1:39" x14ac:dyDescent="0.25">
      <c r="A250" s="6">
        <v>1957</v>
      </c>
      <c r="B250" s="6">
        <f>IF('Electricity Generation'!B10-I250/3&lt;=0, 0,'Electricity Generation'!B10-I250/3)</f>
        <v>346382983666.66669</v>
      </c>
      <c r="C250" s="10">
        <f>1-B250/'Electricity Generation'!B10</f>
        <v>9.3056053277473794E-6</v>
      </c>
      <c r="D250" s="6">
        <f>IF('Electricity Generation'!C10-I250/3&lt;=0, 0, 'Electricity Generation'!C10-I250/3)</f>
        <v>40496133666.666664</v>
      </c>
      <c r="E250" s="10">
        <f>1-D250/'Electricity Generation'!C10</f>
        <v>7.9589740976326873E-5</v>
      </c>
      <c r="F250" s="6">
        <f>IF('Electricity Generation'!D10-I250/3&lt;=0, 0, 'Electricity Generation'!D10-I250/3)</f>
        <v>114209301666.66667</v>
      </c>
      <c r="G250" s="10">
        <f>1-F250/'Electricity Generation'!D10</f>
        <v>2.8222240365693985E-5</v>
      </c>
      <c r="H250" s="6">
        <f>'Electricity Generation'!F10*(1+$E$240)</f>
        <v>19340000</v>
      </c>
      <c r="I250" s="6">
        <f>'Electricity Generation'!F10*$E$240</f>
        <v>9670000</v>
      </c>
      <c r="J250" s="10">
        <f>(B250+D250+F250+H250-L250)/'Electricity Generation'!N10</f>
        <v>0.79349858057795686</v>
      </c>
      <c r="K250" s="12" t="b">
        <f>(J250-'Analysis-Data'!R10)&lt;0.0001</f>
        <v>1</v>
      </c>
      <c r="L250" s="6">
        <f>SUM(IF(B250=0, ABS('Electricity Generation'!B10-I250/3), 0), IF(D250=0, ABS('Electricity Generation'!C10-I250/3), 0), IF(F250=0, ABS('Electricity Generation'!D10-I250/3), 0))</f>
        <v>0</v>
      </c>
      <c r="M250" s="6">
        <f t="shared" si="36"/>
        <v>346382983666.66669</v>
      </c>
      <c r="N250" s="10">
        <f>1-M250/'Electricity Generation'!B10</f>
        <v>9.3056053277473794E-6</v>
      </c>
      <c r="O250" s="6" t="e">
        <f>M250/'Analysis-Data'!J10</f>
        <v>#N/A</v>
      </c>
      <c r="P250" s="6" t="e">
        <f>D250/'Analysis-Data'!K10</f>
        <v>#N/A</v>
      </c>
      <c r="Q250" s="6" t="e">
        <f>F250/'Analysis-Data'!L10</f>
        <v>#N/A</v>
      </c>
      <c r="R250" s="6" t="e">
        <f>H250/'Analysis-Data'!M10</f>
        <v>#N/A</v>
      </c>
      <c r="S250" s="6">
        <f>M250/'Analysis-Data'!B10</f>
        <v>145846030.30292425</v>
      </c>
      <c r="T250" s="6">
        <f>D250/'Analysis-Data'!C10</f>
        <v>12510805.188999264</v>
      </c>
      <c r="U250" s="6">
        <f>F250/'Analysis-Data'!D10</f>
        <v>32066478.986580856</v>
      </c>
      <c r="V250" s="6" t="e">
        <f>H250/'Analysis-Data'!E10</f>
        <v>#N/A</v>
      </c>
      <c r="W250" s="10" t="e">
        <f>(O250-'Combined Waste'!B10)/'Combined Waste'!B10</f>
        <v>#N/A</v>
      </c>
      <c r="X250" s="10" t="e">
        <f>(P250-'Combined Waste'!G10)/'Combined Waste'!G10</f>
        <v>#N/A</v>
      </c>
      <c r="Y250" s="10" t="e">
        <f>(Q250-'Combined Waste'!C10)/'Combined Waste'!C10</f>
        <v>#N/A</v>
      </c>
      <c r="Z250" s="10" t="e">
        <f>(R250-'Combined Waste'!K10)/'Combined Waste'!K10</f>
        <v>#N/A</v>
      </c>
      <c r="AA250" s="10">
        <f>(S250-'Combined Consumption'!B10)/'Combined Consumption'!B10</f>
        <v>-9.305605327645278E-6</v>
      </c>
      <c r="AB250" s="10">
        <f>(T250-'Combined Consumption'!G10)/'Combined Consumption'!G10</f>
        <v>-7.9589740976253567E-5</v>
      </c>
      <c r="AC250" s="10">
        <f>(U250-'Combined Consumption'!H10)/'Combined Consumption'!H10</f>
        <v>-2.8222240365711799E-5</v>
      </c>
      <c r="AD250" s="10" t="e">
        <f>(V250-'Combined Consumption'!M10)/'Combined Consumption'!M10</f>
        <v>#N/A</v>
      </c>
      <c r="AE250" s="10">
        <f t="shared" si="37"/>
        <v>-9.3056053277473794E-6</v>
      </c>
      <c r="AF250" s="10">
        <f t="shared" si="38"/>
        <v>-7.9589740976326873E-5</v>
      </c>
      <c r="AG250" s="10">
        <f t="shared" si="39"/>
        <v>-2.8222240365693985E-5</v>
      </c>
      <c r="AH250" s="10">
        <f t="shared" si="40"/>
        <v>1</v>
      </c>
      <c r="AI250" s="10">
        <f>M250/'Electricity Generation'!$N10</f>
        <v>0.54849361427640075</v>
      </c>
      <c r="AJ250" s="10">
        <f>D250/'Electricity Generation'!$N10</f>
        <v>6.4125178679173486E-2</v>
      </c>
      <c r="AK250" s="10">
        <f>F250/'Electricity Generation'!$N10</f>
        <v>0.18084916294680578</v>
      </c>
      <c r="AL250" s="10">
        <f>H250/'Electricity Generation'!$N10</f>
        <v>3.0624675576770873E-5</v>
      </c>
      <c r="AM250" s="10">
        <f t="shared" si="41"/>
        <v>0.20650141942204325</v>
      </c>
    </row>
    <row r="251" spans="1:39" x14ac:dyDescent="0.25">
      <c r="A251" s="6">
        <v>1958</v>
      </c>
      <c r="B251" s="6">
        <f>IF('Electricity Generation'!B11-I251/3&lt;=0, 0,'Electricity Generation'!B11-I251/3)</f>
        <v>344310884000</v>
      </c>
      <c r="C251" s="10">
        <f>1-B251/'Electricity Generation'!B11</f>
        <v>1.5941479388748014E-4</v>
      </c>
      <c r="D251" s="6">
        <f>IF('Electricity Generation'!C11-I251/3&lt;=0, 0, 'Electricity Generation'!C11-I251/3)</f>
        <v>40316643000</v>
      </c>
      <c r="E251" s="10">
        <f>1-D251/'Electricity Generation'!C11</f>
        <v>1.3597945483377893E-3</v>
      </c>
      <c r="F251" s="6">
        <f>IF('Electricity Generation'!D11-I251/3&lt;=0, 0, 'Electricity Generation'!D11-I251/3)</f>
        <v>119704405000</v>
      </c>
      <c r="G251" s="10">
        <f>1-F251/'Electricity Generation'!D11</f>
        <v>4.583944552382091E-4</v>
      </c>
      <c r="H251" s="6">
        <f>'Electricity Generation'!F11*(1+$E$240)</f>
        <v>329382000</v>
      </c>
      <c r="I251" s="6">
        <f>'Electricity Generation'!F11*$E$240</f>
        <v>164691000</v>
      </c>
      <c r="J251" s="10">
        <f>(B251+D251+F251+H251-L251)/'Electricity Generation'!N11</f>
        <v>0.78230129057953768</v>
      </c>
      <c r="K251" s="12" t="b">
        <f>(J251-'Analysis-Data'!R11)&lt;0.0001</f>
        <v>1</v>
      </c>
      <c r="L251" s="6">
        <f>SUM(IF(B251=0, ABS('Electricity Generation'!B11-I251/3), 0), IF(D251=0, ABS('Electricity Generation'!C11-I251/3), 0), IF(F251=0, ABS('Electricity Generation'!D11-I251/3), 0))</f>
        <v>0</v>
      </c>
      <c r="M251" s="6">
        <f t="shared" si="36"/>
        <v>344310884000</v>
      </c>
      <c r="N251" s="10">
        <f>1-M251/'Electricity Generation'!B11</f>
        <v>1.5941479388748014E-4</v>
      </c>
      <c r="O251" s="6" t="e">
        <f>M251/'Analysis-Data'!J11</f>
        <v>#N/A</v>
      </c>
      <c r="P251" s="6" t="e">
        <f>D251/'Analysis-Data'!K11</f>
        <v>#N/A</v>
      </c>
      <c r="Q251" s="6" t="e">
        <f>F251/'Analysis-Data'!L11</f>
        <v>#N/A</v>
      </c>
      <c r="R251" s="6" t="e">
        <f>H251/'Analysis-Data'!M11</f>
        <v>#N/A</v>
      </c>
      <c r="S251" s="6">
        <f>M251/'Analysis-Data'!B11</f>
        <v>141248063.82309747</v>
      </c>
      <c r="T251" s="6">
        <f>D251/'Analysis-Data'!C11</f>
        <v>12177138.047379836</v>
      </c>
      <c r="U251" s="6">
        <f>F251/'Analysis-Data'!D11</f>
        <v>32933368.603126634</v>
      </c>
      <c r="V251" s="6" t="e">
        <f>H251/'Analysis-Data'!E11</f>
        <v>#N/A</v>
      </c>
      <c r="W251" s="10" t="e">
        <f>(O251-'Combined Waste'!B11)/'Combined Waste'!B11</f>
        <v>#N/A</v>
      </c>
      <c r="X251" s="10" t="e">
        <f>(P251-'Combined Waste'!G11)/'Combined Waste'!G11</f>
        <v>#N/A</v>
      </c>
      <c r="Y251" s="10" t="e">
        <f>(Q251-'Combined Waste'!C11)/'Combined Waste'!C11</f>
        <v>#N/A</v>
      </c>
      <c r="Z251" s="10" t="e">
        <f>(R251-'Combined Waste'!K11)/'Combined Waste'!K11</f>
        <v>#N/A</v>
      </c>
      <c r="AA251" s="10">
        <f>(S251-'Combined Consumption'!B11)/'Combined Consumption'!B11</f>
        <v>-1.5941479388742751E-4</v>
      </c>
      <c r="AB251" s="10">
        <f>(T251-'Combined Consumption'!G11)/'Combined Consumption'!G11</f>
        <v>-1.3597945483378418E-3</v>
      </c>
      <c r="AC251" s="10">
        <f>(U251-'Combined Consumption'!H11)/'Combined Consumption'!H11</f>
        <v>-4.5839445523816128E-4</v>
      </c>
      <c r="AD251" s="10" t="e">
        <f>(V251-'Combined Consumption'!M11)/'Combined Consumption'!M11</f>
        <v>#N/A</v>
      </c>
      <c r="AE251" s="10">
        <f t="shared" si="37"/>
        <v>-1.5941479388748014E-4</v>
      </c>
      <c r="AF251" s="10">
        <f t="shared" si="38"/>
        <v>-1.3597945483377893E-3</v>
      </c>
      <c r="AG251" s="10">
        <f t="shared" si="39"/>
        <v>-4.583944552382091E-4</v>
      </c>
      <c r="AH251" s="10">
        <f t="shared" si="40"/>
        <v>1</v>
      </c>
      <c r="AI251" s="10">
        <f>M251/'Electricity Generation'!$N11</f>
        <v>0.53373389527096082</v>
      </c>
      <c r="AJ251" s="10">
        <f>D251/'Electricity Generation'!$N11</f>
        <v>6.2496888459206298E-2</v>
      </c>
      <c r="AK251" s="10">
        <f>F251/'Electricity Generation'!$N11</f>
        <v>0.18555991498004079</v>
      </c>
      <c r="AL251" s="10">
        <f>H251/'Electricity Generation'!$N11</f>
        <v>5.1059186932975262E-4</v>
      </c>
      <c r="AM251" s="10">
        <f t="shared" si="41"/>
        <v>0.21769870942046232</v>
      </c>
    </row>
    <row r="252" spans="1:39" x14ac:dyDescent="0.25">
      <c r="A252" s="6">
        <v>1959</v>
      </c>
      <c r="B252" s="6">
        <f>IF('Electricity Generation'!B12-I252/3&lt;=0, 0,'Electricity Generation'!B12-I252/3)</f>
        <v>378361509666.66669</v>
      </c>
      <c r="C252" s="10">
        <f>1-B252/'Electricity Generation'!B12</f>
        <v>1.6568795461924246E-4</v>
      </c>
      <c r="D252" s="6">
        <f>IF('Electricity Generation'!C12-I252/3&lt;=0, 0, 'Electricity Generation'!C12-I252/3)</f>
        <v>46777018666.666664</v>
      </c>
      <c r="E252" s="10">
        <f>1-D252/'Electricity Generation'!C12</f>
        <v>1.3386146345868433E-3</v>
      </c>
      <c r="F252" s="6">
        <f>IF('Electricity Generation'!D12-I252/3&lt;=0, 0, 'Electricity Generation'!D12-I252/3)</f>
        <v>146556690666.66666</v>
      </c>
      <c r="G252" s="10">
        <f>1-F252/'Electricity Generation'!D12</f>
        <v>4.276401157152776E-4</v>
      </c>
      <c r="H252" s="6">
        <f>'Electricity Generation'!F12*(1+$E$240)</f>
        <v>376202000</v>
      </c>
      <c r="I252" s="6">
        <f>'Electricity Generation'!F12*$E$240</f>
        <v>188101000</v>
      </c>
      <c r="J252" s="10">
        <f>(B252+D252+F252+H252-L252)/'Electricity Generation'!N12</f>
        <v>0.80572790115383341</v>
      </c>
      <c r="K252" s="12" t="b">
        <f>(J252-'Analysis-Data'!R12)&lt;0.0001</f>
        <v>1</v>
      </c>
      <c r="L252" s="6">
        <f>SUM(IF(B252=0, ABS('Electricity Generation'!B12-I252/3), 0), IF(D252=0, ABS('Electricity Generation'!C12-I252/3), 0), IF(F252=0, ABS('Electricity Generation'!D12-I252/3), 0))</f>
        <v>0</v>
      </c>
      <c r="M252" s="6">
        <f t="shared" si="36"/>
        <v>378361509666.66669</v>
      </c>
      <c r="N252" s="10">
        <f>1-M252/'Electricity Generation'!B12</f>
        <v>1.6568795461924246E-4</v>
      </c>
      <c r="O252" s="6" t="e">
        <f>M252/'Analysis-Data'!J12</f>
        <v>#N/A</v>
      </c>
      <c r="P252" s="6" t="e">
        <f>D252/'Analysis-Data'!K12</f>
        <v>#N/A</v>
      </c>
      <c r="Q252" s="6" t="e">
        <f>F252/'Analysis-Data'!L12</f>
        <v>#N/A</v>
      </c>
      <c r="R252" s="6" t="e">
        <f>H252/'Analysis-Data'!M12</f>
        <v>#N/A</v>
      </c>
      <c r="S252" s="6">
        <f>M252/'Analysis-Data'!B12</f>
        <v>152765653.59274501</v>
      </c>
      <c r="T252" s="6">
        <f>D252/'Analysis-Data'!C12</f>
        <v>13838741.427471671</v>
      </c>
      <c r="U252" s="6">
        <f>F252/'Analysis-Data'!D12</f>
        <v>39067502.02134712</v>
      </c>
      <c r="V252" s="6" t="e">
        <f>H252/'Analysis-Data'!E12</f>
        <v>#N/A</v>
      </c>
      <c r="W252" s="10" t="e">
        <f>(O252-'Combined Waste'!B12)/'Combined Waste'!B12</f>
        <v>#N/A</v>
      </c>
      <c r="X252" s="10" t="e">
        <f>(P252-'Combined Waste'!G12)/'Combined Waste'!G12</f>
        <v>#N/A</v>
      </c>
      <c r="Y252" s="10" t="e">
        <f>(Q252-'Combined Waste'!C12)/'Combined Waste'!C12</f>
        <v>#N/A</v>
      </c>
      <c r="Z252" s="10" t="e">
        <f>(R252-'Combined Waste'!K12)/'Combined Waste'!K12</f>
        <v>#N/A</v>
      </c>
      <c r="AA252" s="10">
        <f>(S252-'Combined Consumption'!B12)/'Combined Consumption'!B12</f>
        <v>-1.6568795461928615E-4</v>
      </c>
      <c r="AB252" s="10">
        <f>(T252-'Combined Consumption'!G12)/'Combined Consumption'!G12</f>
        <v>-1.3386146345868574E-3</v>
      </c>
      <c r="AC252" s="10">
        <f>(U252-'Combined Consumption'!H12)/'Combined Consumption'!H12</f>
        <v>-4.276401157152441E-4</v>
      </c>
      <c r="AD252" s="10" t="e">
        <f>(V252-'Combined Consumption'!M12)/'Combined Consumption'!M12</f>
        <v>#N/A</v>
      </c>
      <c r="AE252" s="10">
        <f t="shared" si="37"/>
        <v>-1.6568795461924246E-4</v>
      </c>
      <c r="AF252" s="10">
        <f t="shared" si="38"/>
        <v>-1.3386146345868433E-3</v>
      </c>
      <c r="AG252" s="10">
        <f t="shared" si="39"/>
        <v>-4.276401157152776E-4</v>
      </c>
      <c r="AH252" s="10">
        <f t="shared" si="40"/>
        <v>1</v>
      </c>
      <c r="AI252" s="10">
        <f>M252/'Electricity Generation'!$N12</f>
        <v>0.53289923927369065</v>
      </c>
      <c r="AJ252" s="10">
        <f>D252/'Electricity Generation'!$N12</f>
        <v>6.5882593831805863E-2</v>
      </c>
      <c r="AK252" s="10">
        <f>F252/'Electricity Generation'!$N12</f>
        <v>0.20641621034745752</v>
      </c>
      <c r="AL252" s="10">
        <f>H252/'Electricity Generation'!$N12</f>
        <v>5.2985770087940541E-4</v>
      </c>
      <c r="AM252" s="10">
        <f t="shared" si="41"/>
        <v>0.19427209884616659</v>
      </c>
    </row>
    <row r="253" spans="1:39" x14ac:dyDescent="0.25">
      <c r="A253" s="6">
        <v>1960</v>
      </c>
      <c r="B253" s="6">
        <f>IF('Electricity Generation'!B13-I253/3&lt;=0, 0,'Electricity Generation'!B13-I253/3)</f>
        <v>402894629666.66669</v>
      </c>
      <c r="C253" s="10">
        <f>1-B253/'Electricity Generation'!B13</f>
        <v>4.2853218037530727E-4</v>
      </c>
      <c r="D253" s="6">
        <f>IF('Electricity Generation'!C13-I253/3&lt;=0, 0, 'Electricity Generation'!C13-I253/3)</f>
        <v>47814165666.666664</v>
      </c>
      <c r="E253" s="10">
        <f>1-D253/'Electricity Generation'!C13</f>
        <v>3.5994689911125199E-3</v>
      </c>
      <c r="F253" s="6">
        <f>IF('Electricity Generation'!D13-I253/3&lt;=0, 0, 'Electricity Generation'!D13-I253/3)</f>
        <v>157797059666.66666</v>
      </c>
      <c r="G253" s="10">
        <f>1-F253/'Electricity Generation'!D13</f>
        <v>1.0934200559081786E-3</v>
      </c>
      <c r="H253" s="6">
        <f>'Electricity Generation'!F13*(1+$E$240)</f>
        <v>1036364000</v>
      </c>
      <c r="I253" s="6">
        <f>'Electricity Generation'!F13*$E$240</f>
        <v>518182000</v>
      </c>
      <c r="J253" s="10">
        <f>(B253+D253+F253+H253-L253)/'Electricity Generation'!N13</f>
        <v>0.80675395076277878</v>
      </c>
      <c r="K253" s="12" t="b">
        <f>(J253-'Analysis-Data'!R13)&lt;0.0001</f>
        <v>1</v>
      </c>
      <c r="L253" s="6">
        <f>SUM(IF(B253=0, ABS('Electricity Generation'!B13-I253/3), 0), IF(D253=0, ABS('Electricity Generation'!C13-I253/3), 0), IF(F253=0, ABS('Electricity Generation'!D13-I253/3), 0))</f>
        <v>0</v>
      </c>
      <c r="M253" s="6">
        <f t="shared" si="36"/>
        <v>402894629666.66669</v>
      </c>
      <c r="N253" s="10">
        <f>1-M253/'Electricity Generation'!B13</f>
        <v>4.2853218037530727E-4</v>
      </c>
      <c r="O253" s="6" t="e">
        <f>M253/'Analysis-Data'!J13</f>
        <v>#N/A</v>
      </c>
      <c r="P253" s="6" t="e">
        <f>D253/'Analysis-Data'!K13</f>
        <v>#N/A</v>
      </c>
      <c r="Q253" s="6" t="e">
        <f>F253/'Analysis-Data'!L13</f>
        <v>#N/A</v>
      </c>
      <c r="R253" s="6" t="e">
        <f>H253/'Analysis-Data'!M13</f>
        <v>#N/A</v>
      </c>
      <c r="S253" s="6">
        <f>M253/'Analysis-Data'!B13</f>
        <v>160217566.58072558</v>
      </c>
      <c r="T253" s="6">
        <f>D253/'Analysis-Data'!C13</f>
        <v>13796772.661457026</v>
      </c>
      <c r="U253" s="6">
        <f>F253/'Analysis-Data'!D13</f>
        <v>41349026.655300759</v>
      </c>
      <c r="V253" s="6" t="e">
        <f>H253/'Analysis-Data'!E13</f>
        <v>#N/A</v>
      </c>
      <c r="W253" s="10" t="e">
        <f>(O253-'Combined Waste'!B13)/'Combined Waste'!B13</f>
        <v>#N/A</v>
      </c>
      <c r="X253" s="10" t="e">
        <f>(P253-'Combined Waste'!G13)/'Combined Waste'!G13</f>
        <v>#N/A</v>
      </c>
      <c r="Y253" s="10" t="e">
        <f>(Q253-'Combined Waste'!C13)/'Combined Waste'!C13</f>
        <v>#N/A</v>
      </c>
      <c r="Z253" s="10" t="e">
        <f>(R253-'Combined Waste'!K13)/'Combined Waste'!K13</f>
        <v>#N/A</v>
      </c>
      <c r="AA253" s="10">
        <f>(S253-'Combined Consumption'!B13)/'Combined Consumption'!B13</f>
        <v>-4.2853218037527415E-4</v>
      </c>
      <c r="AB253" s="10">
        <f>(T253-'Combined Consumption'!G13)/'Combined Consumption'!G13</f>
        <v>-3.5994689911125273E-3</v>
      </c>
      <c r="AC253" s="10">
        <f>(U253-'Combined Consumption'!H13)/'Combined Consumption'!H13</f>
        <v>-1.0934200559080465E-3</v>
      </c>
      <c r="AD253" s="10" t="e">
        <f>(V253-'Combined Consumption'!M13)/'Combined Consumption'!M13</f>
        <v>#N/A</v>
      </c>
      <c r="AE253" s="10">
        <f t="shared" si="37"/>
        <v>-4.2853218037530727E-4</v>
      </c>
      <c r="AF253" s="10">
        <f t="shared" si="38"/>
        <v>-3.5994689911125199E-3</v>
      </c>
      <c r="AG253" s="10">
        <f t="shared" si="39"/>
        <v>-1.0934200559081786E-3</v>
      </c>
      <c r="AH253" s="10">
        <f t="shared" si="40"/>
        <v>1</v>
      </c>
      <c r="AI253" s="10">
        <f>M253/'Electricity Generation'!$N13</f>
        <v>0.53324745045214006</v>
      </c>
      <c r="AJ253" s="10">
        <f>D253/'Electricity Generation'!$N13</f>
        <v>6.3283995516001085E-2</v>
      </c>
      <c r="AK253" s="10">
        <f>F253/'Electricity Generation'!$N13</f>
        <v>0.2088508348341877</v>
      </c>
      <c r="AL253" s="10">
        <f>H253/'Electricity Generation'!$N13</f>
        <v>1.3716699604499692E-3</v>
      </c>
      <c r="AM253" s="10">
        <f t="shared" si="41"/>
        <v>0.19324604923722122</v>
      </c>
    </row>
    <row r="254" spans="1:39" x14ac:dyDescent="0.25">
      <c r="A254" s="6">
        <v>1961</v>
      </c>
      <c r="B254" s="6">
        <f>IF('Electricity Generation'!B14-I254/3&lt;=0, 0,'Electricity Generation'!B14-I254/3)</f>
        <v>421306619333.33331</v>
      </c>
      <c r="C254" s="10">
        <f>1-B254/'Electricity Generation'!B14</f>
        <v>1.3370203432339078E-3</v>
      </c>
      <c r="D254" s="6">
        <f>IF('Electricity Generation'!C14-I254/3&lt;=0, 0, 'Electricity Generation'!C14-I254/3)</f>
        <v>47955326333.333336</v>
      </c>
      <c r="E254" s="10">
        <f>1-D254/'Electricity Generation'!C14</f>
        <v>1.1625245688787644E-2</v>
      </c>
      <c r="F254" s="6">
        <f>IF('Electricity Generation'!D14-I254/3&lt;=0, 0, 'Electricity Generation'!D14-I254/3)</f>
        <v>168721948333.33334</v>
      </c>
      <c r="G254" s="10">
        <f>1-F254/'Electricity Generation'!D14</f>
        <v>3.3319333750606583E-3</v>
      </c>
      <c r="H254" s="6">
        <f>'Electricity Generation'!F14*(1+$E$240)</f>
        <v>3384298000</v>
      </c>
      <c r="I254" s="6">
        <f>'Electricity Generation'!F14*$E$240</f>
        <v>1692149000</v>
      </c>
      <c r="J254" s="10">
        <f>(B254+D254+F254+H254-L254)/'Electricity Generation'!N14</f>
        <v>0.80801324020171617</v>
      </c>
      <c r="K254" s="12" t="b">
        <f>(J254-'Analysis-Data'!R14)&lt;0.0001</f>
        <v>1</v>
      </c>
      <c r="L254" s="6">
        <f>SUM(IF(B254=0, ABS('Electricity Generation'!B14-I254/3), 0), IF(D254=0, ABS('Electricity Generation'!C14-I254/3), 0), IF(F254=0, ABS('Electricity Generation'!D14-I254/3), 0))</f>
        <v>0</v>
      </c>
      <c r="M254" s="6">
        <f t="shared" si="36"/>
        <v>421306619333.33331</v>
      </c>
      <c r="N254" s="10">
        <f>1-M254/'Electricity Generation'!B14</f>
        <v>1.3370203432339078E-3</v>
      </c>
      <c r="O254" s="6" t="e">
        <f>M254/'Analysis-Data'!J14</f>
        <v>#N/A</v>
      </c>
      <c r="P254" s="6" t="e">
        <f>D254/'Analysis-Data'!K14</f>
        <v>#N/A</v>
      </c>
      <c r="Q254" s="6" t="e">
        <f>F254/'Analysis-Data'!L14</f>
        <v>#N/A</v>
      </c>
      <c r="R254" s="6" t="e">
        <f>H254/'Analysis-Data'!M14</f>
        <v>#N/A</v>
      </c>
      <c r="S254" s="6">
        <f>M254/'Analysis-Data'!B14</f>
        <v>165054583.90226084</v>
      </c>
      <c r="T254" s="6">
        <f>D254/'Analysis-Data'!C14</f>
        <v>13796932.677505892</v>
      </c>
      <c r="U254" s="6">
        <f>F254/'Analysis-Data'!D14</f>
        <v>43656859.962103426</v>
      </c>
      <c r="V254" s="6" t="e">
        <f>H254/'Analysis-Data'!E14</f>
        <v>#N/A</v>
      </c>
      <c r="W254" s="10" t="e">
        <f>(O254-'Combined Waste'!B14)/'Combined Waste'!B14</f>
        <v>#N/A</v>
      </c>
      <c r="X254" s="10" t="e">
        <f>(P254-'Combined Waste'!G14)/'Combined Waste'!G14</f>
        <v>#N/A</v>
      </c>
      <c r="Y254" s="10" t="e">
        <f>(Q254-'Combined Waste'!C14)/'Combined Waste'!C14</f>
        <v>#N/A</v>
      </c>
      <c r="Z254" s="10" t="e">
        <f>(R254-'Combined Waste'!K14)/'Combined Waste'!K14</f>
        <v>#N/A</v>
      </c>
      <c r="AA254" s="10">
        <f>(S254-'Combined Consumption'!B14)/'Combined Consumption'!B14</f>
        <v>-1.3370203432338395E-3</v>
      </c>
      <c r="AB254" s="10">
        <f>(T254-'Combined Consumption'!G14)/'Combined Consumption'!G14</f>
        <v>-1.1625245688787587E-2</v>
      </c>
      <c r="AC254" s="10">
        <f>(U254-'Combined Consumption'!H14)/'Combined Consumption'!H14</f>
        <v>-3.3319333750606479E-3</v>
      </c>
      <c r="AD254" s="10" t="e">
        <f>(V254-'Combined Consumption'!M14)/'Combined Consumption'!M14</f>
        <v>#N/A</v>
      </c>
      <c r="AE254" s="10">
        <f t="shared" si="37"/>
        <v>-1.3370203432339078E-3</v>
      </c>
      <c r="AF254" s="10">
        <f t="shared" si="38"/>
        <v>-1.1625245688787644E-2</v>
      </c>
      <c r="AG254" s="10">
        <f t="shared" si="39"/>
        <v>-3.3319333750606583E-3</v>
      </c>
      <c r="AH254" s="10">
        <f t="shared" si="40"/>
        <v>1</v>
      </c>
      <c r="AI254" s="10">
        <f>M254/'Electricity Generation'!$N14</f>
        <v>0.53077363494502328</v>
      </c>
      <c r="AJ254" s="10">
        <f>D254/'Electricity Generation'!$N14</f>
        <v>6.0415435468816253E-2</v>
      </c>
      <c r="AK254" s="10">
        <f>F254/'Electricity Generation'!$N14</f>
        <v>0.2125605383404533</v>
      </c>
      <c r="AL254" s="10">
        <f>H254/'Electricity Generation'!$N14</f>
        <v>4.2636314474232412E-3</v>
      </c>
      <c r="AM254" s="10">
        <f t="shared" si="41"/>
        <v>0.19198675979828395</v>
      </c>
    </row>
    <row r="255" spans="1:39" x14ac:dyDescent="0.25">
      <c r="A255" s="6">
        <v>1962</v>
      </c>
      <c r="B255" s="6">
        <f>IF('Electricity Generation'!B15-I255/3&lt;=0, 0,'Electricity Generation'!B15-I255/3)</f>
        <v>449492676333.33331</v>
      </c>
      <c r="C255" s="10">
        <f>1-B255/'Electricity Generation'!B15</f>
        <v>1.6803174837726198E-3</v>
      </c>
      <c r="D255" s="6">
        <f>IF('Electricity Generation'!C15-I255/3&lt;=0, 0, 'Electricity Generation'!C15-I255/3)</f>
        <v>48122974333.333336</v>
      </c>
      <c r="E255" s="10">
        <f>1-D255/'Electricity Generation'!C15</f>
        <v>1.5478086098580479E-2</v>
      </c>
      <c r="F255" s="6">
        <f>IF('Electricity Generation'!D15-I255/3&lt;=0, 0, 'Electricity Generation'!D15-I255/3)</f>
        <v>183544731333.33334</v>
      </c>
      <c r="G255" s="10">
        <f>1-F255/'Electricity Generation'!D15</f>
        <v>4.1050263639043072E-3</v>
      </c>
      <c r="H255" s="6">
        <f>'Electricity Generation'!F15*(1+$E$240)</f>
        <v>4539370000</v>
      </c>
      <c r="I255" s="6">
        <f>'Electricity Generation'!F15*$E$240</f>
        <v>2269685000</v>
      </c>
      <c r="J255" s="10">
        <f>(B255+D255+F255+H255-L255)/'Electricity Generation'!N15</f>
        <v>0.8024245461272963</v>
      </c>
      <c r="K255" s="12" t="b">
        <f>(J255-'Analysis-Data'!R15)&lt;0.0001</f>
        <v>1</v>
      </c>
      <c r="L255" s="6">
        <f>SUM(IF(B255=0, ABS('Electricity Generation'!B15-I255/3), 0), IF(D255=0, ABS('Electricity Generation'!C15-I255/3), 0), IF(F255=0, ABS('Electricity Generation'!D15-I255/3), 0))</f>
        <v>0</v>
      </c>
      <c r="M255" s="6">
        <f t="shared" si="36"/>
        <v>449492676333.33331</v>
      </c>
      <c r="N255" s="10">
        <f>1-M255/'Electricity Generation'!B15</f>
        <v>1.6803174837726198E-3</v>
      </c>
      <c r="O255" s="6" t="e">
        <f>M255/'Analysis-Data'!J15</f>
        <v>#N/A</v>
      </c>
      <c r="P255" s="6" t="e">
        <f>D255/'Analysis-Data'!K15</f>
        <v>#N/A</v>
      </c>
      <c r="Q255" s="6" t="e">
        <f>F255/'Analysis-Data'!L15</f>
        <v>#N/A</v>
      </c>
      <c r="R255" s="6" t="e">
        <f>H255/'Analysis-Data'!M15</f>
        <v>#N/A</v>
      </c>
      <c r="S255" s="6">
        <f>M255/'Analysis-Data'!B15</f>
        <v>175078515.97217128</v>
      </c>
      <c r="T255" s="6">
        <f>D255/'Analysis-Data'!C15</f>
        <v>13802168.420016337</v>
      </c>
      <c r="U255" s="6">
        <f>F255/'Analysis-Data'!D15</f>
        <v>46989686.997581989</v>
      </c>
      <c r="V255" s="6" t="e">
        <f>H255/'Analysis-Data'!E15</f>
        <v>#N/A</v>
      </c>
      <c r="W255" s="10" t="e">
        <f>(O255-'Combined Waste'!B15)/'Combined Waste'!B15</f>
        <v>#N/A</v>
      </c>
      <c r="X255" s="10" t="e">
        <f>(P255-'Combined Waste'!G15)/'Combined Waste'!G15</f>
        <v>#N/A</v>
      </c>
      <c r="Y255" s="10" t="e">
        <f>(Q255-'Combined Waste'!C15)/'Combined Waste'!C15</f>
        <v>#N/A</v>
      </c>
      <c r="Z255" s="10" t="e">
        <f>(R255-'Combined Waste'!K15)/'Combined Waste'!K15</f>
        <v>#N/A</v>
      </c>
      <c r="AA255" s="10">
        <f>(S255-'Combined Consumption'!B15)/'Combined Consumption'!B15</f>
        <v>-1.6803174837725333E-3</v>
      </c>
      <c r="AB255" s="10">
        <f>(T255-'Combined Consumption'!G15)/'Combined Consumption'!G15</f>
        <v>-1.5478086098580453E-2</v>
      </c>
      <c r="AC255" s="10">
        <f>(U255-'Combined Consumption'!H15)/'Combined Consumption'!H15</f>
        <v>-4.1050263639043428E-3</v>
      </c>
      <c r="AD255" s="10" t="e">
        <f>(V255-'Combined Consumption'!M15)/'Combined Consumption'!M15</f>
        <v>#N/A</v>
      </c>
      <c r="AE255" s="10">
        <f t="shared" si="37"/>
        <v>-1.6803174837726198E-3</v>
      </c>
      <c r="AF255" s="10">
        <f t="shared" si="38"/>
        <v>-1.5478086098580479E-2</v>
      </c>
      <c r="AG255" s="10">
        <f t="shared" si="39"/>
        <v>-4.1050263639043072E-3</v>
      </c>
      <c r="AH255" s="10">
        <f t="shared" si="40"/>
        <v>1</v>
      </c>
      <c r="AI255" s="10">
        <f>M255/'Electricity Generation'!$N15</f>
        <v>0.52600858574368958</v>
      </c>
      <c r="AJ255" s="10">
        <f>D255/'Electricity Generation'!$N15</f>
        <v>5.6314816689215508E-2</v>
      </c>
      <c r="AK255" s="10">
        <f>F255/'Electricity Generation'!$N15</f>
        <v>0.21478904914961461</v>
      </c>
      <c r="AL255" s="10">
        <f>H255/'Electricity Generation'!$N15</f>
        <v>5.3120945447765969E-3</v>
      </c>
      <c r="AM255" s="10">
        <f t="shared" si="41"/>
        <v>0.1975754538727037</v>
      </c>
    </row>
    <row r="256" spans="1:39" x14ac:dyDescent="0.25">
      <c r="A256" s="6">
        <v>1963</v>
      </c>
      <c r="B256" s="6">
        <f>IF('Electricity Generation'!B16-I256/3&lt;=0, 0,'Electricity Generation'!B16-I256/3)</f>
        <v>492856107000</v>
      </c>
      <c r="C256" s="10">
        <f>1-B256/'Electricity Generation'!B16</f>
        <v>2.1675523085035175E-3</v>
      </c>
      <c r="D256" s="6">
        <f>IF('Electricity Generation'!C16-I256/3&lt;=0, 0, 'Electricity Generation'!C16-I256/3)</f>
        <v>50930998000</v>
      </c>
      <c r="E256" s="10">
        <f>1-D256/'Electricity Generation'!C16</f>
        <v>2.0588054869839612E-2</v>
      </c>
      <c r="F256" s="6">
        <f>IF('Electricity Generation'!D16-I256/3&lt;=0, 0, 'Electricity Generation'!D16-I256/3)</f>
        <v>200531461000</v>
      </c>
      <c r="G256" s="10">
        <f>1-F256/'Electricity Generation'!D16</f>
        <v>5.3105207901309459E-3</v>
      </c>
      <c r="H256" s="6">
        <f>'Electricity Generation'!F16*(1+$E$240)</f>
        <v>6423672000</v>
      </c>
      <c r="I256" s="6">
        <f>'Electricity Generation'!F16*$E$240</f>
        <v>3211836000</v>
      </c>
      <c r="J256" s="10">
        <f>(B256+D256+F256+H256-L256)/'Electricity Generation'!N16</f>
        <v>0.81887883676924955</v>
      </c>
      <c r="K256" s="12" t="b">
        <f>(J256-'Analysis-Data'!R16)&lt;0.0001</f>
        <v>1</v>
      </c>
      <c r="L256" s="6">
        <f>SUM(IF(B256=0, ABS('Electricity Generation'!B16-I256/3), 0), IF(D256=0, ABS('Electricity Generation'!C16-I256/3), 0), IF(F256=0, ABS('Electricity Generation'!D16-I256/3), 0))</f>
        <v>0</v>
      </c>
      <c r="M256" s="6">
        <f t="shared" si="36"/>
        <v>492856107000</v>
      </c>
      <c r="N256" s="10">
        <f>1-M256/'Electricity Generation'!B16</f>
        <v>2.1675523085035175E-3</v>
      </c>
      <c r="O256" s="6" t="e">
        <f>M256/'Analysis-Data'!J16</f>
        <v>#N/A</v>
      </c>
      <c r="P256" s="6" t="e">
        <f>D256/'Analysis-Data'!K16</f>
        <v>#N/A</v>
      </c>
      <c r="Q256" s="6" t="e">
        <f>F256/'Analysis-Data'!L16</f>
        <v>#N/A</v>
      </c>
      <c r="R256" s="6" t="e">
        <f>H256/'Analysis-Data'!M16</f>
        <v>#N/A</v>
      </c>
      <c r="S256" s="6">
        <f>M256/'Analysis-Data'!B16</f>
        <v>191302047.23197559</v>
      </c>
      <c r="T256" s="6">
        <f>D256/'Analysis-Data'!C16</f>
        <v>14348612.893563539</v>
      </c>
      <c r="U256" s="6">
        <f>F256/'Analysis-Data'!D16</f>
        <v>51194033.557191014</v>
      </c>
      <c r="V256" s="6" t="e">
        <f>H256/'Analysis-Data'!E16</f>
        <v>#N/A</v>
      </c>
      <c r="W256" s="10" t="e">
        <f>(O256-'Combined Waste'!B16)/'Combined Waste'!B16</f>
        <v>#N/A</v>
      </c>
      <c r="X256" s="10" t="e">
        <f>(P256-'Combined Waste'!G16)/'Combined Waste'!G16</f>
        <v>#N/A</v>
      </c>
      <c r="Y256" s="10" t="e">
        <f>(Q256-'Combined Waste'!C16)/'Combined Waste'!C16</f>
        <v>#N/A</v>
      </c>
      <c r="Z256" s="10" t="e">
        <f>(R256-'Combined Waste'!K16)/'Combined Waste'!K16</f>
        <v>#N/A</v>
      </c>
      <c r="AA256" s="10">
        <f>(S256-'Combined Consumption'!B16)/'Combined Consumption'!B16</f>
        <v>-2.1675523085034369E-3</v>
      </c>
      <c r="AB256" s="10">
        <f>(T256-'Combined Consumption'!G16)/'Combined Consumption'!G16</f>
        <v>-2.0588054869839511E-2</v>
      </c>
      <c r="AC256" s="10">
        <f>(U256-'Combined Consumption'!H16)/'Combined Consumption'!H16</f>
        <v>-5.3105207901309103E-3</v>
      </c>
      <c r="AD256" s="10" t="e">
        <f>(V256-'Combined Consumption'!M16)/'Combined Consumption'!M16</f>
        <v>#N/A</v>
      </c>
      <c r="AE256" s="10">
        <f t="shared" si="37"/>
        <v>-2.1675523085035175E-3</v>
      </c>
      <c r="AF256" s="10">
        <f t="shared" si="38"/>
        <v>-2.0588054869839612E-2</v>
      </c>
      <c r="AG256" s="10">
        <f t="shared" si="39"/>
        <v>-5.3105207901309459E-3</v>
      </c>
      <c r="AH256" s="10">
        <f t="shared" si="40"/>
        <v>1</v>
      </c>
      <c r="AI256" s="10">
        <f>M256/'Electricity Generation'!$N16</f>
        <v>0.53758722390517844</v>
      </c>
      <c r="AJ256" s="10">
        <f>D256/'Electricity Generation'!$N16</f>
        <v>5.5553443361391071E-2</v>
      </c>
      <c r="AK256" s="10">
        <f>F256/'Electricity Generation'!$N16</f>
        <v>0.21873149159261523</v>
      </c>
      <c r="AL256" s="10">
        <f>H256/'Electricity Generation'!$N16</f>
        <v>7.0066779100647842E-3</v>
      </c>
      <c r="AM256" s="10">
        <f t="shared" si="41"/>
        <v>0.18112116323075034</v>
      </c>
    </row>
    <row r="257" spans="1:39" x14ac:dyDescent="0.25">
      <c r="A257" s="6">
        <v>1964</v>
      </c>
      <c r="B257" s="6">
        <f>IF('Electricity Generation'!B17-I257/3&lt;=0, 0,'Electricity Generation'!B17-I257/3)</f>
        <v>525115771333.33331</v>
      </c>
      <c r="C257" s="10">
        <f>1-B257/'Electricity Generation'!B17</f>
        <v>2.1174156289754942E-3</v>
      </c>
      <c r="D257" s="6">
        <f>IF('Electricity Generation'!C17-I257/3&lt;=0, 0, 'Electricity Generation'!C17-I257/3)</f>
        <v>55839464333.333336</v>
      </c>
      <c r="E257" s="10">
        <f>1-D257/'Electricity Generation'!C17</f>
        <v>1.9564092094061625E-2</v>
      </c>
      <c r="F257" s="6">
        <f>IF('Electricity Generation'!D17-I257/3&lt;=0, 0, 'Electricity Generation'!D17-I257/3)</f>
        <v>218924231333.33334</v>
      </c>
      <c r="G257" s="10">
        <f>1-F257/'Electricity Generation'!D17</f>
        <v>5.0638764262075364E-3</v>
      </c>
      <c r="H257" s="6">
        <f>'Electricity Generation'!F17*(1+$E$240)</f>
        <v>6685486000</v>
      </c>
      <c r="I257" s="6">
        <f>'Electricity Generation'!F17*$E$240</f>
        <v>3342743000</v>
      </c>
      <c r="J257" s="10">
        <f>(B257+D257+F257+H257-L257)/'Electricity Generation'!N17</f>
        <v>0.81968794136329781</v>
      </c>
      <c r="K257" s="12" t="b">
        <f>(J257-'Analysis-Data'!R17)&lt;0.0001</f>
        <v>1</v>
      </c>
      <c r="L257" s="6">
        <f>SUM(IF(B257=0, ABS('Electricity Generation'!B17-I257/3), 0), IF(D257=0, ABS('Electricity Generation'!C17-I257/3), 0), IF(F257=0, ABS('Electricity Generation'!D17-I257/3), 0))</f>
        <v>0</v>
      </c>
      <c r="M257" s="6">
        <f t="shared" si="36"/>
        <v>525115771333.33331</v>
      </c>
      <c r="N257" s="10">
        <f>1-M257/'Electricity Generation'!B17</f>
        <v>2.1174156289754942E-3</v>
      </c>
      <c r="O257" s="6" t="e">
        <f>M257/'Analysis-Data'!J17</f>
        <v>#N/A</v>
      </c>
      <c r="P257" s="6" t="e">
        <f>D257/'Analysis-Data'!K17</f>
        <v>#N/A</v>
      </c>
      <c r="Q257" s="6" t="e">
        <f>F257/'Analysis-Data'!L17</f>
        <v>#N/A</v>
      </c>
      <c r="R257" s="6" t="e">
        <f>H257/'Analysis-Data'!M17</f>
        <v>#N/A</v>
      </c>
      <c r="S257" s="6">
        <f>M257/'Analysis-Data'!B17</f>
        <v>204069508.73707789</v>
      </c>
      <c r="T257" s="6">
        <f>D257/'Analysis-Data'!C17</f>
        <v>15568468.866721215</v>
      </c>
      <c r="U257" s="6">
        <f>F257/'Analysis-Data'!D17</f>
        <v>55467195.40092165</v>
      </c>
      <c r="V257" s="6" t="e">
        <f>H257/'Analysis-Data'!E17</f>
        <v>#N/A</v>
      </c>
      <c r="W257" s="10" t="e">
        <f>(O257-'Combined Waste'!B17)/'Combined Waste'!B17</f>
        <v>#N/A</v>
      </c>
      <c r="X257" s="10" t="e">
        <f>(P257-'Combined Waste'!G17)/'Combined Waste'!G17</f>
        <v>#N/A</v>
      </c>
      <c r="Y257" s="10" t="e">
        <f>(Q257-'Combined Waste'!C17)/'Combined Waste'!C17</f>
        <v>#N/A</v>
      </c>
      <c r="Z257" s="10" t="e">
        <f>(R257-'Combined Waste'!K17)/'Combined Waste'!K17</f>
        <v>#N/A</v>
      </c>
      <c r="AA257" s="10">
        <f>(S257-'Combined Consumption'!B17)/'Combined Consumption'!B17</f>
        <v>-2.117415628975564E-3</v>
      </c>
      <c r="AB257" s="10">
        <f>(T257-'Combined Consumption'!G17)/'Combined Consumption'!G17</f>
        <v>-1.9564092094061663E-2</v>
      </c>
      <c r="AC257" s="10">
        <f>(U257-'Combined Consumption'!H17)/'Combined Consumption'!H17</f>
        <v>-5.0638764262074367E-3</v>
      </c>
      <c r="AD257" s="10" t="e">
        <f>(V257-'Combined Consumption'!M17)/'Combined Consumption'!M17</f>
        <v>#N/A</v>
      </c>
      <c r="AE257" s="10">
        <f t="shared" si="37"/>
        <v>-2.1174156289754942E-3</v>
      </c>
      <c r="AF257" s="10">
        <f t="shared" si="38"/>
        <v>-1.9564092094061625E-2</v>
      </c>
      <c r="AG257" s="10">
        <f t="shared" si="39"/>
        <v>-5.0638764262075364E-3</v>
      </c>
      <c r="AH257" s="10">
        <f t="shared" si="40"/>
        <v>1</v>
      </c>
      <c r="AI257" s="10">
        <f>M257/'Electricity Generation'!$N17</f>
        <v>0.53365951989438876</v>
      </c>
      <c r="AJ257" s="10">
        <f>D257/'Electricity Generation'!$N17</f>
        <v>5.67479846427437E-2</v>
      </c>
      <c r="AK257" s="10">
        <f>F257/'Electricity Generation'!$N17</f>
        <v>0.22248617650531907</v>
      </c>
      <c r="AL257" s="10">
        <f>H257/'Electricity Generation'!$N17</f>
        <v>6.7942603208462843E-3</v>
      </c>
      <c r="AM257" s="10">
        <f t="shared" si="41"/>
        <v>0.18031205863670219</v>
      </c>
    </row>
    <row r="258" spans="1:39" x14ac:dyDescent="0.25">
      <c r="A258" s="6">
        <v>1965</v>
      </c>
      <c r="B258" s="6">
        <f>IF('Electricity Generation'!B18-I258/3&lt;=0, 0,'Electricity Generation'!B18-I258/3)</f>
        <v>569707051333.33337</v>
      </c>
      <c r="C258" s="10">
        <f>1-B258/'Electricity Generation'!B18</f>
        <v>2.1349522902780471E-3</v>
      </c>
      <c r="D258" s="6">
        <f>IF('Electricity Generation'!C18-I258/3&lt;=0, 0, 'Electricity Generation'!C18-I258/3)</f>
        <v>63582324333.333336</v>
      </c>
      <c r="E258" s="10">
        <f>1-D258/'Electricity Generation'!C18</f>
        <v>1.8809824744462578E-2</v>
      </c>
      <c r="F258" s="6">
        <f>IF('Electricity Generation'!D18-I258/3&lt;=0, 0, 'Electricity Generation'!D18-I258/3)</f>
        <v>220340534333.33334</v>
      </c>
      <c r="G258" s="10">
        <f>1-F258/'Electricity Generation'!D18</f>
        <v>5.5014568536343456E-3</v>
      </c>
      <c r="H258" s="6">
        <f>'Electricity Generation'!F18*(1+$E$240)</f>
        <v>7313398000</v>
      </c>
      <c r="I258" s="6">
        <f>'Electricity Generation'!F18*$E$240</f>
        <v>3656699000</v>
      </c>
      <c r="J258" s="10">
        <f>(B258+D258+F258+H258-L258)/'Electricity Generation'!N18</f>
        <v>0.81586518284393506</v>
      </c>
      <c r="K258" s="12" t="b">
        <f>(J258-'Analysis-Data'!R18)&lt;0.0001</f>
        <v>1</v>
      </c>
      <c r="L258" s="6">
        <f>SUM(IF(B258=0, ABS('Electricity Generation'!B18-I258/3), 0), IF(D258=0, ABS('Electricity Generation'!C18-I258/3), 0), IF(F258=0, ABS('Electricity Generation'!D18-I258/3), 0))</f>
        <v>0</v>
      </c>
      <c r="M258" s="6">
        <f t="shared" si="36"/>
        <v>569707051333.33337</v>
      </c>
      <c r="N258" s="10">
        <f>1-M258/'Electricity Generation'!B18</f>
        <v>2.1349522902780471E-3</v>
      </c>
      <c r="O258" s="6" t="e">
        <f>M258/'Analysis-Data'!J18</f>
        <v>#N/A</v>
      </c>
      <c r="P258" s="6" t="e">
        <f>D258/'Analysis-Data'!K18</f>
        <v>#N/A</v>
      </c>
      <c r="Q258" s="6" t="e">
        <f>F258/'Analysis-Data'!L18</f>
        <v>#N/A</v>
      </c>
      <c r="R258" s="6" t="e">
        <f>H258/'Analysis-Data'!M18</f>
        <v>#N/A</v>
      </c>
      <c r="S258" s="6">
        <f>M258/'Analysis-Data'!B18</f>
        <v>221593931.63588607</v>
      </c>
      <c r="T258" s="6">
        <f>D258/'Analysis-Data'!C18</f>
        <v>17746595.888774712</v>
      </c>
      <c r="U258" s="6">
        <f>F258/'Analysis-Data'!D18</f>
        <v>55399957.511893742</v>
      </c>
      <c r="V258" s="6" t="e">
        <f>H258/'Analysis-Data'!E18</f>
        <v>#N/A</v>
      </c>
      <c r="W258" s="10" t="e">
        <f>(O258-'Combined Waste'!B18)/'Combined Waste'!B18</f>
        <v>#N/A</v>
      </c>
      <c r="X258" s="10" t="e">
        <f>(P258-'Combined Waste'!G18)/'Combined Waste'!G18</f>
        <v>#N/A</v>
      </c>
      <c r="Y258" s="10" t="e">
        <f>(Q258-'Combined Waste'!C18)/'Combined Waste'!C18</f>
        <v>#N/A</v>
      </c>
      <c r="Z258" s="10" t="e">
        <f>(R258-'Combined Waste'!K18)/'Combined Waste'!K18</f>
        <v>#N/A</v>
      </c>
      <c r="AA258" s="10">
        <f>(S258-'Combined Consumption'!B18)/'Combined Consumption'!B18</f>
        <v>-2.1349522902780571E-3</v>
      </c>
      <c r="AB258" s="10">
        <f>(T258-'Combined Consumption'!G18)/'Combined Consumption'!G18</f>
        <v>-1.8809824744462657E-2</v>
      </c>
      <c r="AC258" s="10">
        <f>(U258-'Combined Consumption'!H18)/'Combined Consumption'!H18</f>
        <v>-5.5014568536344323E-3</v>
      </c>
      <c r="AD258" s="10" t="e">
        <f>(V258-'Combined Consumption'!M18)/'Combined Consumption'!M18</f>
        <v>#N/A</v>
      </c>
      <c r="AE258" s="10">
        <f t="shared" si="37"/>
        <v>-2.1349522902780471E-3</v>
      </c>
      <c r="AF258" s="10">
        <f t="shared" si="38"/>
        <v>-1.8809824744462578E-2</v>
      </c>
      <c r="AG258" s="10">
        <f t="shared" si="39"/>
        <v>-5.5014568536343456E-3</v>
      </c>
      <c r="AH258" s="10">
        <f t="shared" si="40"/>
        <v>1</v>
      </c>
      <c r="AI258" s="10">
        <f>M258/'Electricity Generation'!$N18</f>
        <v>0.5398777634770221</v>
      </c>
      <c r="AJ258" s="10">
        <f>D258/'Electricity Generation'!$N18</f>
        <v>6.0253217820304343E-2</v>
      </c>
      <c r="AK258" s="10">
        <f>F258/'Electricity Generation'!$N18</f>
        <v>0.20880372570570618</v>
      </c>
      <c r="AL258" s="10">
        <f>H258/'Electricity Generation'!$N18</f>
        <v>6.9304758409022534E-3</v>
      </c>
      <c r="AM258" s="10">
        <f t="shared" si="41"/>
        <v>0.18413481715606517</v>
      </c>
    </row>
    <row r="259" spans="1:39" x14ac:dyDescent="0.25">
      <c r="A259" s="6">
        <v>1966</v>
      </c>
      <c r="B259" s="6">
        <f>IF('Electricity Generation'!B19-I259/3&lt;=0, 0,'Electricity Generation'!B19-I259/3)</f>
        <v>611634830333.33337</v>
      </c>
      <c r="C259" s="10">
        <f>1-B259/'Electricity Generation'!B19</f>
        <v>2.9992587579255048E-3</v>
      </c>
      <c r="D259" s="6">
        <f>IF('Electricity Generation'!C19-I259/3&lt;=0, 0, 'Electricity Generation'!C19-I259/3)</f>
        <v>77086202333.333328</v>
      </c>
      <c r="E259" s="10">
        <f>1-D259/'Electricity Generation'!C19</f>
        <v>2.3312541582108826E-2</v>
      </c>
      <c r="F259" s="6">
        <f>IF('Electricity Generation'!D19-I259/3&lt;=0, 0, 'Electricity Generation'!D19-I259/3)</f>
        <v>249311592333.33334</v>
      </c>
      <c r="G259" s="10">
        <f>1-F259/'Electricity Generation'!D19</f>
        <v>7.3261326826494777E-3</v>
      </c>
      <c r="H259" s="6">
        <f>'Electricity Generation'!F19*(1+$E$240)</f>
        <v>11039818000</v>
      </c>
      <c r="I259" s="6">
        <f>'Electricity Generation'!F19*$E$240</f>
        <v>5519909000</v>
      </c>
      <c r="J259" s="10">
        <f>(B259+D259+F259+H259-L259)/'Electricity Generation'!N19</f>
        <v>0.829354942586637</v>
      </c>
      <c r="K259" s="12" t="b">
        <f>(J259-'Analysis-Data'!R19)&lt;0.0001</f>
        <v>1</v>
      </c>
      <c r="L259" s="6">
        <f>SUM(IF(B259=0, ABS('Electricity Generation'!B19-I259/3), 0), IF(D259=0, ABS('Electricity Generation'!C19-I259/3), 0), IF(F259=0, ABS('Electricity Generation'!D19-I259/3), 0))</f>
        <v>0</v>
      </c>
      <c r="M259" s="6">
        <f t="shared" si="36"/>
        <v>611634830333.33337</v>
      </c>
      <c r="N259" s="10">
        <f>1-M259/'Electricity Generation'!B19</f>
        <v>2.9992587579255048E-3</v>
      </c>
      <c r="O259" s="6" t="e">
        <f>M259/'Analysis-Data'!J19</f>
        <v>#N/A</v>
      </c>
      <c r="P259" s="6" t="e">
        <f>D259/'Analysis-Data'!K19</f>
        <v>#N/A</v>
      </c>
      <c r="Q259" s="6" t="e">
        <f>F259/'Analysis-Data'!L19</f>
        <v>#N/A</v>
      </c>
      <c r="R259" s="6" t="e">
        <f>H259/'Analysis-Data'!M19</f>
        <v>#N/A</v>
      </c>
      <c r="S259" s="6">
        <f>M259/'Analysis-Data'!B19</f>
        <v>241018644.83061668</v>
      </c>
      <c r="T259" s="6">
        <f>D259/'Analysis-Data'!C19</f>
        <v>21613087.542887382</v>
      </c>
      <c r="U259" s="6">
        <f>F259/'Analysis-Data'!D19</f>
        <v>62179876.015945241</v>
      </c>
      <c r="V259" s="6" t="e">
        <f>H259/'Analysis-Data'!E19</f>
        <v>#N/A</v>
      </c>
      <c r="W259" s="10" t="e">
        <f>(O259-'Combined Waste'!B19)/'Combined Waste'!B19</f>
        <v>#N/A</v>
      </c>
      <c r="X259" s="10" t="e">
        <f>(P259-'Combined Waste'!G19)/'Combined Waste'!G19</f>
        <v>#N/A</v>
      </c>
      <c r="Y259" s="10" t="e">
        <f>(Q259-'Combined Waste'!C19)/'Combined Waste'!C19</f>
        <v>#N/A</v>
      </c>
      <c r="Z259" s="10" t="e">
        <f>(R259-'Combined Waste'!K19)/'Combined Waste'!K19</f>
        <v>#N/A</v>
      </c>
      <c r="AA259" s="10">
        <f>(S259-'Combined Consumption'!B19)/'Combined Consumption'!B19</f>
        <v>-2.999258757925598E-3</v>
      </c>
      <c r="AB259" s="10">
        <f>(T259-'Combined Consumption'!G19)/'Combined Consumption'!G19</f>
        <v>-2.331254158210877E-2</v>
      </c>
      <c r="AC259" s="10">
        <f>(U259-'Combined Consumption'!H19)/'Combined Consumption'!H19</f>
        <v>-7.3261326826494682E-3</v>
      </c>
      <c r="AD259" s="10" t="e">
        <f>(V259-'Combined Consumption'!M19)/'Combined Consumption'!M19</f>
        <v>#N/A</v>
      </c>
      <c r="AE259" s="10">
        <f t="shared" si="37"/>
        <v>-2.9992587579255048E-3</v>
      </c>
      <c r="AF259" s="10">
        <f t="shared" si="38"/>
        <v>-2.3312541582108826E-2</v>
      </c>
      <c r="AG259" s="10">
        <f t="shared" si="39"/>
        <v>-7.3261326826494777E-3</v>
      </c>
      <c r="AH259" s="10">
        <f t="shared" si="40"/>
        <v>1</v>
      </c>
      <c r="AI259" s="10">
        <f>M259/'Electricity Generation'!$N19</f>
        <v>0.53448224457096483</v>
      </c>
      <c r="AJ259" s="10">
        <f>D259/'Electricity Generation'!$N19</f>
        <v>6.7362426737727479E-2</v>
      </c>
      <c r="AK259" s="10">
        <f>F259/'Electricity Generation'!$N19</f>
        <v>0.21786303339733012</v>
      </c>
      <c r="AL259" s="10">
        <f>H259/'Electricity Generation'!$N19</f>
        <v>9.6472378806144732E-3</v>
      </c>
      <c r="AM259" s="10">
        <f t="shared" si="41"/>
        <v>0.170645057413363</v>
      </c>
    </row>
    <row r="260" spans="1:39" x14ac:dyDescent="0.25">
      <c r="A260" s="6">
        <v>1967</v>
      </c>
      <c r="B260" s="6">
        <f>IF('Electricity Generation'!B20-I260/3&lt;=0, 0,'Electricity Generation'!B20-I260/3)</f>
        <v>627931625000</v>
      </c>
      <c r="C260" s="10">
        <f>1-B260/'Electricity Generation'!B20</f>
        <v>4.0472725368330131E-3</v>
      </c>
      <c r="D260" s="6">
        <f>IF('Electricity Generation'!C20-I260/3&lt;=0, 0, 'Electricity Generation'!C20-I260/3)</f>
        <v>86718986000</v>
      </c>
      <c r="E260" s="10">
        <f>1-D260/'Electricity Generation'!C20</f>
        <v>2.8584264646492663E-2</v>
      </c>
      <c r="F260" s="6">
        <f>IF('Electricity Generation'!D20-I260/3&lt;=0, 0, 'Electricity Generation'!D20-I260/3)</f>
        <v>262254046999.99997</v>
      </c>
      <c r="G260" s="10">
        <f>1-F260/'Electricity Generation'!D20</f>
        <v>9.6362622893604311E-3</v>
      </c>
      <c r="H260" s="6">
        <f>'Electricity Generation'!F20*(1+$E$240)</f>
        <v>15310428000</v>
      </c>
      <c r="I260" s="6">
        <f>'Electricity Generation'!F20*$E$240</f>
        <v>7655214000</v>
      </c>
      <c r="J260" s="10">
        <f>(B260+D260+F260+H260-L260)/'Electricity Generation'!N20</f>
        <v>0.81706483143531095</v>
      </c>
      <c r="K260" s="12" t="b">
        <f>(J260-'Analysis-Data'!R20)&lt;0.0001</f>
        <v>1</v>
      </c>
      <c r="L260" s="6">
        <f>SUM(IF(B260=0, ABS('Electricity Generation'!B20-I260/3), 0), IF(D260=0, ABS('Electricity Generation'!C20-I260/3), 0), IF(F260=0, ABS('Electricity Generation'!D20-I260/3), 0))</f>
        <v>0</v>
      </c>
      <c r="M260" s="6">
        <f t="shared" si="36"/>
        <v>627931625000</v>
      </c>
      <c r="N260" s="10">
        <f>1-M260/'Electricity Generation'!B20</f>
        <v>4.0472725368330131E-3</v>
      </c>
      <c r="O260" s="6" t="e">
        <f>M260/'Analysis-Data'!J20</f>
        <v>#N/A</v>
      </c>
      <c r="P260" s="6" t="e">
        <f>D260/'Analysis-Data'!K20</f>
        <v>#N/A</v>
      </c>
      <c r="Q260" s="6" t="e">
        <f>F260/'Analysis-Data'!L20</f>
        <v>#N/A</v>
      </c>
      <c r="R260" s="6" t="e">
        <f>H260/'Analysis-Data'!M20</f>
        <v>#N/A</v>
      </c>
      <c r="S260" s="6">
        <f>M260/'Analysis-Data'!B20</f>
        <v>247729310.87863699</v>
      </c>
      <c r="T260" s="6">
        <f>D260/'Analysis-Data'!C20</f>
        <v>24596903.998633124</v>
      </c>
      <c r="U260" s="6">
        <f>F260/'Analysis-Data'!D20</f>
        <v>65277298.362938166</v>
      </c>
      <c r="V260" s="6" t="e">
        <f>H260/'Analysis-Data'!E20</f>
        <v>#N/A</v>
      </c>
      <c r="W260" s="10" t="e">
        <f>(O260-'Combined Waste'!B20)/'Combined Waste'!B20</f>
        <v>#N/A</v>
      </c>
      <c r="X260" s="10" t="e">
        <f>(P260-'Combined Waste'!G20)/'Combined Waste'!G20</f>
        <v>#N/A</v>
      </c>
      <c r="Y260" s="10" t="e">
        <f>(Q260-'Combined Waste'!C20)/'Combined Waste'!C20</f>
        <v>#N/A</v>
      </c>
      <c r="Z260" s="10" t="e">
        <f>(R260-'Combined Waste'!K20)/'Combined Waste'!K20</f>
        <v>#N/A</v>
      </c>
      <c r="AA260" s="10">
        <f>(S260-'Combined Consumption'!B20)/'Combined Consumption'!B20</f>
        <v>-4.0472725368330704E-3</v>
      </c>
      <c r="AB260" s="10">
        <f>(T260-'Combined Consumption'!G20)/'Combined Consumption'!G20</f>
        <v>-2.8584264646492677E-2</v>
      </c>
      <c r="AC260" s="10">
        <f>(U260-'Combined Consumption'!H20)/'Combined Consumption'!H20</f>
        <v>-9.6362622893604918E-3</v>
      </c>
      <c r="AD260" s="10" t="e">
        <f>(V260-'Combined Consumption'!M20)/'Combined Consumption'!M20</f>
        <v>#N/A</v>
      </c>
      <c r="AE260" s="10">
        <f t="shared" si="37"/>
        <v>-4.0472725368330131E-3</v>
      </c>
      <c r="AF260" s="10">
        <f t="shared" si="38"/>
        <v>-2.8584264646492663E-2</v>
      </c>
      <c r="AG260" s="10">
        <f t="shared" si="39"/>
        <v>-9.6362622893604311E-3</v>
      </c>
      <c r="AH260" s="10">
        <f t="shared" si="40"/>
        <v>1</v>
      </c>
      <c r="AI260" s="10">
        <f>M260/'Electricity Generation'!$N20</f>
        <v>0.51708631986424547</v>
      </c>
      <c r="AJ260" s="10">
        <f>D260/'Electricity Generation'!$N20</f>
        <v>7.1410961875186696E-2</v>
      </c>
      <c r="AK260" s="10">
        <f>F260/'Electricity Generation'!$N20</f>
        <v>0.2159597870751212</v>
      </c>
      <c r="AL260" s="10">
        <f>H260/'Electricity Generation'!$N20</f>
        <v>1.2607762620757476E-2</v>
      </c>
      <c r="AM260" s="10">
        <f t="shared" si="41"/>
        <v>0.18293516856468917</v>
      </c>
    </row>
    <row r="261" spans="1:39" x14ac:dyDescent="0.25">
      <c r="A261" s="6">
        <v>1968</v>
      </c>
      <c r="B261" s="6">
        <f>IF('Electricity Generation'!B21-I261/3&lt;=0, 0,'Electricity Generation'!B21-I261/3)</f>
        <v>680728440333.33337</v>
      </c>
      <c r="C261" s="10">
        <f>1-B261/'Electricity Generation'!B21</f>
        <v>6.0974036217813499E-3</v>
      </c>
      <c r="D261" s="6">
        <f>IF('Electricity Generation'!C21-I261/3&lt;=0, 0, 'Electricity Generation'!C21-I261/3)</f>
        <v>100099693333.33333</v>
      </c>
      <c r="E261" s="10">
        <f>1-D261/'Electricity Generation'!C21</f>
        <v>4.0048969608007523E-2</v>
      </c>
      <c r="F261" s="6">
        <f>IF('Electricity Generation'!D21-I261/3&lt;=0, 0, 'Electricity Generation'!D21-I261/3)</f>
        <v>300256583333.33331</v>
      </c>
      <c r="G261" s="10">
        <f>1-F261/'Electricity Generation'!D21</f>
        <v>1.3717775229657891E-2</v>
      </c>
      <c r="H261" s="6">
        <f>'Electricity Generation'!F21*(1+$E$240)</f>
        <v>25056838000</v>
      </c>
      <c r="I261" s="6">
        <f>'Electricity Generation'!F21*$E$240</f>
        <v>12528419000</v>
      </c>
      <c r="J261" s="10">
        <f>(B261+D261+F261+H261-L261)/'Electricity Generation'!N21</f>
        <v>0.83203381606814808</v>
      </c>
      <c r="K261" s="12" t="b">
        <f>(J261-'Analysis-Data'!R21)&lt;0.0001</f>
        <v>1</v>
      </c>
      <c r="L261" s="6">
        <f>SUM(IF(B261=0, ABS('Electricity Generation'!B21-I261/3), 0), IF(D261=0, ABS('Electricity Generation'!C21-I261/3), 0), IF(F261=0, ABS('Electricity Generation'!D21-I261/3), 0))</f>
        <v>0</v>
      </c>
      <c r="M261" s="6">
        <f t="shared" si="36"/>
        <v>680728440333.33337</v>
      </c>
      <c r="N261" s="10">
        <f>1-M261/'Electricity Generation'!B21</f>
        <v>6.0974036217813499E-3</v>
      </c>
      <c r="O261" s="6" t="e">
        <f>M261/'Analysis-Data'!J21</f>
        <v>#N/A</v>
      </c>
      <c r="P261" s="6" t="e">
        <f>D261/'Analysis-Data'!K21</f>
        <v>#N/A</v>
      </c>
      <c r="Q261" s="6" t="e">
        <f>F261/'Analysis-Data'!L21</f>
        <v>#N/A</v>
      </c>
      <c r="R261" s="6" t="e">
        <f>H261/'Analysis-Data'!M21</f>
        <v>#N/A</v>
      </c>
      <c r="S261" s="6">
        <f>M261/'Analysis-Data'!B21</f>
        <v>268493459.01045406</v>
      </c>
      <c r="T261" s="6">
        <f>D261/'Analysis-Data'!C21</f>
        <v>28430651.118908353</v>
      </c>
      <c r="U261" s="6">
        <f>F261/'Analysis-Data'!D21</f>
        <v>74513440.605469987</v>
      </c>
      <c r="V261" s="6" t="e">
        <f>H261/'Analysis-Data'!E21</f>
        <v>#N/A</v>
      </c>
      <c r="W261" s="10" t="e">
        <f>(O261-'Combined Waste'!B21)/'Combined Waste'!B21</f>
        <v>#N/A</v>
      </c>
      <c r="X261" s="10" t="e">
        <f>(P261-'Combined Waste'!G21)/'Combined Waste'!G21</f>
        <v>#N/A</v>
      </c>
      <c r="Y261" s="10" t="e">
        <f>(Q261-'Combined Waste'!C21)/'Combined Waste'!C21</f>
        <v>#N/A</v>
      </c>
      <c r="Z261" s="10" t="e">
        <f>(R261-'Combined Waste'!K21)/'Combined Waste'!K21</f>
        <v>#N/A</v>
      </c>
      <c r="AA261" s="10">
        <f>(S261-'Combined Consumption'!B21)/'Combined Consumption'!B21</f>
        <v>-6.0974036217812371E-3</v>
      </c>
      <c r="AB261" s="10">
        <f>(T261-'Combined Consumption'!G21)/'Combined Consumption'!G21</f>
        <v>-4.0048969608007579E-2</v>
      </c>
      <c r="AC261" s="10">
        <f>(U261-'Combined Consumption'!H21)/'Combined Consumption'!H21</f>
        <v>-1.3717775229657914E-2</v>
      </c>
      <c r="AD261" s="10" t="e">
        <f>(V261-'Combined Consumption'!M21)/'Combined Consumption'!M21</f>
        <v>#N/A</v>
      </c>
      <c r="AE261" s="10">
        <f t="shared" si="37"/>
        <v>-6.0974036217813499E-3</v>
      </c>
      <c r="AF261" s="10">
        <f t="shared" si="38"/>
        <v>-4.0048969608007523E-2</v>
      </c>
      <c r="AG261" s="10">
        <f t="shared" si="39"/>
        <v>-1.3717775229657891E-2</v>
      </c>
      <c r="AH261" s="10">
        <f t="shared" si="40"/>
        <v>1</v>
      </c>
      <c r="AI261" s="10">
        <f>M261/'Electricity Generation'!$N21</f>
        <v>0.51204032554103074</v>
      </c>
      <c r="AJ261" s="10">
        <f>D261/'Electricity Generation'!$N21</f>
        <v>7.5294458882692178E-2</v>
      </c>
      <c r="AK261" s="10">
        <f>F261/'Electricity Generation'!$N21</f>
        <v>0.22585141088060581</v>
      </c>
      <c r="AL261" s="10">
        <f>H261/'Electricity Generation'!$N21</f>
        <v>1.8847620763819312E-2</v>
      </c>
      <c r="AM261" s="10">
        <f t="shared" si="41"/>
        <v>0.16796618393185203</v>
      </c>
    </row>
    <row r="262" spans="1:39" x14ac:dyDescent="0.25">
      <c r="A262" s="6">
        <v>1969</v>
      </c>
      <c r="B262" s="6">
        <f>IF('Electricity Generation'!B22-I262/3&lt;=0, 0,'Electricity Generation'!B22-I262/3)</f>
        <v>701358627000</v>
      </c>
      <c r="C262" s="10">
        <f>1-B262/'Electricity Generation'!B22</f>
        <v>6.5759275436966247E-3</v>
      </c>
      <c r="D262" s="6">
        <f>IF('Electricity Generation'!C22-I262/3&lt;=0, 0, 'Electricity Generation'!C22-I262/3)</f>
        <v>133204539000</v>
      </c>
      <c r="E262" s="10">
        <f>1-D262/'Electricity Generation'!C22</f>
        <v>3.3679426325761153E-2</v>
      </c>
      <c r="F262" s="6">
        <f>IF('Electricity Generation'!D22-I262/3&lt;=0, 0, 'Electricity Generation'!D22-I262/3)</f>
        <v>328636332000</v>
      </c>
      <c r="G262" s="10">
        <f>1-F262/'Electricity Generation'!D22</f>
        <v>1.393011190670923E-2</v>
      </c>
      <c r="H262" s="6">
        <f>'Electricity Generation'!F22*(1+$E$240)</f>
        <v>27855678000</v>
      </c>
      <c r="I262" s="6">
        <f>'Electricity Generation'!F22*$E$240</f>
        <v>13927839000</v>
      </c>
      <c r="J262" s="10">
        <f>(B262+D262+F262+H262-L262)/'Electricity Generation'!N22</f>
        <v>0.82586995575984234</v>
      </c>
      <c r="K262" s="12" t="b">
        <f>(J262-'Analysis-Data'!R22)&lt;0.0001</f>
        <v>1</v>
      </c>
      <c r="L262" s="6">
        <f>SUM(IF(B262=0, ABS('Electricity Generation'!B22-I262/3), 0), IF(D262=0, ABS('Electricity Generation'!C22-I262/3), 0), IF(F262=0, ABS('Electricity Generation'!D22-I262/3), 0))</f>
        <v>0</v>
      </c>
      <c r="M262" s="6">
        <f t="shared" si="36"/>
        <v>701358627000</v>
      </c>
      <c r="N262" s="10">
        <f>1-M262/'Electricity Generation'!B22</f>
        <v>6.5759275436966247E-3</v>
      </c>
      <c r="O262" s="6" t="e">
        <f>M262/'Analysis-Data'!J22</f>
        <v>#N/A</v>
      </c>
      <c r="P262" s="6" t="e">
        <f>D262/'Analysis-Data'!K22</f>
        <v>#N/A</v>
      </c>
      <c r="Q262" s="6" t="e">
        <f>F262/'Analysis-Data'!L22</f>
        <v>#N/A</v>
      </c>
      <c r="R262" s="6">
        <f>H262/'Analysis-Data'!M22</f>
        <v>19.2</v>
      </c>
      <c r="S262" s="6">
        <f>M262/'Analysis-Data'!B22</f>
        <v>279955533.58883983</v>
      </c>
      <c r="T262" s="6">
        <f>D262/'Analysis-Data'!C22</f>
        <v>38083881.218391083</v>
      </c>
      <c r="U262" s="6">
        <f>F262/'Analysis-Data'!D22</f>
        <v>82537410.159587055</v>
      </c>
      <c r="V262" s="6" t="e">
        <f>H262/'Analysis-Data'!E22</f>
        <v>#N/A</v>
      </c>
      <c r="W262" s="10" t="e">
        <f>(O262-'Combined Waste'!B22)/'Combined Waste'!B22</f>
        <v>#N/A</v>
      </c>
      <c r="X262" s="10" t="e">
        <f>(P262-'Combined Waste'!G22)/'Combined Waste'!G22</f>
        <v>#N/A</v>
      </c>
      <c r="Y262" s="10" t="e">
        <f>(Q262-'Combined Waste'!C22)/'Combined Waste'!C22</f>
        <v>#N/A</v>
      </c>
      <c r="Z262" s="10">
        <f>(R262-'Combined Waste'!K22)/'Combined Waste'!K22</f>
        <v>1</v>
      </c>
      <c r="AA262" s="10">
        <f>(S262-'Combined Consumption'!B22)/'Combined Consumption'!B22</f>
        <v>-6.5759275436967366E-3</v>
      </c>
      <c r="AB262" s="10">
        <f>(T262-'Combined Consumption'!G22)/'Combined Consumption'!G22</f>
        <v>-3.3679426325761139E-2</v>
      </c>
      <c r="AC262" s="10">
        <f>(U262-'Combined Consumption'!H22)/'Combined Consumption'!H22</f>
        <v>-1.3930111906709277E-2</v>
      </c>
      <c r="AD262" s="10" t="e">
        <f>(V262-'Combined Consumption'!M22)/'Combined Consumption'!M22</f>
        <v>#N/A</v>
      </c>
      <c r="AE262" s="10">
        <f t="shared" si="37"/>
        <v>-6.5759275436966247E-3</v>
      </c>
      <c r="AF262" s="10">
        <f t="shared" si="38"/>
        <v>-3.3679426325761153E-2</v>
      </c>
      <c r="AG262" s="10">
        <f t="shared" si="39"/>
        <v>-1.393011190670923E-2</v>
      </c>
      <c r="AH262" s="10">
        <f t="shared" si="40"/>
        <v>1</v>
      </c>
      <c r="AI262" s="10">
        <f>M262/'Electricity Generation'!$N22</f>
        <v>0.48631753584879578</v>
      </c>
      <c r="AJ262" s="10">
        <f>D262/'Electricity Generation'!$N22</f>
        <v>9.2363165827793858E-2</v>
      </c>
      <c r="AK262" s="10">
        <f>F262/'Electricity Generation'!$N22</f>
        <v>0.22787430711767198</v>
      </c>
      <c r="AL262" s="10">
        <f>H262/'Electricity Generation'!$N22</f>
        <v>1.9314946965580723E-2</v>
      </c>
      <c r="AM262" s="10">
        <f t="shared" si="41"/>
        <v>0.17413004424015777</v>
      </c>
    </row>
    <row r="263" spans="1:39" x14ac:dyDescent="0.25">
      <c r="A263" s="6">
        <v>1970</v>
      </c>
      <c r="B263" s="6">
        <f>IF('Electricity Generation'!B23-I263/3&lt;=0, 0,'Electricity Generation'!B23-I263/3)</f>
        <v>697126329666.66663</v>
      </c>
      <c r="C263" s="10">
        <f>1-B263/'Electricity Generation'!B23</f>
        <v>1.0318294009986628E-2</v>
      </c>
      <c r="D263" s="6">
        <f>IF('Electricity Generation'!C23-I263/3&lt;=0, 0, 'Electricity Generation'!C23-I263/3)</f>
        <v>176915252666.66666</v>
      </c>
      <c r="E263" s="10">
        <f>1-D263/'Electricity Generation'!C23</f>
        <v>3.9461478365641955E-2</v>
      </c>
      <c r="F263" s="6">
        <f>IF('Electricity Generation'!D23-I263/3&lt;=0, 0, 'Electricity Generation'!D23-I263/3)</f>
        <v>365621913666.66669</v>
      </c>
      <c r="G263" s="10">
        <f>1-F263/'Electricity Generation'!D23</f>
        <v>1.9491399891053973E-2</v>
      </c>
      <c r="H263" s="6">
        <f>'Electricity Generation'!F23*(1+$E$240)</f>
        <v>43608896000</v>
      </c>
      <c r="I263" s="6">
        <f>'Electricity Generation'!F23*$E$240</f>
        <v>21804448000</v>
      </c>
      <c r="J263" s="10">
        <f>(B263+D263+F263+H263-L263)/'Electricity Generation'!N23</f>
        <v>0.83771750292831582</v>
      </c>
      <c r="K263" s="12" t="b">
        <f>(J263-'Analysis-Data'!R23)&lt;0.0001</f>
        <v>1</v>
      </c>
      <c r="L263" s="6">
        <f>SUM(IF(B263=0, ABS('Electricity Generation'!B23-I263/3), 0), IF(D263=0, ABS('Electricity Generation'!C23-I263/3), 0), IF(F263=0, ABS('Electricity Generation'!D23-I263/3), 0))</f>
        <v>0</v>
      </c>
      <c r="M263" s="6">
        <f t="shared" si="36"/>
        <v>697126329666.66663</v>
      </c>
      <c r="N263" s="10">
        <f>1-M263/'Electricity Generation'!B23</f>
        <v>1.0318294009986628E-2</v>
      </c>
      <c r="O263" s="6" t="e">
        <f>M263/'Analysis-Data'!J23</f>
        <v>#N/A</v>
      </c>
      <c r="P263" s="6" t="e">
        <f>D263/'Analysis-Data'!K23</f>
        <v>#N/A</v>
      </c>
      <c r="Q263" s="6" t="e">
        <f>F263/'Analysis-Data'!L23</f>
        <v>#N/A</v>
      </c>
      <c r="R263" s="6">
        <f>H263/'Analysis-Data'!M23</f>
        <v>89.2</v>
      </c>
      <c r="S263" s="6">
        <f>M263/'Analysis-Data'!B23</f>
        <v>287466854.31593567</v>
      </c>
      <c r="T263" s="6">
        <f>D263/'Analysis-Data'!C23</f>
        <v>51150070.349017888</v>
      </c>
      <c r="U263" s="6">
        <f>F263/'Analysis-Data'!D23</f>
        <v>92525341.066184655</v>
      </c>
      <c r="V263" s="6" t="e">
        <f>H263/'Analysis-Data'!E23</f>
        <v>#N/A</v>
      </c>
      <c r="W263" s="10" t="e">
        <f>(O263-'Combined Waste'!B23)/'Combined Waste'!B23</f>
        <v>#N/A</v>
      </c>
      <c r="X263" s="10" t="e">
        <f>(P263-'Combined Waste'!G23)/'Combined Waste'!G23</f>
        <v>#N/A</v>
      </c>
      <c r="Y263" s="10" t="e">
        <f>(Q263-'Combined Waste'!C23)/'Combined Waste'!C23</f>
        <v>#N/A</v>
      </c>
      <c r="Z263" s="10">
        <f>(R263-'Combined Waste'!K23)/'Combined Waste'!K23</f>
        <v>1</v>
      </c>
      <c r="AA263" s="10">
        <f>(S263-'Combined Consumption'!B23)/'Combined Consumption'!B23</f>
        <v>-1.0318294009986675E-2</v>
      </c>
      <c r="AB263" s="10">
        <f>(T263-'Combined Consumption'!G23)/'Combined Consumption'!G23</f>
        <v>-3.9461478365642032E-2</v>
      </c>
      <c r="AC263" s="10">
        <f>(U263-'Combined Consumption'!H23)/'Combined Consumption'!H23</f>
        <v>-1.9491399891054105E-2</v>
      </c>
      <c r="AD263" s="10" t="e">
        <f>(V263-'Combined Consumption'!M23)/'Combined Consumption'!M23</f>
        <v>#N/A</v>
      </c>
      <c r="AE263" s="10">
        <f t="shared" si="37"/>
        <v>-1.0318294009986628E-2</v>
      </c>
      <c r="AF263" s="10">
        <f t="shared" si="38"/>
        <v>-3.9461478365641955E-2</v>
      </c>
      <c r="AG263" s="10">
        <f t="shared" si="39"/>
        <v>-1.9491399891053973E-2</v>
      </c>
      <c r="AH263" s="10">
        <f t="shared" si="40"/>
        <v>1</v>
      </c>
      <c r="AI263" s="10">
        <f>M263/'Electricity Generation'!$N23</f>
        <v>0.45508259334074558</v>
      </c>
      <c r="AJ263" s="10">
        <f>D263/'Electricity Generation'!$N23</f>
        <v>0.11548990270325403</v>
      </c>
      <c r="AK263" s="10">
        <f>F263/'Electricity Generation'!$N23</f>
        <v>0.23867721182356139</v>
      </c>
      <c r="AL263" s="10">
        <f>H263/'Electricity Generation'!$N23</f>
        <v>2.8467795060754818E-2</v>
      </c>
      <c r="AM263" s="10">
        <f t="shared" si="41"/>
        <v>0.16228249707168418</v>
      </c>
    </row>
    <row r="264" spans="1:39" x14ac:dyDescent="0.25">
      <c r="A264" s="6">
        <v>1971</v>
      </c>
      <c r="B264" s="6">
        <f>IF('Electricity Generation'!B24-I264/3&lt;=0, 0,'Electricity Generation'!B24-I264/3)</f>
        <v>700400939000</v>
      </c>
      <c r="C264" s="10">
        <f>1-B264/'Electricity Generation'!B24</f>
        <v>1.7811627107372163E-2</v>
      </c>
      <c r="D264" s="6">
        <f>IF('Electricity Generation'!C24-I264/3&lt;=0, 0, 'Electricity Generation'!C24-I264/3)</f>
        <v>207523908000</v>
      </c>
      <c r="E264" s="10">
        <f>1-D264/'Electricity Generation'!C24</f>
        <v>5.7675062338284122E-2</v>
      </c>
      <c r="F264" s="6">
        <f>IF('Electricity Generation'!D24-I264/3&lt;=0, 0, 'Electricity Generation'!D24-I264/3)</f>
        <v>361329269000</v>
      </c>
      <c r="G264" s="10">
        <f>1-F264/'Electricity Generation'!D24</f>
        <v>3.3958474925956939E-2</v>
      </c>
      <c r="H264" s="6">
        <f>'Electricity Generation'!F24*(1+$E$240)</f>
        <v>76209090000</v>
      </c>
      <c r="I264" s="6">
        <f>'Electricity Generation'!F24*$E$240</f>
        <v>38104545000</v>
      </c>
      <c r="J264" s="10">
        <f>(B264+D264+F264+H264-L264)/'Electricity Generation'!N24</f>
        <v>0.8343269900033663</v>
      </c>
      <c r="K264" s="12" t="b">
        <f>(J264-'Analysis-Data'!R24)&lt;0.0001</f>
        <v>1</v>
      </c>
      <c r="L264" s="6">
        <f>SUM(IF(B264=0, ABS('Electricity Generation'!B24-I264/3), 0), IF(D264=0, ABS('Electricity Generation'!C24-I264/3), 0), IF(F264=0, ABS('Electricity Generation'!D24-I264/3), 0))</f>
        <v>0</v>
      </c>
      <c r="M264" s="6">
        <f t="shared" si="36"/>
        <v>700400939000</v>
      </c>
      <c r="N264" s="10">
        <f>1-M264/'Electricity Generation'!B24</f>
        <v>1.7811627107372163E-2</v>
      </c>
      <c r="O264" s="6" t="e">
        <f>M264/'Analysis-Data'!J24</f>
        <v>#N/A</v>
      </c>
      <c r="P264" s="6" t="e">
        <f>D264/'Analysis-Data'!K24</f>
        <v>#N/A</v>
      </c>
      <c r="Q264" s="6" t="e">
        <f>F264/'Analysis-Data'!L24</f>
        <v>#N/A</v>
      </c>
      <c r="R264" s="6">
        <f>H264/'Analysis-Data'!M24</f>
        <v>207.8</v>
      </c>
      <c r="S264" s="6">
        <f>M264/'Analysis-Data'!B24</f>
        <v>291633447.8853699</v>
      </c>
      <c r="T264" s="6">
        <f>D264/'Analysis-Data'!C24</f>
        <v>59173179.426925741</v>
      </c>
      <c r="U264" s="6">
        <f>F264/'Analysis-Data'!D24</f>
        <v>92183963.81860432</v>
      </c>
      <c r="V264" s="6" t="e">
        <f>H264/'Analysis-Data'!E24</f>
        <v>#N/A</v>
      </c>
      <c r="W264" s="10" t="e">
        <f>(O264-'Combined Waste'!B24)/'Combined Waste'!B24</f>
        <v>#N/A</v>
      </c>
      <c r="X264" s="10" t="e">
        <f>(P264-'Combined Waste'!G24)/'Combined Waste'!G24</f>
        <v>#N/A</v>
      </c>
      <c r="Y264" s="10" t="e">
        <f>(Q264-'Combined Waste'!C24)/'Combined Waste'!C24</f>
        <v>#N/A</v>
      </c>
      <c r="Z264" s="10">
        <f>(R264-'Combined Waste'!K24)/'Combined Waste'!K24</f>
        <v>1</v>
      </c>
      <c r="AA264" s="10">
        <f>(S264-'Combined Consumption'!B24)/'Combined Consumption'!B24</f>
        <v>-1.7811627107372035E-2</v>
      </c>
      <c r="AB264" s="10">
        <f>(T264-'Combined Consumption'!G24)/'Combined Consumption'!G24</f>
        <v>-5.7675062338284254E-2</v>
      </c>
      <c r="AC264" s="10">
        <f>(U264-'Combined Consumption'!H24)/'Combined Consumption'!H24</f>
        <v>-3.3958474925956904E-2</v>
      </c>
      <c r="AD264" s="10" t="e">
        <f>(V264-'Combined Consumption'!M24)/'Combined Consumption'!M24</f>
        <v>#N/A</v>
      </c>
      <c r="AE264" s="10">
        <f t="shared" si="37"/>
        <v>-1.7811627107372163E-2</v>
      </c>
      <c r="AF264" s="10">
        <f t="shared" si="38"/>
        <v>-5.7675062338284122E-2</v>
      </c>
      <c r="AG264" s="10">
        <f t="shared" si="39"/>
        <v>-3.3958474925956939E-2</v>
      </c>
      <c r="AH264" s="10">
        <f t="shared" si="40"/>
        <v>1</v>
      </c>
      <c r="AI264" s="10">
        <f>M264/'Electricity Generation'!$N24</f>
        <v>0.43432135834370889</v>
      </c>
      <c r="AJ264" s="10">
        <f>D264/'Electricity Generation'!$N24</f>
        <v>0.12868638602918103</v>
      </c>
      <c r="AK264" s="10">
        <f>F264/'Electricity Generation'!$N24</f>
        <v>0.22406169121572148</v>
      </c>
      <c r="AL264" s="10">
        <f>H264/'Electricity Generation'!$N24</f>
        <v>4.7257554414754946E-2</v>
      </c>
      <c r="AM264" s="10">
        <f t="shared" si="41"/>
        <v>0.16567300999663359</v>
      </c>
    </row>
    <row r="265" spans="1:39" x14ac:dyDescent="0.25">
      <c r="A265" s="6">
        <v>1972</v>
      </c>
      <c r="B265" s="6">
        <f>IF('Electricity Generation'!B25-I265/3&lt;=0, 0,'Electricity Generation'!B25-I265/3)</f>
        <v>753100886666.66663</v>
      </c>
      <c r="C265" s="10">
        <f>1-B265/'Electricity Generation'!B25</f>
        <v>2.3381723905765095E-2</v>
      </c>
      <c r="D265" s="6">
        <f>IF('Electricity Generation'!C25-I265/3&lt;=0, 0, 'Electricity Generation'!C25-I265/3)</f>
        <v>256265582666.66666</v>
      </c>
      <c r="E265" s="10">
        <f>1-D265/'Electricity Generation'!C25</f>
        <v>6.5733298688030461E-2</v>
      </c>
      <c r="F265" s="6">
        <f>IF('Electricity Generation'!D25-I265/3&lt;=0, 0, 'Electricity Generation'!D25-I265/3)</f>
        <v>357717417666.66669</v>
      </c>
      <c r="G265" s="10">
        <f>1-F265/'Electricity Generation'!D25</f>
        <v>4.7985320274063104E-2</v>
      </c>
      <c r="H265" s="6">
        <f>'Electricity Generation'!F25*(1+$E$240)</f>
        <v>108182270000</v>
      </c>
      <c r="I265" s="6">
        <f>'Electricity Generation'!F25*$E$240</f>
        <v>54091135000</v>
      </c>
      <c r="J265" s="10">
        <f>(B265+D265+F265+H265-L265)/'Electricity Generation'!N25</f>
        <v>0.84317203656456174</v>
      </c>
      <c r="K265" s="12" t="b">
        <f>(J265-'Analysis-Data'!R25)&lt;0.0001</f>
        <v>1</v>
      </c>
      <c r="L265" s="6">
        <f>SUM(IF(B265=0, ABS('Electricity Generation'!B25-I265/3), 0), IF(D265=0, ABS('Electricity Generation'!C25-I265/3), 0), IF(F265=0, ABS('Electricity Generation'!D25-I265/3), 0))</f>
        <v>0</v>
      </c>
      <c r="M265" s="6">
        <f t="shared" si="36"/>
        <v>753100886666.66663</v>
      </c>
      <c r="N265" s="10">
        <f>1-M265/'Electricity Generation'!B25</f>
        <v>2.3381723905765095E-2</v>
      </c>
      <c r="O265" s="6" t="e">
        <f>M265/'Analysis-Data'!J25</f>
        <v>#N/A</v>
      </c>
      <c r="P265" s="6" t="e">
        <f>D265/'Analysis-Data'!K25</f>
        <v>#N/A</v>
      </c>
      <c r="Q265" s="6" t="e">
        <f>F265/'Analysis-Data'!L25</f>
        <v>#N/A</v>
      </c>
      <c r="R265" s="6">
        <f>H265/'Analysis-Data'!M25</f>
        <v>457.8</v>
      </c>
      <c r="S265" s="6">
        <f>M265/'Analysis-Data'!B25</f>
        <v>311656809.0915454</v>
      </c>
      <c r="T265" s="6">
        <f>D265/'Analysis-Data'!C25</f>
        <v>72956119.551265642</v>
      </c>
      <c r="U265" s="6">
        <f>F265/'Analysis-Data'!D25</f>
        <v>90865909.34382996</v>
      </c>
      <c r="V265" s="6" t="e">
        <f>H265/'Analysis-Data'!E25</f>
        <v>#N/A</v>
      </c>
      <c r="W265" s="10" t="e">
        <f>(O265-'Combined Waste'!B25)/'Combined Waste'!B25</f>
        <v>#N/A</v>
      </c>
      <c r="X265" s="10" t="e">
        <f>(P265-'Combined Waste'!G25)/'Combined Waste'!G25</f>
        <v>#N/A</v>
      </c>
      <c r="Y265" s="10" t="e">
        <f>(Q265-'Combined Waste'!C25)/'Combined Waste'!C25</f>
        <v>#N/A</v>
      </c>
      <c r="Z265" s="10">
        <f>(R265-'Combined Waste'!K25)/'Combined Waste'!K25</f>
        <v>1</v>
      </c>
      <c r="AA265" s="10">
        <f>(S265-'Combined Consumption'!B25)/'Combined Consumption'!B25</f>
        <v>-2.3381723905765137E-2</v>
      </c>
      <c r="AB265" s="10">
        <f>(T265-'Combined Consumption'!G25)/'Combined Consumption'!G25</f>
        <v>-6.573329868803035E-2</v>
      </c>
      <c r="AC265" s="10">
        <f>(U265-'Combined Consumption'!H25)/'Combined Consumption'!H25</f>
        <v>-4.7985320274063076E-2</v>
      </c>
      <c r="AD265" s="10" t="e">
        <f>(V265-'Combined Consumption'!M25)/'Combined Consumption'!M25</f>
        <v>#N/A</v>
      </c>
      <c r="AE265" s="10">
        <f t="shared" si="37"/>
        <v>-2.3381723905765095E-2</v>
      </c>
      <c r="AF265" s="10">
        <f t="shared" si="38"/>
        <v>-6.5733298688030461E-2</v>
      </c>
      <c r="AG265" s="10">
        <f t="shared" si="39"/>
        <v>-4.7985320274063104E-2</v>
      </c>
      <c r="AH265" s="10">
        <f t="shared" si="40"/>
        <v>1</v>
      </c>
      <c r="AI265" s="10">
        <f>M265/'Electricity Generation'!$N25</f>
        <v>0.43042647276650742</v>
      </c>
      <c r="AJ265" s="10">
        <f>D265/'Electricity Generation'!$N25</f>
        <v>0.14646575617097776</v>
      </c>
      <c r="AK265" s="10">
        <f>F265/'Electricity Generation'!$N25</f>
        <v>0.20444942909960573</v>
      </c>
      <c r="AL265" s="10">
        <f>H265/'Electricity Generation'!$N25</f>
        <v>6.1830378527470885E-2</v>
      </c>
      <c r="AM265" s="10">
        <f t="shared" si="41"/>
        <v>0.15682796343543826</v>
      </c>
    </row>
    <row r="266" spans="1:39" x14ac:dyDescent="0.25">
      <c r="A266" s="6">
        <v>1973</v>
      </c>
      <c r="B266" s="6">
        <f>IF('Electricity Generation'!B26-I266/3&lt;=0, 0,'Electricity Generation'!B26-I266/3)</f>
        <v>819824982333.33337</v>
      </c>
      <c r="C266" s="10">
        <f>1-B266/'Electricity Generation'!B26</f>
        <v>3.2827746605177954E-2</v>
      </c>
      <c r="D266" s="6">
        <f>IF('Electricity Generation'!C26-I266/3&lt;=0, 0, 'Electricity Generation'!C26-I266/3)</f>
        <v>286516438333.33331</v>
      </c>
      <c r="E266" s="10">
        <f>1-D266/'Electricity Generation'!C26</f>
        <v>8.8522709961243673E-2</v>
      </c>
      <c r="F266" s="6">
        <f>IF('Electricity Generation'!D26-I266/3&lt;=0, 0, 'Electricity Generation'!D26-I266/3)</f>
        <v>313031704333.33331</v>
      </c>
      <c r="G266" s="10">
        <f>1-F266/'Electricity Generation'!D26</f>
        <v>8.163655244250867E-2</v>
      </c>
      <c r="H266" s="6">
        <f>'Electricity Generation'!F26*(1+$E$240)</f>
        <v>166958926000</v>
      </c>
      <c r="I266" s="6">
        <f>'Electricity Generation'!F26*$E$240</f>
        <v>83479463000</v>
      </c>
      <c r="J266" s="10">
        <f>(B266+D266+F266+H266-L266)/'Electricity Generation'!N26</f>
        <v>0.85254148617749581</v>
      </c>
      <c r="K266" s="12" t="b">
        <f>(J266-'Analysis-Data'!R26)&lt;0.0001</f>
        <v>1</v>
      </c>
      <c r="L266" s="6">
        <f>SUM(IF(B266=0, ABS('Electricity Generation'!B26-I266/3), 0), IF(D266=0, ABS('Electricity Generation'!C26-I266/3), 0), IF(F266=0, ABS('Electricity Generation'!D26-I266/3), 0))</f>
        <v>0</v>
      </c>
      <c r="M266" s="6">
        <f t="shared" si="36"/>
        <v>819824982333.33337</v>
      </c>
      <c r="N266" s="10">
        <f>1-M266/'Electricity Generation'!B26</f>
        <v>3.2827746605177954E-2</v>
      </c>
      <c r="O266" s="6">
        <f>M266/'Analysis-Data'!J26</f>
        <v>796494398.66598439</v>
      </c>
      <c r="P266" s="6">
        <f>D266/'Analysis-Data'!K26</f>
        <v>240575315.93282935</v>
      </c>
      <c r="Q266" s="6">
        <f>F266/'Analysis-Data'!L26</f>
        <v>182497184.29862469</v>
      </c>
      <c r="R266" s="6">
        <f>H266/'Analysis-Data'!M26</f>
        <v>315.39999999999998</v>
      </c>
      <c r="S266" s="6">
        <f>M266/'Analysis-Data'!B26</f>
        <v>341495766.93295366</v>
      </c>
      <c r="T266" s="6">
        <f>D266/'Analysis-Data'!C26</f>
        <v>80591540.080900773</v>
      </c>
      <c r="U266" s="6">
        <f>F266/'Analysis-Data'!D26</f>
        <v>80672836.237761557</v>
      </c>
      <c r="V266" s="6" t="e">
        <f>H266/'Analysis-Data'!E26</f>
        <v>#N/A</v>
      </c>
      <c r="W266" s="10">
        <f>(O266-'Combined Waste'!B26)/'Combined Waste'!B26</f>
        <v>-3.2827746605177968E-2</v>
      </c>
      <c r="X266" s="10">
        <f>(P266-'Combined Waste'!G26)/'Combined Waste'!G26</f>
        <v>-8.8522709961243659E-2</v>
      </c>
      <c r="Y266" s="10">
        <f>(Q266-'Combined Waste'!C26)/'Combined Waste'!C26</f>
        <v>-8.1636552442508586E-2</v>
      </c>
      <c r="Z266" s="10">
        <f>(R266-'Combined Waste'!K26)/'Combined Waste'!K26</f>
        <v>1</v>
      </c>
      <c r="AA266" s="10">
        <f>(S266-'Combined Consumption'!B26)/'Combined Consumption'!B26</f>
        <v>-3.2827746605178024E-2</v>
      </c>
      <c r="AB266" s="10">
        <f>(T266-'Combined Consumption'!G26)/'Combined Consumption'!G26</f>
        <v>-8.8522709961243673E-2</v>
      </c>
      <c r="AC266" s="10">
        <f>(U266-'Combined Consumption'!H26)/'Combined Consumption'!H26</f>
        <v>-8.1636552442508656E-2</v>
      </c>
      <c r="AD266" s="10" t="e">
        <f>(V266-'Combined Consumption'!M26)/'Combined Consumption'!M26</f>
        <v>#N/A</v>
      </c>
      <c r="AE266" s="10">
        <f t="shared" si="37"/>
        <v>-3.2827746605177954E-2</v>
      </c>
      <c r="AF266" s="10">
        <f t="shared" si="38"/>
        <v>-8.8522709961243673E-2</v>
      </c>
      <c r="AG266" s="10">
        <f t="shared" si="39"/>
        <v>-8.163655244250867E-2</v>
      </c>
      <c r="AH266" s="10">
        <f t="shared" si="40"/>
        <v>1</v>
      </c>
      <c r="AI266" s="10">
        <f>M266/'Electricity Generation'!$N26</f>
        <v>0.44059805032830374</v>
      </c>
      <c r="AJ266" s="10">
        <f>D266/'Electricity Generation'!$N26</f>
        <v>0.15398235823136805</v>
      </c>
      <c r="AK266" s="10">
        <f>F266/'Electricity Generation'!$N26</f>
        <v>0.16823244179223512</v>
      </c>
      <c r="AL266" s="10">
        <f>H266/'Electricity Generation'!$N26</f>
        <v>8.9728635825588918E-2</v>
      </c>
      <c r="AM266" s="10">
        <f t="shared" si="41"/>
        <v>0.14745851382250419</v>
      </c>
    </row>
    <row r="267" spans="1:39" x14ac:dyDescent="0.25">
      <c r="A267" s="6">
        <v>1974</v>
      </c>
      <c r="B267" s="6">
        <f>IF('Electricity Generation'!B27-I267/3&lt;=0, 0,'Electricity Generation'!B27-I267/3)</f>
        <v>790441007666.66663</v>
      </c>
      <c r="C267" s="10">
        <f>1-B267/'Electricity Generation'!B27</f>
        <v>4.5859975346553616E-2</v>
      </c>
      <c r="D267" s="6">
        <f>IF('Electricity Generation'!C27-I267/3&lt;=0, 0, 'Electricity Generation'!C27-I267/3)</f>
        <v>262938623666.66666</v>
      </c>
      <c r="E267" s="10">
        <f>1-D267/'Electricity Generation'!C27</f>
        <v>0.12624811596748431</v>
      </c>
      <c r="F267" s="6">
        <f>IF('Electricity Generation'!D27-I267/3&lt;=0, 0, 'Electricity Generation'!D27-I267/3)</f>
        <v>282073174666.66669</v>
      </c>
      <c r="G267" s="10">
        <f>1-F267/'Electricity Generation'!D27</f>
        <v>0.11870058546758244</v>
      </c>
      <c r="H267" s="6">
        <f>'Electricity Generation'!F27*(1+$E$240)</f>
        <v>227951480000</v>
      </c>
      <c r="I267" s="6">
        <f>'Electricity Generation'!F27*$E$240</f>
        <v>113975740000</v>
      </c>
      <c r="J267" s="10">
        <f>(B267+D267+F267+H267-L267)/'Electricity Generation'!N27</f>
        <v>0.83732579476965485</v>
      </c>
      <c r="K267" s="12" t="b">
        <f>(J267-'Analysis-Data'!R27)&lt;0.0001</f>
        <v>1</v>
      </c>
      <c r="L267" s="6">
        <f>SUM(IF(B267=0, ABS('Electricity Generation'!B27-I267/3), 0), IF(D267=0, ABS('Electricity Generation'!C27-I267/3), 0), IF(F267=0, ABS('Electricity Generation'!D27-I267/3), 0))</f>
        <v>0</v>
      </c>
      <c r="M267" s="6">
        <f t="shared" si="36"/>
        <v>790441007666.66663</v>
      </c>
      <c r="N267" s="10">
        <f>1-M267/'Electricity Generation'!B27</f>
        <v>4.5859975346553616E-2</v>
      </c>
      <c r="O267" s="6">
        <f>M267/'Analysis-Data'!J27</f>
        <v>774475458.01120245</v>
      </c>
      <c r="P267" s="6">
        <f>D267/'Analysis-Data'!K27</f>
        <v>220854768.71936283</v>
      </c>
      <c r="Q267" s="6">
        <f>F267/'Analysis-Data'!L27</f>
        <v>164439013.85936019</v>
      </c>
      <c r="R267" s="6">
        <f>H267/'Analysis-Data'!M27</f>
        <v>891.8</v>
      </c>
      <c r="S267" s="6">
        <f>M267/'Analysis-Data'!B27</f>
        <v>339144074.98400712</v>
      </c>
      <c r="T267" s="6">
        <f>D267/'Analysis-Data'!C27</f>
        <v>74060911.449092329</v>
      </c>
      <c r="U267" s="6">
        <f>F267/'Analysis-Data'!D27</f>
        <v>72832585.929228798</v>
      </c>
      <c r="V267" s="6" t="e">
        <f>H267/'Analysis-Data'!E27</f>
        <v>#N/A</v>
      </c>
      <c r="W267" s="10">
        <f>(O267-'Combined Waste'!B27)/'Combined Waste'!B27</f>
        <v>-4.5859975346553589E-2</v>
      </c>
      <c r="X267" s="10">
        <f>(P267-'Combined Waste'!G27)/'Combined Waste'!G27</f>
        <v>-0.12624811596748445</v>
      </c>
      <c r="Y267" s="10">
        <f>(Q267-'Combined Waste'!C27)/'Combined Waste'!C27</f>
        <v>-0.11870058546758248</v>
      </c>
      <c r="Z267" s="10">
        <f>(R267-'Combined Waste'!K27)/'Combined Waste'!K27</f>
        <v>1</v>
      </c>
      <c r="AA267" s="10">
        <f>(S267-'Combined Consumption'!B27)/'Combined Consumption'!B27</f>
        <v>-4.5859975346553547E-2</v>
      </c>
      <c r="AB267" s="10">
        <f>(T267-'Combined Consumption'!G27)/'Combined Consumption'!G27</f>
        <v>-0.12624811596748428</v>
      </c>
      <c r="AC267" s="10">
        <f>(U267-'Combined Consumption'!H27)/'Combined Consumption'!H27</f>
        <v>-0.11870058546758253</v>
      </c>
      <c r="AD267" s="10" t="e">
        <f>(V267-'Combined Consumption'!M27)/'Combined Consumption'!M27</f>
        <v>#N/A</v>
      </c>
      <c r="AE267" s="10">
        <f t="shared" si="37"/>
        <v>-4.5859975346553616E-2</v>
      </c>
      <c r="AF267" s="10">
        <f t="shared" si="38"/>
        <v>-0.12624811596748431</v>
      </c>
      <c r="AG267" s="10">
        <f t="shared" si="39"/>
        <v>-0.11870058546758244</v>
      </c>
      <c r="AH267" s="10">
        <f t="shared" si="40"/>
        <v>1</v>
      </c>
      <c r="AI267" s="10">
        <f>M267/'Electricity Generation'!$N27</f>
        <v>0.4233432458192829</v>
      </c>
      <c r="AJ267" s="10">
        <f>D267/'Electricity Generation'!$N27</f>
        <v>0.14082428582860546</v>
      </c>
      <c r="AK267" s="10">
        <f>F267/'Electricity Generation'!$N27</f>
        <v>0.15107234083722243</v>
      </c>
      <c r="AL267" s="10">
        <f>H267/'Electricity Generation'!$N27</f>
        <v>0.12208592228454405</v>
      </c>
      <c r="AM267" s="10">
        <f t="shared" si="41"/>
        <v>0.16267420523034515</v>
      </c>
    </row>
    <row r="268" spans="1:39" x14ac:dyDescent="0.25">
      <c r="A268" s="6">
        <v>1975</v>
      </c>
      <c r="B268" s="6">
        <f>IF('Electricity Generation'!B28-I268/3&lt;=0, 0,'Electricity Generation'!B28-I268/3)</f>
        <v>795284530333.33337</v>
      </c>
      <c r="C268" s="10">
        <f>1-B268/'Electricity Generation'!B28</f>
        <v>6.7428026137442254E-2</v>
      </c>
      <c r="D268" s="6">
        <f>IF('Electricity Generation'!C28-I268/3&lt;=0, 0, 'Electricity Generation'!C28-I268/3)</f>
        <v>231593208333.33334</v>
      </c>
      <c r="E268" s="10">
        <f>1-D268/'Electricity Generation'!C28</f>
        <v>0.19890247689138296</v>
      </c>
      <c r="F268" s="6">
        <f>IF('Electricity Generation'!D28-I268/3&lt;=0, 0, 'Electricity Generation'!D28-I268/3)</f>
        <v>242276716333.33334</v>
      </c>
      <c r="G268" s="10">
        <f>1-F268/'Electricity Generation'!D28</f>
        <v>0.19181398703894192</v>
      </c>
      <c r="H268" s="6">
        <f>'Electricity Generation'!F28*(1+$E$240)</f>
        <v>345010150000</v>
      </c>
      <c r="I268" s="6">
        <f>'Electricity Generation'!F28*$E$240</f>
        <v>172505075000</v>
      </c>
      <c r="J268" s="10">
        <f>(B268+D268+F268+H268-L268)/'Electricity Generation'!N28</f>
        <v>0.84174163028172333</v>
      </c>
      <c r="K268" s="12" t="b">
        <f>(J268-'Analysis-Data'!R28)&lt;0.0001</f>
        <v>1</v>
      </c>
      <c r="L268" s="6">
        <f>SUM(IF(B268=0, ABS('Electricity Generation'!B28-I268/3), 0), IF(D268=0, ABS('Electricity Generation'!C28-I268/3), 0), IF(F268=0, ABS('Electricity Generation'!D28-I268/3), 0))</f>
        <v>0</v>
      </c>
      <c r="M268" s="6">
        <f t="shared" si="36"/>
        <v>795284530333.33337</v>
      </c>
      <c r="N268" s="10">
        <f>1-M268/'Electricity Generation'!B28</f>
        <v>6.7428026137442254E-2</v>
      </c>
      <c r="O268" s="6">
        <f>M268/'Analysis-Data'!J28</f>
        <v>779303769.95824635</v>
      </c>
      <c r="P268" s="6">
        <f>D268/'Analysis-Data'!K28</f>
        <v>190236628.81260329</v>
      </c>
      <c r="Q268" s="6">
        <f>F268/'Analysis-Data'!L28</f>
        <v>138824536.00435981</v>
      </c>
      <c r="R268" s="6">
        <f>H268/'Analysis-Data'!M28</f>
        <v>1148.8</v>
      </c>
      <c r="S268" s="6">
        <f>M268/'Analysis-Data'!B28</f>
        <v>343450317.60027689</v>
      </c>
      <c r="T268" s="6">
        <f>D268/'Analysis-Data'!C28</f>
        <v>63707929.806385376</v>
      </c>
      <c r="U268" s="6">
        <f>F268/'Analysis-Data'!D28</f>
        <v>61247614.064657539</v>
      </c>
      <c r="V268" s="6" t="e">
        <f>H268/'Analysis-Data'!E28</f>
        <v>#N/A</v>
      </c>
      <c r="W268" s="10">
        <f>(O268-'Combined Waste'!B28)/'Combined Waste'!B28</f>
        <v>-6.7428026137442296E-2</v>
      </c>
      <c r="X268" s="10">
        <f>(P268-'Combined Waste'!G28)/'Combined Waste'!G28</f>
        <v>-0.19890247689138293</v>
      </c>
      <c r="Y268" s="10">
        <f>(Q268-'Combined Waste'!C28)/'Combined Waste'!C28</f>
        <v>-0.19181398703894204</v>
      </c>
      <c r="Z268" s="10">
        <f>(R268-'Combined Waste'!K28)/'Combined Waste'!K28</f>
        <v>1</v>
      </c>
      <c r="AA268" s="10">
        <f>(S268-'Combined Consumption'!B28)/'Combined Consumption'!B28</f>
        <v>-6.7428026137442351E-2</v>
      </c>
      <c r="AB268" s="10">
        <f>(T268-'Combined Consumption'!G28)/'Combined Consumption'!G28</f>
        <v>-0.19890247689138296</v>
      </c>
      <c r="AC268" s="10">
        <f>(U268-'Combined Consumption'!H28)/'Combined Consumption'!H28</f>
        <v>-0.19181398703894192</v>
      </c>
      <c r="AD268" s="10" t="e">
        <f>(V268-'Combined Consumption'!M28)/'Combined Consumption'!M28</f>
        <v>#N/A</v>
      </c>
      <c r="AE268" s="10">
        <f t="shared" si="37"/>
        <v>-6.7428026137442254E-2</v>
      </c>
      <c r="AF268" s="10">
        <f t="shared" si="38"/>
        <v>-0.19890247689138296</v>
      </c>
      <c r="AG268" s="10">
        <f t="shared" si="39"/>
        <v>-0.19181398703894192</v>
      </c>
      <c r="AH268" s="10">
        <f t="shared" si="40"/>
        <v>1</v>
      </c>
      <c r="AI268" s="10">
        <f>M268/'Electricity Generation'!$N28</f>
        <v>0.41471860740039873</v>
      </c>
      <c r="AJ268" s="10">
        <f>D268/'Electricity Generation'!$N28</f>
        <v>0.12076937143884084</v>
      </c>
      <c r="AK268" s="10">
        <f>F268/'Electricity Generation'!$N28</f>
        <v>0.12634052162587386</v>
      </c>
      <c r="AL268" s="10">
        <f>H268/'Electricity Generation'!$N28</f>
        <v>0.17991312981660995</v>
      </c>
      <c r="AM268" s="10">
        <f t="shared" si="41"/>
        <v>0.15825836971827667</v>
      </c>
    </row>
    <row r="269" spans="1:39" x14ac:dyDescent="0.25">
      <c r="A269" s="6">
        <v>1976</v>
      </c>
      <c r="B269" s="6">
        <f>IF('Electricity Generation'!B29-I269/3&lt;=0, 0,'Electricity Generation'!B29-I269/3)</f>
        <v>880689816000</v>
      </c>
      <c r="C269" s="10">
        <f>1-B269/'Electricity Generation'!B29</f>
        <v>6.7452122555345051E-2</v>
      </c>
      <c r="D269" s="6">
        <f>IF('Electricity Generation'!C29-I269/3&lt;=0, 0, 'Electricity Generation'!C29-I269/3)</f>
        <v>256286959000</v>
      </c>
      <c r="E269" s="10">
        <f>1-D269/'Electricity Generation'!C29</f>
        <v>0.19907355877719168</v>
      </c>
      <c r="F269" s="6">
        <f>IF('Electricity Generation'!D29-I269/3&lt;=0, 0, 'Electricity Generation'!D29-I269/3)</f>
        <v>230922734000</v>
      </c>
      <c r="G269" s="10">
        <f>1-F269/'Electricity Generation'!D29</f>
        <v>0.21621183692724788</v>
      </c>
      <c r="H269" s="6">
        <f>'Electricity Generation'!F29*(1+$E$240)</f>
        <v>382207062000</v>
      </c>
      <c r="I269" s="6">
        <f>'Electricity Generation'!F29*$E$240</f>
        <v>191103531000</v>
      </c>
      <c r="J269" s="10">
        <f>(B269+D269+F269+H269-L269)/'Electricity Generation'!N29</f>
        <v>0.8588651811379151</v>
      </c>
      <c r="K269" s="12" t="b">
        <f>(J269-'Analysis-Data'!R29)&lt;0.0001</f>
        <v>1</v>
      </c>
      <c r="L269" s="6">
        <f>SUM(IF(B269=0, ABS('Electricity Generation'!B29-I269/3), 0), IF(D269=0, ABS('Electricity Generation'!C29-I269/3), 0), IF(F269=0, ABS('Electricity Generation'!D29-I269/3), 0))</f>
        <v>0</v>
      </c>
      <c r="M269" s="6">
        <f t="shared" si="36"/>
        <v>880689816000</v>
      </c>
      <c r="N269" s="10">
        <f>1-M269/'Electricity Generation'!B29</f>
        <v>6.7452122555345051E-2</v>
      </c>
      <c r="O269" s="6">
        <f>M269/'Analysis-Data'!J29</f>
        <v>862162893.84664214</v>
      </c>
      <c r="P269" s="6">
        <f>D269/'Analysis-Data'!K29</f>
        <v>208898435.32617411</v>
      </c>
      <c r="Q269" s="6">
        <f>F269/'Analysis-Data'!L29</f>
        <v>130974920.99027224</v>
      </c>
      <c r="R269" s="6">
        <f>H269/'Analysis-Data'!M29</f>
        <v>1327.4</v>
      </c>
      <c r="S269" s="6">
        <f>M269/'Analysis-Data'!B29</f>
        <v>379318780.03192431</v>
      </c>
      <c r="T269" s="6">
        <f>D269/'Analysis-Data'!C29</f>
        <v>69953894.874768555</v>
      </c>
      <c r="U269" s="6">
        <f>F269/'Analysis-Data'!D29</f>
        <v>57953948.889350966</v>
      </c>
      <c r="V269" s="6" t="e">
        <f>H269/'Analysis-Data'!E29</f>
        <v>#N/A</v>
      </c>
      <c r="W269" s="10">
        <f>(O269-'Combined Waste'!B29)/'Combined Waste'!B29</f>
        <v>-6.7452122555345093E-2</v>
      </c>
      <c r="X269" s="10">
        <f>(P269-'Combined Waste'!G29)/'Combined Waste'!G29</f>
        <v>-0.19907355877719168</v>
      </c>
      <c r="Y269" s="10">
        <f>(Q269-'Combined Waste'!C29)/'Combined Waste'!C29</f>
        <v>-0.21621183692724791</v>
      </c>
      <c r="Z269" s="10">
        <f>(R269-'Combined Waste'!K29)/'Combined Waste'!K29</f>
        <v>1</v>
      </c>
      <c r="AA269" s="10">
        <f>(S269-'Combined Consumption'!B29)/'Combined Consumption'!B29</f>
        <v>-6.745212255534512E-2</v>
      </c>
      <c r="AB269" s="10">
        <f>(T269-'Combined Consumption'!G29)/'Combined Consumption'!G29</f>
        <v>-0.19907355877719171</v>
      </c>
      <c r="AC269" s="10">
        <f>(U269-'Combined Consumption'!H29)/'Combined Consumption'!H29</f>
        <v>-0.21621183692724791</v>
      </c>
      <c r="AD269" s="10" t="e">
        <f>(V269-'Combined Consumption'!M29)/'Combined Consumption'!M29</f>
        <v>#N/A</v>
      </c>
      <c r="AE269" s="10">
        <f t="shared" si="37"/>
        <v>-6.7452122555345051E-2</v>
      </c>
      <c r="AF269" s="10">
        <f t="shared" si="38"/>
        <v>-0.19907355877719168</v>
      </c>
      <c r="AG269" s="10">
        <f t="shared" si="39"/>
        <v>-0.21621183692724788</v>
      </c>
      <c r="AH269" s="10">
        <f t="shared" si="40"/>
        <v>1</v>
      </c>
      <c r="AI269" s="10">
        <f>M269/'Electricity Generation'!$N29</f>
        <v>0.43219871914026264</v>
      </c>
      <c r="AJ269" s="10">
        <f>D269/'Electricity Generation'!$N29</f>
        <v>0.12577288098464057</v>
      </c>
      <c r="AK269" s="10">
        <f>F269/'Electricity Generation'!$N29</f>
        <v>0.11332538203799052</v>
      </c>
      <c r="AL269" s="10">
        <f>H269/'Electricity Generation'!$N29</f>
        <v>0.18756819897502136</v>
      </c>
      <c r="AM269" s="10">
        <f t="shared" si="41"/>
        <v>0.1411348188620849</v>
      </c>
    </row>
    <row r="270" spans="1:39" x14ac:dyDescent="0.25">
      <c r="A270" s="6">
        <v>1977</v>
      </c>
      <c r="B270" s="6">
        <f>IF('Electricity Generation'!B30-I270/3&lt;=0, 0,'Electricity Generation'!B30-I270/3)</f>
        <v>901590835000</v>
      </c>
      <c r="C270" s="10">
        <f>1-B270/'Electricity Generation'!B30</f>
        <v>8.4882442677726266E-2</v>
      </c>
      <c r="D270" s="6">
        <f>IF('Electricity Generation'!C30-I270/3&lt;=0, 0, 'Electricity Generation'!C30-I270/3)</f>
        <v>274551061000</v>
      </c>
      <c r="E270" s="10">
        <f>1-D270/'Electricity Generation'!C30</f>
        <v>0.23348047361661151</v>
      </c>
      <c r="F270" s="6">
        <f>IF('Electricity Generation'!D30-I270/3&lt;=0, 0, 'Electricity Generation'!D30-I270/3)</f>
        <v>221877098000</v>
      </c>
      <c r="G270" s="10">
        <f>1-F270/'Electricity Generation'!D30</f>
        <v>0.27373627140902523</v>
      </c>
      <c r="H270" s="6">
        <f>'Electricity Generation'!F30*(1+$E$240)</f>
        <v>501766566000</v>
      </c>
      <c r="I270" s="6">
        <f>'Electricity Generation'!F30*$E$240</f>
        <v>250883283000</v>
      </c>
      <c r="J270" s="10">
        <f>(B270+D270+F270+H270-L270)/'Electricity Generation'!N30</f>
        <v>0.89430151507125855</v>
      </c>
      <c r="K270" s="12" t="b">
        <f>(J270-'Analysis-Data'!R30)&lt;0.0001</f>
        <v>1</v>
      </c>
      <c r="L270" s="6">
        <f>SUM(IF(B270=0, ABS('Electricity Generation'!B30-I270/3), 0), IF(D270=0, ABS('Electricity Generation'!C30-I270/3), 0), IF(F270=0, ABS('Electricity Generation'!D30-I270/3), 0))</f>
        <v>0</v>
      </c>
      <c r="M270" s="6">
        <f t="shared" si="36"/>
        <v>901590835000</v>
      </c>
      <c r="N270" s="10">
        <f>1-M270/'Electricity Generation'!B30</f>
        <v>8.4882442677726266E-2</v>
      </c>
      <c r="O270" s="6">
        <f>M270/'Analysis-Data'!J30</f>
        <v>893205067.41219187</v>
      </c>
      <c r="P270" s="6">
        <f>D270/'Analysis-Data'!K30</f>
        <v>224257551.75588244</v>
      </c>
      <c r="Q270" s="6">
        <f>F270/'Analysis-Data'!L30</f>
        <v>126445420.20260307</v>
      </c>
      <c r="R270" s="6">
        <f>H270/'Analysis-Data'!M30</f>
        <v>1685.5999999999997</v>
      </c>
      <c r="S270" s="6">
        <f>M270/'Analysis-Data'!B30</f>
        <v>396100740.5226754</v>
      </c>
      <c r="T270" s="6">
        <f>D270/'Analysis-Data'!C30</f>
        <v>75126726.042732492</v>
      </c>
      <c r="U270" s="6">
        <f>F270/'Analysis-Data'!D30</f>
        <v>55623667.456308432</v>
      </c>
      <c r="V270" s="6" t="e">
        <f>H270/'Analysis-Data'!E30</f>
        <v>#N/A</v>
      </c>
      <c r="W270" s="10">
        <f>(O270-'Combined Waste'!B30)/'Combined Waste'!B30</f>
        <v>-8.4882442677726294E-2</v>
      </c>
      <c r="X270" s="10">
        <f>(P270-'Combined Waste'!G30)/'Combined Waste'!G30</f>
        <v>-0.23348047361661151</v>
      </c>
      <c r="Y270" s="10">
        <f>(Q270-'Combined Waste'!C30)/'Combined Waste'!C30</f>
        <v>-0.27373627140902523</v>
      </c>
      <c r="Z270" s="10">
        <f>(R270-'Combined Waste'!K30)/'Combined Waste'!K30</f>
        <v>0.99999999999999978</v>
      </c>
      <c r="AA270" s="10">
        <f>(S270-'Combined Consumption'!B30)/'Combined Consumption'!B30</f>
        <v>-8.488244267772635E-2</v>
      </c>
      <c r="AB270" s="10">
        <f>(T270-'Combined Consumption'!G30)/'Combined Consumption'!G30</f>
        <v>-0.23348047361661153</v>
      </c>
      <c r="AC270" s="10">
        <f>(U270-'Combined Consumption'!H30)/'Combined Consumption'!H30</f>
        <v>-0.27373627140902529</v>
      </c>
      <c r="AD270" s="10" t="e">
        <f>(V270-'Combined Consumption'!M30)/'Combined Consumption'!M30</f>
        <v>#N/A</v>
      </c>
      <c r="AE270" s="10">
        <f t="shared" si="37"/>
        <v>-8.4882442677726266E-2</v>
      </c>
      <c r="AF270" s="10">
        <f t="shared" si="38"/>
        <v>-0.23348047361661151</v>
      </c>
      <c r="AG270" s="10">
        <f t="shared" si="39"/>
        <v>-0.27373627140902523</v>
      </c>
      <c r="AH270" s="10">
        <f t="shared" si="40"/>
        <v>1</v>
      </c>
      <c r="AI270" s="10">
        <f>M270/'Electricity Generation'!$N30</f>
        <v>0.42441318993647953</v>
      </c>
      <c r="AJ270" s="10">
        <f>D270/'Electricity Generation'!$N30</f>
        <v>0.12924165494589901</v>
      </c>
      <c r="AK270" s="10">
        <f>F270/'Electricity Generation'!$N30</f>
        <v>0.10444601173882705</v>
      </c>
      <c r="AL270" s="10">
        <f>H270/'Electricity Generation'!$N30</f>
        <v>0.236200658450053</v>
      </c>
      <c r="AM270" s="10">
        <f t="shared" si="41"/>
        <v>0.10569848492874134</v>
      </c>
    </row>
    <row r="271" spans="1:39" x14ac:dyDescent="0.25">
      <c r="A271" s="6">
        <v>1978</v>
      </c>
      <c r="B271" s="6">
        <f>IF('Electricity Generation'!B31-I271/3&lt;=0, 0,'Electricity Generation'!B31-I271/3)</f>
        <v>883607726333.33337</v>
      </c>
      <c r="C271" s="10">
        <f>1-B271/'Electricity Generation'!B31</f>
        <v>9.4424908253820439E-2</v>
      </c>
      <c r="D271" s="6">
        <f>IF('Electricity Generation'!C31-I271/3&lt;=0, 0, 'Electricity Generation'!C31-I271/3)</f>
        <v>272926084333.33331</v>
      </c>
      <c r="E271" s="10">
        <f>1-D271/'Electricity Generation'!C31</f>
        <v>0.25238110274092029</v>
      </c>
      <c r="F271" s="6">
        <f>IF('Electricity Generation'!D31-I271/3&lt;=0, 0, 'Electricity Generation'!D31-I271/3)</f>
        <v>213256479333.33331</v>
      </c>
      <c r="G271" s="10">
        <f>1-F271/'Electricity Generation'!D31</f>
        <v>0.30169325927863366</v>
      </c>
      <c r="H271" s="6">
        <f>'Electricity Generation'!F31*(1+$E$240)</f>
        <v>552806140000</v>
      </c>
      <c r="I271" s="6">
        <f>'Electricity Generation'!F31*$E$240</f>
        <v>276403070000</v>
      </c>
      <c r="J271" s="10">
        <f>(B271+D271+F271+H271-L271)/'Electricity Generation'!N31</f>
        <v>0.87139998896765503</v>
      </c>
      <c r="K271" s="12" t="b">
        <f>(J271-'Analysis-Data'!R31)&lt;0.0001</f>
        <v>1</v>
      </c>
      <c r="L271" s="6">
        <f>SUM(IF(B271=0, ABS('Electricity Generation'!B31-I271/3), 0), IF(D271=0, ABS('Electricity Generation'!C31-I271/3), 0), IF(F271=0, ABS('Electricity Generation'!D31-I271/3), 0))</f>
        <v>0</v>
      </c>
      <c r="M271" s="6">
        <f t="shared" si="36"/>
        <v>883607726333.33337</v>
      </c>
      <c r="N271" s="10">
        <f>1-M271/'Electricity Generation'!B31</f>
        <v>9.4424908253820439E-2</v>
      </c>
      <c r="O271" s="6">
        <f>M271/'Analysis-Data'!J31</f>
        <v>881845402.04206264</v>
      </c>
      <c r="P271" s="6">
        <f>D271/'Analysis-Data'!K31</f>
        <v>223781026.42207402</v>
      </c>
      <c r="Q271" s="6">
        <f>F271/'Analysis-Data'!L31</f>
        <v>122060526.74439123</v>
      </c>
      <c r="R271" s="6">
        <f>H271/'Analysis-Data'!M31</f>
        <v>2164</v>
      </c>
      <c r="S271" s="6">
        <f>M271/'Analysis-Data'!B31</f>
        <v>395345896.46121895</v>
      </c>
      <c r="T271" s="6">
        <f>D271/'Analysis-Data'!C31</f>
        <v>74902470.387199491</v>
      </c>
      <c r="U271" s="6">
        <f>F271/'Analysis-Data'!D31</f>
        <v>53434928.994398348</v>
      </c>
      <c r="V271" s="6" t="e">
        <f>H271/'Analysis-Data'!E31</f>
        <v>#N/A</v>
      </c>
      <c r="W271" s="10">
        <f>(O271-'Combined Waste'!B31)/'Combined Waste'!B31</f>
        <v>-9.4424908253820466E-2</v>
      </c>
      <c r="X271" s="10">
        <f>(P271-'Combined Waste'!G31)/'Combined Waste'!G31</f>
        <v>-0.25238110274092035</v>
      </c>
      <c r="Y271" s="10">
        <f>(Q271-'Combined Waste'!C31)/'Combined Waste'!C31</f>
        <v>-0.30169325927863366</v>
      </c>
      <c r="Z271" s="10">
        <f>(R271-'Combined Waste'!K31)/'Combined Waste'!K31</f>
        <v>1</v>
      </c>
      <c r="AA271" s="10">
        <f>(S271-'Combined Consumption'!B31)/'Combined Consumption'!B31</f>
        <v>-9.4424908253820453E-2</v>
      </c>
      <c r="AB271" s="10">
        <f>(T271-'Combined Consumption'!G31)/'Combined Consumption'!G31</f>
        <v>-0.25238110274092035</v>
      </c>
      <c r="AC271" s="10">
        <f>(U271-'Combined Consumption'!H31)/'Combined Consumption'!H31</f>
        <v>-0.30169325927863361</v>
      </c>
      <c r="AD271" s="10" t="e">
        <f>(V271-'Combined Consumption'!M31)/'Combined Consumption'!M31</f>
        <v>#N/A</v>
      </c>
      <c r="AE271" s="10">
        <f t="shared" si="37"/>
        <v>-9.4424908253820439E-2</v>
      </c>
      <c r="AF271" s="10">
        <f t="shared" si="38"/>
        <v>-0.25238110274092029</v>
      </c>
      <c r="AG271" s="10">
        <f t="shared" si="39"/>
        <v>-0.30169325927863366</v>
      </c>
      <c r="AH271" s="10">
        <f t="shared" si="40"/>
        <v>1</v>
      </c>
      <c r="AI271" s="10">
        <f>M271/'Electricity Generation'!$N31</f>
        <v>0.40048746110414934</v>
      </c>
      <c r="AJ271" s="10">
        <f>D271/'Electricity Generation'!$N31</f>
        <v>0.1237013567517401</v>
      </c>
      <c r="AK271" s="10">
        <f>F271/'Electricity Generation'!$N31</f>
        <v>9.6656631021803982E-2</v>
      </c>
      <c r="AL271" s="10">
        <f>H271/'Electricity Generation'!$N31</f>
        <v>0.25055454008996153</v>
      </c>
      <c r="AM271" s="10">
        <f t="shared" si="41"/>
        <v>0.12860001103234509</v>
      </c>
    </row>
    <row r="272" spans="1:39" x14ac:dyDescent="0.25">
      <c r="A272" s="6">
        <v>1979</v>
      </c>
      <c r="B272" s="6">
        <f>IF('Electricity Generation'!B32-I272/3&lt;=0, 0,'Electricity Generation'!B32-I272/3)</f>
        <v>989985550000</v>
      </c>
      <c r="C272" s="10">
        <f>1-B272/'Electricity Generation'!B32</f>
        <v>7.9114982833648151E-2</v>
      </c>
      <c r="D272" s="6">
        <f>IF('Electricity Generation'!C32-I272/3&lt;=0, 0, 'Electricity Generation'!C32-I272/3)</f>
        <v>218473668000</v>
      </c>
      <c r="E272" s="10">
        <f>1-D272/'Electricity Generation'!C32</f>
        <v>0.28021244522065381</v>
      </c>
      <c r="F272" s="6">
        <f>IF('Electricity Generation'!D32-I272/3&lt;=0, 0, 'Electricity Generation'!D32-I272/3)</f>
        <v>244433566000</v>
      </c>
      <c r="G272" s="10">
        <f>1-F272/'Electricity Generation'!D32</f>
        <v>0.25813470531158178</v>
      </c>
      <c r="H272" s="6">
        <f>'Electricity Generation'!F32*(1+$E$240)</f>
        <v>510309246000</v>
      </c>
      <c r="I272" s="6">
        <f>'Electricity Generation'!F32*$E$240</f>
        <v>255154623000</v>
      </c>
      <c r="J272" s="10">
        <f>(B272+D272+F272+H272-L272)/'Electricity Generation'!N32</f>
        <v>0.87355460129613149</v>
      </c>
      <c r="K272" s="12" t="b">
        <f>(J272-'Analysis-Data'!R32)&lt;0.0001</f>
        <v>1</v>
      </c>
      <c r="L272" s="6">
        <f>SUM(IF(B272=0, ABS('Electricity Generation'!B32-I272/3), 0), IF(D272=0, ABS('Electricity Generation'!C32-I272/3), 0), IF(F272=0, ABS('Electricity Generation'!D32-I272/3), 0))</f>
        <v>0</v>
      </c>
      <c r="M272" s="6">
        <f t="shared" si="36"/>
        <v>989985550000</v>
      </c>
      <c r="N272" s="10">
        <f>1-M272/'Electricity Generation'!B32</f>
        <v>7.9114982833648151E-2</v>
      </c>
      <c r="O272" s="6">
        <f>M272/'Analysis-Data'!J32</f>
        <v>986239305.94963074</v>
      </c>
      <c r="P272" s="6">
        <f>D272/'Analysis-Data'!K32</f>
        <v>177444907.15442353</v>
      </c>
      <c r="Q272" s="6">
        <f>F272/'Analysis-Data'!L32</f>
        <v>142100587.87109306</v>
      </c>
      <c r="R272" s="6">
        <f>H272/'Analysis-Data'!M32</f>
        <v>2217.1999999999998</v>
      </c>
      <c r="S272" s="6">
        <f>M272/'Analysis-Data'!B32</f>
        <v>440305357.79822832</v>
      </c>
      <c r="T272" s="6">
        <f>D272/'Analysis-Data'!C32</f>
        <v>59310966.267557845</v>
      </c>
      <c r="U272" s="6">
        <f>F272/'Analysis-Data'!D32</f>
        <v>62147948.976280838</v>
      </c>
      <c r="V272" s="6" t="e">
        <f>H272/'Analysis-Data'!E32</f>
        <v>#N/A</v>
      </c>
      <c r="W272" s="10">
        <f>(O272-'Combined Waste'!B32)/'Combined Waste'!B32</f>
        <v>-7.9114982833648095E-2</v>
      </c>
      <c r="X272" s="10">
        <f>(P272-'Combined Waste'!G32)/'Combined Waste'!G32</f>
        <v>-0.28021244522065381</v>
      </c>
      <c r="Y272" s="10">
        <f>(Q272-'Combined Waste'!C32)/'Combined Waste'!C32</f>
        <v>-0.25813470531158178</v>
      </c>
      <c r="Z272" s="10">
        <f>(R272-'Combined Waste'!K32)/'Combined Waste'!K32</f>
        <v>1</v>
      </c>
      <c r="AA272" s="10">
        <f>(S272-'Combined Consumption'!B32)/'Combined Consumption'!B32</f>
        <v>-7.9114982833648137E-2</v>
      </c>
      <c r="AB272" s="10">
        <f>(T272-'Combined Consumption'!G32)/'Combined Consumption'!G32</f>
        <v>-0.28021244522065386</v>
      </c>
      <c r="AC272" s="10">
        <f>(U272-'Combined Consumption'!H32)/'Combined Consumption'!H32</f>
        <v>-0.25813470531158178</v>
      </c>
      <c r="AD272" s="10" t="e">
        <f>(V272-'Combined Consumption'!M32)/'Combined Consumption'!M32</f>
        <v>#N/A</v>
      </c>
      <c r="AE272" s="10">
        <f t="shared" si="37"/>
        <v>-7.9114982833648151E-2</v>
      </c>
      <c r="AF272" s="10">
        <f t="shared" si="38"/>
        <v>-0.28021244522065381</v>
      </c>
      <c r="AG272" s="10">
        <f t="shared" si="39"/>
        <v>-0.25813470531158178</v>
      </c>
      <c r="AH272" s="10">
        <f t="shared" si="40"/>
        <v>1</v>
      </c>
      <c r="AI272" s="10">
        <f>M272/'Electricity Generation'!$N32</f>
        <v>0.44050811847376781</v>
      </c>
      <c r="AJ272" s="10">
        <f>D272/'Electricity Generation'!$N32</f>
        <v>9.7212958741410532E-2</v>
      </c>
      <c r="AK272" s="10">
        <f>F272/'Electricity Generation'!$N32</f>
        <v>0.10876418373025094</v>
      </c>
      <c r="AL272" s="10">
        <f>H272/'Electricity Generation'!$N32</f>
        <v>0.2270693403507022</v>
      </c>
      <c r="AM272" s="10">
        <f t="shared" si="41"/>
        <v>0.12644539870386851</v>
      </c>
    </row>
    <row r="273" spans="1:39" x14ac:dyDescent="0.25">
      <c r="A273" s="6">
        <v>1980</v>
      </c>
      <c r="B273" s="6">
        <f>IF('Electricity Generation'!B33-I273/3&lt;=0, 0,'Electricity Generation'!B33-I273/3)</f>
        <v>1077857176333.3334</v>
      </c>
      <c r="C273" s="10">
        <f>1-B273/'Electricity Generation'!B33</f>
        <v>7.2062589123640275E-2</v>
      </c>
      <c r="D273" s="6">
        <f>IF('Electricity Generation'!C33-I273/3&lt;=0, 0, 'Electricity Generation'!C33-I273/3)</f>
        <v>162288997333.33331</v>
      </c>
      <c r="E273" s="10">
        <f>1-D273/'Electricity Generation'!C33</f>
        <v>0.34027304468833075</v>
      </c>
      <c r="F273" s="6">
        <f>IF('Electricity Generation'!D33-I273/3&lt;=0, 0, 'Electricity Generation'!D33-I273/3)</f>
        <v>262534708333.33331</v>
      </c>
      <c r="G273" s="10">
        <f>1-F273/'Electricity Generation'!D33</f>
        <v>0.24175489788053506</v>
      </c>
      <c r="H273" s="6">
        <f>'Electricity Generation'!F33*(1+$E$240)</f>
        <v>502231150000</v>
      </c>
      <c r="I273" s="6">
        <f>'Electricity Generation'!F33*$E$240</f>
        <v>251115575000</v>
      </c>
      <c r="J273" s="10">
        <f>(B273+D273+F273+H273-L273)/'Electricity Generation'!N33</f>
        <v>0.87687089751508829</v>
      </c>
      <c r="K273" s="12" t="b">
        <f>(J273-'Analysis-Data'!R33)&lt;0.0001</f>
        <v>1</v>
      </c>
      <c r="L273" s="6">
        <f>SUM(IF(B273=0, ABS('Electricity Generation'!B33-I273/3), 0), IF(D273=0, ABS('Electricity Generation'!C33-I273/3), 0), IF(F273=0, ABS('Electricity Generation'!D33-I273/3), 0))</f>
        <v>0</v>
      </c>
      <c r="M273" s="6">
        <f t="shared" si="36"/>
        <v>1077857176333.3334</v>
      </c>
      <c r="N273" s="10">
        <f>1-M273/'Electricity Generation'!B33</f>
        <v>7.2062589123640275E-2</v>
      </c>
      <c r="O273" s="6">
        <f>M273/'Analysis-Data'!J33</f>
        <v>1069938744.9253583</v>
      </c>
      <c r="P273" s="6">
        <f>D273/'Analysis-Data'!K33</f>
        <v>130418782.88774264</v>
      </c>
      <c r="Q273" s="6">
        <f>F273/'Analysis-Data'!L33</f>
        <v>151888625.87616274</v>
      </c>
      <c r="R273" s="6">
        <f>H273/'Analysis-Data'!M33</f>
        <v>2475</v>
      </c>
      <c r="S273" s="6">
        <f>M273/'Analysis-Data'!B33</f>
        <v>479220676.78047651</v>
      </c>
      <c r="T273" s="6">
        <f>D273/'Analysis-Data'!C33</f>
        <v>43631834.531542957</v>
      </c>
      <c r="U273" s="6">
        <f>F273/'Analysis-Data'!D33</f>
        <v>66997233.041700266</v>
      </c>
      <c r="V273" s="6" t="e">
        <f>H273/'Analysis-Data'!E33</f>
        <v>#N/A</v>
      </c>
      <c r="W273" s="10">
        <f>(O273-'Combined Waste'!B33)/'Combined Waste'!B33</f>
        <v>-7.2062589123640178E-2</v>
      </c>
      <c r="X273" s="10">
        <f>(P273-'Combined Waste'!G33)/'Combined Waste'!G33</f>
        <v>-0.34027304468833081</v>
      </c>
      <c r="Y273" s="10">
        <f>(Q273-'Combined Waste'!C33)/'Combined Waste'!C33</f>
        <v>-0.24175489788053506</v>
      </c>
      <c r="Z273" s="10">
        <f>(R273-'Combined Waste'!K33)/'Combined Waste'!K33</f>
        <v>1</v>
      </c>
      <c r="AA273" s="10">
        <f>(S273-'Combined Consumption'!B33)/'Combined Consumption'!B33</f>
        <v>-7.2062589123640247E-2</v>
      </c>
      <c r="AB273" s="10">
        <f>(T273-'Combined Consumption'!G33)/'Combined Consumption'!G33</f>
        <v>-0.34027304468833075</v>
      </c>
      <c r="AC273" s="10">
        <f>(U273-'Combined Consumption'!H33)/'Combined Consumption'!H33</f>
        <v>-0.24175489788053517</v>
      </c>
      <c r="AD273" s="10" t="e">
        <f>(V273-'Combined Consumption'!M33)/'Combined Consumption'!M33</f>
        <v>#N/A</v>
      </c>
      <c r="AE273" s="10">
        <f t="shared" si="37"/>
        <v>-7.2062589123640275E-2</v>
      </c>
      <c r="AF273" s="10">
        <f t="shared" si="38"/>
        <v>-0.34027304468833075</v>
      </c>
      <c r="AG273" s="10">
        <f t="shared" si="39"/>
        <v>-0.24175489788053506</v>
      </c>
      <c r="AH273" s="10">
        <f t="shared" si="40"/>
        <v>1</v>
      </c>
      <c r="AI273" s="10">
        <f>M273/'Electricity Generation'!$N33</f>
        <v>0.47141299693915389</v>
      </c>
      <c r="AJ273" s="10">
        <f>D273/'Electricity Generation'!$N33</f>
        <v>7.0978924001242047E-2</v>
      </c>
      <c r="AK273" s="10">
        <f>F273/'Electricity Generation'!$N33</f>
        <v>0.11482251672432076</v>
      </c>
      <c r="AL273" s="10">
        <f>H273/'Electricity Generation'!$N33</f>
        <v>0.2196564598503716</v>
      </c>
      <c r="AM273" s="10">
        <f t="shared" si="41"/>
        <v>0.12312910248491171</v>
      </c>
    </row>
    <row r="274" spans="1:39" x14ac:dyDescent="0.25">
      <c r="A274" s="6">
        <v>1981</v>
      </c>
      <c r="B274" s="6">
        <f>IF('Electricity Generation'!B34-I274/3&lt;=0, 0,'Electricity Generation'!B34-I274/3)</f>
        <v>1112312064333.3333</v>
      </c>
      <c r="C274" s="10">
        <f>1-B274/'Electricity Generation'!B34</f>
        <v>7.5540993615504815E-2</v>
      </c>
      <c r="D274" s="6">
        <f>IF('Electricity Generation'!C34-I274/3&lt;=0, 0, 'Electricity Generation'!C34-I274/3)</f>
        <v>115529607333.33333</v>
      </c>
      <c r="E274" s="10">
        <f>1-D274/'Electricity Generation'!C34</f>
        <v>0.44031986444516868</v>
      </c>
      <c r="F274" s="6">
        <f>IF('Electricity Generation'!D34-I274/3&lt;=0, 0, 'Electricity Generation'!D34-I274/3)</f>
        <v>254886005333.33331</v>
      </c>
      <c r="G274" s="10">
        <f>1-F274/'Electricity Generation'!D34</f>
        <v>0.26286052048515851</v>
      </c>
      <c r="H274" s="6">
        <f>'Electricity Generation'!F34*(1+$E$240)</f>
        <v>545347006000.00006</v>
      </c>
      <c r="I274" s="6">
        <f>'Electricity Generation'!F34*$E$240</f>
        <v>272673503000.00003</v>
      </c>
      <c r="J274" s="10">
        <f>(B274+D274+F274+H274-L274)/'Electricity Generation'!N34</f>
        <v>0.88376498394606318</v>
      </c>
      <c r="K274" s="12" t="b">
        <f>(J274-'Analysis-Data'!R34)&lt;0.0001</f>
        <v>1</v>
      </c>
      <c r="L274" s="6">
        <f>SUM(IF(B274=0, ABS('Electricity Generation'!B34-I274/3), 0), IF(D274=0, ABS('Electricity Generation'!C34-I274/3), 0), IF(F274=0, ABS('Electricity Generation'!D34-I274/3), 0))</f>
        <v>0</v>
      </c>
      <c r="M274" s="6">
        <f t="shared" si="36"/>
        <v>1112312064333.3333</v>
      </c>
      <c r="N274" s="10">
        <f>1-M274/'Electricity Generation'!B34</f>
        <v>7.5540993615504815E-2</v>
      </c>
      <c r="O274" s="6">
        <f>M274/'Analysis-Data'!J34</f>
        <v>1106443384.0863149</v>
      </c>
      <c r="P274" s="6">
        <f>D274/'Analysis-Data'!K34</f>
        <v>92510089.285993621</v>
      </c>
      <c r="Q274" s="6">
        <f>F274/'Analysis-Data'!L34</f>
        <v>145797343.37428147</v>
      </c>
      <c r="R274" s="6">
        <f>H274/'Analysis-Data'!M34</f>
        <v>2233.6</v>
      </c>
      <c r="S274" s="6">
        <f>M274/'Analysis-Data'!B34</f>
        <v>500506687.58855307</v>
      </c>
      <c r="T274" s="6">
        <f>D274/'Analysis-Data'!C34</f>
        <v>30922581.331475668</v>
      </c>
      <c r="U274" s="6">
        <f>F274/'Analysis-Data'!D34</f>
        <v>64399229.397932842</v>
      </c>
      <c r="V274" s="6" t="e">
        <f>H274/'Analysis-Data'!E34</f>
        <v>#N/A</v>
      </c>
      <c r="W274" s="10">
        <f>(O274-'Combined Waste'!B34)/'Combined Waste'!B34</f>
        <v>-7.554099361550487E-2</v>
      </c>
      <c r="X274" s="10">
        <f>(P274-'Combined Waste'!G34)/'Combined Waste'!G34</f>
        <v>-0.44031986444516868</v>
      </c>
      <c r="Y274" s="10">
        <f>(Q274-'Combined Waste'!C34)/'Combined Waste'!C34</f>
        <v>-0.26286052048515851</v>
      </c>
      <c r="Z274" s="10">
        <f>(R274-'Combined Waste'!K34)/'Combined Waste'!K34</f>
        <v>1</v>
      </c>
      <c r="AA274" s="10">
        <f>(S274-'Combined Consumption'!B34)/'Combined Consumption'!B34</f>
        <v>-7.5540993615504898E-2</v>
      </c>
      <c r="AB274" s="10">
        <f>(T274-'Combined Consumption'!G34)/'Combined Consumption'!G34</f>
        <v>-0.44031986444516874</v>
      </c>
      <c r="AC274" s="10">
        <f>(U274-'Combined Consumption'!H34)/'Combined Consumption'!H34</f>
        <v>-0.26286052048515846</v>
      </c>
      <c r="AD274" s="10" t="e">
        <f>(V274-'Combined Consumption'!M34)/'Combined Consumption'!M34</f>
        <v>#N/A</v>
      </c>
      <c r="AE274" s="10">
        <f t="shared" si="37"/>
        <v>-7.5540993615504815E-2</v>
      </c>
      <c r="AF274" s="10">
        <f t="shared" si="38"/>
        <v>-0.44031986444516868</v>
      </c>
      <c r="AG274" s="10">
        <f t="shared" si="39"/>
        <v>-0.26286052048515851</v>
      </c>
      <c r="AH274" s="10">
        <f t="shared" si="40"/>
        <v>1</v>
      </c>
      <c r="AI274" s="10">
        <f>M274/'Electricity Generation'!$N34</f>
        <v>0.48470722598067206</v>
      </c>
      <c r="AJ274" s="10">
        <f>D274/'Electricity Generation'!$N34</f>
        <v>5.0343817427476033E-2</v>
      </c>
      <c r="AK274" s="10">
        <f>F274/'Electricity Generation'!$N34</f>
        <v>0.11107052826983568</v>
      </c>
      <c r="AL274" s="10">
        <f>H274/'Electricity Generation'!$N34</f>
        <v>0.23764341226807956</v>
      </c>
      <c r="AM274" s="10">
        <f t="shared" si="41"/>
        <v>0.11623501605393671</v>
      </c>
    </row>
    <row r="275" spans="1:39" x14ac:dyDescent="0.25">
      <c r="A275" s="6">
        <v>1982</v>
      </c>
      <c r="B275" s="6">
        <f>IF('Electricity Generation'!B35-I275/3&lt;=0, 0,'Electricity Generation'!B35-I275/3)</f>
        <v>1097746454666.6666</v>
      </c>
      <c r="C275" s="10">
        <f>1-B275/'Electricity Generation'!B35</f>
        <v>7.9075014179508241E-2</v>
      </c>
      <c r="D275" s="6">
        <f>IF('Electricity Generation'!C35-I275/3&lt;=0, 0, 'Electricity Generation'!C35-I275/3)</f>
        <v>52539740666.666672</v>
      </c>
      <c r="E275" s="10">
        <f>1-D275/'Electricity Generation'!C35</f>
        <v>0.6420937397044959</v>
      </c>
      <c r="F275" s="6">
        <f>IF('Electricity Generation'!D35-I275/3&lt;=0, 0, 'Electricity Generation'!D35-I275/3)</f>
        <v>211001999666.66669</v>
      </c>
      <c r="G275" s="10">
        <f>1-F275/'Electricity Generation'!D35</f>
        <v>0.30877883390165961</v>
      </c>
      <c r="H275" s="6">
        <f>'Electricity Generation'!F35*(1+$E$240)</f>
        <v>565546496000</v>
      </c>
      <c r="I275" s="6">
        <f>'Electricity Generation'!F35*$E$240</f>
        <v>282773248000</v>
      </c>
      <c r="J275" s="10">
        <f>(B275+D275+F275+H275-L275)/'Electricity Generation'!N35</f>
        <v>0.85972912656568723</v>
      </c>
      <c r="K275" s="12" t="b">
        <f>(J275-'Analysis-Data'!R35)&lt;0.0001</f>
        <v>1</v>
      </c>
      <c r="L275" s="6">
        <f>SUM(IF(B275=0, ABS('Electricity Generation'!B35-I275/3), 0), IF(D275=0, ABS('Electricity Generation'!C35-I275/3), 0), IF(F275=0, ABS('Electricity Generation'!D35-I275/3), 0))</f>
        <v>0</v>
      </c>
      <c r="M275" s="6">
        <f t="shared" si="36"/>
        <v>1097746454666.6666</v>
      </c>
      <c r="N275" s="10">
        <f>1-M275/'Electricity Generation'!B35</f>
        <v>7.9075014179508241E-2</v>
      </c>
      <c r="O275" s="6">
        <f>M275/'Analysis-Data'!J35</f>
        <v>1102098558.2809572</v>
      </c>
      <c r="P275" s="6">
        <f>D275/'Analysis-Data'!K35</f>
        <v>42137377.743370593</v>
      </c>
      <c r="Q275" s="6">
        <f>F275/'Analysis-Data'!L35</f>
        <v>121377745.54570247</v>
      </c>
      <c r="R275" s="6">
        <f>H275/'Analysis-Data'!M35</f>
        <v>1994.2</v>
      </c>
      <c r="S275" s="6">
        <f>M275/'Analysis-Data'!B35</f>
        <v>495977402.4436388</v>
      </c>
      <c r="T275" s="6">
        <f>D275/'Analysis-Data'!C35</f>
        <v>14083428.551665463</v>
      </c>
      <c r="U275" s="6">
        <f>F275/'Analysis-Data'!D35</f>
        <v>53509111.517548479</v>
      </c>
      <c r="V275" s="6" t="e">
        <f>H275/'Analysis-Data'!E35</f>
        <v>#N/A</v>
      </c>
      <c r="W275" s="10">
        <f>(O275-'Combined Waste'!B35)/'Combined Waste'!B35</f>
        <v>-7.9075014179508143E-2</v>
      </c>
      <c r="X275" s="10">
        <f>(P275-'Combined Waste'!G35)/'Combined Waste'!G35</f>
        <v>-0.64209373970449579</v>
      </c>
      <c r="Y275" s="10">
        <f>(Q275-'Combined Waste'!C35)/'Combined Waste'!C35</f>
        <v>-0.30877883390165961</v>
      </c>
      <c r="Z275" s="10">
        <f>(R275-'Combined Waste'!K35)/'Combined Waste'!K35</f>
        <v>1</v>
      </c>
      <c r="AA275" s="10">
        <f>(S275-'Combined Consumption'!B35)/'Combined Consumption'!B35</f>
        <v>-7.9075014179508282E-2</v>
      </c>
      <c r="AB275" s="10">
        <f>(T275-'Combined Consumption'!G35)/'Combined Consumption'!G35</f>
        <v>-0.64209373970449579</v>
      </c>
      <c r="AC275" s="10">
        <f>(U275-'Combined Consumption'!H35)/'Combined Consumption'!H35</f>
        <v>-0.30877883390165961</v>
      </c>
      <c r="AD275" s="10" t="e">
        <f>(V275-'Combined Consumption'!M35)/'Combined Consumption'!M35</f>
        <v>#N/A</v>
      </c>
      <c r="AE275" s="10">
        <f t="shared" si="37"/>
        <v>-7.9075014179508241E-2</v>
      </c>
      <c r="AF275" s="10">
        <f t="shared" si="38"/>
        <v>-0.6420937397044959</v>
      </c>
      <c r="AG275" s="10">
        <f t="shared" si="39"/>
        <v>-0.30877883390165961</v>
      </c>
      <c r="AH275" s="10">
        <f t="shared" si="40"/>
        <v>1</v>
      </c>
      <c r="AI275" s="10">
        <f>M275/'Electricity Generation'!$N35</f>
        <v>0.48980050290217303</v>
      </c>
      <c r="AJ275" s="10">
        <f>D275/'Electricity Generation'!$N35</f>
        <v>2.3442563892130515E-2</v>
      </c>
      <c r="AK275" s="10">
        <f>F275/'Electricity Generation'!$N35</f>
        <v>9.4146407953082045E-2</v>
      </c>
      <c r="AL275" s="10">
        <f>H275/'Electricity Generation'!$N35</f>
        <v>0.2523396518183017</v>
      </c>
      <c r="AM275" s="10">
        <f t="shared" si="41"/>
        <v>0.14027087343431277</v>
      </c>
    </row>
    <row r="276" spans="1:39" x14ac:dyDescent="0.25">
      <c r="A276" s="6">
        <v>1983</v>
      </c>
      <c r="B276" s="6">
        <f>IF('Electricity Generation'!B36-I276/3&lt;=0, 0,'Electricity Generation'!B36-I276/3)</f>
        <v>1161531906000</v>
      </c>
      <c r="C276" s="10">
        <f>1-B276/'Electricity Generation'!B36</f>
        <v>7.7727875055519702E-2</v>
      </c>
      <c r="D276" s="6">
        <f>IF('Electricity Generation'!C36-I276/3&lt;=0, 0, 'Electricity Generation'!C36-I276/3)</f>
        <v>46606220000</v>
      </c>
      <c r="E276" s="10">
        <f>1-D276/'Electricity Generation'!C36</f>
        <v>0.67746246498054141</v>
      </c>
      <c r="F276" s="6">
        <f>IF('Electricity Generation'!D36-I276/3&lt;=0, 0, 'Electricity Generation'!D36-I276/3)</f>
        <v>176206084999.99997</v>
      </c>
      <c r="G276" s="10">
        <f>1-F276/'Electricity Generation'!D36</f>
        <v>0.357143100017002</v>
      </c>
      <c r="H276" s="6">
        <f>'Electricity Generation'!F36*(1+$E$240)</f>
        <v>587354238000</v>
      </c>
      <c r="I276" s="6">
        <f>'Electricity Generation'!F36*$E$240</f>
        <v>293677119000</v>
      </c>
      <c r="J276" s="10">
        <f>(B276+D276+F276+H276-L276)/'Electricity Generation'!N36</f>
        <v>0.85344397742905576</v>
      </c>
      <c r="K276" s="12" t="b">
        <f>(J276-'Analysis-Data'!R36)&lt;0.0001</f>
        <v>1</v>
      </c>
      <c r="L276" s="6">
        <f>SUM(IF(B276=0, ABS('Electricity Generation'!B36-I276/3), 0), IF(D276=0, ABS('Electricity Generation'!C36-I276/3), 0), IF(F276=0, ABS('Electricity Generation'!D36-I276/3), 0))</f>
        <v>0</v>
      </c>
      <c r="M276" s="6">
        <f t="shared" si="36"/>
        <v>1161531906000</v>
      </c>
      <c r="N276" s="10">
        <f>1-M276/'Electricity Generation'!B36</f>
        <v>7.7727875055519702E-2</v>
      </c>
      <c r="O276" s="6">
        <f>M276/'Analysis-Data'!J36</f>
        <v>1159013845.7849786</v>
      </c>
      <c r="P276" s="6">
        <f>D276/'Analysis-Data'!K36</f>
        <v>37422094.963097669</v>
      </c>
      <c r="Q276" s="6">
        <f>F276/'Analysis-Data'!L36</f>
        <v>101310390.2959206</v>
      </c>
      <c r="R276" s="6">
        <f>H276/'Analysis-Data'!M36</f>
        <v>2502</v>
      </c>
      <c r="S276" s="6">
        <f>M276/'Analysis-Data'!B36</f>
        <v>523096274.27269578</v>
      </c>
      <c r="T276" s="6">
        <f>D276/'Analysis-Data'!C36</f>
        <v>12508050.614917474</v>
      </c>
      <c r="U276" s="6">
        <f>F276/'Analysis-Data'!D36</f>
        <v>44908959.604627468</v>
      </c>
      <c r="V276" s="6" t="e">
        <f>H276/'Analysis-Data'!E36</f>
        <v>#N/A</v>
      </c>
      <c r="W276" s="10">
        <f>(O276-'Combined Waste'!B36)/'Combined Waste'!B36</f>
        <v>-7.7727875055519771E-2</v>
      </c>
      <c r="X276" s="10">
        <f>(P276-'Combined Waste'!G36)/'Combined Waste'!G36</f>
        <v>-0.67746246498054141</v>
      </c>
      <c r="Y276" s="10">
        <f>(Q276-'Combined Waste'!C36)/'Combined Waste'!C36</f>
        <v>-0.35714310001700195</v>
      </c>
      <c r="Z276" s="10">
        <f>(R276-'Combined Waste'!K36)/'Combined Waste'!K36</f>
        <v>1</v>
      </c>
      <c r="AA276" s="10">
        <f>(S276-'Combined Consumption'!B36)/'Combined Consumption'!B36</f>
        <v>-7.7727875055519827E-2</v>
      </c>
      <c r="AB276" s="10">
        <f>(T276-'Combined Consumption'!G36)/'Combined Consumption'!G36</f>
        <v>-0.67746246498054141</v>
      </c>
      <c r="AC276" s="10">
        <f>(U276-'Combined Consumption'!H36)/'Combined Consumption'!H36</f>
        <v>-0.357143100017002</v>
      </c>
      <c r="AD276" s="10" t="e">
        <f>(V276-'Combined Consumption'!M36)/'Combined Consumption'!M36</f>
        <v>#N/A</v>
      </c>
      <c r="AE276" s="10">
        <f t="shared" si="37"/>
        <v>-7.7727875055519702E-2</v>
      </c>
      <c r="AF276" s="10">
        <f t="shared" si="38"/>
        <v>-0.67746246498054141</v>
      </c>
      <c r="AG276" s="10">
        <f t="shared" si="39"/>
        <v>-0.357143100017002</v>
      </c>
      <c r="AH276" s="10">
        <f t="shared" si="40"/>
        <v>1</v>
      </c>
      <c r="AI276" s="10">
        <f>M276/'Electricity Generation'!$N36</f>
        <v>0.50276572985598178</v>
      </c>
      <c r="AJ276" s="10">
        <f>D276/'Electricity Generation'!$N36</f>
        <v>2.0173367682013939E-2</v>
      </c>
      <c r="AK276" s="10">
        <f>F276/'Electricity Generation'!$N36</f>
        <v>7.6270294834320407E-2</v>
      </c>
      <c r="AL276" s="10">
        <f>H276/'Electricity Generation'!$N36</f>
        <v>0.25423458505673974</v>
      </c>
      <c r="AM276" s="10">
        <f t="shared" si="41"/>
        <v>0.14655602257094413</v>
      </c>
    </row>
    <row r="277" spans="1:39" x14ac:dyDescent="0.25">
      <c r="A277" s="6">
        <v>1984</v>
      </c>
      <c r="B277" s="6">
        <f>IF('Electricity Generation'!B37-I277/3&lt;=0, 0,'Electricity Generation'!B37-I277/3)</f>
        <v>1232469569000</v>
      </c>
      <c r="C277" s="10">
        <f>1-B277/'Electricity Generation'!B37</f>
        <v>8.1398784947315117E-2</v>
      </c>
      <c r="D277" s="6">
        <f>IF('Electricity Generation'!C37-I277/3&lt;=0, 0, 'Electricity Generation'!C37-I277/3)</f>
        <v>10596730000</v>
      </c>
      <c r="E277" s="10">
        <f>1-D277/'Electricity Generation'!C37</f>
        <v>0.91155233628015875</v>
      </c>
      <c r="F277" s="6">
        <f>IF('Electricity Generation'!D37-I277/3&lt;=0, 0, 'Electricity Generation'!D37-I277/3)</f>
        <v>188182413000</v>
      </c>
      <c r="G277" s="10">
        <f>1-F277/'Electricity Generation'!D37</f>
        <v>0.36722775630985682</v>
      </c>
      <c r="H277" s="6">
        <f>'Electricity Generation'!F37*(1+$E$240)</f>
        <v>655267098000</v>
      </c>
      <c r="I277" s="6">
        <f>'Electricity Generation'!F37*$E$240</f>
        <v>327633549000</v>
      </c>
      <c r="J277" s="10">
        <f>(B277+D277+F277+H277-L277)/'Electricity Generation'!N37</f>
        <v>0.86351535101200361</v>
      </c>
      <c r="K277" s="12" t="b">
        <f>(J277-'Analysis-Data'!R37)&lt;0.0001</f>
        <v>1</v>
      </c>
      <c r="L277" s="6">
        <f>SUM(IF(B277=0, ABS('Electricity Generation'!B37-I277/3), 0), IF(D277=0, ABS('Electricity Generation'!C37-I277/3), 0), IF(F277=0, ABS('Electricity Generation'!D37-I277/3), 0))</f>
        <v>0</v>
      </c>
      <c r="M277" s="6">
        <f t="shared" si="36"/>
        <v>1232469569000</v>
      </c>
      <c r="N277" s="10">
        <f>1-M277/'Electricity Generation'!B37</f>
        <v>8.1398784947315117E-2</v>
      </c>
      <c r="O277" s="6">
        <f>M277/'Analysis-Data'!J37</f>
        <v>1224899604.1998522</v>
      </c>
      <c r="P277" s="6">
        <f>D277/'Analysis-Data'!K37</f>
        <v>8551385.4714254141</v>
      </c>
      <c r="Q277" s="6">
        <f>F277/'Analysis-Data'!L37</f>
        <v>107310579.26292402</v>
      </c>
      <c r="R277" s="6">
        <f>H277/'Analysis-Data'!M37</f>
        <v>2674.4</v>
      </c>
      <c r="S277" s="6">
        <f>M277/'Analysis-Data'!B37</f>
        <v>553670976.43103778</v>
      </c>
      <c r="T277" s="6">
        <f>D277/'Analysis-Data'!C37</f>
        <v>2859630.9908660133</v>
      </c>
      <c r="U277" s="6">
        <f>F277/'Analysis-Data'!D37</f>
        <v>47250500.597457059</v>
      </c>
      <c r="V277" s="6" t="e">
        <f>H277/'Analysis-Data'!E37</f>
        <v>#N/A</v>
      </c>
      <c r="W277" s="10">
        <f>(O277-'Combined Waste'!B37)/'Combined Waste'!B37</f>
        <v>-8.1398784947315048E-2</v>
      </c>
      <c r="X277" s="10">
        <f>(P277-'Combined Waste'!G37)/'Combined Waste'!G37</f>
        <v>-0.91155233628015875</v>
      </c>
      <c r="Y277" s="10">
        <f>(Q277-'Combined Waste'!C37)/'Combined Waste'!C37</f>
        <v>-0.36722775630985671</v>
      </c>
      <c r="Z277" s="10">
        <f>(R277-'Combined Waste'!K37)/'Combined Waste'!K37</f>
        <v>1</v>
      </c>
      <c r="AA277" s="10">
        <f>(S277-'Combined Consumption'!B37)/'Combined Consumption'!B37</f>
        <v>-8.1398784947315159E-2</v>
      </c>
      <c r="AB277" s="10">
        <f>(T277-'Combined Consumption'!G37)/'Combined Consumption'!G37</f>
        <v>-0.91155233628015875</v>
      </c>
      <c r="AC277" s="10">
        <f>(U277-'Combined Consumption'!H37)/'Combined Consumption'!H37</f>
        <v>-0.36722775630985682</v>
      </c>
      <c r="AD277" s="10" t="e">
        <f>(V277-'Combined Consumption'!M37)/'Combined Consumption'!M37</f>
        <v>#N/A</v>
      </c>
      <c r="AE277" s="10">
        <f t="shared" si="37"/>
        <v>-8.1398784947315117E-2</v>
      </c>
      <c r="AF277" s="10">
        <f t="shared" si="38"/>
        <v>-0.91155233628015875</v>
      </c>
      <c r="AG277" s="10">
        <f t="shared" si="39"/>
        <v>-0.36722775630985682</v>
      </c>
      <c r="AH277" s="10">
        <f t="shared" si="40"/>
        <v>1</v>
      </c>
      <c r="AI277" s="10">
        <f>M277/'Electricity Generation'!$N37</f>
        <v>0.51006390049191519</v>
      </c>
      <c r="AJ277" s="10">
        <f>D277/'Electricity Generation'!$N37</f>
        <v>4.3855114740441042E-3</v>
      </c>
      <c r="AK277" s="10">
        <f>F277/'Electricity Generation'!$N37</f>
        <v>7.788026414042884E-2</v>
      </c>
      <c r="AL277" s="10">
        <f>H277/'Electricity Generation'!$N37</f>
        <v>0.27118567490561546</v>
      </c>
      <c r="AM277" s="10">
        <f t="shared" si="41"/>
        <v>0.1364846489879965</v>
      </c>
    </row>
    <row r="278" spans="1:39" x14ac:dyDescent="0.25">
      <c r="A278" s="6">
        <v>1985</v>
      </c>
      <c r="B278" s="6">
        <f>IF('Electricity Generation'!B38-I278/3&lt;=0, 0,'Electricity Generation'!B38-I278/3)</f>
        <v>1274231216000</v>
      </c>
      <c r="C278" s="10">
        <f>1-B278/'Electricity Generation'!B38</f>
        <v>9.1216278112957738E-2</v>
      </c>
      <c r="D278" s="6">
        <f>IF('Electricity Generation'!C38-I278/3&lt;=0, 0, 'Electricity Generation'!C38-I278/3)</f>
        <v>0</v>
      </c>
      <c r="E278" s="10">
        <f>1-D278/'Electricity Generation'!C38</f>
        <v>1</v>
      </c>
      <c r="F278" s="6">
        <f>IF('Electricity Generation'!D38-I278/3&lt;=0, 0, 'Electricity Generation'!D38-I278/3)</f>
        <v>164049056000</v>
      </c>
      <c r="G278" s="10">
        <f>1-F278/'Electricity Generation'!D38</f>
        <v>0.43808418109152492</v>
      </c>
      <c r="H278" s="6">
        <f>'Electricity Generation'!F38*(1+$E$240)</f>
        <v>767381454000</v>
      </c>
      <c r="I278" s="6">
        <f>'Electricity Generation'!F38*$E$240</f>
        <v>383690727000</v>
      </c>
      <c r="J278" s="10">
        <f>(B278+D278+F278+H278-L278)/'Electricity Generation'!N38</f>
        <v>0.88182481787289146</v>
      </c>
      <c r="K278" s="12" t="b">
        <f>(J278-'Analysis-Data'!R38)&lt;0.0001</f>
        <v>1</v>
      </c>
      <c r="L278" s="6">
        <f>SUM(IF(B278=0, ABS('Electricity Generation'!B38-I278/3), 0), IF(D278=0, ABS('Electricity Generation'!C38-I278/3), 0), IF(F278=0, ABS('Electricity Generation'!D38-I278/3), 0))</f>
        <v>27694636000</v>
      </c>
      <c r="M278" s="6">
        <f t="shared" si="36"/>
        <v>1246536580000</v>
      </c>
      <c r="N278" s="10">
        <f>1-M278/'Electricity Generation'!B38</f>
        <v>0.11096813638197289</v>
      </c>
      <c r="O278" s="6">
        <f>M278/'Analysis-Data'!J38</f>
        <v>1229671534.4181831</v>
      </c>
      <c r="P278" s="6">
        <f>D278/'Analysis-Data'!K38</f>
        <v>0</v>
      </c>
      <c r="Q278" s="6">
        <f>F278/'Analysis-Data'!L38</f>
        <v>93385351.860218376</v>
      </c>
      <c r="R278" s="6">
        <f>H278/'Analysis-Data'!M38</f>
        <v>2804</v>
      </c>
      <c r="S278" s="6">
        <f>M278/'Analysis-Data'!B38</f>
        <v>559593751.72843015</v>
      </c>
      <c r="T278" s="6">
        <f>D278/'Analysis-Data'!C38</f>
        <v>0</v>
      </c>
      <c r="U278" s="6">
        <f>F278/'Analysis-Data'!D38</f>
        <v>41052441.40248882</v>
      </c>
      <c r="V278" s="6" t="e">
        <f>H278/'Analysis-Data'!E38</f>
        <v>#N/A</v>
      </c>
      <c r="W278" s="10">
        <f>(O278-'Combined Waste'!B38)/'Combined Waste'!B38</f>
        <v>-0.11096813638197293</v>
      </c>
      <c r="X278" s="10">
        <f>(P278-'Combined Waste'!G38)/'Combined Waste'!G38</f>
        <v>-1</v>
      </c>
      <c r="Y278" s="10">
        <f>(Q278-'Combined Waste'!C38)/'Combined Waste'!C38</f>
        <v>-0.43808418109152497</v>
      </c>
      <c r="Z278" s="10">
        <f>(R278-'Combined Waste'!K38)/'Combined Waste'!K38</f>
        <v>1</v>
      </c>
      <c r="AA278" s="10">
        <f>(S278-'Combined Consumption'!B38)/'Combined Consumption'!B38</f>
        <v>-0.11096813638197292</v>
      </c>
      <c r="AB278" s="10">
        <f>(T278-'Combined Consumption'!G38)/'Combined Consumption'!G38</f>
        <v>-1</v>
      </c>
      <c r="AC278" s="10">
        <f>(U278-'Combined Consumption'!H38)/'Combined Consumption'!H38</f>
        <v>-0.43808418109152492</v>
      </c>
      <c r="AD278" s="10" t="e">
        <f>(V278-'Combined Consumption'!M38)/'Combined Consumption'!M38</f>
        <v>#N/A</v>
      </c>
      <c r="AE278" s="10">
        <f t="shared" si="37"/>
        <v>-0.11096813638197289</v>
      </c>
      <c r="AF278" s="10">
        <f t="shared" si="38"/>
        <v>-1</v>
      </c>
      <c r="AG278" s="10">
        <f t="shared" si="39"/>
        <v>-0.43808418109152492</v>
      </c>
      <c r="AH278" s="10">
        <f t="shared" si="40"/>
        <v>1</v>
      </c>
      <c r="AI278" s="10">
        <f>M278/'Electricity Generation'!$N38</f>
        <v>0.50470316915137448</v>
      </c>
      <c r="AJ278" s="10">
        <f>D278/'Electricity Generation'!$N38</f>
        <v>0</v>
      </c>
      <c r="AK278" s="10">
        <f>F278/'Electricity Generation'!$N38</f>
        <v>6.642089753955821E-2</v>
      </c>
      <c r="AL278" s="10">
        <f>H278/'Electricity Generation'!$N38</f>
        <v>0.31070075118195867</v>
      </c>
      <c r="AM278" s="10">
        <f t="shared" si="41"/>
        <v>0.11817518212710865</v>
      </c>
    </row>
    <row r="279" spans="1:39" x14ac:dyDescent="0.25">
      <c r="A279" s="6">
        <v>1986</v>
      </c>
      <c r="B279" s="6">
        <f>IF('Electricity Generation'!B39-I279/3&lt;=0, 0,'Electricity Generation'!B39-I279/3)</f>
        <v>1247818764333.3333</v>
      </c>
      <c r="C279" s="10">
        <f>1-B279/'Electricity Generation'!B39</f>
        <v>9.9588364420139297E-2</v>
      </c>
      <c r="D279" s="6">
        <f>IF('Electricity Generation'!C39-I279/3&lt;=0, 0, 'Electricity Generation'!C39-I279/3)</f>
        <v>0</v>
      </c>
      <c r="E279" s="10">
        <f>1-D279/'Electricity Generation'!C39</f>
        <v>1</v>
      </c>
      <c r="F279" s="6">
        <f>IF('Electricity Generation'!D39-I279/3&lt;=0, 0, 'Electricity Generation'!D39-I279/3)</f>
        <v>110495745333.33334</v>
      </c>
      <c r="G279" s="10">
        <f>1-F279/'Electricity Generation'!D39</f>
        <v>0.55536420233540595</v>
      </c>
      <c r="H279" s="6">
        <f>'Electricity Generation'!F39*(1+$E$240)</f>
        <v>828076126000</v>
      </c>
      <c r="I279" s="6">
        <f>'Electricity Generation'!F39*$E$240</f>
        <v>414038063000</v>
      </c>
      <c r="J279" s="10">
        <f>(B279+D279+F279+H279-L279)/'Electricity Generation'!N39</f>
        <v>0.87844416762631916</v>
      </c>
      <c r="K279" s="12" t="b">
        <f>(J279-'Analysis-Data'!R39)&lt;0.0001</f>
        <v>1</v>
      </c>
      <c r="L279" s="6">
        <f>SUM(IF(B279=0, ABS('Electricity Generation'!B39-I279/3), 0), IF(D279=0, ABS('Electricity Generation'!C39-I279/3), 0), IF(F279=0, ABS('Electricity Generation'!D39-I279/3), 0))</f>
        <v>1427820666.6666565</v>
      </c>
      <c r="M279" s="6">
        <f t="shared" si="36"/>
        <v>1246390943666.6665</v>
      </c>
      <c r="N279" s="10">
        <f>1-M279/'Electricity Generation'!B39</f>
        <v>0.1006186633533942</v>
      </c>
      <c r="O279" s="6">
        <f>M279/'Analysis-Data'!J39</f>
        <v>1235561086.4717405</v>
      </c>
      <c r="P279" s="6">
        <f>D279/'Analysis-Data'!K39</f>
        <v>0</v>
      </c>
      <c r="Q279" s="6">
        <f>F279/'Analysis-Data'!L39</f>
        <v>62951091.59755557</v>
      </c>
      <c r="R279" s="6">
        <f>H279/'Analysis-Data'!M39</f>
        <v>2874.8</v>
      </c>
      <c r="S279" s="6">
        <f>M279/'Analysis-Data'!B39</f>
        <v>558940429.64091933</v>
      </c>
      <c r="T279" s="6">
        <f>D279/'Analysis-Data'!C39</f>
        <v>0</v>
      </c>
      <c r="U279" s="6">
        <f>F279/'Analysis-Data'!D39</f>
        <v>27770564.658441834</v>
      </c>
      <c r="V279" s="6" t="e">
        <f>H279/'Analysis-Data'!E39</f>
        <v>#N/A</v>
      </c>
      <c r="W279" s="10">
        <f>(O279-'Combined Waste'!B39)/'Combined Waste'!B39</f>
        <v>-0.10061866335339427</v>
      </c>
      <c r="X279" s="10">
        <f>(P279-'Combined Waste'!G39)/'Combined Waste'!G39</f>
        <v>-1</v>
      </c>
      <c r="Y279" s="10">
        <f>(Q279-'Combined Waste'!C39)/'Combined Waste'!C39</f>
        <v>-0.55536420233540584</v>
      </c>
      <c r="Z279" s="10">
        <f>(R279-'Combined Waste'!K39)/'Combined Waste'!K39</f>
        <v>1</v>
      </c>
      <c r="AA279" s="10">
        <f>(S279-'Combined Consumption'!B39)/'Combined Consumption'!B39</f>
        <v>-0.10061866335339434</v>
      </c>
      <c r="AB279" s="10">
        <f>(T279-'Combined Consumption'!G39)/'Combined Consumption'!G39</f>
        <v>-1</v>
      </c>
      <c r="AC279" s="10">
        <f>(U279-'Combined Consumption'!H39)/'Combined Consumption'!H39</f>
        <v>-0.55536420233540584</v>
      </c>
      <c r="AD279" s="10" t="e">
        <f>(V279-'Combined Consumption'!M39)/'Combined Consumption'!M39</f>
        <v>#N/A</v>
      </c>
      <c r="AE279" s="10">
        <f t="shared" si="37"/>
        <v>-0.1006186633533942</v>
      </c>
      <c r="AF279" s="10">
        <f t="shared" si="38"/>
        <v>-1</v>
      </c>
      <c r="AG279" s="10">
        <f t="shared" si="39"/>
        <v>-0.55536420233540595</v>
      </c>
      <c r="AH279" s="10">
        <f t="shared" si="40"/>
        <v>1</v>
      </c>
      <c r="AI279" s="10">
        <f>M279/'Electricity Generation'!$N39</f>
        <v>0.50109999471375322</v>
      </c>
      <c r="AJ279" s="10">
        <f>D279/'Electricity Generation'!$N39</f>
        <v>0</v>
      </c>
      <c r="AK279" s="10">
        <f>F279/'Electricity Generation'!$N39</f>
        <v>4.4423796308675288E-2</v>
      </c>
      <c r="AL279" s="10">
        <f>H279/'Electricity Generation'!$N39</f>
        <v>0.33292037660389068</v>
      </c>
      <c r="AM279" s="10">
        <f t="shared" si="41"/>
        <v>0.12155583237368073</v>
      </c>
    </row>
    <row r="280" spans="1:39" x14ac:dyDescent="0.25">
      <c r="A280" s="6">
        <v>1987</v>
      </c>
      <c r="B280" s="6">
        <f>IF('Electricity Generation'!B40-I280/3&lt;=0, 0,'Electricity Generation'!B40-I280/3)</f>
        <v>1312024495000</v>
      </c>
      <c r="C280" s="10">
        <f>1-B280/'Electricity Generation'!B40</f>
        <v>0.1036745005148102</v>
      </c>
      <c r="D280" s="6">
        <f>IF('Electricity Generation'!C40-I280/3&lt;=0, 0, 'Electricity Generation'!C40-I280/3)</f>
        <v>0</v>
      </c>
      <c r="E280" s="10">
        <f>1-D280/'Electricity Generation'!C40</f>
        <v>1</v>
      </c>
      <c r="F280" s="6">
        <f>IF('Electricity Generation'!D40-I280/3&lt;=0, 0, 'Electricity Generation'!D40-I280/3)</f>
        <v>120864009000</v>
      </c>
      <c r="G280" s="10">
        <f>1-F280/'Electricity Generation'!D40</f>
        <v>0.55665889150799686</v>
      </c>
      <c r="H280" s="6">
        <f>'Electricity Generation'!F40*(1+$E$240)</f>
        <v>910540764000</v>
      </c>
      <c r="I280" s="6">
        <f>'Electricity Generation'!F40*$E$240</f>
        <v>455270382000</v>
      </c>
      <c r="J280" s="10">
        <f>(B280+D280+F280+H280-L280)/'Electricity Generation'!N40</f>
        <v>0.89815372719295683</v>
      </c>
      <c r="K280" s="12" t="b">
        <f>(J280-'Analysis-Data'!R40)&lt;0.0001</f>
        <v>1</v>
      </c>
      <c r="L280" s="6">
        <f>SUM(IF(B280=0, ABS('Electricity Generation'!B40-I280/3), 0), IF(D280=0, ABS('Electricity Generation'!C40-I280/3), 0), IF(F280=0, ABS('Electricity Generation'!D40-I280/3), 0))</f>
        <v>33264223000</v>
      </c>
      <c r="M280" s="6">
        <f t="shared" si="36"/>
        <v>1278760272000</v>
      </c>
      <c r="N280" s="10">
        <f>1-M280/'Electricity Generation'!B40</f>
        <v>0.12639935924198031</v>
      </c>
      <c r="O280" s="6">
        <f>M280/'Analysis-Data'!J40</f>
        <v>1260775203.1381295</v>
      </c>
      <c r="P280" s="6">
        <f>D280/'Analysis-Data'!K40</f>
        <v>0</v>
      </c>
      <c r="Q280" s="6">
        <f>F280/'Analysis-Data'!L40</f>
        <v>68541422.055080667</v>
      </c>
      <c r="R280" s="6">
        <f>H280/'Analysis-Data'!M40</f>
        <v>3385</v>
      </c>
      <c r="S280" s="6">
        <f>M280/'Analysis-Data'!B40</f>
        <v>568943418.30912292</v>
      </c>
      <c r="T280" s="6">
        <f>D280/'Analysis-Data'!C40</f>
        <v>0</v>
      </c>
      <c r="U280" s="6">
        <f>F280/'Analysis-Data'!D40</f>
        <v>30261233.350746956</v>
      </c>
      <c r="V280" s="6" t="e">
        <f>H280/'Analysis-Data'!E40</f>
        <v>#N/A</v>
      </c>
      <c r="W280" s="10">
        <f>(O280-'Combined Waste'!B40)/'Combined Waste'!B40</f>
        <v>-0.12639935924198031</v>
      </c>
      <c r="X280" s="10">
        <f>(P280-'Combined Waste'!G40)/'Combined Waste'!G40</f>
        <v>-1</v>
      </c>
      <c r="Y280" s="10">
        <f>(Q280-'Combined Waste'!C40)/'Combined Waste'!C40</f>
        <v>-0.55665889150799686</v>
      </c>
      <c r="Z280" s="10">
        <f>(R280-'Combined Waste'!K40)/'Combined Waste'!K40</f>
        <v>1</v>
      </c>
      <c r="AA280" s="10">
        <f>(S280-'Combined Consumption'!B40)/'Combined Consumption'!B40</f>
        <v>-0.12639935924198031</v>
      </c>
      <c r="AB280" s="10">
        <f>(T280-'Combined Consumption'!G40)/'Combined Consumption'!G40</f>
        <v>-1</v>
      </c>
      <c r="AC280" s="10">
        <f>(U280-'Combined Consumption'!H40)/'Combined Consumption'!H40</f>
        <v>-0.55665889150799686</v>
      </c>
      <c r="AD280" s="10" t="e">
        <f>(V280-'Combined Consumption'!M40)/'Combined Consumption'!M40</f>
        <v>#N/A</v>
      </c>
      <c r="AE280" s="10">
        <f t="shared" si="37"/>
        <v>-0.12639935924198031</v>
      </c>
      <c r="AF280" s="10">
        <f t="shared" si="38"/>
        <v>-1</v>
      </c>
      <c r="AG280" s="10">
        <f t="shared" si="39"/>
        <v>-0.55665889150799686</v>
      </c>
      <c r="AH280" s="10">
        <f t="shared" si="40"/>
        <v>1</v>
      </c>
      <c r="AI280" s="10">
        <f>M280/'Electricity Generation'!$N40</f>
        <v>0.49716071454240157</v>
      </c>
      <c r="AJ280" s="10">
        <f>D280/'Electricity Generation'!$N40</f>
        <v>0</v>
      </c>
      <c r="AK280" s="10">
        <f>F280/'Electricity Generation'!$N40</f>
        <v>4.6989915461573904E-2</v>
      </c>
      <c r="AL280" s="10">
        <f>H280/'Electricity Generation'!$N40</f>
        <v>0.35400309718898137</v>
      </c>
      <c r="AM280" s="10">
        <f t="shared" si="41"/>
        <v>0.10184627280704317</v>
      </c>
    </row>
    <row r="281" spans="1:39" x14ac:dyDescent="0.25">
      <c r="A281" s="6">
        <v>1988</v>
      </c>
      <c r="B281" s="6">
        <f>IF('Electricity Generation'!B41-I281/3&lt;=0, 0,'Electricity Generation'!B41-I281/3)</f>
        <v>1364995091666.6667</v>
      </c>
      <c r="C281" s="10">
        <f>1-B281/'Electricity Generation'!B41</f>
        <v>0.11401510145421856</v>
      </c>
      <c r="D281" s="6">
        <f>IF('Electricity Generation'!C41-I281/3&lt;=0, 0, 'Electricity Generation'!C41-I281/3)</f>
        <v>0</v>
      </c>
      <c r="E281" s="10">
        <f>1-D281/'Electricity Generation'!C41</f>
        <v>1</v>
      </c>
      <c r="F281" s="6">
        <f>IF('Electricity Generation'!D41-I281/3&lt;=0, 0, 'Electricity Generation'!D41-I281/3)</f>
        <v>77143021666.666656</v>
      </c>
      <c r="G281" s="10">
        <f>1-F281/'Electricity Generation'!D41</f>
        <v>0.69484649193592962</v>
      </c>
      <c r="H281" s="6">
        <f>'Electricity Generation'!F41*(1+$E$240)</f>
        <v>1053946094000</v>
      </c>
      <c r="I281" s="6">
        <f>'Electricity Generation'!F41*$E$240</f>
        <v>526973047000</v>
      </c>
      <c r="J281" s="10">
        <f>(B281+D281+F281+H281-L281)/'Electricity Generation'!N41</f>
        <v>0.91312786652069289</v>
      </c>
      <c r="K281" s="12" t="b">
        <f>(J281-'Analysis-Data'!R41)&lt;0.0001</f>
        <v>1</v>
      </c>
      <c r="L281" s="6">
        <f>SUM(IF(B281=0, ABS('Electricity Generation'!B41-I281/3), 0), IF(D281=0, ABS('Electricity Generation'!C41-I281/3), 0), IF(F281=0, ABS('Electricity Generation'!D41-I281/3), 0))</f>
        <v>26758121333.333344</v>
      </c>
      <c r="M281" s="6">
        <f t="shared" si="36"/>
        <v>1338236970333.3335</v>
      </c>
      <c r="N281" s="10">
        <f>1-M281/'Electricity Generation'!B41</f>
        <v>0.13138314296551967</v>
      </c>
      <c r="O281" s="6">
        <f>M281/'Analysis-Data'!J41</f>
        <v>1309477262.5043316</v>
      </c>
      <c r="P281" s="6">
        <f>D281/'Analysis-Data'!K41</f>
        <v>0</v>
      </c>
      <c r="Q281" s="6">
        <f>F281/'Analysis-Data'!L41</f>
        <v>43564630.271750875</v>
      </c>
      <c r="R281" s="6">
        <f>H281/'Analysis-Data'!M41</f>
        <v>3258.2</v>
      </c>
      <c r="S281" s="6">
        <f>M281/'Analysis-Data'!B41</f>
        <v>597593730.39166403</v>
      </c>
      <c r="T281" s="6">
        <f>D281/'Analysis-Data'!C41</f>
        <v>0</v>
      </c>
      <c r="U281" s="6">
        <f>F281/'Analysis-Data'!D41</f>
        <v>19302397.268382445</v>
      </c>
      <c r="V281" s="6" t="e">
        <f>H281/'Analysis-Data'!E41</f>
        <v>#N/A</v>
      </c>
      <c r="W281" s="10">
        <f>(O281-'Combined Waste'!B41)/'Combined Waste'!B41</f>
        <v>-0.13138314296551967</v>
      </c>
      <c r="X281" s="10">
        <f>(P281-'Combined Waste'!G41)/'Combined Waste'!G41</f>
        <v>-1</v>
      </c>
      <c r="Y281" s="10">
        <f>(Q281-'Combined Waste'!C41)/'Combined Waste'!C41</f>
        <v>-0.69484649193592973</v>
      </c>
      <c r="Z281" s="10">
        <f>(R281-'Combined Waste'!K41)/'Combined Waste'!K41</f>
        <v>1</v>
      </c>
      <c r="AA281" s="10">
        <f>(S281-'Combined Consumption'!B41)/'Combined Consumption'!B41</f>
        <v>-0.1313831429655197</v>
      </c>
      <c r="AB281" s="10">
        <f>(T281-'Combined Consumption'!G41)/'Combined Consumption'!G41</f>
        <v>-1</v>
      </c>
      <c r="AC281" s="10">
        <f>(U281-'Combined Consumption'!H41)/'Combined Consumption'!H41</f>
        <v>-0.69484649193592973</v>
      </c>
      <c r="AD281" s="10" t="e">
        <f>(V281-'Combined Consumption'!M41)/'Combined Consumption'!M41</f>
        <v>#N/A</v>
      </c>
      <c r="AE281" s="10">
        <f t="shared" si="37"/>
        <v>-0.13138314296551967</v>
      </c>
      <c r="AF281" s="10">
        <f t="shared" si="38"/>
        <v>-1</v>
      </c>
      <c r="AG281" s="10">
        <f t="shared" si="39"/>
        <v>-0.69484649193592962</v>
      </c>
      <c r="AH281" s="10">
        <f t="shared" si="40"/>
        <v>1</v>
      </c>
      <c r="AI281" s="10">
        <f>M281/'Electricity Generation'!$N41</f>
        <v>0.49486435855826966</v>
      </c>
      <c r="AJ281" s="10">
        <f>D281/'Electricity Generation'!$N41</f>
        <v>0</v>
      </c>
      <c r="AK281" s="10">
        <f>F281/'Electricity Generation'!$N41</f>
        <v>2.8526585934038892E-2</v>
      </c>
      <c r="AL281" s="10">
        <f>H281/'Electricity Generation'!$N41</f>
        <v>0.38973692202838439</v>
      </c>
      <c r="AM281" s="10">
        <f t="shared" si="41"/>
        <v>8.6872133479307112E-2</v>
      </c>
    </row>
    <row r="282" spans="1:39" x14ac:dyDescent="0.25">
      <c r="A282" s="6">
        <v>1989</v>
      </c>
      <c r="B282" s="6">
        <f>IF('Electricity Generation'!B42-I282/3&lt;=0, 0,'Electricity Generation'!B42-I282/3)</f>
        <v>1385914624666.6667</v>
      </c>
      <c r="C282" s="10">
        <f>1-B282/'Electricity Generation'!B42</f>
        <v>0.11293867767502219</v>
      </c>
      <c r="D282" s="6">
        <f>IF('Electricity Generation'!C42-I282/3&lt;=0, 0, 'Electricity Generation'!C42-I282/3)</f>
        <v>0</v>
      </c>
      <c r="E282" s="10">
        <f>1-D282/'Electricity Generation'!C42</f>
        <v>1</v>
      </c>
      <c r="F282" s="6">
        <f>IF('Electricity Generation'!D42-I282/3&lt;=0, 0, 'Electricity Generation'!D42-I282/3)</f>
        <v>120843554666.66669</v>
      </c>
      <c r="G282" s="10">
        <f>1-F282/'Electricity Generation'!D42</f>
        <v>0.59352325789495142</v>
      </c>
      <c r="H282" s="6">
        <f>'Electricity Generation'!F42*(1+$E$240)</f>
        <v>1058709433999.9999</v>
      </c>
      <c r="I282" s="6">
        <f>'Electricity Generation'!F42*$E$240</f>
        <v>529354716999.99994</v>
      </c>
      <c r="J282" s="10">
        <f>(B282+D282+F282+H282-L282)/'Electricity Generation'!N42</f>
        <v>0.89459885558233088</v>
      </c>
      <c r="K282" s="12" t="b">
        <f>(J282-'Analysis-Data'!R42)&lt;0.0001</f>
        <v>1</v>
      </c>
      <c r="L282" s="6">
        <f>SUM(IF(B282=0, ABS('Electricity Generation'!B42-I282/3), 0), IF(D282=0, ABS('Electricity Generation'!C42-I282/3), 0), IF(F282=0, ABS('Electricity Generation'!D42-I282/3), 0))</f>
        <v>17446611333.333313</v>
      </c>
      <c r="M282" s="6">
        <f t="shared" si="36"/>
        <v>1368468013333.3335</v>
      </c>
      <c r="N282" s="10">
        <f>1-M282/'Electricity Generation'!B42</f>
        <v>0.12410546518414367</v>
      </c>
      <c r="O282" s="6">
        <f>M282/'Analysis-Data'!J42</f>
        <v>1344379865.1801393</v>
      </c>
      <c r="P282" s="6">
        <f>D282/'Analysis-Data'!K42</f>
        <v>0</v>
      </c>
      <c r="Q282" s="6">
        <f>F282/'Analysis-Data'!L42</f>
        <v>68373452.789490238</v>
      </c>
      <c r="R282" s="6">
        <f>H282/'Analysis-Data'!M42</f>
        <v>3752.9999999999995</v>
      </c>
      <c r="S282" s="6">
        <f>M282/'Analysis-Data'!B42</f>
        <v>613580516.30393028</v>
      </c>
      <c r="T282" s="6">
        <f>D282/'Analysis-Data'!C42</f>
        <v>0</v>
      </c>
      <c r="U282" s="6">
        <f>F282/'Analysis-Data'!D42</f>
        <v>30292432.067519549</v>
      </c>
      <c r="V282" s="6" t="e">
        <f>H282/'Analysis-Data'!E42</f>
        <v>#N/A</v>
      </c>
      <c r="W282" s="10">
        <f>(O282-'Combined Waste'!B42)/'Combined Waste'!B42</f>
        <v>-0.12410546518414368</v>
      </c>
      <c r="X282" s="10">
        <f>(P282-'Combined Waste'!G42)/'Combined Waste'!G42</f>
        <v>-1</v>
      </c>
      <c r="Y282" s="10">
        <f>(Q282-'Combined Waste'!C42)/'Combined Waste'!C42</f>
        <v>-0.59352325789495131</v>
      </c>
      <c r="Z282" s="10">
        <f>(R282-'Combined Waste'!K42)/'Combined Waste'!K42</f>
        <v>0.99999999999999978</v>
      </c>
      <c r="AA282" s="10">
        <f>(S282-'Combined Consumption'!B42)/'Combined Consumption'!B42</f>
        <v>-0.12410546518414366</v>
      </c>
      <c r="AB282" s="10">
        <f>(T282-'Combined Consumption'!G42)/'Combined Consumption'!G42</f>
        <v>-1</v>
      </c>
      <c r="AC282" s="10">
        <f>(U282-'Combined Consumption'!H42)/'Combined Consumption'!H42</f>
        <v>-0.59352325789495142</v>
      </c>
      <c r="AD282" s="10" t="e">
        <f>(V282-'Combined Consumption'!M42)/'Combined Consumption'!M42</f>
        <v>#N/A</v>
      </c>
      <c r="AE282" s="10">
        <f t="shared" si="37"/>
        <v>-0.12410546518414367</v>
      </c>
      <c r="AF282" s="10">
        <f t="shared" si="38"/>
        <v>-1</v>
      </c>
      <c r="AG282" s="10">
        <f t="shared" si="39"/>
        <v>-0.59352325789495142</v>
      </c>
      <c r="AH282" s="10">
        <f t="shared" si="40"/>
        <v>1</v>
      </c>
      <c r="AI282" s="10">
        <f>M282/'Electricity Generation'!$N42</f>
        <v>0.48046304079444402</v>
      </c>
      <c r="AJ282" s="10">
        <f>D282/'Electricity Generation'!$N42</f>
        <v>0</v>
      </c>
      <c r="AK282" s="10">
        <f>F282/'Electricity Generation'!$N42</f>
        <v>4.2427635260637801E-2</v>
      </c>
      <c r="AL282" s="10">
        <f>H282/'Electricity Generation'!$N42</f>
        <v>0.37170817952724911</v>
      </c>
      <c r="AM282" s="10">
        <f t="shared" si="41"/>
        <v>0.10540114441766912</v>
      </c>
    </row>
    <row r="283" spans="1:39" x14ac:dyDescent="0.25">
      <c r="A283" s="6">
        <v>1990</v>
      </c>
      <c r="B283" s="6">
        <f>IF('Electricity Generation'!B43-I283/3&lt;=0, 0,'Electricity Generation'!B43-I283/3)</f>
        <v>1379821696000</v>
      </c>
      <c r="C283" s="10">
        <f>1-B283/'Electricity Generation'!B43</f>
        <v>0.12231164349310908</v>
      </c>
      <c r="D283" s="6">
        <f>IF('Electricity Generation'!C43-I283/3&lt;=0, 0, 'Electricity Generation'!C43-I283/3)</f>
        <v>0</v>
      </c>
      <c r="E283" s="10">
        <f>1-D283/'Electricity Generation'!C43</f>
        <v>1</v>
      </c>
      <c r="F283" s="6">
        <f>IF('Electricity Generation'!D43-I283/3&lt;=0, 0, 'Electricity Generation'!D43-I283/3)</f>
        <v>117199125000</v>
      </c>
      <c r="G283" s="10">
        <f>1-F283/'Electricity Generation'!D43</f>
        <v>0.62131084417354487</v>
      </c>
      <c r="H283" s="6">
        <f>'Electricity Generation'!F43*(1+$E$240)</f>
        <v>1153723356000</v>
      </c>
      <c r="I283" s="6">
        <f>'Electricity Generation'!F43*$E$240</f>
        <v>576861678000</v>
      </c>
      <c r="J283" s="10">
        <f>(B283+D283+F283+H283-L283)/'Electricity Generation'!N43</f>
        <v>0.88832650028242177</v>
      </c>
      <c r="K283" s="12" t="b">
        <f>(J283-'Analysis-Data'!R43)&lt;0.0001</f>
        <v>1</v>
      </c>
      <c r="L283" s="6">
        <f>SUM(IF(B283=0, ABS('Electricity Generation'!B43-I283/3), 0), IF(D283=0, ABS('Electricity Generation'!C43-I283/3), 0), IF(F283=0, ABS('Electricity Generation'!D43-I283/3), 0))</f>
        <v>73423297000</v>
      </c>
      <c r="M283" s="6">
        <f t="shared" si="36"/>
        <v>1306398399000</v>
      </c>
      <c r="N283" s="10">
        <f>1-M283/'Electricity Generation'!B43</f>
        <v>0.16901533938371738</v>
      </c>
      <c r="O283" s="6">
        <f>M283/'Analysis-Data'!J43</f>
        <v>1285228298.6029432</v>
      </c>
      <c r="P283" s="6">
        <f>D283/'Analysis-Data'!K43</f>
        <v>0</v>
      </c>
      <c r="Q283" s="6">
        <f>F283/'Analysis-Data'!L43</f>
        <v>66429273.025920942</v>
      </c>
      <c r="R283" s="6">
        <f>H283/'Analysis-Data'!M43</f>
        <v>4322.6000000000004</v>
      </c>
      <c r="S283" s="6">
        <f>M283/'Analysis-Data'!B43</f>
        <v>589943006.83193684</v>
      </c>
      <c r="T283" s="6">
        <f>D283/'Analysis-Data'!C43</f>
        <v>0</v>
      </c>
      <c r="U283" s="6">
        <f>F283/'Analysis-Data'!D43</f>
        <v>29488848.722123452</v>
      </c>
      <c r="V283" s="6" t="e">
        <f>H283/'Analysis-Data'!E43</f>
        <v>#N/A</v>
      </c>
      <c r="W283" s="10">
        <f>(O283-'Combined Waste'!B43)/'Combined Waste'!B43</f>
        <v>-0.16901533938371729</v>
      </c>
      <c r="X283" s="10">
        <f>(P283-'Combined Waste'!G43)/'Combined Waste'!G43</f>
        <v>-1</v>
      </c>
      <c r="Y283" s="10">
        <f>(Q283-'Combined Waste'!C43)/'Combined Waste'!C43</f>
        <v>-0.62131084417354476</v>
      </c>
      <c r="Z283" s="10">
        <f>(R283-'Combined Waste'!K43)/'Combined Waste'!K43</f>
        <v>1</v>
      </c>
      <c r="AA283" s="10">
        <f>(S283-'Combined Consumption'!B43)/'Combined Consumption'!B43</f>
        <v>-0.16901533938371738</v>
      </c>
      <c r="AB283" s="10">
        <f>(T283-'Combined Consumption'!G43)/'Combined Consumption'!G43</f>
        <v>-1</v>
      </c>
      <c r="AC283" s="10">
        <f>(U283-'Combined Consumption'!H43)/'Combined Consumption'!H43</f>
        <v>-0.62131084417354487</v>
      </c>
      <c r="AD283" s="10" t="e">
        <f>(V283-'Combined Consumption'!M43)/'Combined Consumption'!M43</f>
        <v>#N/A</v>
      </c>
      <c r="AE283" s="10">
        <f t="shared" si="37"/>
        <v>-0.16901533938371738</v>
      </c>
      <c r="AF283" s="10">
        <f t="shared" si="38"/>
        <v>-1</v>
      </c>
      <c r="AG283" s="10">
        <f t="shared" si="39"/>
        <v>-0.62131084417354487</v>
      </c>
      <c r="AH283" s="10">
        <f t="shared" si="40"/>
        <v>1</v>
      </c>
      <c r="AI283" s="10">
        <f>M283/'Electricity Generation'!$N43</f>
        <v>0.45027700150329319</v>
      </c>
      <c r="AJ283" s="10">
        <f>D283/'Electricity Generation'!$N43</f>
        <v>0</v>
      </c>
      <c r="AK283" s="10">
        <f>F283/'Electricity Generation'!$N43</f>
        <v>4.0395082100685924E-2</v>
      </c>
      <c r="AL283" s="10">
        <f>H283/'Electricity Generation'!$N43</f>
        <v>0.3976544166784427</v>
      </c>
      <c r="AM283" s="10">
        <f t="shared" si="41"/>
        <v>0.11167349971757812</v>
      </c>
    </row>
    <row r="284" spans="1:39" x14ac:dyDescent="0.25">
      <c r="A284" s="6">
        <v>1991</v>
      </c>
      <c r="B284" s="6">
        <f>IF('Electricity Generation'!B44-I284/3&lt;=0, 0,'Electricity Generation'!B44-I284/3)</f>
        <v>1364657272666.6667</v>
      </c>
      <c r="C284" s="10">
        <f>1-B284/'Electricity Generation'!B44</f>
        <v>0.13015197784792465</v>
      </c>
      <c r="D284" s="6">
        <f>IF('Electricity Generation'!C44-I284/3&lt;=0, 0, 'Electricity Generation'!C44-I284/3)</f>
        <v>0</v>
      </c>
      <c r="E284" s="10">
        <f>1-D284/'Electricity Generation'!C44</f>
        <v>1</v>
      </c>
      <c r="F284" s="6">
        <f>IF('Electricity Generation'!D44-I284/3&lt;=0, 0, 'Electricity Generation'!D44-I284/3)</f>
        <v>113584996666.66666</v>
      </c>
      <c r="G284" s="10">
        <f>1-F284/'Electricity Generation'!D44</f>
        <v>0.64255972550969365</v>
      </c>
      <c r="H284" s="6">
        <f>'Electricity Generation'!F44*(1+$E$240)</f>
        <v>1225130174000</v>
      </c>
      <c r="I284" s="6">
        <f>'Electricity Generation'!F44*$E$240</f>
        <v>612565087000</v>
      </c>
      <c r="J284" s="10">
        <f>(B284+D284+F284+H284-L284)/'Electricity Generation'!N44</f>
        <v>0.88977287058087851</v>
      </c>
      <c r="K284" s="12" t="b">
        <f>(J284-'Analysis-Data'!R44)&lt;0.0001</f>
        <v>1</v>
      </c>
      <c r="L284" s="6">
        <f>SUM(IF(B284=0, ABS('Electricity Generation'!B44-I284/3), 0), IF(D284=0, ABS('Electricity Generation'!C44-I284/3), 0), IF(F284=0, ABS('Electricity Generation'!D44-I284/3), 0))</f>
        <v>91390198333.333344</v>
      </c>
      <c r="M284" s="6">
        <f t="shared" si="36"/>
        <v>1273267074333.3335</v>
      </c>
      <c r="N284" s="10">
        <f>1-M284/'Electricity Generation'!B44</f>
        <v>0.18840512672023757</v>
      </c>
      <c r="O284" s="6">
        <f>M284/'Analysis-Data'!J44</f>
        <v>1255822138.7643137</v>
      </c>
      <c r="P284" s="6">
        <f>D284/'Analysis-Data'!K44</f>
        <v>0</v>
      </c>
      <c r="Q284" s="6">
        <f>F284/'Analysis-Data'!L44</f>
        <v>63961792.478393376</v>
      </c>
      <c r="R284" s="6">
        <f>H284/'Analysis-Data'!M44</f>
        <v>3491.6</v>
      </c>
      <c r="S284" s="6">
        <f>M284/'Analysis-Data'!B44</f>
        <v>577140160.90688348</v>
      </c>
      <c r="T284" s="6">
        <f>D284/'Analysis-Data'!C44</f>
        <v>0</v>
      </c>
      <c r="U284" s="6">
        <f>F284/'Analysis-Data'!D44</f>
        <v>28445883.412542459</v>
      </c>
      <c r="V284" s="6">
        <f>H284/'Analysis-Data'!E44</f>
        <v>26617.572399999997</v>
      </c>
      <c r="W284" s="10">
        <f>(O284-'Combined Waste'!B44)/'Combined Waste'!B44</f>
        <v>-0.18840512672023754</v>
      </c>
      <c r="X284" s="10">
        <f>(P284-'Combined Waste'!G44)/'Combined Waste'!G44</f>
        <v>-1</v>
      </c>
      <c r="Y284" s="10">
        <f>(Q284-'Combined Waste'!C44)/'Combined Waste'!C44</f>
        <v>-0.64255972550969365</v>
      </c>
      <c r="Z284" s="10">
        <f>(R284-'Combined Waste'!K44)/'Combined Waste'!K44</f>
        <v>1</v>
      </c>
      <c r="AA284" s="10">
        <f>(S284-'Combined Consumption'!B44)/'Combined Consumption'!B44</f>
        <v>-0.18840512672023763</v>
      </c>
      <c r="AB284" s="10">
        <f>(T284-'Combined Consumption'!G44)/'Combined Consumption'!G44</f>
        <v>-1</v>
      </c>
      <c r="AC284" s="10">
        <f>(U284-'Combined Consumption'!H44)/'Combined Consumption'!H44</f>
        <v>-0.64255972550969365</v>
      </c>
      <c r="AD284" s="10">
        <f>(V284-'Combined Consumption'!M44)/'Combined Consumption'!M44</f>
        <v>0.99999999999999978</v>
      </c>
      <c r="AE284" s="10">
        <f t="shared" si="37"/>
        <v>-0.18840512672023757</v>
      </c>
      <c r="AF284" s="10">
        <f t="shared" si="38"/>
        <v>-1</v>
      </c>
      <c r="AG284" s="10">
        <f t="shared" si="39"/>
        <v>-0.64255972550969365</v>
      </c>
      <c r="AH284" s="10">
        <f t="shared" si="40"/>
        <v>1</v>
      </c>
      <c r="AI284" s="10">
        <f>M284/'Electricity Generation'!$N44</f>
        <v>0.43373897426538099</v>
      </c>
      <c r="AJ284" s="10">
        <f>D284/'Electricity Generation'!$N44</f>
        <v>0</v>
      </c>
      <c r="AK284" s="10">
        <f>F284/'Electricity Generation'!$N44</f>
        <v>3.8692777767721585E-2</v>
      </c>
      <c r="AL284" s="10">
        <f>H284/'Electricity Generation'!$N44</f>
        <v>0.41734111854777606</v>
      </c>
      <c r="AM284" s="10">
        <f t="shared" si="41"/>
        <v>0.11022712941912138</v>
      </c>
    </row>
    <row r="285" spans="1:39" x14ac:dyDescent="0.25">
      <c r="A285" s="6">
        <v>1992</v>
      </c>
      <c r="B285" s="6">
        <f>IF('Electricity Generation'!B45-I285/3&lt;=0, 0,'Electricity Generation'!B45-I285/3)</f>
        <v>1391455064666.6667</v>
      </c>
      <c r="C285" s="10">
        <f>1-B285/'Electricity Generation'!B45</f>
        <v>0.12909618223270392</v>
      </c>
      <c r="D285" s="6">
        <f>IF('Electricity Generation'!C45-I285/3&lt;=0, 0, 'Electricity Generation'!C45-I285/3)</f>
        <v>0</v>
      </c>
      <c r="E285" s="10">
        <f>1-D285/'Electricity Generation'!C45</f>
        <v>1</v>
      </c>
      <c r="F285" s="6">
        <f>IF('Electricity Generation'!D45-I285/3&lt;=0, 0, 'Electricity Generation'!D45-I285/3)</f>
        <v>128015367666.66666</v>
      </c>
      <c r="G285" s="10">
        <f>1-F285/'Electricity Generation'!D45</f>
        <v>0.61703476505828148</v>
      </c>
      <c r="H285" s="6">
        <f>'Electricity Generation'!F45*(1+$E$240)</f>
        <v>1237552526000</v>
      </c>
      <c r="I285" s="6">
        <f>'Electricity Generation'!F45*$E$240</f>
        <v>618776263000</v>
      </c>
      <c r="J285" s="10">
        <f>(B285+D285+F285+H285-L285)/'Electricity Generation'!N45</f>
        <v>0.90070402500798941</v>
      </c>
      <c r="K285" s="12" t="b">
        <f>(J285-'Analysis-Data'!R45)&lt;0.0001</f>
        <v>1</v>
      </c>
      <c r="L285" s="6">
        <f>SUM(IF(B285=0, ABS('Electricity Generation'!B45-I285/3), 0), IF(D285=0, ABS('Electricity Generation'!C45-I285/3), 0), IF(F285=0, ABS('Electricity Generation'!D45-I285/3), 0))</f>
        <v>114020842333.33334</v>
      </c>
      <c r="M285" s="6">
        <f t="shared" si="36"/>
        <v>1277434222333.3335</v>
      </c>
      <c r="N285" s="10">
        <f>1-M285/'Electricity Generation'!B45</f>
        <v>0.20046117950405395</v>
      </c>
      <c r="O285" s="6">
        <f>M285/'Analysis-Data'!J45</f>
        <v>1254087033.9525578</v>
      </c>
      <c r="P285" s="6">
        <f>D285/'Analysis-Data'!K45</f>
        <v>0</v>
      </c>
      <c r="Q285" s="6">
        <f>F285/'Analysis-Data'!L45</f>
        <v>71251064.926141664</v>
      </c>
      <c r="R285" s="6">
        <f>H285/'Analysis-Data'!M45</f>
        <v>4511.8</v>
      </c>
      <c r="S285" s="6">
        <f>M285/'Analysis-Data'!B45</f>
        <v>576704798.33444262</v>
      </c>
      <c r="T285" s="6">
        <f>D285/'Analysis-Data'!C45</f>
        <v>0</v>
      </c>
      <c r="U285" s="6">
        <f>F285/'Analysis-Data'!D45</f>
        <v>31689953.461529713</v>
      </c>
      <c r="V285" s="6">
        <f>H285/'Analysis-Data'!E45</f>
        <v>33079.642</v>
      </c>
      <c r="W285" s="10">
        <f>(O285-'Combined Waste'!B45)/'Combined Waste'!B45</f>
        <v>-0.20046117950405395</v>
      </c>
      <c r="X285" s="10">
        <f>(P285-'Combined Waste'!G45)/'Combined Waste'!G45</f>
        <v>-1</v>
      </c>
      <c r="Y285" s="10">
        <f>(Q285-'Combined Waste'!C45)/'Combined Waste'!C45</f>
        <v>-0.61703476505828148</v>
      </c>
      <c r="Z285" s="10">
        <f>(R285-'Combined Waste'!K45)/'Combined Waste'!K45</f>
        <v>1</v>
      </c>
      <c r="AA285" s="10">
        <f>(S285-'Combined Consumption'!B45)/'Combined Consumption'!B45</f>
        <v>-0.20046117950405404</v>
      </c>
      <c r="AB285" s="10">
        <f>(T285-'Combined Consumption'!G45)/'Combined Consumption'!G45</f>
        <v>-1</v>
      </c>
      <c r="AC285" s="10">
        <f>(U285-'Combined Consumption'!H45)/'Combined Consumption'!H45</f>
        <v>-0.61703476505828148</v>
      </c>
      <c r="AD285" s="10">
        <f>(V285-'Combined Consumption'!M45)/'Combined Consumption'!M45</f>
        <v>1</v>
      </c>
      <c r="AE285" s="10">
        <f t="shared" si="37"/>
        <v>-0.20046117950405395</v>
      </c>
      <c r="AF285" s="10">
        <f t="shared" si="38"/>
        <v>-1</v>
      </c>
      <c r="AG285" s="10">
        <f t="shared" si="39"/>
        <v>-0.61703476505828148</v>
      </c>
      <c r="AH285" s="10">
        <f t="shared" si="40"/>
        <v>1</v>
      </c>
      <c r="AI285" s="10">
        <f>M285/'Electricity Generation'!$N45</f>
        <v>0.43533455337520599</v>
      </c>
      <c r="AJ285" s="10">
        <f>D285/'Electricity Generation'!$N45</f>
        <v>0</v>
      </c>
      <c r="AK285" s="10">
        <f>F285/'Electricity Generation'!$N45</f>
        <v>4.3626131141638588E-2</v>
      </c>
      <c r="AL285" s="10">
        <f>H285/'Electricity Generation'!$N45</f>
        <v>0.42174334049114492</v>
      </c>
      <c r="AM285" s="10">
        <f t="shared" si="41"/>
        <v>9.9295974992010483E-2</v>
      </c>
    </row>
    <row r="286" spans="1:39" x14ac:dyDescent="0.25">
      <c r="A286" s="6">
        <v>1993</v>
      </c>
      <c r="B286" s="6">
        <f>IF('Electricity Generation'!B46-I286/3&lt;=0, 0,'Electricity Generation'!B46-I286/3)</f>
        <v>1462033749333.3333</v>
      </c>
      <c r="C286" s="10">
        <f>1-B286/'Electricity Generation'!B46</f>
        <v>0.12214637233595282</v>
      </c>
      <c r="D286" s="6">
        <f>IF('Electricity Generation'!C46-I286/3&lt;=0, 0, 'Electricity Generation'!C46-I286/3)</f>
        <v>0</v>
      </c>
      <c r="E286" s="10">
        <f>1-D286/'Electricity Generation'!C46</f>
        <v>1</v>
      </c>
      <c r="F286" s="6">
        <f>IF('Electricity Generation'!D46-I286/3&lt;=0, 0, 'Electricity Generation'!D46-I286/3)</f>
        <v>138791424333.33334</v>
      </c>
      <c r="G286" s="10">
        <f>1-F286/'Electricity Generation'!D46</f>
        <v>0.59444017718304765</v>
      </c>
      <c r="H286" s="6">
        <f>'Electricity Generation'!F46*(1+$E$240)</f>
        <v>1220582428000</v>
      </c>
      <c r="I286" s="6">
        <f>'Electricity Generation'!F46*$E$240</f>
        <v>610291214000</v>
      </c>
      <c r="J286" s="10">
        <f>(B286+D286+F286+H286-L286)/'Electricity Generation'!N46</f>
        <v>0.89470921505346201</v>
      </c>
      <c r="K286" s="12" t="b">
        <f>(J286-'Analysis-Data'!R46)&lt;0.0001</f>
        <v>1</v>
      </c>
      <c r="L286" s="6">
        <f>SUM(IF(B286=0, ABS('Electricity Generation'!B46-I286/3), 0), IF(D286=0, ABS('Electricity Generation'!C46-I286/3), 0), IF(F286=0, ABS('Electricity Generation'!D46-I286/3), 0))</f>
        <v>98005079666.666656</v>
      </c>
      <c r="M286" s="6">
        <f t="shared" si="36"/>
        <v>1364028669666.6665</v>
      </c>
      <c r="N286" s="10">
        <f>1-M286/'Electricity Generation'!B46</f>
        <v>0.18099187761523772</v>
      </c>
      <c r="O286" s="6">
        <f>M286/'Analysis-Data'!J46</f>
        <v>1336440254.9368851</v>
      </c>
      <c r="P286" s="6">
        <f>D286/'Analysis-Data'!K46</f>
        <v>0</v>
      </c>
      <c r="Q286" s="6">
        <f>F286/'Analysis-Data'!L46</f>
        <v>76065989.247901931</v>
      </c>
      <c r="R286" s="6">
        <f>H286/'Analysis-Data'!M46</f>
        <v>4310.2</v>
      </c>
      <c r="S286" s="6">
        <f>M286/'Analysis-Data'!B46</f>
        <v>617905416.58829844</v>
      </c>
      <c r="T286" s="6">
        <f>D286/'Analysis-Data'!C46</f>
        <v>0</v>
      </c>
      <c r="U286" s="6">
        <f>F286/'Analysis-Data'!D46</f>
        <v>33804047.149595149</v>
      </c>
      <c r="V286" s="6">
        <f>H286/'Analysis-Data'!E46</f>
        <v>34695.159399999997</v>
      </c>
      <c r="W286" s="10">
        <f>(O286-'Combined Waste'!B46)/'Combined Waste'!B46</f>
        <v>-0.18099187761523766</v>
      </c>
      <c r="X286" s="10">
        <f>(P286-'Combined Waste'!G46)/'Combined Waste'!G46</f>
        <v>-1</v>
      </c>
      <c r="Y286" s="10">
        <f>(Q286-'Combined Waste'!C46)/'Combined Waste'!C46</f>
        <v>-0.59444017718304776</v>
      </c>
      <c r="Z286" s="10">
        <f>(R286-'Combined Waste'!K46)/'Combined Waste'!K46</f>
        <v>1</v>
      </c>
      <c r="AA286" s="10">
        <f>(S286-'Combined Consumption'!B46)/'Combined Consumption'!B46</f>
        <v>-0.18099187761523777</v>
      </c>
      <c r="AB286" s="10">
        <f>(T286-'Combined Consumption'!G46)/'Combined Consumption'!G46</f>
        <v>-1</v>
      </c>
      <c r="AC286" s="10">
        <f>(U286-'Combined Consumption'!H46)/'Combined Consumption'!H46</f>
        <v>-0.59444017718304776</v>
      </c>
      <c r="AD286" s="10">
        <f>(V286-'Combined Consumption'!M46)/'Combined Consumption'!M46</f>
        <v>1</v>
      </c>
      <c r="AE286" s="10">
        <f t="shared" si="37"/>
        <v>-0.18099187761523772</v>
      </c>
      <c r="AF286" s="10">
        <f t="shared" si="38"/>
        <v>-1</v>
      </c>
      <c r="AG286" s="10">
        <f t="shared" si="39"/>
        <v>-0.59444017718304765</v>
      </c>
      <c r="AH286" s="10">
        <f t="shared" si="40"/>
        <v>1</v>
      </c>
      <c r="AI286" s="10">
        <f>M286/'Electricity Generation'!$N46</f>
        <v>0.44811922236586704</v>
      </c>
      <c r="AJ286" s="10">
        <f>D286/'Electricity Generation'!$N46</f>
        <v>0</v>
      </c>
      <c r="AK286" s="10">
        <f>F286/'Electricity Generation'!$N46</f>
        <v>4.55966260287647E-2</v>
      </c>
      <c r="AL286" s="10">
        <f>H286/'Electricity Generation'!$N46</f>
        <v>0.40099336665883017</v>
      </c>
      <c r="AM286" s="10">
        <f t="shared" si="41"/>
        <v>0.1052907849465381</v>
      </c>
    </row>
    <row r="287" spans="1:39" x14ac:dyDescent="0.25">
      <c r="A287" s="6">
        <v>1994</v>
      </c>
      <c r="B287" s="6">
        <f>IF('Electricity Generation'!B47-I287/3&lt;=0, 0,'Electricity Generation'!B47-I287/3)</f>
        <v>1452796147000</v>
      </c>
      <c r="C287" s="10">
        <f>1-B287/'Electricity Generation'!B47</f>
        <v>0.12811799026167503</v>
      </c>
      <c r="D287" s="6">
        <f>IF('Electricity Generation'!C47-I287/3&lt;=0, 0, 'Electricity Generation'!C47-I287/3)</f>
        <v>0</v>
      </c>
      <c r="E287" s="10">
        <f>1-D287/'Electricity Generation'!C47</f>
        <v>1</v>
      </c>
      <c r="F287" s="6">
        <f>IF('Electricity Generation'!D47-I287/3&lt;=0, 0, 'Electricity Generation'!D47-I287/3)</f>
        <v>172209381000</v>
      </c>
      <c r="G287" s="10">
        <f>1-F287/'Electricity Generation'!D47</f>
        <v>0.55350234025792644</v>
      </c>
      <c r="H287" s="6">
        <f>'Electricity Generation'!F47*(1+$E$240)</f>
        <v>1280879664000</v>
      </c>
      <c r="I287" s="6">
        <f>'Electricity Generation'!F47*$E$240</f>
        <v>640439832000</v>
      </c>
      <c r="J287" s="10">
        <f>(B287+D287+F287+H287-L287)/'Electricity Generation'!N47</f>
        <v>0.90363550348807042</v>
      </c>
      <c r="K287" s="12" t="b">
        <f>(J287-'Analysis-Data'!R47)&lt;0.0001</f>
        <v>1</v>
      </c>
      <c r="L287" s="6">
        <f>SUM(IF(B287=0, ABS('Electricity Generation'!B47-I287/3), 0), IF(D287=0, ABS('Electricity Generation'!C47-I287/3), 0), IF(F287=0, ABS('Electricity Generation'!D47-I287/3), 0))</f>
        <v>114803326000</v>
      </c>
      <c r="M287" s="6">
        <f t="shared" si="36"/>
        <v>1337992821000</v>
      </c>
      <c r="N287" s="10">
        <f>1-M287/'Electricity Generation'!B47</f>
        <v>0.19701613182421884</v>
      </c>
      <c r="O287" s="6">
        <f>M287/'Analysis-Data'!J47</f>
        <v>1315241003.0075755</v>
      </c>
      <c r="P287" s="6">
        <f>D287/'Analysis-Data'!K47</f>
        <v>0</v>
      </c>
      <c r="Q287" s="6">
        <f>F287/'Analysis-Data'!L47</f>
        <v>94155640.495769486</v>
      </c>
      <c r="R287" s="6">
        <f>H287/'Analysis-Data'!M47</f>
        <v>3704.0000000000005</v>
      </c>
      <c r="S287" s="6">
        <f>M287/'Analysis-Data'!B47</f>
        <v>610703037.20151198</v>
      </c>
      <c r="T287" s="6">
        <f>D287/'Analysis-Data'!C47</f>
        <v>0</v>
      </c>
      <c r="U287" s="6">
        <f>F287/'Analysis-Data'!D47</f>
        <v>41819463.744858958</v>
      </c>
      <c r="V287" s="6">
        <f>H287/'Analysis-Data'!E47</f>
        <v>31079.477600000002</v>
      </c>
      <c r="W287" s="10">
        <f>(O287-'Combined Waste'!B47)/'Combined Waste'!B47</f>
        <v>-0.19701613182421873</v>
      </c>
      <c r="X287" s="10">
        <f>(P287-'Combined Waste'!G47)/'Combined Waste'!G47</f>
        <v>-1</v>
      </c>
      <c r="Y287" s="10">
        <f>(Q287-'Combined Waste'!C47)/'Combined Waste'!C47</f>
        <v>-0.55350234025792655</v>
      </c>
      <c r="Z287" s="10">
        <f>(R287-'Combined Waste'!K47)/'Combined Waste'!K47</f>
        <v>1.0000000000000002</v>
      </c>
      <c r="AA287" s="10">
        <f>(S287-'Combined Consumption'!B47)/'Combined Consumption'!B47</f>
        <v>-0.1970161318242189</v>
      </c>
      <c r="AB287" s="10">
        <f>(T287-'Combined Consumption'!G47)/'Combined Consumption'!G47</f>
        <v>-1</v>
      </c>
      <c r="AC287" s="10">
        <f>(U287-'Combined Consumption'!H47)/'Combined Consumption'!H47</f>
        <v>-0.55350234025792655</v>
      </c>
      <c r="AD287" s="10">
        <f>(V287-'Combined Consumption'!M47)/'Combined Consumption'!M47</f>
        <v>1</v>
      </c>
      <c r="AE287" s="10">
        <f t="shared" si="37"/>
        <v>-0.19701613182421884</v>
      </c>
      <c r="AF287" s="10">
        <f t="shared" si="38"/>
        <v>-1</v>
      </c>
      <c r="AG287" s="10">
        <f t="shared" si="39"/>
        <v>-0.55350234025792644</v>
      </c>
      <c r="AH287" s="10">
        <f t="shared" si="40"/>
        <v>1</v>
      </c>
      <c r="AI287" s="10">
        <f>M287/'Electricity Generation'!$N47</f>
        <v>0.43318608142458503</v>
      </c>
      <c r="AJ287" s="10">
        <f>D287/'Electricity Generation'!$N47</f>
        <v>0</v>
      </c>
      <c r="AK287" s="10">
        <f>F287/'Electricity Generation'!$N47</f>
        <v>5.5754190731897343E-2</v>
      </c>
      <c r="AL287" s="10">
        <f>H287/'Electricity Generation'!$N47</f>
        <v>0.41469523133158809</v>
      </c>
      <c r="AM287" s="10">
        <f t="shared" si="41"/>
        <v>9.6364496511929465E-2</v>
      </c>
    </row>
    <row r="288" spans="1:39" x14ac:dyDescent="0.25">
      <c r="A288" s="6">
        <v>1995</v>
      </c>
      <c r="B288" s="6">
        <f>IF('Electricity Generation'!B48-I288/3&lt;=0, 0,'Electricity Generation'!B48-I288/3)</f>
        <v>1461588944666.6667</v>
      </c>
      <c r="C288" s="10">
        <f>1-B288/'Electricity Generation'!B48</f>
        <v>0.13313159934447794</v>
      </c>
      <c r="D288" s="6">
        <f>IF('Electricity Generation'!C48-I288/3&lt;=0, 0, 'Electricity Generation'!C48-I288/3)</f>
        <v>0</v>
      </c>
      <c r="E288" s="10">
        <f>1-D288/'Electricity Generation'!C48</f>
        <v>1</v>
      </c>
      <c r="F288" s="6">
        <f>IF('Electricity Generation'!D48-I288/3&lt;=0, 0, 'Electricity Generation'!D48-I288/3)</f>
        <v>194711217666.66666</v>
      </c>
      <c r="G288" s="10">
        <f>1-F288/'Electricity Generation'!D48</f>
        <v>0.53549341168008247</v>
      </c>
      <c r="H288" s="6">
        <f>'Electricity Generation'!F48*(1+$E$240)</f>
        <v>1346804246000</v>
      </c>
      <c r="I288" s="6">
        <f>'Electricity Generation'!F48*$E$240</f>
        <v>673402123000</v>
      </c>
      <c r="J288" s="10">
        <f>(B288+D288+F288+H288-L288)/'Electricity Generation'!N48</f>
        <v>0.89122659466301413</v>
      </c>
      <c r="K288" s="12" t="b">
        <f>(J288-'Analysis-Data'!R48)&lt;0.0001</f>
        <v>1</v>
      </c>
      <c r="L288" s="6">
        <f>SUM(IF(B288=0, ABS('Electricity Generation'!B48-I288/3), 0), IF(D288=0, ABS('Electricity Generation'!C48-I288/3), 0), IF(F288=0, ABS('Electricity Generation'!D48-I288/3), 0))</f>
        <v>156321523333.33334</v>
      </c>
      <c r="M288" s="6">
        <f t="shared" si="36"/>
        <v>1305267421333.3335</v>
      </c>
      <c r="N288" s="10">
        <f>1-M288/'Electricity Generation'!B48</f>
        <v>0.22584589457397986</v>
      </c>
      <c r="O288" s="6">
        <f>M288/'Analysis-Data'!J48</f>
        <v>1285092718.3907716</v>
      </c>
      <c r="P288" s="6">
        <f>D288/'Analysis-Data'!K48</f>
        <v>0</v>
      </c>
      <c r="Q288" s="6">
        <f>F288/'Analysis-Data'!L48</f>
        <v>106022699.77084453</v>
      </c>
      <c r="R288" s="6">
        <f>H288/'Analysis-Data'!M48</f>
        <v>4813</v>
      </c>
      <c r="S288" s="6">
        <f>M288/'Analysis-Data'!B48</f>
        <v>597117508.66960597</v>
      </c>
      <c r="T288" s="6">
        <f>D288/'Analysis-Data'!C48</f>
        <v>0</v>
      </c>
      <c r="U288" s="6">
        <f>F288/'Analysis-Data'!D48</f>
        <v>47229461.726127036</v>
      </c>
      <c r="V288" s="6">
        <f>H288/'Analysis-Data'!E48</f>
        <v>39310.9234</v>
      </c>
      <c r="W288" s="10">
        <f>(O288-'Combined Waste'!B48)/'Combined Waste'!B48</f>
        <v>-0.22584589457397991</v>
      </c>
      <c r="X288" s="10">
        <f>(P288-'Combined Waste'!G48)/'Combined Waste'!G48</f>
        <v>-1</v>
      </c>
      <c r="Y288" s="10">
        <f>(Q288-'Combined Waste'!C48)/'Combined Waste'!C48</f>
        <v>-0.53549341168008247</v>
      </c>
      <c r="Z288" s="10">
        <f>(R288-'Combined Waste'!K48)/'Combined Waste'!K48</f>
        <v>1</v>
      </c>
      <c r="AA288" s="10">
        <f>(S288-'Combined Consumption'!B48)/'Combined Consumption'!B48</f>
        <v>-0.22584589457397983</v>
      </c>
      <c r="AB288" s="10">
        <f>(T288-'Combined Consumption'!G48)/'Combined Consumption'!G48</f>
        <v>-1</v>
      </c>
      <c r="AC288" s="10">
        <f>(U288-'Combined Consumption'!H48)/'Combined Consumption'!H48</f>
        <v>-0.53549341168008258</v>
      </c>
      <c r="AD288" s="10">
        <f>(V288-'Combined Consumption'!M48)/'Combined Consumption'!M48</f>
        <v>1</v>
      </c>
      <c r="AE288" s="10">
        <f t="shared" si="37"/>
        <v>-0.22584589457397986</v>
      </c>
      <c r="AF288" s="10">
        <f t="shared" si="38"/>
        <v>-1</v>
      </c>
      <c r="AG288" s="10">
        <f t="shared" si="39"/>
        <v>-0.53549341168008247</v>
      </c>
      <c r="AH288" s="10">
        <f t="shared" si="40"/>
        <v>1</v>
      </c>
      <c r="AI288" s="10">
        <f>M288/'Electricity Generation'!$N48</f>
        <v>0.40863286243885105</v>
      </c>
      <c r="AJ288" s="10">
        <f>D288/'Electricity Generation'!$N48</f>
        <v>0</v>
      </c>
      <c r="AK288" s="10">
        <f>F288/'Electricity Generation'!$N48</f>
        <v>6.0957165500084225E-2</v>
      </c>
      <c r="AL288" s="10">
        <f>H288/'Electricity Generation'!$N48</f>
        <v>0.4216365667240789</v>
      </c>
      <c r="AM288" s="10">
        <f t="shared" si="41"/>
        <v>0.10877340533698576</v>
      </c>
    </row>
    <row r="289" spans="1:39" x14ac:dyDescent="0.25">
      <c r="A289" s="6">
        <v>1996</v>
      </c>
      <c r="B289" s="6">
        <f>IF('Electricity Generation'!B49-I289/3&lt;=0, 0,'Electricity Generation'!B49-I289/3)</f>
        <v>1547063475666.6667</v>
      </c>
      <c r="C289" s="10">
        <f>1-B289/'Electricity Generation'!B49</f>
        <v>0.12692604033789878</v>
      </c>
      <c r="D289" s="6">
        <f>IF('Electricity Generation'!C49-I289/3&lt;=0, 0, 'Electricity Generation'!C49-I289/3)</f>
        <v>0</v>
      </c>
      <c r="E289" s="10">
        <f>1-D289/'Electricity Generation'!C49</f>
        <v>1</v>
      </c>
      <c r="F289" s="6">
        <f>IF('Electricity Generation'!D49-I289/3&lt;=0, 0, 'Electricity Generation'!D49-I289/3)</f>
        <v>153847778666.66666</v>
      </c>
      <c r="G289" s="10">
        <f>1-F289/'Electricity Generation'!D49</f>
        <v>0.5938090669042887</v>
      </c>
      <c r="H289" s="6">
        <f>'Electricity Generation'!F49*(1+$E$240)</f>
        <v>1349457092000</v>
      </c>
      <c r="I289" s="6">
        <f>'Electricity Generation'!F49*$E$240</f>
        <v>674728546000</v>
      </c>
      <c r="J289" s="10">
        <f>(B289+D289+F289+H289-L289)/'Electricity Generation'!N49</f>
        <v>0.88310501411085429</v>
      </c>
      <c r="K289" s="12" t="b">
        <f>(J289-'Analysis-Data'!R49)&lt;0.0001</f>
        <v>1</v>
      </c>
      <c r="L289" s="6">
        <f>SUM(IF(B289=0, ABS('Electricity Generation'!B49-I289/3), 0), IF(D289=0, ABS('Electricity Generation'!C49-I289/3), 0), IF(F289=0, ABS('Electricity Generation'!D49-I289/3), 0))</f>
        <v>150126651333.33334</v>
      </c>
      <c r="M289" s="6">
        <f t="shared" si="36"/>
        <v>1396936824333.3335</v>
      </c>
      <c r="N289" s="10">
        <f>1-M289/'Electricity Generation'!B49</f>
        <v>0.21164891822364496</v>
      </c>
      <c r="O289" s="6">
        <f>M289/'Analysis-Data'!J49</f>
        <v>1380792977.975877</v>
      </c>
      <c r="P289" s="6">
        <f>D289/'Analysis-Data'!K49</f>
        <v>0</v>
      </c>
      <c r="Q289" s="6">
        <f>F289/'Analysis-Data'!L49</f>
        <v>83240301.728371024</v>
      </c>
      <c r="R289" s="6">
        <f>H289/'Analysis-Data'!M49</f>
        <v>4678.8</v>
      </c>
      <c r="S289" s="6">
        <f>M289/'Analysis-Data'!B49</f>
        <v>641459704.51892877</v>
      </c>
      <c r="T289" s="6">
        <f>D289/'Analysis-Data'!C49</f>
        <v>0</v>
      </c>
      <c r="U289" s="6">
        <f>F289/'Analysis-Data'!D49</f>
        <v>37111888.065431915</v>
      </c>
      <c r="V289" s="6">
        <f>H289/'Analysis-Data'!E49</f>
        <v>35541.382800000007</v>
      </c>
      <c r="W289" s="10">
        <f>(O289-'Combined Waste'!B49)/'Combined Waste'!B49</f>
        <v>-0.21164891822364493</v>
      </c>
      <c r="X289" s="10">
        <f>(P289-'Combined Waste'!G49)/'Combined Waste'!G49</f>
        <v>-1</v>
      </c>
      <c r="Y289" s="10">
        <f>(Q289-'Combined Waste'!C49)/'Combined Waste'!C49</f>
        <v>-0.5938090669042887</v>
      </c>
      <c r="Z289" s="10">
        <f>(R289-'Combined Waste'!K49)/'Combined Waste'!K49</f>
        <v>1</v>
      </c>
      <c r="AA289" s="10">
        <f>(S289-'Combined Consumption'!B49)/'Combined Consumption'!B49</f>
        <v>-0.21164891822364479</v>
      </c>
      <c r="AB289" s="10">
        <f>(T289-'Combined Consumption'!G49)/'Combined Consumption'!G49</f>
        <v>-1</v>
      </c>
      <c r="AC289" s="10">
        <f>(U289-'Combined Consumption'!H49)/'Combined Consumption'!H49</f>
        <v>-0.5938090669042887</v>
      </c>
      <c r="AD289" s="10">
        <f>(V289-'Combined Consumption'!M49)/'Combined Consumption'!M49</f>
        <v>1</v>
      </c>
      <c r="AE289" s="10">
        <f t="shared" si="37"/>
        <v>-0.21164891822364496</v>
      </c>
      <c r="AF289" s="10">
        <f t="shared" si="38"/>
        <v>-1</v>
      </c>
      <c r="AG289" s="10">
        <f t="shared" si="39"/>
        <v>-0.5938090669042887</v>
      </c>
      <c r="AH289" s="10">
        <f t="shared" si="40"/>
        <v>1</v>
      </c>
      <c r="AI289" s="10">
        <f>M289/'Electricity Generation'!$N49</f>
        <v>0.42535831275429631</v>
      </c>
      <c r="AJ289" s="10">
        <f>D289/'Electricity Generation'!$N49</f>
        <v>0</v>
      </c>
      <c r="AK289" s="10">
        <f>F289/'Electricity Generation'!$N49</f>
        <v>4.6845662892364644E-2</v>
      </c>
      <c r="AL289" s="10">
        <f>H289/'Electricity Generation'!$N49</f>
        <v>0.41090103846419335</v>
      </c>
      <c r="AM289" s="10">
        <f t="shared" si="41"/>
        <v>0.11689498588914571</v>
      </c>
    </row>
    <row r="290" spans="1:39" x14ac:dyDescent="0.25">
      <c r="A290" s="6">
        <v>1997</v>
      </c>
      <c r="B290" s="6">
        <f>IF('Electricity Generation'!B50-I290/3&lt;=0, 0,'Electricity Generation'!B50-I290/3)</f>
        <v>1611213704000</v>
      </c>
      <c r="C290" s="10">
        <f>1-B290/'Electricity Generation'!B50</f>
        <v>0.11508812492025966</v>
      </c>
      <c r="D290" s="6">
        <f>IF('Electricity Generation'!C50-I290/3&lt;=0, 0, 'Electricity Generation'!C50-I290/3)</f>
        <v>0</v>
      </c>
      <c r="E290" s="10">
        <f>1-D290/'Electricity Generation'!C50</f>
        <v>1</v>
      </c>
      <c r="F290" s="6">
        <f>IF('Electricity Generation'!D50-I290/3&lt;=0, 0, 'Electricity Generation'!D50-I290/3)</f>
        <v>190047765000</v>
      </c>
      <c r="G290" s="10">
        <f>1-F290/'Electricity Generation'!D50</f>
        <v>0.52440001987808571</v>
      </c>
      <c r="H290" s="6">
        <f>'Electricity Generation'!F50*(1+$E$240)</f>
        <v>1257288342000</v>
      </c>
      <c r="I290" s="6">
        <f>'Electricity Generation'!F50*$E$240</f>
        <v>628644171000</v>
      </c>
      <c r="J290" s="10">
        <f>(B290+D290+F290+H290-L290)/'Electricity Generation'!N50</f>
        <v>0.88169121433754638</v>
      </c>
      <c r="K290" s="12" t="b">
        <f>(J290-'Analysis-Data'!R50)&lt;0.0001</f>
        <v>1</v>
      </c>
      <c r="L290" s="6">
        <f>SUM(IF(B290=0, ABS('Electricity Generation'!B50-I290/3), 0), IF(D290=0, ABS('Electricity Generation'!C50-I290/3), 0), IF(F290=0, ABS('Electricity Generation'!D50-I290/3), 0))</f>
        <v>123069007000</v>
      </c>
      <c r="M290" s="6">
        <f t="shared" si="36"/>
        <v>1488144697000</v>
      </c>
      <c r="N290" s="10">
        <f>1-M290/'Electricity Generation'!B50</f>
        <v>0.1826801677872012</v>
      </c>
      <c r="O290" s="6">
        <f>M290/'Analysis-Data'!J50</f>
        <v>1467901514.7351933</v>
      </c>
      <c r="P290" s="6">
        <f>D290/'Analysis-Data'!K50</f>
        <v>0</v>
      </c>
      <c r="Q290" s="6">
        <f>F290/'Analysis-Data'!L50</f>
        <v>104102177.24896534</v>
      </c>
      <c r="R290" s="6">
        <f>H290/'Analysis-Data'!M50</f>
        <v>4297.8</v>
      </c>
      <c r="S290" s="6">
        <f>M290/'Analysis-Data'!B50</f>
        <v>683154296.48369956</v>
      </c>
      <c r="T290" s="6">
        <f>D290/'Analysis-Data'!C50</f>
        <v>0</v>
      </c>
      <c r="U290" s="6">
        <f>F290/'Analysis-Data'!D50</f>
        <v>46397285.42398794</v>
      </c>
      <c r="V290" s="6">
        <f>H290/'Analysis-Data'!E50</f>
        <v>37079.970800000003</v>
      </c>
      <c r="W290" s="10">
        <f>(O290-'Combined Waste'!B50)/'Combined Waste'!B50</f>
        <v>-0.18268016778720125</v>
      </c>
      <c r="X290" s="10">
        <f>(P290-'Combined Waste'!G50)/'Combined Waste'!G50</f>
        <v>-1</v>
      </c>
      <c r="Y290" s="10">
        <f>(Q290-'Combined Waste'!C50)/'Combined Waste'!C50</f>
        <v>-0.52440001987808571</v>
      </c>
      <c r="Z290" s="10">
        <f>(R290-'Combined Waste'!K50)/'Combined Waste'!K50</f>
        <v>1</v>
      </c>
      <c r="AA290" s="10">
        <f>(S290-'Combined Consumption'!B50)/'Combined Consumption'!B50</f>
        <v>-0.18268016778720117</v>
      </c>
      <c r="AB290" s="10">
        <f>(T290-'Combined Consumption'!G50)/'Combined Consumption'!G50</f>
        <v>-1</v>
      </c>
      <c r="AC290" s="10">
        <f>(U290-'Combined Consumption'!H50)/'Combined Consumption'!H50</f>
        <v>-0.52440001987808571</v>
      </c>
      <c r="AD290" s="10">
        <f>(V290-'Combined Consumption'!M50)/'Combined Consumption'!M50</f>
        <v>1</v>
      </c>
      <c r="AE290" s="10">
        <f t="shared" si="37"/>
        <v>-0.1826801677872012</v>
      </c>
      <c r="AF290" s="10">
        <f t="shared" si="38"/>
        <v>-1</v>
      </c>
      <c r="AG290" s="10">
        <f t="shared" si="39"/>
        <v>-0.52440001987808571</v>
      </c>
      <c r="AH290" s="10">
        <f t="shared" si="40"/>
        <v>1</v>
      </c>
      <c r="AI290" s="10">
        <f>M290/'Electricity Generation'!$N50</f>
        <v>0.44697417309628235</v>
      </c>
      <c r="AJ290" s="10">
        <f>D290/'Electricity Generation'!$N50</f>
        <v>0</v>
      </c>
      <c r="AK290" s="10">
        <f>F290/'Electricity Generation'!$N50</f>
        <v>5.7082112230697674E-2</v>
      </c>
      <c r="AL290" s="10">
        <f>H290/'Electricity Generation'!$N50</f>
        <v>0.37763492901056639</v>
      </c>
      <c r="AM290" s="10">
        <f t="shared" si="41"/>
        <v>0.11830878566245362</v>
      </c>
    </row>
    <row r="291" spans="1:39" x14ac:dyDescent="0.25">
      <c r="A291" s="6">
        <v>1998</v>
      </c>
      <c r="B291" s="6">
        <f>IF('Electricity Generation'!B51-I291/3&lt;=0, 0,'Electricity Generation'!B51-I291/3)</f>
        <v>1625625936000</v>
      </c>
      <c r="C291" s="10">
        <f>1-B291/'Electricity Generation'!B51</f>
        <v>0.12137508416796217</v>
      </c>
      <c r="D291" s="6">
        <f>IF('Electricity Generation'!C51-I291/3&lt;=0, 0, 'Electricity Generation'!C51-I291/3)</f>
        <v>0</v>
      </c>
      <c r="E291" s="10">
        <f>1-D291/'Electricity Generation'!C51</f>
        <v>1</v>
      </c>
      <c r="F291" s="6">
        <f>IF('Electricity Generation'!D51-I291/3&lt;=0, 0, 'Electricity Generation'!D51-I291/3)</f>
        <v>224725210000</v>
      </c>
      <c r="G291" s="10">
        <f>1-F291/'Electricity Generation'!D51</f>
        <v>0.49982434385996022</v>
      </c>
      <c r="H291" s="6">
        <f>'Electricity Generation'!F51*(1+$E$240)</f>
        <v>1347404208000</v>
      </c>
      <c r="I291" s="6">
        <f>'Electricity Generation'!F51*$E$240</f>
        <v>673702104000</v>
      </c>
      <c r="J291" s="10">
        <f>(B291+D291+F291+H291-L291)/'Electricity Generation'!N51</f>
        <v>0.89529272550046557</v>
      </c>
      <c r="K291" s="12" t="b">
        <f>(J291-'Analysis-Data'!R51)&lt;0.0001</f>
        <v>1</v>
      </c>
      <c r="L291" s="6">
        <f>SUM(IF(B291=0, ABS('Electricity Generation'!B51-I291/3), 0), IF(D291=0, ABS('Electricity Generation'!C51-I291/3), 0), IF(F291=0, ABS('Electricity Generation'!D51-I291/3), 0))</f>
        <v>102356278000</v>
      </c>
      <c r="M291" s="6">
        <f t="shared" si="36"/>
        <v>1523269658000</v>
      </c>
      <c r="N291" s="10">
        <f>1-M291/'Electricity Generation'!B51</f>
        <v>0.17669702149132849</v>
      </c>
      <c r="O291" s="6">
        <f>M291/'Analysis-Data'!J51</f>
        <v>1504144079.5251381</v>
      </c>
      <c r="P291" s="6">
        <f>D291/'Analysis-Data'!K51</f>
        <v>0</v>
      </c>
      <c r="Q291" s="6">
        <f>F291/'Analysis-Data'!L51</f>
        <v>123889508.62063873</v>
      </c>
      <c r="R291" s="6">
        <f>H291/'Analysis-Data'!M51</f>
        <v>3193</v>
      </c>
      <c r="S291" s="6">
        <f>M291/'Analysis-Data'!B51</f>
        <v>699549589.07943404</v>
      </c>
      <c r="T291" s="6">
        <f>D291/'Analysis-Data'!C51</f>
        <v>0</v>
      </c>
      <c r="U291" s="6">
        <f>F291/'Analysis-Data'!D51</f>
        <v>55078751.046164311</v>
      </c>
      <c r="V291" s="6">
        <f>H291/'Analysis-Data'!E51</f>
        <v>29387.0308</v>
      </c>
      <c r="W291" s="10">
        <f>(O291-'Combined Waste'!B51)/'Combined Waste'!B51</f>
        <v>-0.17669702149132843</v>
      </c>
      <c r="X291" s="10">
        <f>(P291-'Combined Waste'!G51)/'Combined Waste'!G51</f>
        <v>-1</v>
      </c>
      <c r="Y291" s="10">
        <f>(Q291-'Combined Waste'!C51)/'Combined Waste'!C51</f>
        <v>-0.49982434385996022</v>
      </c>
      <c r="Z291" s="10">
        <f>(R291-'Combined Waste'!K51)/'Combined Waste'!K51</f>
        <v>1</v>
      </c>
      <c r="AA291" s="10">
        <f>(S291-'Combined Consumption'!B51)/'Combined Consumption'!B51</f>
        <v>-0.17669702149132843</v>
      </c>
      <c r="AB291" s="10">
        <f>(T291-'Combined Consumption'!G51)/'Combined Consumption'!G51</f>
        <v>-1</v>
      </c>
      <c r="AC291" s="10">
        <f>(U291-'Combined Consumption'!H51)/'Combined Consumption'!H51</f>
        <v>-0.49982434385996022</v>
      </c>
      <c r="AD291" s="10">
        <f>(V291-'Combined Consumption'!M51)/'Combined Consumption'!M51</f>
        <v>1</v>
      </c>
      <c r="AE291" s="10">
        <f t="shared" si="37"/>
        <v>-0.17669702149132849</v>
      </c>
      <c r="AF291" s="10">
        <f t="shared" si="38"/>
        <v>-1</v>
      </c>
      <c r="AG291" s="10">
        <f t="shared" si="39"/>
        <v>-0.49982434385996022</v>
      </c>
      <c r="AH291" s="10">
        <f t="shared" si="40"/>
        <v>1</v>
      </c>
      <c r="AI291" s="10">
        <f>M291/'Electricity Generation'!$N51</f>
        <v>0.44058042607717768</v>
      </c>
      <c r="AJ291" s="10">
        <f>D291/'Electricity Generation'!$N51</f>
        <v>0</v>
      </c>
      <c r="AK291" s="10">
        <f>F291/'Electricity Generation'!$N51</f>
        <v>6.4998031210100574E-2</v>
      </c>
      <c r="AL291" s="10">
        <f>H291/'Electricity Generation'!$N51</f>
        <v>0.38971426821318733</v>
      </c>
      <c r="AM291" s="10">
        <f t="shared" si="41"/>
        <v>0.10470727449953443</v>
      </c>
    </row>
    <row r="292" spans="1:39" x14ac:dyDescent="0.25">
      <c r="A292" s="6">
        <v>1999</v>
      </c>
      <c r="B292" s="6">
        <f>IF('Electricity Generation'!B52-I292/3&lt;=0, 0,'Electricity Generation'!B52-I292/3)</f>
        <v>1615866349333.3333</v>
      </c>
      <c r="C292" s="10">
        <f>1-B292/'Electricity Generation'!B52</f>
        <v>0.13060855469742993</v>
      </c>
      <c r="D292" s="6">
        <f>IF('Electricity Generation'!C52-I292/3&lt;=0, 0, 'Electricity Generation'!C52-I292/3)</f>
        <v>0</v>
      </c>
      <c r="E292" s="10">
        <f>1-D292/'Electricity Generation'!C52</f>
        <v>1</v>
      </c>
      <c r="F292" s="6">
        <f>IF('Electricity Generation'!D52-I292/3&lt;=0, 0, 'Electricity Generation'!D52-I292/3)</f>
        <v>230244581333.33334</v>
      </c>
      <c r="G292" s="10">
        <f>1-F292/'Electricity Generation'!D52</f>
        <v>0.5132208248027107</v>
      </c>
      <c r="H292" s="6">
        <f>'Electricity Generation'!F52*(1+$E$240)</f>
        <v>1456508248000</v>
      </c>
      <c r="I292" s="6">
        <f>'Electricity Generation'!F52*$E$240</f>
        <v>728254124000</v>
      </c>
      <c r="J292" s="10">
        <f>(B292+D292+F292+H292-L292)/'Electricity Generation'!N52</f>
        <v>0.89842002453030312</v>
      </c>
      <c r="K292" s="12" t="b">
        <f>(J292-'Analysis-Data'!R52)&lt;0.0001</f>
        <v>1</v>
      </c>
      <c r="L292" s="6">
        <f>SUM(IF(B292=0, ABS('Electricity Generation'!B52-I292/3), 0), IF(D292=0, ABS('Electricity Generation'!C52-I292/3), 0), IF(F292=0, ABS('Electricity Generation'!D52-I292/3), 0))</f>
        <v>131212247666.66666</v>
      </c>
      <c r="M292" s="6">
        <f t="shared" si="36"/>
        <v>1484654101666.6665</v>
      </c>
      <c r="N292" s="10">
        <f>1-M292/'Electricity Generation'!B52</f>
        <v>0.20120523844382188</v>
      </c>
      <c r="O292" s="6">
        <f>M292/'Analysis-Data'!J52</f>
        <v>1465908206.6698203</v>
      </c>
      <c r="P292" s="6">
        <f>D292/'Analysis-Data'!K52</f>
        <v>0</v>
      </c>
      <c r="Q292" s="6">
        <f>F292/'Analysis-Data'!L52</f>
        <v>126519748.98387784</v>
      </c>
      <c r="R292" s="6">
        <f>H292/'Analysis-Data'!M52</f>
        <v>4616.6000000000004</v>
      </c>
      <c r="S292" s="6">
        <f>M292/'Analysis-Data'!B52</f>
        <v>681843078.2094686</v>
      </c>
      <c r="T292" s="6">
        <f>D292/'Analysis-Data'!C52</f>
        <v>0</v>
      </c>
      <c r="U292" s="6">
        <f>F292/'Analysis-Data'!D52</f>
        <v>56305135.800426401</v>
      </c>
      <c r="V292" s="6">
        <f>H292/'Analysis-Data'!E52</f>
        <v>45234.487200000003</v>
      </c>
      <c r="W292" s="10">
        <f>(O292-'Combined Waste'!B52)/'Combined Waste'!B52</f>
        <v>-0.20120523844382185</v>
      </c>
      <c r="X292" s="10">
        <f>(P292-'Combined Waste'!G52)/'Combined Waste'!G52</f>
        <v>-1</v>
      </c>
      <c r="Y292" s="10">
        <f>(Q292-'Combined Waste'!C52)/'Combined Waste'!C52</f>
        <v>-0.5132208248027107</v>
      </c>
      <c r="Z292" s="10">
        <f>(R292-'Combined Waste'!K52)/'Combined Waste'!K52</f>
        <v>1</v>
      </c>
      <c r="AA292" s="10">
        <f>(S292-'Combined Consumption'!B52)/'Combined Consumption'!B52</f>
        <v>-0.20120523844382185</v>
      </c>
      <c r="AB292" s="10">
        <f>(T292-'Combined Consumption'!G52)/'Combined Consumption'!G52</f>
        <v>-1</v>
      </c>
      <c r="AC292" s="10">
        <f>(U292-'Combined Consumption'!H52)/'Combined Consumption'!H52</f>
        <v>-0.5132208248027107</v>
      </c>
      <c r="AD292" s="10">
        <f>(V292-'Combined Consumption'!M52)/'Combined Consumption'!M52</f>
        <v>1</v>
      </c>
      <c r="AE292" s="10">
        <f t="shared" si="37"/>
        <v>-0.20120523844382188</v>
      </c>
      <c r="AF292" s="10">
        <f t="shared" si="38"/>
        <v>-1</v>
      </c>
      <c r="AG292" s="10">
        <f t="shared" si="39"/>
        <v>-0.5132208248027107</v>
      </c>
      <c r="AH292" s="10">
        <f t="shared" si="40"/>
        <v>1</v>
      </c>
      <c r="AI292" s="10">
        <f>M292/'Electricity Generation'!$N52</f>
        <v>0.42058398794562696</v>
      </c>
      <c r="AJ292" s="10">
        <f>D292/'Electricity Generation'!$N52</f>
        <v>0</v>
      </c>
      <c r="AK292" s="10">
        <f>F292/'Electricity Generation'!$N52</f>
        <v>6.5225417901271121E-2</v>
      </c>
      <c r="AL292" s="10">
        <f>H292/'Electricity Generation'!$N52</f>
        <v>0.41261061868340504</v>
      </c>
      <c r="AM292" s="10">
        <f t="shared" si="41"/>
        <v>0.10157997546969688</v>
      </c>
    </row>
    <row r="293" spans="1:39" x14ac:dyDescent="0.25">
      <c r="A293" s="6">
        <v>2000</v>
      </c>
      <c r="B293" s="6">
        <f>IF('Electricity Generation'!B53-I293/3&lt;=0, 0,'Electricity Generation'!B53-I293/3)</f>
        <v>1691813643333.3333</v>
      </c>
      <c r="C293" s="10">
        <f>1-B293/'Electricity Generation'!B53</f>
        <v>0.12932745950267566</v>
      </c>
      <c r="D293" s="6">
        <f>IF('Electricity Generation'!C53-I293/3&lt;=0, 0, 'Electricity Generation'!C53-I293/3)</f>
        <v>0</v>
      </c>
      <c r="E293" s="10">
        <f>1-D293/'Electricity Generation'!C53</f>
        <v>1</v>
      </c>
      <c r="F293" s="6">
        <f>IF('Electricity Generation'!D53-I293/3&lt;=0, 0, 'Electricity Generation'!D53-I293/3)</f>
        <v>266680352333.33334</v>
      </c>
      <c r="G293" s="10">
        <f>1-F293/'Electricity Generation'!D53</f>
        <v>0.48515119783430538</v>
      </c>
      <c r="H293" s="6">
        <f>'Electricity Generation'!F53*(1+$E$240)</f>
        <v>1507785880000</v>
      </c>
      <c r="I293" s="6">
        <f>'Electricity Generation'!F53*$E$240</f>
        <v>753892940000</v>
      </c>
      <c r="J293" s="10">
        <f>(B293+D293+F293+H293-L293)/'Electricity Generation'!N53</f>
        <v>0.9127554365216356</v>
      </c>
      <c r="K293" s="12" t="b">
        <f>(J293-'Analysis-Data'!R53)&lt;0.0001</f>
        <v>1</v>
      </c>
      <c r="L293" s="6">
        <f>SUM(IF(B293=0, ABS('Electricity Generation'!B53-I293/3), 0), IF(D293=0, ABS('Electricity Generation'!C53-I293/3), 0), IF(F293=0, ABS('Electricity Generation'!D53-I293/3), 0))</f>
        <v>146105523666.66666</v>
      </c>
      <c r="M293" s="6">
        <f t="shared" si="36"/>
        <v>1545708119666.6665</v>
      </c>
      <c r="N293" s="10">
        <f>1-M293/'Electricity Generation'!B53</f>
        <v>0.20451899609586099</v>
      </c>
      <c r="O293" s="6">
        <f>M293/'Analysis-Data'!J53</f>
        <v>1532234827.214051</v>
      </c>
      <c r="P293" s="6">
        <f>D293/'Analysis-Data'!K53</f>
        <v>0</v>
      </c>
      <c r="Q293" s="6">
        <f>F293/'Analysis-Data'!L53</f>
        <v>144594771.23943317</v>
      </c>
      <c r="R293" s="6">
        <f>H293/'Analysis-Data'!M53</f>
        <v>4336.8</v>
      </c>
      <c r="S293" s="6">
        <f>M293/'Analysis-Data'!B53</f>
        <v>711415835.70088339</v>
      </c>
      <c r="T293" s="6">
        <f>D293/'Analysis-Data'!C53</f>
        <v>0</v>
      </c>
      <c r="U293" s="6">
        <f>F293/'Analysis-Data'!D53</f>
        <v>64331272.202076189</v>
      </c>
      <c r="V293" s="6">
        <f>H293/'Analysis-Data'!E53</f>
        <v>39618.641000000003</v>
      </c>
      <c r="W293" s="10">
        <f>(O293-'Combined Waste'!B53)/'Combined Waste'!B53</f>
        <v>-0.20451899609586102</v>
      </c>
      <c r="X293" s="10">
        <f>(P293-'Combined Waste'!G53)/'Combined Waste'!G53</f>
        <v>-1</v>
      </c>
      <c r="Y293" s="10">
        <f>(Q293-'Combined Waste'!C53)/'Combined Waste'!C53</f>
        <v>-0.48515119783430538</v>
      </c>
      <c r="Z293" s="10">
        <f>(R293-'Combined Waste'!K53)/'Combined Waste'!K53</f>
        <v>1</v>
      </c>
      <c r="AA293" s="10">
        <f>(S293-'Combined Consumption'!B53)/'Combined Consumption'!B53</f>
        <v>-0.20451899609586116</v>
      </c>
      <c r="AB293" s="10">
        <f>(T293-'Combined Consumption'!G53)/'Combined Consumption'!G53</f>
        <v>-1</v>
      </c>
      <c r="AC293" s="10">
        <f>(U293-'Combined Consumption'!H53)/'Combined Consumption'!H53</f>
        <v>-0.48515119783430538</v>
      </c>
      <c r="AD293" s="10">
        <f>(V293-'Combined Consumption'!M53)/'Combined Consumption'!M53</f>
        <v>1</v>
      </c>
      <c r="AE293" s="10">
        <f t="shared" si="37"/>
        <v>-0.20451899609586099</v>
      </c>
      <c r="AF293" s="10">
        <f t="shared" si="38"/>
        <v>-1</v>
      </c>
      <c r="AG293" s="10">
        <f t="shared" si="39"/>
        <v>-0.48515119783430538</v>
      </c>
      <c r="AH293" s="10">
        <f t="shared" si="40"/>
        <v>1</v>
      </c>
      <c r="AI293" s="10">
        <f>M293/'Electricity Generation'!$N53</f>
        <v>0.42493355466453669</v>
      </c>
      <c r="AJ293" s="10">
        <f>D293/'Electricity Generation'!$N53</f>
        <v>0</v>
      </c>
      <c r="AK293" s="10">
        <f>F293/'Electricity Generation'!$N53</f>
        <v>7.3313602118252635E-2</v>
      </c>
      <c r="AL293" s="10">
        <f>H293/'Electricity Generation'!$N53</f>
        <v>0.41450827973884624</v>
      </c>
      <c r="AM293" s="10">
        <f t="shared" si="41"/>
        <v>8.7244563478364512E-2</v>
      </c>
    </row>
    <row r="294" spans="1:39" x14ac:dyDescent="0.25">
      <c r="A294" s="6">
        <v>2001</v>
      </c>
      <c r="B294" s="6">
        <f>IF('Electricity Generation'!B54-I294/3&lt;=0, 0,'Electricity Generation'!B54-I294/3)</f>
        <v>1626550699000</v>
      </c>
      <c r="C294" s="10">
        <f>1-B294/'Electricity Generation'!B54</f>
        <v>0.13611210893883197</v>
      </c>
      <c r="D294" s="6">
        <f>IF('Electricity Generation'!C54-I294/3&lt;=0, 0, 'Electricity Generation'!C54-I294/3)</f>
        <v>0</v>
      </c>
      <c r="E294" s="10">
        <f>1-D294/'Electricity Generation'!C54</f>
        <v>1</v>
      </c>
      <c r="F294" s="6">
        <f>IF('Electricity Generation'!D54-I294/3&lt;=0, 0, 'Electricity Generation'!D54-I294/3)</f>
        <v>298664246000</v>
      </c>
      <c r="G294" s="10">
        <f>1-F294/'Electricity Generation'!D54</f>
        <v>0.46180773210591919</v>
      </c>
      <c r="H294" s="6">
        <f>'Electricity Generation'!F54*(1+$E$240)</f>
        <v>1537652616000</v>
      </c>
      <c r="I294" s="6">
        <f>'Electricity Generation'!F54*$E$240</f>
        <v>768826308000</v>
      </c>
      <c r="J294" s="10">
        <f>(B294+D294+F294+H294-L294)/'Electricity Generation'!N54</f>
        <v>0.92896417654461394</v>
      </c>
      <c r="K294" s="12" t="b">
        <f>(J294-'Analysis-Data'!R54)&lt;0.0001</f>
        <v>1</v>
      </c>
      <c r="L294" s="6">
        <f>SUM(IF(B294=0, ABS('Electricity Generation'!B54-I294/3), 0), IF(D294=0, ABS('Electricity Generation'!C54-I294/3), 0), IF(F294=0, ABS('Electricity Generation'!D54-I294/3), 0))</f>
        <v>137126546000</v>
      </c>
      <c r="M294" s="6">
        <f t="shared" si="36"/>
        <v>1489424153000</v>
      </c>
      <c r="N294" s="10">
        <f>1-M294/'Electricity Generation'!B54</f>
        <v>0.20894227814614441</v>
      </c>
      <c r="O294" s="6">
        <f>M294/'Analysis-Data'!J54</f>
        <v>1478580226.9560349</v>
      </c>
      <c r="P294" s="6">
        <f>D294/'Analysis-Data'!K54</f>
        <v>0</v>
      </c>
      <c r="Q294" s="6">
        <f>F294/'Analysis-Data'!L54</f>
        <v>155746922.21360013</v>
      </c>
      <c r="R294" s="6">
        <f>H294/'Analysis-Data'!M54</f>
        <v>3775.8</v>
      </c>
      <c r="S294" s="6">
        <f>M294/'Analysis-Data'!B54</f>
        <v>692111274.95647395</v>
      </c>
      <c r="T294" s="6">
        <f>D294/'Analysis-Data'!C54</f>
        <v>0</v>
      </c>
      <c r="U294" s="6">
        <f>F294/'Analysis-Data'!D54</f>
        <v>69004442.18310757</v>
      </c>
      <c r="V294" s="6">
        <f>H294/'Analysis-Data'!E54</f>
        <v>40541.793800000007</v>
      </c>
      <c r="W294" s="10">
        <f>(O294-'Combined Waste'!B54)/'Combined Waste'!B54</f>
        <v>-0.20894227814614438</v>
      </c>
      <c r="X294" s="10">
        <f>(P294-'Combined Waste'!G54)/'Combined Waste'!G54</f>
        <v>-1</v>
      </c>
      <c r="Y294" s="10">
        <f>(Q294-'Combined Waste'!C54)/'Combined Waste'!C54</f>
        <v>-0.46180773210591924</v>
      </c>
      <c r="Z294" s="10">
        <f>(R294-'Combined Waste'!K54)/'Combined Waste'!K54</f>
        <v>1</v>
      </c>
      <c r="AA294" s="10">
        <f>(S294-'Combined Consumption'!B54)/'Combined Consumption'!B54</f>
        <v>-0.20894227814614441</v>
      </c>
      <c r="AB294" s="10">
        <f>(T294-'Combined Consumption'!G54)/'Combined Consumption'!G54</f>
        <v>-1</v>
      </c>
      <c r="AC294" s="10">
        <f>(U294-'Combined Consumption'!H54)/'Combined Consumption'!H54</f>
        <v>-0.46180773210591924</v>
      </c>
      <c r="AD294" s="10">
        <f>(V294-'Combined Consumption'!M54)/'Combined Consumption'!M54</f>
        <v>1</v>
      </c>
      <c r="AE294" s="10">
        <f t="shared" si="37"/>
        <v>-0.20894227814614441</v>
      </c>
      <c r="AF294" s="10">
        <f t="shared" si="38"/>
        <v>-1</v>
      </c>
      <c r="AG294" s="10">
        <f t="shared" si="39"/>
        <v>-0.46180773210591919</v>
      </c>
      <c r="AH294" s="10">
        <f t="shared" si="40"/>
        <v>1</v>
      </c>
      <c r="AI294" s="10">
        <f>M294/'Electricity Generation'!$N54</f>
        <v>0.41603410355069514</v>
      </c>
      <c r="AJ294" s="10">
        <f>D294/'Electricity Generation'!$N54</f>
        <v>0</v>
      </c>
      <c r="AK294" s="10">
        <f>F294/'Electricity Generation'!$N54</f>
        <v>8.3424531284107817E-2</v>
      </c>
      <c r="AL294" s="10">
        <f>H294/'Electricity Generation'!$N54</f>
        <v>0.42950554170981092</v>
      </c>
      <c r="AM294" s="10">
        <f t="shared" si="41"/>
        <v>7.103582345538606E-2</v>
      </c>
    </row>
    <row r="295" spans="1:39" x14ac:dyDescent="0.25">
      <c r="A295" s="6">
        <v>2002</v>
      </c>
      <c r="B295" s="6">
        <f>IF('Electricity Generation'!B55-I295/3&lt;=0, 0,'Electricity Generation'!B55-I295/3)</f>
        <v>1650591449666.6667</v>
      </c>
      <c r="C295" s="10">
        <f>1-B295/'Electricity Generation'!B55</f>
        <v>0.13609317424242906</v>
      </c>
      <c r="D295" s="6">
        <f>IF('Electricity Generation'!C55-I295/3&lt;=0, 0, 'Electricity Generation'!C55-I295/3)</f>
        <v>0</v>
      </c>
      <c r="E295" s="10">
        <f>1-D295/'Electricity Generation'!C55</f>
        <v>1</v>
      </c>
      <c r="F295" s="6">
        <f>IF('Electricity Generation'!D55-I295/3&lt;=0, 0, 'Electricity Generation'!D55-I295/3)</f>
        <v>347661881666.66663</v>
      </c>
      <c r="G295" s="10">
        <f>1-F295/'Electricity Generation'!D55</f>
        <v>0.42788963641941946</v>
      </c>
      <c r="H295" s="6">
        <f>'Electricity Generation'!F55*(1+$E$240)</f>
        <v>1560128174000</v>
      </c>
      <c r="I295" s="6">
        <f>'Electricity Generation'!F55*$E$240</f>
        <v>780064087000</v>
      </c>
      <c r="J295" s="10">
        <f>(B295+D295+F295+H295-L295)/'Electricity Generation'!N55</f>
        <v>0.91608271768614191</v>
      </c>
      <c r="K295" s="12" t="b">
        <f>(J295-'Analysis-Data'!R55)&lt;0.0001</f>
        <v>1</v>
      </c>
      <c r="L295" s="6">
        <f>SUM(IF(B295=0, ABS('Electricity Generation'!B55-I295/3), 0), IF(D295=0, ABS('Electricity Generation'!C55-I295/3), 0), IF(F295=0, ABS('Electricity Generation'!D55-I295/3), 0))</f>
        <v>170288094333.33334</v>
      </c>
      <c r="M295" s="6">
        <f t="shared" si="36"/>
        <v>1480303355333.3335</v>
      </c>
      <c r="N295" s="10">
        <f>1-M295/'Electricity Generation'!B55</f>
        <v>0.22522064856051349</v>
      </c>
      <c r="O295" s="6">
        <f>M295/'Analysis-Data'!J55</f>
        <v>1463449725.7599883</v>
      </c>
      <c r="P295" s="6">
        <f>D295/'Analysis-Data'!K55</f>
        <v>0</v>
      </c>
      <c r="Q295" s="6">
        <f>F295/'Analysis-Data'!L55</f>
        <v>175047463.72402307</v>
      </c>
      <c r="R295" s="6">
        <f>H295/'Analysis-Data'!M55</f>
        <v>4696</v>
      </c>
      <c r="S295" s="6">
        <f>M295/'Analysis-Data'!B55</f>
        <v>687058161.74787223</v>
      </c>
      <c r="T295" s="6">
        <f>D295/'Analysis-Data'!C55</f>
        <v>0</v>
      </c>
      <c r="U295" s="6">
        <f>F295/'Analysis-Data'!D55</f>
        <v>77878825.316678494</v>
      </c>
      <c r="V295" s="6">
        <f>H295/'Analysis-Data'!E55</f>
        <v>44003.616800000003</v>
      </c>
      <c r="W295" s="10">
        <f>(O295-'Combined Waste'!B55)/'Combined Waste'!B55</f>
        <v>-0.22522064856051358</v>
      </c>
      <c r="X295" s="10">
        <f>(P295-'Combined Waste'!G55)/'Combined Waste'!G55</f>
        <v>-1</v>
      </c>
      <c r="Y295" s="10">
        <f>(Q295-'Combined Waste'!C55)/'Combined Waste'!C55</f>
        <v>-0.42788963641941946</v>
      </c>
      <c r="Z295" s="10">
        <f>(R295-'Combined Waste'!K55)/'Combined Waste'!K55</f>
        <v>1</v>
      </c>
      <c r="AA295" s="10">
        <f>(S295-'Combined Consumption'!B55)/'Combined Consumption'!B55</f>
        <v>-0.22522064856051341</v>
      </c>
      <c r="AB295" s="10">
        <f>(T295-'Combined Consumption'!G55)/'Combined Consumption'!G55</f>
        <v>-1</v>
      </c>
      <c r="AC295" s="10">
        <f>(U295-'Combined Consumption'!H55)/'Combined Consumption'!H55</f>
        <v>-0.42788963641941946</v>
      </c>
      <c r="AD295" s="10">
        <f>(V295-'Combined Consumption'!M55)/'Combined Consumption'!M55</f>
        <v>1</v>
      </c>
      <c r="AE295" s="10">
        <f t="shared" si="37"/>
        <v>-0.22522064856051349</v>
      </c>
      <c r="AF295" s="10">
        <f t="shared" si="38"/>
        <v>-1</v>
      </c>
      <c r="AG295" s="10">
        <f t="shared" si="39"/>
        <v>-0.42788963641941946</v>
      </c>
      <c r="AH295" s="10">
        <f t="shared" si="40"/>
        <v>1</v>
      </c>
      <c r="AI295" s="10">
        <f>M295/'Electricity Generation'!$N55</f>
        <v>0.40024879962014565</v>
      </c>
      <c r="AJ295" s="10">
        <f>D295/'Electricity Generation'!$N55</f>
        <v>0</v>
      </c>
      <c r="AK295" s="10">
        <f>F295/'Electricity Generation'!$N55</f>
        <v>9.4001847870857844E-2</v>
      </c>
      <c r="AL295" s="10">
        <f>H295/'Electricity Generation'!$N55</f>
        <v>0.42183207019513846</v>
      </c>
      <c r="AM295" s="10">
        <f t="shared" si="41"/>
        <v>8.3917282313858088E-2</v>
      </c>
    </row>
    <row r="296" spans="1:39" x14ac:dyDescent="0.25">
      <c r="A296" s="6">
        <v>2003</v>
      </c>
      <c r="B296" s="6">
        <f>IF('Electricity Generation'!B56-I296/3&lt;=0, 0,'Electricity Generation'!B56-I296/3)</f>
        <v>1698136261000</v>
      </c>
      <c r="C296" s="10">
        <f>1-B296/'Electricity Generation'!B56</f>
        <v>0.1303711591582698</v>
      </c>
      <c r="D296" s="6">
        <f>IF('Electricity Generation'!C56-I296/3&lt;=0, 0, 'Electricity Generation'!C56-I296/3)</f>
        <v>0</v>
      </c>
      <c r="E296" s="10">
        <f>1-D296/'Electricity Generation'!C56</f>
        <v>1</v>
      </c>
      <c r="F296" s="6">
        <f>IF('Electricity Generation'!D56-I296/3&lt;=0, 0, 'Electricity Generation'!D56-I296/3)</f>
        <v>312725824000</v>
      </c>
      <c r="G296" s="10">
        <f>1-F296/'Electricity Generation'!D56</f>
        <v>0.44875029822887236</v>
      </c>
      <c r="H296" s="6">
        <f>'Electricity Generation'!F56*(1+$E$240)</f>
        <v>1527465390000</v>
      </c>
      <c r="I296" s="6">
        <f>'Electricity Generation'!F56*$E$240</f>
        <v>763732695000</v>
      </c>
      <c r="J296" s="10">
        <f>(B296+D296+F296+H296-L296)/'Electricity Generation'!N56</f>
        <v>0.91300771072557962</v>
      </c>
      <c r="K296" s="12" t="b">
        <f>(J296-'Analysis-Data'!R56)&lt;0.0001</f>
        <v>1</v>
      </c>
      <c r="L296" s="6">
        <f>SUM(IF(B296=0, ABS('Electricity Generation'!B56-I296/3), 0), IF(D296=0, ABS('Electricity Generation'!C56-I296/3), 0), IF(F296=0, ABS('Electricity Generation'!D56-I296/3), 0))</f>
        <v>140880365000</v>
      </c>
      <c r="M296" s="6">
        <f t="shared" si="36"/>
        <v>1557255896000</v>
      </c>
      <c r="N296" s="10">
        <f>1-M296/'Electricity Generation'!B56</f>
        <v>0.2025170942790262</v>
      </c>
      <c r="O296" s="6">
        <f>M296/'Analysis-Data'!J56</f>
        <v>1539301504.6226237</v>
      </c>
      <c r="P296" s="6">
        <f>D296/'Analysis-Data'!K56</f>
        <v>0</v>
      </c>
      <c r="Q296" s="6">
        <f>F296/'Analysis-Data'!L56</f>
        <v>153333412.04584977</v>
      </c>
      <c r="R296" s="6">
        <f>H296/'Analysis-Data'!M56</f>
        <v>4730.8</v>
      </c>
      <c r="S296" s="6">
        <f>M296/'Analysis-Data'!B56</f>
        <v>727165648.92304754</v>
      </c>
      <c r="T296" s="6">
        <f>D296/'Analysis-Data'!C56</f>
        <v>0</v>
      </c>
      <c r="U296" s="6">
        <f>F296/'Analysis-Data'!D56</f>
        <v>67938857.694734916</v>
      </c>
      <c r="V296" s="6">
        <f>H296/'Analysis-Data'!E56</f>
        <v>47927.016200000005</v>
      </c>
      <c r="W296" s="10">
        <f>(O296-'Combined Waste'!B56)/'Combined Waste'!B56</f>
        <v>-0.20251709427902617</v>
      </c>
      <c r="X296" s="10">
        <f>(P296-'Combined Waste'!G56)/'Combined Waste'!G56</f>
        <v>-1</v>
      </c>
      <c r="Y296" s="10">
        <f>(Q296-'Combined Waste'!C56)/'Combined Waste'!C56</f>
        <v>-0.44875029822887241</v>
      </c>
      <c r="Z296" s="10">
        <f>(R296-'Combined Waste'!K56)/'Combined Waste'!K56</f>
        <v>1</v>
      </c>
      <c r="AA296" s="10">
        <f>(S296-'Combined Consumption'!B56)/'Combined Consumption'!B56</f>
        <v>-0.20251709427902626</v>
      </c>
      <c r="AB296" s="10">
        <f>(T296-'Combined Consumption'!G56)/'Combined Consumption'!G56</f>
        <v>-1</v>
      </c>
      <c r="AC296" s="10">
        <f>(U296-'Combined Consumption'!H56)/'Combined Consumption'!H56</f>
        <v>-0.44875029822887236</v>
      </c>
      <c r="AD296" s="10">
        <f>(V296-'Combined Consumption'!M56)/'Combined Consumption'!M56</f>
        <v>1</v>
      </c>
      <c r="AE296" s="10">
        <f t="shared" si="37"/>
        <v>-0.2025170942790262</v>
      </c>
      <c r="AF296" s="10">
        <f t="shared" si="38"/>
        <v>-1</v>
      </c>
      <c r="AG296" s="10">
        <f t="shared" si="39"/>
        <v>-0.44875029822887236</v>
      </c>
      <c r="AH296" s="10">
        <f t="shared" si="40"/>
        <v>1</v>
      </c>
      <c r="AI296" s="10">
        <f>M296/'Electricity Generation'!$N56</f>
        <v>0.41848676214443598</v>
      </c>
      <c r="AJ296" s="10">
        <f>D296/'Electricity Generation'!$N56</f>
        <v>0</v>
      </c>
      <c r="AK296" s="10">
        <f>F296/'Electricity Generation'!$N56</f>
        <v>8.4039892133894192E-2</v>
      </c>
      <c r="AL296" s="10">
        <f>H296/'Electricity Generation'!$N56</f>
        <v>0.41048105644724953</v>
      </c>
      <c r="AM296" s="10">
        <f t="shared" si="41"/>
        <v>8.6992289274420265E-2</v>
      </c>
    </row>
    <row r="297" spans="1:39" x14ac:dyDescent="0.25">
      <c r="A297" s="6">
        <v>2004</v>
      </c>
      <c r="B297" s="6">
        <f>IF('Electricity Generation'!B57-I297/3&lt;=0, 0,'Electricity Generation'!B57-I297/3)</f>
        <v>1694344914333.3333</v>
      </c>
      <c r="C297" s="10">
        <f>1-B297/'Electricity Generation'!B57</f>
        <v>0.13429616092708185</v>
      </c>
      <c r="D297" s="6">
        <f>IF('Electricity Generation'!C57-I297/3&lt;=0, 0, 'Electricity Generation'!C57-I297/3)</f>
        <v>0</v>
      </c>
      <c r="E297" s="10">
        <f>1-D297/'Electricity Generation'!C57</f>
        <v>1</v>
      </c>
      <c r="F297" s="6">
        <f>IF('Electricity Generation'!D57-I297/3&lt;=0, 0, 'Electricity Generation'!D57-I297/3)</f>
        <v>364328824333.33337</v>
      </c>
      <c r="G297" s="10">
        <f>1-F297/'Electricity Generation'!D57</f>
        <v>0.41909229831966344</v>
      </c>
      <c r="H297" s="6">
        <f>'Electricity Generation'!F57*(1+$E$240)</f>
        <v>1577056774000</v>
      </c>
      <c r="I297" s="6">
        <f>'Electricity Generation'!F57*$E$240</f>
        <v>788528387000</v>
      </c>
      <c r="J297" s="10">
        <f>(B297+D297+F297+H297-L297)/'Electricity Generation'!N57</f>
        <v>0.91576575204050992</v>
      </c>
      <c r="K297" s="12" t="b">
        <f>(J297-'Analysis-Data'!R57)&lt;0.0001</f>
        <v>1</v>
      </c>
      <c r="L297" s="6">
        <f>SUM(IF(B297=0, ABS('Electricity Generation'!B57-I297/3), 0), IF(D297=0, ABS('Electricity Generation'!C57-I297/3), 0), IF(F297=0, ABS('Electricity Generation'!D57-I297/3), 0))</f>
        <v>148164489666.66666</v>
      </c>
      <c r="M297" s="6">
        <f t="shared" si="36"/>
        <v>1546180424666.6665</v>
      </c>
      <c r="N297" s="10">
        <f>1-M297/'Electricity Generation'!B57</f>
        <v>0.20999890977924318</v>
      </c>
      <c r="O297" s="6">
        <f>M297/'Analysis-Data'!J57</f>
        <v>1533947486.8849142</v>
      </c>
      <c r="P297" s="6">
        <f>D297/'Analysis-Data'!K57</f>
        <v>0</v>
      </c>
      <c r="Q297" s="6">
        <f>F297/'Analysis-Data'!L57</f>
        <v>172441870.33610621</v>
      </c>
      <c r="R297" s="6">
        <f>H297/'Analysis-Data'!M57</f>
        <v>3861.6</v>
      </c>
      <c r="S297" s="6">
        <f>M297/'Analysis-Data'!B57</f>
        <v>728335810.47396302</v>
      </c>
      <c r="T297" s="6">
        <f>D297/'Analysis-Data'!C57</f>
        <v>0</v>
      </c>
      <c r="U297" s="6">
        <f>F297/'Analysis-Data'!D57</f>
        <v>76174608.164545447</v>
      </c>
      <c r="V297" s="6">
        <f>H297/'Analysis-Data'!E57</f>
        <v>38541.629399999998</v>
      </c>
      <c r="W297" s="10">
        <f>(O297-'Combined Waste'!B57)/'Combined Waste'!B57</f>
        <v>-0.20999890977924318</v>
      </c>
      <c r="X297" s="10">
        <f>(P297-'Combined Waste'!G57)/'Combined Waste'!G57</f>
        <v>-1</v>
      </c>
      <c r="Y297" s="10">
        <f>(Q297-'Combined Waste'!C57)/'Combined Waste'!C57</f>
        <v>-0.41909229831966349</v>
      </c>
      <c r="Z297" s="10">
        <f>(R297-'Combined Waste'!K57)/'Combined Waste'!K57</f>
        <v>1</v>
      </c>
      <c r="AA297" s="10">
        <f>(S297-'Combined Consumption'!B57)/'Combined Consumption'!B57</f>
        <v>-0.20999890977924307</v>
      </c>
      <c r="AB297" s="10">
        <f>(T297-'Combined Consumption'!G57)/'Combined Consumption'!G57</f>
        <v>-1</v>
      </c>
      <c r="AC297" s="10">
        <f>(U297-'Combined Consumption'!H57)/'Combined Consumption'!H57</f>
        <v>-0.41909229831966355</v>
      </c>
      <c r="AD297" s="10">
        <f>(V297-'Combined Consumption'!M57)/'Combined Consumption'!M57</f>
        <v>1</v>
      </c>
      <c r="AE297" s="10">
        <f t="shared" si="37"/>
        <v>-0.20999890977924318</v>
      </c>
      <c r="AF297" s="10">
        <f t="shared" si="38"/>
        <v>-1</v>
      </c>
      <c r="AG297" s="10">
        <f t="shared" si="39"/>
        <v>-0.41909229831966344</v>
      </c>
      <c r="AH297" s="10">
        <f t="shared" si="40"/>
        <v>1</v>
      </c>
      <c r="AI297" s="10">
        <f>M297/'Electricity Generation'!$N57</f>
        <v>0.40599635105035109</v>
      </c>
      <c r="AJ297" s="10">
        <f>D297/'Electricity Generation'!$N57</f>
        <v>0</v>
      </c>
      <c r="AK297" s="10">
        <f>F297/'Electricity Generation'!$N57</f>
        <v>9.5665532238054463E-2</v>
      </c>
      <c r="AL297" s="10">
        <f>H297/'Electricity Generation'!$N57</f>
        <v>0.41410386875210436</v>
      </c>
      <c r="AM297" s="10">
        <f t="shared" si="41"/>
        <v>8.4234247959490083E-2</v>
      </c>
    </row>
    <row r="298" spans="1:39" x14ac:dyDescent="0.25">
      <c r="A298" s="6">
        <v>2005</v>
      </c>
      <c r="B298" s="6">
        <f>IF('Electricity Generation'!B58-I298/3&lt;=0, 0,'Electricity Generation'!B58-I298/3)</f>
        <v>1731391756333.3333</v>
      </c>
      <c r="C298" s="10">
        <f>1-B298/'Electricity Generation'!B58</f>
        <v>0.13085093959826455</v>
      </c>
      <c r="D298" s="6">
        <f>IF('Electricity Generation'!C58-I298/3&lt;=0, 0, 'Electricity Generation'!C58-I298/3)</f>
        <v>0</v>
      </c>
      <c r="E298" s="10">
        <f>1-D298/'Electricity Generation'!C58</f>
        <v>1</v>
      </c>
      <c r="F298" s="6">
        <f>IF('Electricity Generation'!D58-I298/3&lt;=0, 0, 'Electricity Generation'!D58-I298/3)</f>
        <v>423166802333.33337</v>
      </c>
      <c r="G298" s="10">
        <f>1-F298/'Electricity Generation'!D58</f>
        <v>0.38118031062790581</v>
      </c>
      <c r="H298" s="6">
        <f>'Electricity Generation'!F58*(1+$E$240)</f>
        <v>1563972730000</v>
      </c>
      <c r="I298" s="6">
        <f>'Electricity Generation'!F58*$E$240</f>
        <v>781986365000</v>
      </c>
      <c r="J298" s="10">
        <f>(B298+D298+F298+H298-L298)/'Electricity Generation'!N58</f>
        <v>0.91598545612579896</v>
      </c>
      <c r="K298" s="12" t="b">
        <f>(J298-'Analysis-Data'!R58)&lt;0.0001</f>
        <v>1</v>
      </c>
      <c r="L298" s="6">
        <f>SUM(IF(B298=0, ABS('Electricity Generation'!B58-I298/3), 0), IF(D298=0, ABS('Electricity Generation'!C58-I298/3), 0), IF(F298=0, ABS('Electricity Generation'!D58-I298/3), 0))</f>
        <v>144180267666.66666</v>
      </c>
      <c r="M298" s="6">
        <f t="shared" si="36"/>
        <v>1587211488666.6665</v>
      </c>
      <c r="N298" s="10">
        <f>1-M298/'Electricity Generation'!B58</f>
        <v>0.20322863442819672</v>
      </c>
      <c r="O298" s="6">
        <f>M298/'Analysis-Data'!J58</f>
        <v>1580023911.3839498</v>
      </c>
      <c r="P298" s="6">
        <f>D298/'Analysis-Data'!K58</f>
        <v>0</v>
      </c>
      <c r="Q298" s="6">
        <f>F298/'Analysis-Data'!L58</f>
        <v>197336029.56355646</v>
      </c>
      <c r="R298" s="6">
        <f>H298/'Analysis-Data'!M58</f>
        <v>4665.2</v>
      </c>
      <c r="S298" s="6">
        <f>M298/'Analysis-Data'!B58</f>
        <v>749913337.35469496</v>
      </c>
      <c r="T298" s="6">
        <f>D298/'Analysis-Data'!C58</f>
        <v>0</v>
      </c>
      <c r="U298" s="6">
        <f>F298/'Analysis-Data'!D58</f>
        <v>87166619.658714727</v>
      </c>
      <c r="V298" s="6">
        <f>H298/'Analysis-Data'!E58</f>
        <v>44849.840200000006</v>
      </c>
      <c r="W298" s="10">
        <f>(O298-'Combined Waste'!B58)/'Combined Waste'!B58</f>
        <v>-0.20322863442819672</v>
      </c>
      <c r="X298" s="10">
        <f>(P298-'Combined Waste'!G58)/'Combined Waste'!G58</f>
        <v>-1</v>
      </c>
      <c r="Y298" s="10">
        <f>(Q298-'Combined Waste'!C58)/'Combined Waste'!C58</f>
        <v>-0.38118031062790592</v>
      </c>
      <c r="Z298" s="10">
        <f>(R298-'Combined Waste'!K58)/'Combined Waste'!K58</f>
        <v>1</v>
      </c>
      <c r="AA298" s="10">
        <f>(S298-'Combined Consumption'!B58)/'Combined Consumption'!B58</f>
        <v>-0.20322863442819669</v>
      </c>
      <c r="AB298" s="10">
        <f>(T298-'Combined Consumption'!G58)/'Combined Consumption'!G58</f>
        <v>-1</v>
      </c>
      <c r="AC298" s="10">
        <f>(U298-'Combined Consumption'!H58)/'Combined Consumption'!H58</f>
        <v>-0.38118031062790586</v>
      </c>
      <c r="AD298" s="10">
        <f>(V298-'Combined Consumption'!M58)/'Combined Consumption'!M58</f>
        <v>1</v>
      </c>
      <c r="AE298" s="10">
        <f t="shared" si="37"/>
        <v>-0.20322863442819672</v>
      </c>
      <c r="AF298" s="10">
        <f t="shared" si="38"/>
        <v>-1</v>
      </c>
      <c r="AG298" s="10">
        <f t="shared" si="39"/>
        <v>-0.38118031062790581</v>
      </c>
      <c r="AH298" s="10">
        <f t="shared" si="40"/>
        <v>1</v>
      </c>
      <c r="AI298" s="10">
        <f>M298/'Electricity Generation'!$N58</f>
        <v>0.40674870231623089</v>
      </c>
      <c r="AJ298" s="10">
        <f>D298/'Electricity Generation'!$N58</f>
        <v>0</v>
      </c>
      <c r="AK298" s="10">
        <f>F298/'Electricity Generation'!$N58</f>
        <v>0.10844336053601999</v>
      </c>
      <c r="AL298" s="10">
        <f>H298/'Electricity Generation'!$N58</f>
        <v>0.40079339327354807</v>
      </c>
      <c r="AM298" s="10">
        <f t="shared" si="41"/>
        <v>8.4014543874201042E-2</v>
      </c>
    </row>
    <row r="299" spans="1:39" x14ac:dyDescent="0.25">
      <c r="A299" s="6">
        <v>2006</v>
      </c>
      <c r="B299" s="6">
        <f>IF('Electricity Generation'!B59-I299/3&lt;=0, 0,'Electricity Generation'!B59-I299/3)</f>
        <v>1707330934000</v>
      </c>
      <c r="C299" s="10">
        <f>1-B299/'Electricity Generation'!B59</f>
        <v>0.13321889803056997</v>
      </c>
      <c r="D299" s="6">
        <f>IF('Electricity Generation'!C59-I299/3&lt;=0, 0, 'Electricity Generation'!C59-I299/3)</f>
        <v>0</v>
      </c>
      <c r="E299" s="10">
        <f>1-D299/'Electricity Generation'!C59</f>
        <v>1</v>
      </c>
      <c r="F299" s="6">
        <f>IF('Electricity Generation'!D59-I299/3&lt;=0, 0, 'Electricity Generation'!D59-I299/3)</f>
        <v>472010661000</v>
      </c>
      <c r="G299" s="10">
        <f>1-F299/'Electricity Generation'!D59</f>
        <v>0.35729872453515921</v>
      </c>
      <c r="H299" s="6">
        <f>'Electricity Generation'!F59*(1+$E$240)</f>
        <v>1574437272000</v>
      </c>
      <c r="I299" s="6">
        <f>'Electricity Generation'!F59*$E$240</f>
        <v>787218636000</v>
      </c>
      <c r="J299" s="10">
        <f>(B299+D299+F299+H299-L299)/'Electricity Generation'!N59</f>
        <v>0.90865171034296954</v>
      </c>
      <c r="K299" s="12" t="b">
        <f>(J299-'Analysis-Data'!R59)&lt;0.0001</f>
        <v>1</v>
      </c>
      <c r="L299" s="6">
        <f>SUM(IF(B299=0, ABS('Electricity Generation'!B59-I299/3), 0), IF(D299=0, ABS('Electricity Generation'!C59-I299/3), 0), IF(F299=0, ABS('Electricity Generation'!D59-I299/3), 0))</f>
        <v>202697975000</v>
      </c>
      <c r="M299" s="6">
        <f t="shared" si="36"/>
        <v>1504632959000</v>
      </c>
      <c r="N299" s="10">
        <f>1-M299/'Electricity Generation'!B59</f>
        <v>0.23612500172649942</v>
      </c>
      <c r="O299" s="6">
        <f>M299/'Analysis-Data'!J59</f>
        <v>1491809677.878233</v>
      </c>
      <c r="P299" s="6">
        <f>D299/'Analysis-Data'!K59</f>
        <v>0</v>
      </c>
      <c r="Q299" s="6">
        <f>F299/'Analysis-Data'!L59</f>
        <v>217239458.11987084</v>
      </c>
      <c r="R299" s="6">
        <f>H299/'Analysis-Data'!M59</f>
        <v>4469.2</v>
      </c>
      <c r="S299" s="6">
        <f>M299/'Analysis-Data'!B59</f>
        <v>711433833.67058456</v>
      </c>
      <c r="T299" s="6">
        <f>D299/'Analysis-Data'!C59</f>
        <v>0</v>
      </c>
      <c r="U299" s="6">
        <f>F299/'Analysis-Data'!D59</f>
        <v>95974838.54567489</v>
      </c>
      <c r="V299" s="6">
        <f>H299/'Analysis-Data'!E59</f>
        <v>39772.499800000005</v>
      </c>
      <c r="W299" s="10">
        <f>(O299-'Combined Waste'!B59)/'Combined Waste'!B59</f>
        <v>-0.23612500172649942</v>
      </c>
      <c r="X299" s="10">
        <f>(P299-'Combined Waste'!G59)/'Combined Waste'!G59</f>
        <v>-1</v>
      </c>
      <c r="Y299" s="10">
        <f>(Q299-'Combined Waste'!C59)/'Combined Waste'!C59</f>
        <v>-0.35729872453515921</v>
      </c>
      <c r="Z299" s="10">
        <f>(R299-'Combined Waste'!K59)/'Combined Waste'!K59</f>
        <v>1</v>
      </c>
      <c r="AA299" s="10">
        <f>(S299-'Combined Consumption'!B59)/'Combined Consumption'!B59</f>
        <v>-0.23612500172649944</v>
      </c>
      <c r="AB299" s="10">
        <f>(T299-'Combined Consumption'!G59)/'Combined Consumption'!G59</f>
        <v>-1</v>
      </c>
      <c r="AC299" s="10">
        <f>(U299-'Combined Consumption'!H59)/'Combined Consumption'!H59</f>
        <v>-0.35729872453515915</v>
      </c>
      <c r="AD299" s="10">
        <f>(V299-'Combined Consumption'!M59)/'Combined Consumption'!M59</f>
        <v>1</v>
      </c>
      <c r="AE299" s="10">
        <f t="shared" si="37"/>
        <v>-0.23612500172649942</v>
      </c>
      <c r="AF299" s="10">
        <f t="shared" si="38"/>
        <v>-1</v>
      </c>
      <c r="AG299" s="10">
        <f t="shared" si="39"/>
        <v>-0.35729872453515921</v>
      </c>
      <c r="AH299" s="10">
        <f t="shared" si="40"/>
        <v>1</v>
      </c>
      <c r="AI299" s="10">
        <f>M299/'Electricity Generation'!$N59</f>
        <v>0.38500596106210955</v>
      </c>
      <c r="AJ299" s="10">
        <f>D299/'Electricity Generation'!$N59</f>
        <v>0</v>
      </c>
      <c r="AK299" s="10">
        <f>F299/'Electricity Generation'!$N59</f>
        <v>0.12077823836229457</v>
      </c>
      <c r="AL299" s="10">
        <f>H299/'Electricity Generation'!$N59</f>
        <v>0.40286751091856543</v>
      </c>
      <c r="AM299" s="10">
        <f t="shared" si="41"/>
        <v>9.1348289657030457E-2</v>
      </c>
    </row>
    <row r="300" spans="1:39" x14ac:dyDescent="0.25">
      <c r="A300" s="6">
        <v>2007</v>
      </c>
      <c r="B300" s="6">
        <f>IF('Electricity Generation'!B60-I300/3&lt;=0, 0,'Electricity Generation'!B60-I300/3)</f>
        <v>1729582046000</v>
      </c>
      <c r="C300" s="10">
        <f>1-B300/'Electricity Generation'!B60</f>
        <v>0.13451238799724818</v>
      </c>
      <c r="D300" s="6">
        <f>IF('Electricity Generation'!C60-I300/3&lt;=0, 0, 'Electricity Generation'!C60-I300/3)</f>
        <v>0</v>
      </c>
      <c r="E300" s="10">
        <f>1-D300/'Electricity Generation'!C60</f>
        <v>1</v>
      </c>
      <c r="F300" s="6">
        <f>IF('Electricity Generation'!D60-I300/3&lt;=0, 0, 'Electricity Generation'!D60-I300/3)</f>
        <v>545943653000</v>
      </c>
      <c r="G300" s="10">
        <f>1-F300/'Electricity Generation'!D60</f>
        <v>0.32992650852399852</v>
      </c>
      <c r="H300" s="6">
        <f>'Electricity Generation'!F60*(1+$E$240)</f>
        <v>1612849506000</v>
      </c>
      <c r="I300" s="6">
        <f>'Electricity Generation'!F60*$E$240</f>
        <v>806424753000</v>
      </c>
      <c r="J300" s="10">
        <f>(B300+D300+F300+H300-L300)/'Electricity Generation'!N60</f>
        <v>0.91899071842044533</v>
      </c>
      <c r="K300" s="12" t="b">
        <f>(J300-'Analysis-Data'!R60)&lt;0.0001</f>
        <v>1</v>
      </c>
      <c r="L300" s="6">
        <f>SUM(IF(B300=0, ABS('Electricity Generation'!B60-I300/3), 0), IF(D300=0, ABS('Electricity Generation'!C60-I300/3), 0), IF(F300=0, ABS('Electricity Generation'!D60-I300/3), 0))</f>
        <v>207501936000</v>
      </c>
      <c r="M300" s="6">
        <f t="shared" si="36"/>
        <v>1522080110000</v>
      </c>
      <c r="N300" s="10">
        <f>1-M300/'Electricity Generation'!B60</f>
        <v>0.23834692738202379</v>
      </c>
      <c r="O300" s="6">
        <f>M300/'Analysis-Data'!J60</f>
        <v>1512611012.7902508</v>
      </c>
      <c r="P300" s="6">
        <f>D300/'Analysis-Data'!K60</f>
        <v>0</v>
      </c>
      <c r="Q300" s="6">
        <f>F300/'Analysis-Data'!L60</f>
        <v>248877356.05703354</v>
      </c>
      <c r="R300" s="6">
        <f>H300/'Analysis-Data'!M60</f>
        <v>4065.6</v>
      </c>
      <c r="S300" s="6">
        <f>M300/'Analysis-Data'!B60</f>
        <v>722150976.68496001</v>
      </c>
      <c r="T300" s="6">
        <f>D300/'Analysis-Data'!C60</f>
        <v>0</v>
      </c>
      <c r="U300" s="6">
        <f>F300/'Analysis-Data'!D60</f>
        <v>110021907.48412436</v>
      </c>
      <c r="V300" s="6">
        <f>H300/'Analysis-Data'!E60</f>
        <v>35002.877</v>
      </c>
      <c r="W300" s="10">
        <f>(O300-'Combined Waste'!B60)/'Combined Waste'!B60</f>
        <v>-0.23834692738202379</v>
      </c>
      <c r="X300" s="10">
        <f>(P300-'Combined Waste'!G60)/'Combined Waste'!G60</f>
        <v>-1</v>
      </c>
      <c r="Y300" s="10">
        <f>(Q300-'Combined Waste'!C60)/'Combined Waste'!C60</f>
        <v>-0.32992650852399846</v>
      </c>
      <c r="Z300" s="10">
        <f>(R300-'Combined Waste'!K60)/'Combined Waste'!K60</f>
        <v>1</v>
      </c>
      <c r="AA300" s="10">
        <f>(S300-'Combined Consumption'!B60)/'Combined Consumption'!B60</f>
        <v>-0.23834692738202373</v>
      </c>
      <c r="AB300" s="10">
        <f>(T300-'Combined Consumption'!G60)/'Combined Consumption'!G60</f>
        <v>-1</v>
      </c>
      <c r="AC300" s="10">
        <f>(U300-'Combined Consumption'!H60)/'Combined Consumption'!H60</f>
        <v>-0.32992650852399852</v>
      </c>
      <c r="AD300" s="10">
        <f>(V300-'Combined Consumption'!M60)/'Combined Consumption'!M60</f>
        <v>1</v>
      </c>
      <c r="AE300" s="10">
        <f t="shared" si="37"/>
        <v>-0.23834692738202379</v>
      </c>
      <c r="AF300" s="10">
        <f t="shared" si="38"/>
        <v>-1</v>
      </c>
      <c r="AG300" s="10">
        <f t="shared" si="39"/>
        <v>-0.32992650852399852</v>
      </c>
      <c r="AH300" s="10">
        <f t="shared" si="40"/>
        <v>1</v>
      </c>
      <c r="AI300" s="10">
        <f>M300/'Electricity Generation'!$N60</f>
        <v>0.38001240237276163</v>
      </c>
      <c r="AJ300" s="10">
        <f>D300/'Electricity Generation'!$N60</f>
        <v>0</v>
      </c>
      <c r="AK300" s="10">
        <f>F300/'Electricity Generation'!$N60</f>
        <v>0.13630383694895754</v>
      </c>
      <c r="AL300" s="10">
        <f>H300/'Electricity Generation'!$N60</f>
        <v>0.40267447909872617</v>
      </c>
      <c r="AM300" s="10">
        <f t="shared" si="41"/>
        <v>8.1009281579554671E-2</v>
      </c>
    </row>
    <row r="301" spans="1:39" x14ac:dyDescent="0.25">
      <c r="A301" s="6">
        <v>2008</v>
      </c>
      <c r="B301" s="6">
        <f>IF('Electricity Generation'!B61-I301/3&lt;=0, 0,'Electricity Generation'!B61-I301/3)</f>
        <v>1700101437000</v>
      </c>
      <c r="C301" s="10">
        <f>1-B301/'Electricity Generation'!B61</f>
        <v>0.13649482692574888</v>
      </c>
      <c r="D301" s="6">
        <f>IF('Electricity Generation'!C61-I301/3&lt;=0, 0, 'Electricity Generation'!C61-I301/3)</f>
        <v>0</v>
      </c>
      <c r="E301" s="10">
        <f>1-D301/'Electricity Generation'!C61</f>
        <v>1</v>
      </c>
      <c r="F301" s="6">
        <f>IF('Electricity Generation'!D61-I301/3&lt;=0, 0, 'Electricity Generation'!D61-I301/3)</f>
        <v>533635366000</v>
      </c>
      <c r="G301" s="10">
        <f>1-F301/'Electricity Generation'!D61</f>
        <v>0.33492732645139989</v>
      </c>
      <c r="H301" s="6">
        <f>'Electricity Generation'!F61*(1+$E$240)</f>
        <v>1612416870000</v>
      </c>
      <c r="I301" s="6">
        <f>'Electricity Generation'!F61*$E$240</f>
        <v>806208435000</v>
      </c>
      <c r="J301" s="10">
        <f>(B301+D301+F301+H301-L301)/'Electricity Generation'!N61</f>
        <v>0.91091617930348734</v>
      </c>
      <c r="K301" s="12" t="b">
        <f>(J301-'Analysis-Data'!R61)&lt;0.0001</f>
        <v>1</v>
      </c>
      <c r="L301" s="6">
        <f>SUM(IF(B301=0, ABS('Electricity Generation'!B61-I301/3), 0), IF(D301=0, ABS('Electricity Generation'!C61-I301/3), 0), IF(F301=0, ABS('Electricity Generation'!D61-I301/3), 0))</f>
        <v>225854925000</v>
      </c>
      <c r="M301" s="6">
        <f t="shared" si="36"/>
        <v>1474246512000</v>
      </c>
      <c r="N301" s="10">
        <f>1-M301/'Electricity Generation'!B61</f>
        <v>0.25120968561438195</v>
      </c>
      <c r="O301" s="6">
        <f>M301/'Analysis-Data'!J61</f>
        <v>1466563487.5784407</v>
      </c>
      <c r="P301" s="6">
        <f>D301/'Analysis-Data'!K61</f>
        <v>0</v>
      </c>
      <c r="Q301" s="6">
        <f>F301/'Analysis-Data'!L61</f>
        <v>240802862.91174161</v>
      </c>
      <c r="R301" s="6">
        <f>H301/'Analysis-Data'!M61</f>
        <v>4676</v>
      </c>
      <c r="S301" s="6">
        <f>M301/'Analysis-Data'!B61</f>
        <v>706856810.69218171</v>
      </c>
      <c r="T301" s="6">
        <f>D301/'Analysis-Data'!C61</f>
        <v>0</v>
      </c>
      <c r="U301" s="6">
        <f>F301/'Analysis-Data'!D61</f>
        <v>106438959.59436816</v>
      </c>
      <c r="V301" s="6">
        <f>H301/'Analysis-Data'!E61</f>
        <v>39464.782200000001</v>
      </c>
      <c r="W301" s="10">
        <f>(O301-'Combined Waste'!B61)/'Combined Waste'!B61</f>
        <v>-0.25120968561438195</v>
      </c>
      <c r="X301" s="10">
        <f>(P301-'Combined Waste'!G61)/'Combined Waste'!G61</f>
        <v>-1</v>
      </c>
      <c r="Y301" s="10">
        <f>(Q301-'Combined Waste'!C61)/'Combined Waste'!C61</f>
        <v>-0.33492732645139994</v>
      </c>
      <c r="Z301" s="10">
        <f>(R301-'Combined Waste'!K61)/'Combined Waste'!K61</f>
        <v>1</v>
      </c>
      <c r="AA301" s="10">
        <f>(S301-'Combined Consumption'!B61)/'Combined Consumption'!B61</f>
        <v>-0.25120968561438201</v>
      </c>
      <c r="AB301" s="10">
        <f>(T301-'Combined Consumption'!G61)/'Combined Consumption'!G61</f>
        <v>-1</v>
      </c>
      <c r="AC301" s="10">
        <f>(U301-'Combined Consumption'!H61)/'Combined Consumption'!H61</f>
        <v>-0.33492732645139994</v>
      </c>
      <c r="AD301" s="10">
        <f>(V301-'Combined Consumption'!M61)/'Combined Consumption'!M61</f>
        <v>1</v>
      </c>
      <c r="AE301" s="10">
        <f t="shared" si="37"/>
        <v>-0.25120968561438195</v>
      </c>
      <c r="AF301" s="10">
        <f t="shared" si="38"/>
        <v>-1</v>
      </c>
      <c r="AG301" s="10">
        <f t="shared" si="39"/>
        <v>-0.33492732645139989</v>
      </c>
      <c r="AH301" s="10">
        <f t="shared" si="40"/>
        <v>1</v>
      </c>
      <c r="AI301" s="10">
        <f>M301/'Electricity Generation'!$N61</f>
        <v>0.37094038186887573</v>
      </c>
      <c r="AJ301" s="10">
        <f>D301/'Electricity Generation'!$N61</f>
        <v>0</v>
      </c>
      <c r="AK301" s="10">
        <f>F301/'Electricity Generation'!$N61</f>
        <v>0.13426988283949712</v>
      </c>
      <c r="AL301" s="10">
        <f>H301/'Electricity Generation'!$N61</f>
        <v>0.40570591459511446</v>
      </c>
      <c r="AM301" s="10">
        <f t="shared" si="41"/>
        <v>8.9083820696512772E-2</v>
      </c>
    </row>
    <row r="302" spans="1:39" x14ac:dyDescent="0.25">
      <c r="A302" s="6">
        <v>2009</v>
      </c>
      <c r="B302" s="6">
        <f>IF('Electricity Generation'!B62-I302/3&lt;=0, 0,'Electricity Generation'!B62-I302/3)</f>
        <v>1474838163333.3333</v>
      </c>
      <c r="C302" s="10">
        <f>1-B302/'Electricity Generation'!B62</f>
        <v>0.15293856771934122</v>
      </c>
      <c r="D302" s="6">
        <f>IF('Electricity Generation'!C62-I302/3&lt;=0, 0, 'Electricity Generation'!C62-I302/3)</f>
        <v>0</v>
      </c>
      <c r="E302" s="10">
        <f>1-D302/'Electricity Generation'!C62</f>
        <v>1</v>
      </c>
      <c r="F302" s="6">
        <f>IF('Electricity Generation'!D62-I302/3&lt;=0, 0, 'Electricity Generation'!D62-I302/3)</f>
        <v>574720789333.33337</v>
      </c>
      <c r="G302" s="10">
        <f>1-F302/'Electricity Generation'!D62</f>
        <v>0.31662672105715328</v>
      </c>
      <c r="H302" s="6">
        <f>'Electricity Generation'!F62*(1+$E$240)</f>
        <v>1597709170000</v>
      </c>
      <c r="I302" s="6">
        <f>'Electricity Generation'!F62*$E$240</f>
        <v>798854585000</v>
      </c>
      <c r="J302" s="10">
        <f>(B302+D302+F302+H302-L302)/'Electricity Generation'!N62</f>
        <v>0.89683469913282232</v>
      </c>
      <c r="K302" s="12" t="b">
        <f>(J302-'Analysis-Data'!R62)&lt;0.0001</f>
        <v>1</v>
      </c>
      <c r="L302" s="6">
        <f>SUM(IF(B302=0, ABS('Electricity Generation'!B62-I302/3), 0), IF(D302=0, ABS('Electricity Generation'!C62-I302/3), 0), IF(F302=0, ABS('Electricity Generation'!D62-I302/3), 0))</f>
        <v>230473836666.66666</v>
      </c>
      <c r="M302" s="6">
        <f t="shared" si="36"/>
        <v>1244364326666.6665</v>
      </c>
      <c r="N302" s="10">
        <f>1-M302/'Electricity Generation'!B62</f>
        <v>0.28530936137228646</v>
      </c>
      <c r="O302" s="6">
        <f>M302/'Analysis-Data'!J62</f>
        <v>1243672488.261209</v>
      </c>
      <c r="P302" s="6">
        <f>D302/'Analysis-Data'!K62</f>
        <v>0</v>
      </c>
      <c r="Q302" s="6">
        <f>F302/'Analysis-Data'!L62</f>
        <v>254614633.13492054</v>
      </c>
      <c r="R302" s="6">
        <f>H302/'Analysis-Data'!M62</f>
        <v>4779</v>
      </c>
      <c r="S302" s="6">
        <f>M302/'Analysis-Data'!B62</f>
        <v>605323020.6535728</v>
      </c>
      <c r="T302" s="6">
        <f>D302/'Analysis-Data'!C62</f>
        <v>0</v>
      </c>
      <c r="U302" s="6">
        <f>F302/'Analysis-Data'!D62</f>
        <v>112716129.86047007</v>
      </c>
      <c r="V302" s="6">
        <f>H302/'Analysis-Data'!E62</f>
        <v>38003.123599999999</v>
      </c>
      <c r="W302" s="10">
        <f>(O302-'Combined Waste'!B62)/'Combined Waste'!B62</f>
        <v>-0.28530936137228635</v>
      </c>
      <c r="X302" s="10">
        <f>(P302-'Combined Waste'!G62)/'Combined Waste'!G62</f>
        <v>-1</v>
      </c>
      <c r="Y302" s="10">
        <f>(Q302-'Combined Waste'!C62)/'Combined Waste'!C62</f>
        <v>-0.31662672105715328</v>
      </c>
      <c r="Z302" s="10">
        <f>(R302-'Combined Waste'!K62)/'Combined Waste'!K62</f>
        <v>1</v>
      </c>
      <c r="AA302" s="10">
        <f>(S302-'Combined Consumption'!B62)/'Combined Consumption'!B62</f>
        <v>-0.28530936137228652</v>
      </c>
      <c r="AB302" s="10">
        <f>(T302-'Combined Consumption'!G62)/'Combined Consumption'!G62</f>
        <v>-1</v>
      </c>
      <c r="AC302" s="10">
        <f>(U302-'Combined Consumption'!H62)/'Combined Consumption'!H62</f>
        <v>-0.31662672105715334</v>
      </c>
      <c r="AD302" s="10">
        <f>(V302-'Combined Consumption'!M62)/'Combined Consumption'!M62</f>
        <v>1</v>
      </c>
      <c r="AE302" s="10">
        <f t="shared" si="37"/>
        <v>-0.28530936137228646</v>
      </c>
      <c r="AF302" s="10">
        <f t="shared" si="38"/>
        <v>-1</v>
      </c>
      <c r="AG302" s="10">
        <f t="shared" si="39"/>
        <v>-0.31662672105715328</v>
      </c>
      <c r="AH302" s="10">
        <f t="shared" si="40"/>
        <v>1</v>
      </c>
      <c r="AI302" s="10">
        <f>M302/'Electricity Generation'!$N62</f>
        <v>0.32661875814133134</v>
      </c>
      <c r="AJ302" s="10">
        <f>D302/'Electricity Generation'!$N62</f>
        <v>0</v>
      </c>
      <c r="AK302" s="10">
        <f>F302/'Electricity Generation'!$N62</f>
        <v>0.15085179353614098</v>
      </c>
      <c r="AL302" s="10">
        <f>H302/'Electricity Generation'!$N62</f>
        <v>0.41936414745535</v>
      </c>
      <c r="AM302" s="10">
        <f t="shared" si="41"/>
        <v>0.10316530086717768</v>
      </c>
    </row>
    <row r="303" spans="1:39" x14ac:dyDescent="0.25">
      <c r="A303" s="6">
        <v>2010</v>
      </c>
      <c r="B303" s="6">
        <f>IF('Electricity Generation'!B63-I303/3&lt;=0, 0,'Electricity Generation'!B63-I303/3)</f>
        <v>1558748111333.3333</v>
      </c>
      <c r="C303" s="10">
        <f>1-B303/'Electricity Generation'!B63</f>
        <v>0.14717071080720545</v>
      </c>
      <c r="D303" s="6">
        <f>IF('Electricity Generation'!C63-I303/3&lt;=0, 0, 'Electricity Generation'!C63-I303/3)</f>
        <v>0</v>
      </c>
      <c r="E303" s="10">
        <f>1-D303/'Electricity Generation'!C63</f>
        <v>1</v>
      </c>
      <c r="F303" s="6">
        <f>IF('Electricity Generation'!D63-I303/3&lt;=0, 0, 'Electricity Generation'!D63-I303/3)</f>
        <v>632399982333.33337</v>
      </c>
      <c r="G303" s="10">
        <f>1-F303/'Electricity Generation'!D63</f>
        <v>0.29841645452232224</v>
      </c>
      <c r="H303" s="6">
        <f>'Electricity Generation'!F63*(1+$E$240)</f>
        <v>1613936602000</v>
      </c>
      <c r="I303" s="6">
        <f>'Electricity Generation'!F63*$E$240</f>
        <v>806968301000</v>
      </c>
      <c r="J303" s="10">
        <f>(B303+D303+F303+H303-L303)/'Electricity Generation'!N63</f>
        <v>0.89889903771734081</v>
      </c>
      <c r="K303" s="12" t="b">
        <f>(J303-'Analysis-Data'!R63)&lt;0.0001</f>
        <v>1</v>
      </c>
      <c r="L303" s="6">
        <f>SUM(IF(B303=0, ABS('Electricity Generation'!B63-I303/3), 0), IF(D303=0, ABS('Electricity Generation'!C63-I303/3), 0), IF(F303=0, ABS('Electricity Generation'!D63-I303/3), 0))</f>
        <v>234310708666.66666</v>
      </c>
      <c r="M303" s="6">
        <f t="shared" si="36"/>
        <v>1324437402666.6665</v>
      </c>
      <c r="N303" s="10">
        <f>1-M303/'Electricity Generation'!B63</f>
        <v>0.27536784135674874</v>
      </c>
      <c r="O303" s="6">
        <f>M303/'Analysis-Data'!J63</f>
        <v>1324311646.3786948</v>
      </c>
      <c r="P303" s="6">
        <f>D303/'Analysis-Data'!K63</f>
        <v>0</v>
      </c>
      <c r="Q303" s="6">
        <f>F303/'Analysis-Data'!L63</f>
        <v>280400492.45397252</v>
      </c>
      <c r="R303" s="6">
        <f>H303/'Analysis-Data'!M63</f>
        <v>4118.8</v>
      </c>
      <c r="S303" s="6">
        <f>M303/'Analysis-Data'!B63</f>
        <v>640975332.88754106</v>
      </c>
      <c r="T303" s="6">
        <f>D303/'Analysis-Data'!C63</f>
        <v>0</v>
      </c>
      <c r="U303" s="6">
        <f>F303/'Analysis-Data'!D63</f>
        <v>124385441.80358335</v>
      </c>
      <c r="V303" s="6">
        <f>H303/'Analysis-Data'!E63</f>
        <v>34079.724200000004</v>
      </c>
      <c r="W303" s="10">
        <f>(O303-'Combined Waste'!B63)/'Combined Waste'!B63</f>
        <v>-0.2753678413567488</v>
      </c>
      <c r="X303" s="10">
        <f>(P303-'Combined Waste'!G63)/'Combined Waste'!G63</f>
        <v>-1</v>
      </c>
      <c r="Y303" s="10">
        <f>(Q303-'Combined Waste'!C63)/'Combined Waste'!C63</f>
        <v>-0.29841645452232224</v>
      </c>
      <c r="Z303" s="10">
        <f>(R303-'Combined Waste'!K63)/'Combined Waste'!K63</f>
        <v>1</v>
      </c>
      <c r="AA303" s="10">
        <f>(S303-'Combined Consumption'!B63)/'Combined Consumption'!B63</f>
        <v>-0.27536784135674869</v>
      </c>
      <c r="AB303" s="10">
        <f>(T303-'Combined Consumption'!G63)/'Combined Consumption'!G63</f>
        <v>-1</v>
      </c>
      <c r="AC303" s="10">
        <f>(U303-'Combined Consumption'!H63)/'Combined Consumption'!H63</f>
        <v>-0.29841645452232229</v>
      </c>
      <c r="AD303" s="10">
        <f>(V303-'Combined Consumption'!M63)/'Combined Consumption'!M63</f>
        <v>1</v>
      </c>
      <c r="AE303" s="10">
        <f t="shared" si="37"/>
        <v>-0.27536784135674874</v>
      </c>
      <c r="AF303" s="10">
        <f t="shared" si="38"/>
        <v>-1</v>
      </c>
      <c r="AG303" s="10">
        <f t="shared" si="39"/>
        <v>-0.29841645452232224</v>
      </c>
      <c r="AH303" s="10">
        <f t="shared" si="40"/>
        <v>1</v>
      </c>
      <c r="AI303" s="10">
        <f>M303/'Electricity Generation'!$N63</f>
        <v>0.33341105068768406</v>
      </c>
      <c r="AJ303" s="10">
        <f>D303/'Electricity Generation'!$N63</f>
        <v>0</v>
      </c>
      <c r="AK303" s="10">
        <f>F303/'Electricity Generation'!$N63</f>
        <v>0.15919902453683263</v>
      </c>
      <c r="AL303" s="10">
        <f>H303/'Electricity Generation'!$N63</f>
        <v>0.40628896249282409</v>
      </c>
      <c r="AM303" s="10">
        <f t="shared" si="41"/>
        <v>0.10110096228265919</v>
      </c>
    </row>
    <row r="304" spans="1:39" x14ac:dyDescent="0.25">
      <c r="A304" s="6">
        <v>2011</v>
      </c>
      <c r="B304" s="6">
        <f>IF('Electricity Generation'!B64-I304/3&lt;=0, 0,'Electricity Generation'!B64-I304/3)</f>
        <v>1454489276333.3333</v>
      </c>
      <c r="C304" s="10">
        <f>1-B304/'Electricity Generation'!B64</f>
        <v>0.15332841068419401</v>
      </c>
      <c r="D304" s="6">
        <f>IF('Electricity Generation'!C64-I304/3&lt;=0, 0, 'Electricity Generation'!C64-I304/3)</f>
        <v>0</v>
      </c>
      <c r="E304" s="10">
        <f>1-D304/'Electricity Generation'!C64</f>
        <v>1</v>
      </c>
      <c r="F304" s="6">
        <f>IF('Electricity Generation'!D64-I304/3&lt;=0, 0, 'Electricity Generation'!D64-I304/3)</f>
        <v>662888920333.33337</v>
      </c>
      <c r="G304" s="10">
        <f>1-F304/'Electricity Generation'!D64</f>
        <v>0.28436164564735433</v>
      </c>
      <c r="H304" s="6">
        <f>'Electricity Generation'!F64*(1+$E$240)</f>
        <v>1580408734000</v>
      </c>
      <c r="I304" s="6">
        <f>'Electricity Generation'!F64*$E$240</f>
        <v>790204367000</v>
      </c>
      <c r="J304" s="10">
        <f>(B304+D304+F304+H304-L304)/'Electricity Generation'!N64</f>
        <v>0.87700717537256356</v>
      </c>
      <c r="K304" s="12" t="b">
        <f>(J304-'Analysis-Data'!R64)&lt;0.0001</f>
        <v>1</v>
      </c>
      <c r="L304" s="6">
        <f>SUM(IF(B304=0, ABS('Electricity Generation'!B64-I304/3), 0), IF(D304=0, ABS('Electricity Generation'!C64-I304/3), 0), IF(F304=0, ABS('Electricity Generation'!D64-I304/3), 0))</f>
        <v>235199295666.66666</v>
      </c>
      <c r="M304" s="6">
        <f t="shared" si="36"/>
        <v>1219289980666.6665</v>
      </c>
      <c r="N304" s="10">
        <f>1-M304/'Electricity Generation'!B64</f>
        <v>0.29024008456745864</v>
      </c>
      <c r="O304" s="6">
        <f>M304/'Analysis-Data'!J64</f>
        <v>1222675015.9190216</v>
      </c>
      <c r="P304" s="6">
        <f>D304/'Analysis-Data'!K64</f>
        <v>0</v>
      </c>
      <c r="Q304" s="6">
        <f>F304/'Analysis-Data'!L64</f>
        <v>293030290.04171473</v>
      </c>
      <c r="R304" s="6">
        <f>H304/'Analysis-Data'!M64</f>
        <v>4619.6000000000004</v>
      </c>
      <c r="S304" s="6">
        <f>M304/'Analysis-Data'!B64</f>
        <v>600410963.3735292</v>
      </c>
      <c r="T304" s="6">
        <f>D304/'Analysis-Data'!C64</f>
        <v>0</v>
      </c>
      <c r="U304" s="6">
        <f>F304/'Analysis-Data'!D64</f>
        <v>130083524.4818974</v>
      </c>
      <c r="V304" s="6">
        <f>H304/'Analysis-Data'!E64</f>
        <v>39157.064599999998</v>
      </c>
      <c r="W304" s="10">
        <f>(O304-'Combined Waste'!B64)/'Combined Waste'!B64</f>
        <v>-0.2902400845674587</v>
      </c>
      <c r="X304" s="10">
        <f>(P304-'Combined Waste'!G64)/'Combined Waste'!G64</f>
        <v>-1</v>
      </c>
      <c r="Y304" s="10">
        <f>(Q304-'Combined Waste'!C64)/'Combined Waste'!C64</f>
        <v>-0.28436164564735444</v>
      </c>
      <c r="Z304" s="10">
        <f>(R304-'Combined Waste'!K64)/'Combined Waste'!K64</f>
        <v>1</v>
      </c>
      <c r="AA304" s="10">
        <f>(S304-'Combined Consumption'!B64)/'Combined Consumption'!B64</f>
        <v>-0.2902400845674587</v>
      </c>
      <c r="AB304" s="10">
        <f>(T304-'Combined Consumption'!G64)/'Combined Consumption'!G64</f>
        <v>-1</v>
      </c>
      <c r="AC304" s="10">
        <f>(U304-'Combined Consumption'!H64)/'Combined Consumption'!H64</f>
        <v>-0.28436164564735439</v>
      </c>
      <c r="AD304" s="10">
        <f>(V304-'Combined Consumption'!M64)/'Combined Consumption'!M64</f>
        <v>1</v>
      </c>
      <c r="AE304" s="10">
        <f t="shared" si="37"/>
        <v>-0.29024008456745864</v>
      </c>
      <c r="AF304" s="10">
        <f t="shared" si="38"/>
        <v>-1</v>
      </c>
      <c r="AG304" s="10">
        <f t="shared" si="39"/>
        <v>-0.28436164564735433</v>
      </c>
      <c r="AH304" s="10">
        <f t="shared" si="40"/>
        <v>1</v>
      </c>
      <c r="AI304" s="10">
        <f>M304/'Electricity Generation'!$N64</f>
        <v>0.30882281536956419</v>
      </c>
      <c r="AJ304" s="10">
        <f>D304/'Electricity Generation'!$N64</f>
        <v>0</v>
      </c>
      <c r="AK304" s="10">
        <f>F304/'Electricity Generation'!$N64</f>
        <v>0.16789707608578838</v>
      </c>
      <c r="AL304" s="10">
        <f>H304/'Electricity Generation'!$N64</f>
        <v>0.40028728391721102</v>
      </c>
      <c r="AM304" s="10">
        <f t="shared" si="41"/>
        <v>0.12299282462743644</v>
      </c>
    </row>
    <row r="305" spans="1:39" x14ac:dyDescent="0.25">
      <c r="A305" s="6">
        <v>2012</v>
      </c>
      <c r="B305" s="6">
        <f>IF('Electricity Generation'!B65-I305/3&lt;=0, 0,'Electricity Generation'!B65-I305/3)</f>
        <v>1244113105333.3333</v>
      </c>
      <c r="C305" s="10">
        <f>1-B305/'Electricity Generation'!B65</f>
        <v>0.17089905578197284</v>
      </c>
      <c r="D305" s="6">
        <f>IF('Electricity Generation'!C65-I305/3&lt;=0, 0, 'Electricity Generation'!C65-I305/3)</f>
        <v>0</v>
      </c>
      <c r="E305" s="10">
        <f>1-D305/'Electricity Generation'!C65</f>
        <v>1</v>
      </c>
      <c r="F305" s="6">
        <f>IF('Electricity Generation'!D65-I305/3&lt;=0, 0, 'Electricity Generation'!D65-I305/3)</f>
        <v>876347332333.33337</v>
      </c>
      <c r="G305" s="10">
        <f>1-F305/'Electricity Generation'!D65</f>
        <v>0.22638221093151811</v>
      </c>
      <c r="H305" s="6">
        <f>'Electricity Generation'!F65*(1+$E$240)</f>
        <v>1538662498000</v>
      </c>
      <c r="I305" s="6">
        <f>'Electricity Generation'!F65*$E$240</f>
        <v>769331249000</v>
      </c>
      <c r="J305" s="10">
        <f>(B305+D305+F305+H305-L305)/'Electricity Generation'!N65</f>
        <v>0.87980361404810314</v>
      </c>
      <c r="K305" s="12" t="b">
        <f>(J305-'Analysis-Data'!R65)&lt;0.0001</f>
        <v>1</v>
      </c>
      <c r="L305" s="6">
        <f>SUM(IF(B305=0, ABS('Electricity Generation'!B65-I305/3), 0), IF(D305=0, ABS('Electricity Generation'!C65-I305/3), 0), IF(F305=0, ABS('Electricity Generation'!D65-I305/3), 0))</f>
        <v>236371992666.66666</v>
      </c>
      <c r="M305" s="6">
        <f t="shared" si="36"/>
        <v>1007741112666.6666</v>
      </c>
      <c r="N305" s="10">
        <f>1-M305/'Electricity Generation'!B65</f>
        <v>0.32842190596859011</v>
      </c>
      <c r="O305" s="6">
        <f>M305/'Analysis-Data'!J65</f>
        <v>1015273629.9481466</v>
      </c>
      <c r="P305" s="6">
        <f>D305/'Analysis-Data'!K65</f>
        <v>0</v>
      </c>
      <c r="Q305" s="6">
        <f>F305/'Analysis-Data'!L65</f>
        <v>381181598.73655683</v>
      </c>
      <c r="R305" s="6">
        <f>H305/'Analysis-Data'!M65</f>
        <v>4801</v>
      </c>
      <c r="S305" s="6">
        <f>M305/'Analysis-Data'!B65</f>
        <v>501744934.29817313</v>
      </c>
      <c r="T305" s="6">
        <f>D305/'Analysis-Data'!C65</f>
        <v>0</v>
      </c>
      <c r="U305" s="6">
        <f>F305/'Analysis-Data'!D65</f>
        <v>169158516.89569443</v>
      </c>
      <c r="V305" s="6">
        <f>H305/'Analysis-Data'!E65</f>
        <v>38080.053</v>
      </c>
      <c r="W305" s="10">
        <f>(O305-'Combined Waste'!B65)/'Combined Waste'!B65</f>
        <v>-0.32842190596859011</v>
      </c>
      <c r="X305" s="10">
        <f>(P305-'Combined Waste'!G65)/'Combined Waste'!G65</f>
        <v>-1</v>
      </c>
      <c r="Y305" s="10">
        <f>(Q305-'Combined Waste'!C65)/'Combined Waste'!C65</f>
        <v>-0.22638221093151806</v>
      </c>
      <c r="Z305" s="10">
        <f>(R305-'Combined Waste'!K65)/'Combined Waste'!K65</f>
        <v>1</v>
      </c>
      <c r="AA305" s="10">
        <f>(S305-'Combined Consumption'!B65)/'Combined Consumption'!B65</f>
        <v>-0.32842190596859017</v>
      </c>
      <c r="AB305" s="10">
        <f>(T305-'Combined Consumption'!G65)/'Combined Consumption'!G65</f>
        <v>-1</v>
      </c>
      <c r="AC305" s="10">
        <f>(U305-'Combined Consumption'!H65)/'Combined Consumption'!H65</f>
        <v>-0.22638221093151809</v>
      </c>
      <c r="AD305" s="10">
        <f>(V305-'Combined Consumption'!M65)/'Combined Consumption'!M65</f>
        <v>1</v>
      </c>
      <c r="AE305" s="10">
        <f t="shared" si="37"/>
        <v>-0.32842190596859011</v>
      </c>
      <c r="AF305" s="10">
        <f t="shared" si="38"/>
        <v>-1</v>
      </c>
      <c r="AG305" s="10">
        <f t="shared" si="39"/>
        <v>-0.22638221093151811</v>
      </c>
      <c r="AH305" s="10">
        <f t="shared" si="40"/>
        <v>1</v>
      </c>
      <c r="AI305" s="10">
        <f>M305/'Electricity Generation'!$N65</f>
        <v>0.25903557919171394</v>
      </c>
      <c r="AJ305" s="10">
        <f>D305/'Electricity Generation'!$N65</f>
        <v>0</v>
      </c>
      <c r="AK305" s="10">
        <f>F305/'Electricity Generation'!$N65</f>
        <v>0.22526136519664405</v>
      </c>
      <c r="AL305" s="10">
        <f>H305/'Electricity Generation'!$N65</f>
        <v>0.39550666965974518</v>
      </c>
      <c r="AM305" s="10">
        <f t="shared" si="41"/>
        <v>0.12019638595189686</v>
      </c>
    </row>
    <row r="306" spans="1:39" x14ac:dyDescent="0.25">
      <c r="A306" s="6">
        <v>2013</v>
      </c>
      <c r="B306" s="6">
        <f>IF('Electricity Generation'!B66-I306/3&lt;=0, 0,'Electricity Generation'!B66-I306/3)</f>
        <v>1304717005000</v>
      </c>
      <c r="C306" s="10">
        <f>1-B306/'Electricity Generation'!B66</f>
        <v>0.16776278433909775</v>
      </c>
      <c r="D306" s="6">
        <f>IF('Electricity Generation'!C66-I306/3&lt;=0, 0, 'Electricity Generation'!C66-I306/3)</f>
        <v>0</v>
      </c>
      <c r="E306" s="10">
        <f>1-D306/'Electricity Generation'!C66</f>
        <v>1</v>
      </c>
      <c r="F306" s="6">
        <f>IF('Electricity Generation'!D66-I306/3&lt;=0, 0, 'Electricity Generation'!D66-I306/3)</f>
        <v>765943283000</v>
      </c>
      <c r="G306" s="10">
        <f>1-F306/'Electricity Generation'!D66</f>
        <v>0.2556060103726796</v>
      </c>
      <c r="H306" s="6">
        <f>'Electricity Generation'!F66*(1+$E$240)</f>
        <v>1578032946000</v>
      </c>
      <c r="I306" s="6">
        <f>'Electricity Generation'!F66*$E$240</f>
        <v>789016473000</v>
      </c>
      <c r="J306" s="10">
        <f>(B306+D306+F306+H306-L306)/'Electricity Generation'!N66</f>
        <v>0.87357738003090679</v>
      </c>
      <c r="K306" s="12" t="b">
        <f>(J306-'Analysis-Data'!R66)&lt;0.0001</f>
        <v>1</v>
      </c>
      <c r="L306" s="6">
        <f>SUM(IF(B306=0, ABS('Electricity Generation'!B66-I306/3), 0), IF(D306=0, ABS('Electricity Generation'!C66-I306/3), 0), IF(F306=0, ABS('Electricity Generation'!D66-I306/3), 0))</f>
        <v>238495828000</v>
      </c>
      <c r="M306" s="6">
        <f t="shared" si="36"/>
        <v>1066221177000</v>
      </c>
      <c r="N306" s="10">
        <f>1-M306/'Electricity Generation'!B66</f>
        <v>0.31989163916418029</v>
      </c>
      <c r="O306" s="6">
        <f>M306/'Analysis-Data'!J66</f>
        <v>1068656307.7064061</v>
      </c>
      <c r="P306" s="6">
        <f>D306/'Analysis-Data'!K66</f>
        <v>0</v>
      </c>
      <c r="Q306" s="6">
        <f>F306/'Analysis-Data'!L66</f>
        <v>330592070.33939964</v>
      </c>
      <c r="R306" s="6">
        <f>H306/'Analysis-Data'!M66</f>
        <v>3881.2</v>
      </c>
      <c r="S306" s="6">
        <f>M306/'Analysis-Data'!B66</f>
        <v>529348600.14930511</v>
      </c>
      <c r="T306" s="6">
        <f>D306/'Analysis-Data'!C66</f>
        <v>0</v>
      </c>
      <c r="U306" s="6">
        <f>F306/'Analysis-Data'!D66</f>
        <v>146331588.88569391</v>
      </c>
      <c r="V306" s="6">
        <f>H306/'Analysis-Data'!E66</f>
        <v>32771.924400000004</v>
      </c>
      <c r="W306" s="10">
        <f>(O306-'Combined Waste'!B66)/'Combined Waste'!B66</f>
        <v>-0.31989163916418023</v>
      </c>
      <c r="X306" s="10">
        <f>(P306-'Combined Waste'!G66)/'Combined Waste'!G66</f>
        <v>-1</v>
      </c>
      <c r="Y306" s="10">
        <f>(Q306-'Combined Waste'!C66)/'Combined Waste'!C66</f>
        <v>-0.2556060103726796</v>
      </c>
      <c r="Z306" s="10">
        <f>(R306-'Combined Waste'!K66)/'Combined Waste'!K66</f>
        <v>1</v>
      </c>
      <c r="AA306" s="10">
        <f>(S306-'Combined Consumption'!B66)/'Combined Consumption'!B66</f>
        <v>-0.31989163916418023</v>
      </c>
      <c r="AB306" s="10">
        <f>(T306-'Combined Consumption'!G66)/'Combined Consumption'!G66</f>
        <v>-1</v>
      </c>
      <c r="AC306" s="10">
        <f>(U306-'Combined Consumption'!H66)/'Combined Consumption'!H66</f>
        <v>-0.25560601037267955</v>
      </c>
      <c r="AD306" s="10">
        <f>(V306-'Combined Consumption'!M66)/'Combined Consumption'!M66</f>
        <v>1</v>
      </c>
      <c r="AE306" s="10">
        <f t="shared" si="37"/>
        <v>-0.31989163916418029</v>
      </c>
      <c r="AF306" s="10">
        <f t="shared" si="38"/>
        <v>-1</v>
      </c>
      <c r="AG306" s="10">
        <f t="shared" si="39"/>
        <v>-0.2556060103726796</v>
      </c>
      <c r="AH306" s="10">
        <f t="shared" si="40"/>
        <v>1</v>
      </c>
      <c r="AI306" s="10">
        <f>M306/'Electricity Generation'!$N66</f>
        <v>0.27312984893436099</v>
      </c>
      <c r="AJ306" s="10">
        <f>D306/'Electricity Generation'!$N66</f>
        <v>0</v>
      </c>
      <c r="AK306" s="10">
        <f>F306/'Electricity Generation'!$N66</f>
        <v>0.19620879578353986</v>
      </c>
      <c r="AL306" s="10">
        <f>H306/'Electricity Generation'!$N66</f>
        <v>0.40423873531300597</v>
      </c>
      <c r="AM306" s="10">
        <f t="shared" si="41"/>
        <v>0.12642261996909321</v>
      </c>
    </row>
    <row r="307" spans="1:39" x14ac:dyDescent="0.25">
      <c r="A307" s="6">
        <v>2014</v>
      </c>
      <c r="B307" s="6">
        <f>IF('Electricity Generation'!B67-I307/3&lt;=0, 0,'Electricity Generation'!B67-I307/3)</f>
        <v>1303052365000</v>
      </c>
      <c r="C307" s="10">
        <f>1-B307/'Electricity Generation'!B67</f>
        <v>0.16938190790508711</v>
      </c>
      <c r="D307" s="6">
        <f>IF('Electricity Generation'!C67-I307/3&lt;=0, 0, 'Electricity Generation'!C67-I307/3)</f>
        <v>0</v>
      </c>
      <c r="E307" s="10">
        <f>1-D307/'Electricity Generation'!C67</f>
        <v>1</v>
      </c>
      <c r="F307" s="6">
        <f>IF('Electricity Generation'!D67-I307/3&lt;=0, 0, 'Electricity Generation'!D67-I307/3)</f>
        <v>767476489000</v>
      </c>
      <c r="G307" s="10">
        <f>1-F307/'Electricity Generation'!D67</f>
        <v>0.25718387935341169</v>
      </c>
      <c r="H307" s="6">
        <f>'Electricity Generation'!F67*(1+$E$240)</f>
        <v>1594331964000</v>
      </c>
      <c r="I307" s="6">
        <f>'Electricity Generation'!F67*$E$240</f>
        <v>797165982000</v>
      </c>
      <c r="J307" s="10">
        <f>(B307+D307+F307+H307-L307)/'Electricity Generation'!N67</f>
        <v>0.87051442901252984</v>
      </c>
      <c r="K307" s="12" t="b">
        <f>(J307-'Analysis-Data'!R67)&lt;0.0001</f>
        <v>1</v>
      </c>
      <c r="L307" s="6">
        <f>SUM(IF(B307=0, ABS('Electricity Generation'!B67-I307/3), 0), IF(D307=0, ABS('Electricity Generation'!C67-I307/3), 0), IF(F307=0, ABS('Electricity Generation'!D67-I307/3), 0))</f>
        <v>237679105000</v>
      </c>
      <c r="M307" s="6">
        <f t="shared" ref="M307:M316" si="42">IF(L307&gt;0, B307-L307, B307)</f>
        <v>1065373260000</v>
      </c>
      <c r="N307" s="10">
        <f>1-M307/'Electricity Generation'!B67</f>
        <v>0.32088814819799083</v>
      </c>
      <c r="O307" s="6">
        <f>M307/'Analysis-Data'!J67</f>
        <v>1065178790.2092298</v>
      </c>
      <c r="P307" s="6">
        <f>D307/'Analysis-Data'!K67</f>
        <v>0</v>
      </c>
      <c r="Q307" s="6">
        <f>F307/'Analysis-Data'!L67</f>
        <v>329089825.93005806</v>
      </c>
      <c r="R307" s="6">
        <f>H307/'Analysis-Data'!M67</f>
        <v>4666</v>
      </c>
      <c r="S307" s="6">
        <f>M307/'Analysis-Data'!B67</f>
        <v>524654772.41490191</v>
      </c>
      <c r="T307" s="6">
        <f>D307/'Analysis-Data'!C67</f>
        <v>0</v>
      </c>
      <c r="U307" s="6">
        <f>F307/'Analysis-Data'!D67</f>
        <v>145223201.95432648</v>
      </c>
      <c r="V307" s="6">
        <f>H307/'Analysis-Data'!E67</f>
        <v>38849.347000000002</v>
      </c>
      <c r="W307" s="10">
        <f>(O307-'Combined Waste'!B67)/'Combined Waste'!B67</f>
        <v>-0.32088814819799077</v>
      </c>
      <c r="X307" s="10">
        <f>(P307-'Combined Waste'!G67)/'Combined Waste'!G67</f>
        <v>-1</v>
      </c>
      <c r="Y307" s="10">
        <f>(Q307-'Combined Waste'!C67)/'Combined Waste'!C67</f>
        <v>-0.25718387935341158</v>
      </c>
      <c r="Z307" s="10">
        <f>(R307-'Combined Waste'!K67)/'Combined Waste'!K67</f>
        <v>1</v>
      </c>
      <c r="AA307" s="10">
        <f>(S307-'Combined Consumption'!B67)/'Combined Consumption'!B67</f>
        <v>-0.32088814819799077</v>
      </c>
      <c r="AB307" s="10">
        <f>(T307-'Combined Consumption'!G67)/'Combined Consumption'!G67</f>
        <v>-1</v>
      </c>
      <c r="AC307" s="10">
        <f>(U307-'Combined Consumption'!H67)/'Combined Consumption'!H67</f>
        <v>-0.25718387935341169</v>
      </c>
      <c r="AD307" s="10">
        <f>(V307-'Combined Consumption'!M67)/'Combined Consumption'!M67</f>
        <v>1</v>
      </c>
      <c r="AE307" s="10">
        <f t="shared" ref="AE307:AE316" si="43">-1*N307</f>
        <v>-0.32088814819799083</v>
      </c>
      <c r="AF307" s="10">
        <f t="shared" ref="AF307:AF316" si="44">-1*E307</f>
        <v>-1</v>
      </c>
      <c r="AG307" s="10">
        <f t="shared" ref="AG307:AG316" si="45">-1*G307</f>
        <v>-0.25718387935341169</v>
      </c>
      <c r="AH307" s="10">
        <f t="shared" ref="AH307:AH316" si="46">IF(I307=0,0,$E$240)</f>
        <v>1</v>
      </c>
      <c r="AI307" s="10">
        <f>M307/'Electricity Generation'!$N67</f>
        <v>0.27060800178648642</v>
      </c>
      <c r="AJ307" s="10">
        <f>D307/'Electricity Generation'!$N67</f>
        <v>0</v>
      </c>
      <c r="AK307" s="10">
        <f>F307/'Electricity Generation'!$N67</f>
        <v>0.1949413289257873</v>
      </c>
      <c r="AL307" s="10">
        <f>H307/'Electricity Generation'!$N67</f>
        <v>0.40496509830025618</v>
      </c>
      <c r="AM307" s="10">
        <f t="shared" ref="AM307:AM316" si="47">1-SUM(AI307:AL307)</f>
        <v>0.12948557098747004</v>
      </c>
    </row>
    <row r="308" spans="1:39" x14ac:dyDescent="0.25">
      <c r="A308" s="6">
        <v>2015</v>
      </c>
      <c r="B308" s="6">
        <f>IF('Electricity Generation'!B68-I308/3&lt;=0, 0,'Electricity Generation'!B68-I308/3)</f>
        <v>1075267340000</v>
      </c>
      <c r="C308" s="10">
        <f>1-B308/'Electricity Generation'!B68</f>
        <v>0.19815606774333328</v>
      </c>
      <c r="D308" s="6">
        <f>IF('Electricity Generation'!C68-I308/3&lt;=0, 0, 'Electricity Generation'!C68-I308/3)</f>
        <v>0</v>
      </c>
      <c r="E308" s="10">
        <f>1-D308/'Electricity Generation'!C68</f>
        <v>1</v>
      </c>
      <c r="F308" s="6">
        <f>IF('Electricity Generation'!D68-I308/3&lt;=0, 0, 'Electricity Generation'!D68-I308/3)</f>
        <v>973116141000</v>
      </c>
      <c r="G308" s="10">
        <f>1-F308/'Electricity Generation'!D68</f>
        <v>0.21449542197508464</v>
      </c>
      <c r="H308" s="6">
        <f>'Electricity Generation'!F68*(1+$E$240)</f>
        <v>1594355754000</v>
      </c>
      <c r="I308" s="6">
        <f>'Electricity Generation'!F68*$E$240</f>
        <v>797177877000</v>
      </c>
      <c r="J308" s="10">
        <f>(B308+D308+F308+H308-L308)/'Electricity Generation'!N68</f>
        <v>0.86815445935528157</v>
      </c>
      <c r="K308" s="12" t="b">
        <f>(J308-'Analysis-Data'!R68)&lt;0.0001</f>
        <v>1</v>
      </c>
      <c r="L308" s="6">
        <f>SUM(IF(B308=0, ABS('Electricity Generation'!B68-I308/3), 0), IF(D308=0, ABS('Electricity Generation'!C68-I308/3), 0), IF(F308=0, ABS('Electricity Generation'!D68-I308/3), 0))</f>
        <v>239220807000</v>
      </c>
      <c r="M308" s="6">
        <f t="shared" si="42"/>
        <v>836046533000</v>
      </c>
      <c r="N308" s="10">
        <f>1-M308/'Electricity Generation'!B68</f>
        <v>0.3765468226996711</v>
      </c>
      <c r="O308" s="6">
        <f>M308/'Analysis-Data'!J68</f>
        <v>842581382.79196203</v>
      </c>
      <c r="P308" s="6">
        <f>D308/'Analysis-Data'!K68</f>
        <v>0</v>
      </c>
      <c r="Q308" s="6">
        <f>F308/'Analysis-Data'!L68</f>
        <v>412554073.91988778</v>
      </c>
      <c r="R308" s="6">
        <f>H308/'Analysis-Data'!M68</f>
        <v>4470.3999999999996</v>
      </c>
      <c r="S308" s="6">
        <f>M308/'Analysis-Data'!B68</f>
        <v>417654509.15983582</v>
      </c>
      <c r="T308" s="6">
        <f>D308/'Analysis-Data'!C68</f>
        <v>0</v>
      </c>
      <c r="U308" s="6">
        <f>F308/'Analysis-Data'!D68</f>
        <v>181232307.48593715</v>
      </c>
      <c r="V308" s="6">
        <f>H308/'Analysis-Data'!E68</f>
        <v>36464.535600000003</v>
      </c>
      <c r="W308" s="10">
        <f>(O308-'Combined Waste'!B68)/'Combined Waste'!B68</f>
        <v>-0.3765468226996711</v>
      </c>
      <c r="X308" s="10">
        <f>(P308-'Combined Waste'!G68)/'Combined Waste'!G68</f>
        <v>-1</v>
      </c>
      <c r="Y308" s="10">
        <f>(Q308-'Combined Waste'!C68)/'Combined Waste'!C68</f>
        <v>-0.21449542197508453</v>
      </c>
      <c r="Z308" s="10">
        <f>(R308-'Combined Waste'!K68)/'Combined Waste'!K68</f>
        <v>1</v>
      </c>
      <c r="AA308" s="10">
        <f>(S308-'Combined Consumption'!B68)/'Combined Consumption'!B68</f>
        <v>-0.3765468226996711</v>
      </c>
      <c r="AB308" s="10">
        <f>(T308-'Combined Consumption'!G68)/'Combined Consumption'!G68</f>
        <v>-1</v>
      </c>
      <c r="AC308" s="10">
        <f>(U308-'Combined Consumption'!H68)/'Combined Consumption'!H68</f>
        <v>-0.21449542197508467</v>
      </c>
      <c r="AD308" s="10">
        <f>(V308-'Combined Consumption'!M68)/'Combined Consumption'!M68</f>
        <v>1</v>
      </c>
      <c r="AE308" s="10">
        <f t="shared" si="43"/>
        <v>-0.3765468226996711</v>
      </c>
      <c r="AF308" s="10">
        <f t="shared" si="44"/>
        <v>-1</v>
      </c>
      <c r="AG308" s="10">
        <f t="shared" si="45"/>
        <v>-0.21449542197508464</v>
      </c>
      <c r="AH308" s="10">
        <f t="shared" si="46"/>
        <v>1</v>
      </c>
      <c r="AI308" s="10">
        <f>M308/'Electricity Generation'!$N68</f>
        <v>0.21325505978793324</v>
      </c>
      <c r="AJ308" s="10">
        <f>D308/'Electricity Generation'!$N68</f>
        <v>0</v>
      </c>
      <c r="AK308" s="10">
        <f>F308/'Electricity Generation'!$N68</f>
        <v>0.24821817044668956</v>
      </c>
      <c r="AL308" s="10">
        <f>H308/'Electricity Generation'!$N68</f>
        <v>0.40668122912065874</v>
      </c>
      <c r="AM308" s="10">
        <f t="shared" si="47"/>
        <v>0.13184554064471843</v>
      </c>
    </row>
    <row r="309" spans="1:39" x14ac:dyDescent="0.25">
      <c r="A309" s="6">
        <v>2016</v>
      </c>
      <c r="B309" s="6">
        <f>IF('Electricity Generation'!B69-I309/3&lt;=0, 0,'Electricity Generation'!B69-I309/3)</f>
        <v>961098050666.66663</v>
      </c>
      <c r="C309" s="10">
        <f>1-B309/'Electricity Generation'!B69</f>
        <v>0.21840513608596357</v>
      </c>
      <c r="D309" s="6">
        <f>IF('Electricity Generation'!C69-I309/3&lt;=0, 0, 'Electricity Generation'!C69-I309/3)</f>
        <v>0</v>
      </c>
      <c r="E309" s="10">
        <f>1-D309/'Electricity Generation'!C69</f>
        <v>1</v>
      </c>
      <c r="F309" s="6">
        <f>IF('Electricity Generation'!D69-I309/3&lt;=0, 0, 'Electricity Generation'!D69-I309/3)</f>
        <v>1011779170666.6666</v>
      </c>
      <c r="G309" s="10">
        <f>1-F309/'Electricity Generation'!D69</f>
        <v>0.20975978884588464</v>
      </c>
      <c r="H309" s="6">
        <f>'Electricity Generation'!F69*(1+$E$240)</f>
        <v>1611387896000</v>
      </c>
      <c r="I309" s="6">
        <f>'Electricity Generation'!F69*$E$240</f>
        <v>805693948000</v>
      </c>
      <c r="J309" s="10">
        <f>(B309+D309+F309+H309-L309)/'Electricity Generation'!N69</f>
        <v>0.85185770499466507</v>
      </c>
      <c r="K309" s="12" t="b">
        <f>(J309-'Analysis-Data'!R69)&lt;0.0001</f>
        <v>1</v>
      </c>
      <c r="L309" s="6">
        <f>SUM(IF(B309=0, ABS('Electricity Generation'!B69-I309/3), 0), IF(D309=0, ABS('Electricity Generation'!C69-I309/3), 0), IF(F309=0, ABS('Electricity Generation'!D69-I309/3), 0))</f>
        <v>245854179333.33334</v>
      </c>
      <c r="M309" s="6">
        <f t="shared" si="42"/>
        <v>715243871333.33325</v>
      </c>
      <c r="N309" s="10">
        <f>1-M309/'Electricity Generation'!B69</f>
        <v>0.41834141075163678</v>
      </c>
      <c r="O309" s="6">
        <f>M309/'Analysis-Data'!J69</f>
        <v>722329810.76513362</v>
      </c>
      <c r="P309" s="6">
        <f>D309/'Analysis-Data'!K69</f>
        <v>0</v>
      </c>
      <c r="Q309" s="6">
        <f>F309/'Analysis-Data'!L69</f>
        <v>430714105.16786134</v>
      </c>
      <c r="R309" s="6">
        <f>H309/'Analysis-Data'!M69</f>
        <v>3846.2</v>
      </c>
      <c r="S309" s="6">
        <f>M309/'Analysis-Data'!B69</f>
        <v>358054048.56202334</v>
      </c>
      <c r="T309" s="6">
        <f>D309/'Analysis-Data'!C69</f>
        <v>0</v>
      </c>
      <c r="U309" s="6">
        <f>F309/'Analysis-Data'!D69</f>
        <v>189378284.95754051</v>
      </c>
      <c r="V309" s="6">
        <f>H309/'Analysis-Data'!E69</f>
        <v>32079.559799999999</v>
      </c>
      <c r="W309" s="10">
        <f>(O309-'Combined Waste'!B69)/'Combined Waste'!B69</f>
        <v>-0.41834141075163678</v>
      </c>
      <c r="X309" s="10">
        <f>(P309-'Combined Waste'!G69)/'Combined Waste'!G69</f>
        <v>-1</v>
      </c>
      <c r="Y309" s="10">
        <f>(Q309-'Combined Waste'!C69)/'Combined Waste'!C69</f>
        <v>-0.20975978884588464</v>
      </c>
      <c r="Z309" s="10">
        <f>(R309-'Combined Waste'!K69)/'Combined Waste'!K69</f>
        <v>1</v>
      </c>
      <c r="AA309" s="10">
        <f>(S309-'Combined Consumption'!B69)/'Combined Consumption'!B69</f>
        <v>-0.41834141075163683</v>
      </c>
      <c r="AB309" s="10">
        <f>(T309-'Combined Consumption'!G69)/'Combined Consumption'!G69</f>
        <v>-1</v>
      </c>
      <c r="AC309" s="10">
        <f>(U309-'Combined Consumption'!H69)/'Combined Consumption'!H69</f>
        <v>-0.20975978884588461</v>
      </c>
      <c r="AD309" s="10">
        <f>(V309-'Combined Consumption'!M69)/'Combined Consumption'!M69</f>
        <v>1</v>
      </c>
      <c r="AE309" s="10">
        <f t="shared" si="43"/>
        <v>-0.41834141075163678</v>
      </c>
      <c r="AF309" s="10">
        <f t="shared" si="44"/>
        <v>-1</v>
      </c>
      <c r="AG309" s="10">
        <f t="shared" si="45"/>
        <v>-0.20975978884588464</v>
      </c>
      <c r="AH309" s="10">
        <f t="shared" si="46"/>
        <v>1</v>
      </c>
      <c r="AI309" s="10">
        <f>M309/'Electricity Generation'!$N69</f>
        <v>0.18250779010163692</v>
      </c>
      <c r="AJ309" s="10">
        <f>D309/'Electricity Generation'!$N69</f>
        <v>0</v>
      </c>
      <c r="AK309" s="10">
        <f>F309/'Electricity Generation'!$N69</f>
        <v>0.25817429258779656</v>
      </c>
      <c r="AL309" s="10">
        <f>H309/'Electricity Generation'!$N69</f>
        <v>0.41117562230523169</v>
      </c>
      <c r="AM309" s="10">
        <f t="shared" si="47"/>
        <v>0.14814229500533482</v>
      </c>
    </row>
    <row r="310" spans="1:39" x14ac:dyDescent="0.25">
      <c r="A310" s="6">
        <v>2017</v>
      </c>
      <c r="B310" s="6">
        <f>IF('Electricity Generation'!B70-I310/3&lt;=0, 0,'Electricity Generation'!B70-I310/3)</f>
        <v>929521386000</v>
      </c>
      <c r="C310" s="10">
        <f>1-B310/'Electricity Generation'!B70</f>
        <v>0.22400070832286911</v>
      </c>
      <c r="D310" s="6">
        <f>IF('Electricity Generation'!C70-I310/3&lt;=0, 0, 'Electricity Generation'!C70-I310/3)</f>
        <v>0</v>
      </c>
      <c r="E310" s="10">
        <f>1-D310/'Electricity Generation'!C70</f>
        <v>1</v>
      </c>
      <c r="F310" s="6">
        <f>IF('Electricity Generation'!D70-I310/3&lt;=0, 0, 'Electricity Generation'!D70-I310/3)</f>
        <v>929696989000</v>
      </c>
      <c r="G310" s="10">
        <f>1-F310/'Electricity Generation'!D70</f>
        <v>0.22396787464005397</v>
      </c>
      <c r="H310" s="6">
        <f>'Electricity Generation'!F70*(1+$E$240)</f>
        <v>1609899270000</v>
      </c>
      <c r="I310" s="6">
        <f>'Electricity Generation'!F70*$E$240</f>
        <v>804949635000</v>
      </c>
      <c r="J310" s="10">
        <f>(B310+D310+F310+H310-L310)/'Electricity Generation'!N70</f>
        <v>0.830407794822414</v>
      </c>
      <c r="K310" s="12" t="b">
        <f>(J310-'Analysis-Data'!R70)&lt;0.0001</f>
        <v>1</v>
      </c>
      <c r="L310" s="6">
        <f>SUM(IF(B310=0, ABS('Electricity Generation'!B70-I310/3), 0), IF(D310=0, ABS('Electricity Generation'!C70-I310/3), 0), IF(F310=0, ABS('Electricity Generation'!D70-I310/3), 0))</f>
        <v>248277157000</v>
      </c>
      <c r="M310" s="6">
        <f t="shared" si="42"/>
        <v>681244229000</v>
      </c>
      <c r="N310" s="10">
        <f>1-M310/'Electricity Generation'!B70</f>
        <v>0.43127178446313541</v>
      </c>
      <c r="O310" s="6">
        <f>M310/'Analysis-Data'!J70</f>
        <v>686467468.17373753</v>
      </c>
      <c r="P310" s="6">
        <f>D310/'Analysis-Data'!K70</f>
        <v>0</v>
      </c>
      <c r="Q310" s="6">
        <f>F310/'Analysis-Data'!L70</f>
        <v>392335457.48972648</v>
      </c>
      <c r="R310" s="6">
        <f>H310/'Analysis-Data'!M70</f>
        <v>4383.8</v>
      </c>
      <c r="S310" s="6">
        <f>M310/'Analysis-Data'!B70</f>
        <v>343097536.92372727</v>
      </c>
      <c r="T310" s="6">
        <f>D310/'Analysis-Data'!C70</f>
        <v>0</v>
      </c>
      <c r="U310" s="6">
        <f>F310/'Analysis-Data'!D70</f>
        <v>172569026.39065748</v>
      </c>
      <c r="V310" s="6">
        <f>H310/'Analysis-Data'!E70</f>
        <v>35002.877</v>
      </c>
      <c r="W310" s="10">
        <f>(O310-'Combined Waste'!B70)/'Combined Waste'!B70</f>
        <v>-0.4312717844631353</v>
      </c>
      <c r="X310" s="10">
        <f>(P310-'Combined Waste'!G70)/'Combined Waste'!G70</f>
        <v>-1</v>
      </c>
      <c r="Y310" s="10">
        <f>(Q310-'Combined Waste'!C70)/'Combined Waste'!C70</f>
        <v>-0.22396787464005397</v>
      </c>
      <c r="Z310" s="10">
        <f>(R310-'Combined Waste'!K70)/'Combined Waste'!K70</f>
        <v>1</v>
      </c>
      <c r="AA310" s="10">
        <f>(S310-'Combined Consumption'!B70)/'Combined Consumption'!B70</f>
        <v>-0.43127178446313535</v>
      </c>
      <c r="AB310" s="10">
        <f>(T310-'Combined Consumption'!G70)/'Combined Consumption'!G70</f>
        <v>-1</v>
      </c>
      <c r="AC310" s="10">
        <f>(U310-'Combined Consumption'!H70)/'Combined Consumption'!H70</f>
        <v>-0.22396787464005405</v>
      </c>
      <c r="AD310" s="10">
        <f>(V310-'Combined Consumption'!M70)/'Combined Consumption'!M70</f>
        <v>1</v>
      </c>
      <c r="AE310" s="10">
        <f t="shared" si="43"/>
        <v>-0.43127178446313541</v>
      </c>
      <c r="AF310" s="10">
        <f t="shared" si="44"/>
        <v>-1</v>
      </c>
      <c r="AG310" s="10">
        <f t="shared" si="45"/>
        <v>-0.22396787464005397</v>
      </c>
      <c r="AH310" s="10">
        <f t="shared" si="46"/>
        <v>1</v>
      </c>
      <c r="AI310" s="10">
        <f>M310/'Electricity Generation'!$N70</f>
        <v>0.17564065033554857</v>
      </c>
      <c r="AJ310" s="10">
        <f>D310/'Electricity Generation'!$N70</f>
        <v>0</v>
      </c>
      <c r="AK310" s="10">
        <f>F310/'Electricity Generation'!$N70</f>
        <v>0.23969756632310693</v>
      </c>
      <c r="AL310" s="10">
        <f>H310/'Electricity Generation'!$N70</f>
        <v>0.4150695781637585</v>
      </c>
      <c r="AM310" s="10">
        <f t="shared" si="47"/>
        <v>0.169592205177586</v>
      </c>
    </row>
    <row r="311" spans="1:39" x14ac:dyDescent="0.25">
      <c r="A311" s="6">
        <v>2018</v>
      </c>
      <c r="B311" s="6">
        <f>IF('Electricity Generation'!B71-I311/3&lt;=0, 0,'Electricity Generation'!B71-I311/3)</f>
        <v>873144852000</v>
      </c>
      <c r="C311" s="10">
        <f>1-B311/'Electricity Generation'!B71</f>
        <v>0.23554063737196818</v>
      </c>
      <c r="D311" s="6">
        <f>IF('Electricity Generation'!C71-I311/3&lt;=0, 0, 'Electricity Generation'!C71-I311/3)</f>
        <v>0</v>
      </c>
      <c r="E311" s="10">
        <f>1-D311/'Electricity Generation'!C71</f>
        <v>1</v>
      </c>
      <c r="F311" s="6">
        <f>IF('Electricity Generation'!D71-I311/3&lt;=0, 0, 'Electricity Generation'!D71-I311/3)</f>
        <v>1099504292000</v>
      </c>
      <c r="G311" s="10">
        <f>1-F311/'Electricity Generation'!D71</f>
        <v>0.19658149779599199</v>
      </c>
      <c r="H311" s="6">
        <f>'Electricity Generation'!F71*(1+$E$240)</f>
        <v>1614168954000</v>
      </c>
      <c r="I311" s="6">
        <f>'Electricity Generation'!F71*$E$240</f>
        <v>807084477000</v>
      </c>
      <c r="J311" s="10">
        <f>(B311+D311+F311+H311-L311)/'Electricity Generation'!N71</f>
        <v>0.83109194043734347</v>
      </c>
      <c r="K311" s="12" t="b">
        <f>(J311-'Analysis-Data'!R71)&lt;0.0001</f>
        <v>1</v>
      </c>
      <c r="L311" s="6">
        <f>SUM(IF(B311=0, ABS('Electricity Generation'!B71-I311/3), 0), IF(D311=0, ABS('Electricity Generation'!C71-I311/3), 0), IF(F311=0, ABS('Electricity Generation'!D71-I311/3), 0))</f>
        <v>245099683000</v>
      </c>
      <c r="M311" s="6">
        <f t="shared" si="42"/>
        <v>628045169000</v>
      </c>
      <c r="N311" s="10">
        <f>1-M311/'Electricity Generation'!B71</f>
        <v>0.45013131727729117</v>
      </c>
      <c r="O311" s="6">
        <f>M311/'Analysis-Data'!J71</f>
        <v>634012887.76503408</v>
      </c>
      <c r="P311" s="6">
        <f>D311/'Analysis-Data'!K71</f>
        <v>0</v>
      </c>
      <c r="Q311" s="6">
        <f>F311/'Analysis-Data'!L71</f>
        <v>464261005.42810148</v>
      </c>
      <c r="R311" s="6">
        <f>H311/'Analysis-Data'!M71</f>
        <v>4765.8</v>
      </c>
      <c r="S311" s="6">
        <f>M311/'Analysis-Data'!B71</f>
        <v>317864456.25092709</v>
      </c>
      <c r="T311" s="6">
        <f>D311/'Analysis-Data'!C71</f>
        <v>0</v>
      </c>
      <c r="U311" s="6">
        <f>F311/'Analysis-Data'!D71</f>
        <v>204376381.6323472</v>
      </c>
      <c r="V311" s="6">
        <f>H311/'Analysis-Data'!E71</f>
        <v>38772.417600000001</v>
      </c>
      <c r="W311" s="10">
        <f>(O311-'Combined Waste'!B71)/'Combined Waste'!B71</f>
        <v>-0.45013131727729117</v>
      </c>
      <c r="X311" s="10">
        <f>(P311-'Combined Waste'!G71)/'Combined Waste'!G71</f>
        <v>-1</v>
      </c>
      <c r="Y311" s="10">
        <f>(Q311-'Combined Waste'!C71)/'Combined Waste'!C71</f>
        <v>-0.19658149779599196</v>
      </c>
      <c r="Z311" s="10">
        <f>(R311-'Combined Waste'!K71)/'Combined Waste'!K71</f>
        <v>1</v>
      </c>
      <c r="AA311" s="10">
        <f>(S311-'Combined Consumption'!B71)/'Combined Consumption'!B71</f>
        <v>-0.45013131727729117</v>
      </c>
      <c r="AB311" s="10">
        <f>(T311-'Combined Consumption'!G71)/'Combined Consumption'!G71</f>
        <v>-1</v>
      </c>
      <c r="AC311" s="10">
        <f>(U311-'Combined Consumption'!H71)/'Combined Consumption'!H71</f>
        <v>-0.19658149779599196</v>
      </c>
      <c r="AD311" s="10">
        <f>(V311-'Combined Consumption'!M71)/'Combined Consumption'!M71</f>
        <v>1</v>
      </c>
      <c r="AE311" s="10">
        <f t="shared" si="43"/>
        <v>-0.45013131727729117</v>
      </c>
      <c r="AF311" s="10">
        <f t="shared" si="44"/>
        <v>-1</v>
      </c>
      <c r="AG311" s="10">
        <f t="shared" si="45"/>
        <v>-0.19658149779599199</v>
      </c>
      <c r="AH311" s="10">
        <f t="shared" si="46"/>
        <v>1</v>
      </c>
      <c r="AI311" s="10">
        <f>M311/'Electricity Generation'!$N71</f>
        <v>0.15619606841904102</v>
      </c>
      <c r="AJ311" s="10">
        <f>D311/'Electricity Generation'!$N71</f>
        <v>0</v>
      </c>
      <c r="AK311" s="10">
        <f>F311/'Electricity Generation'!$N71</f>
        <v>0.27344887931183376</v>
      </c>
      <c r="AL311" s="10">
        <f>H311/'Electricity Generation'!$N71</f>
        <v>0.40144699270646866</v>
      </c>
      <c r="AM311" s="10">
        <f t="shared" si="47"/>
        <v>0.16890805956265653</v>
      </c>
    </row>
    <row r="312" spans="1:39" x14ac:dyDescent="0.25">
      <c r="A312" s="6">
        <v>2019</v>
      </c>
      <c r="B312" s="6">
        <f>IF('Electricity Generation'!B72-I312/3&lt;=0, 0,'Electricity Generation'!B72-I312/3)</f>
        <v>688928907666.66663</v>
      </c>
      <c r="C312" s="10">
        <f>1-B312/'Electricity Generation'!B72</f>
        <v>0.28141658851526419</v>
      </c>
      <c r="D312" s="6">
        <f>IF('Electricity Generation'!C72-I312/3&lt;=0, 0, 'Electricity Generation'!C72-I312/3)</f>
        <v>0</v>
      </c>
      <c r="E312" s="10">
        <f>1-D312/'Electricity Generation'!C72</f>
        <v>1</v>
      </c>
      <c r="F312" s="6">
        <f>IF('Electricity Generation'!D72-I312/3&lt;=0, 0, 'Electricity Generation'!D72-I312/3)</f>
        <v>1210054803666.6667</v>
      </c>
      <c r="G312" s="10">
        <f>1-F312/'Electricity Generation'!D72</f>
        <v>0.18231688932713419</v>
      </c>
      <c r="H312" s="6">
        <f>'Electricity Generation'!F72*(1+$E$240)</f>
        <v>1618818524000</v>
      </c>
      <c r="I312" s="6">
        <f>'Electricity Generation'!F72*$E$240</f>
        <v>809409262000</v>
      </c>
      <c r="J312" s="10">
        <f>(B312+D312+F312+H312-L312)/'Electricity Generation'!N72</f>
        <v>0.82281586402429618</v>
      </c>
      <c r="K312" s="12" t="b">
        <f>(J312-'Analysis-Data'!R72)&lt;0.0001</f>
        <v>1</v>
      </c>
      <c r="L312" s="6">
        <f>SUM(IF(B312=0, ABS('Electricity Generation'!B72-I312/3), 0), IF(D312=0, ABS('Electricity Generation'!C72-I312/3), 0), IF(F312=0, ABS('Electricity Generation'!D72-I312/3), 0))</f>
        <v>252582935333.33334</v>
      </c>
      <c r="M312" s="6">
        <f t="shared" si="42"/>
        <v>436345972333.33325</v>
      </c>
      <c r="N312" s="10">
        <f>1-M312/'Electricity Generation'!B72</f>
        <v>0.54487179461103386</v>
      </c>
      <c r="O312" s="6">
        <f>M312/'Analysis-Data'!J72</f>
        <v>443112820.76669741</v>
      </c>
      <c r="P312" s="6">
        <f>D312/'Analysis-Data'!K72</f>
        <v>0</v>
      </c>
      <c r="Q312" s="6">
        <f>F312/'Analysis-Data'!L72</f>
        <v>504384556.08611459</v>
      </c>
      <c r="R312" s="6">
        <f>H312/'Analysis-Data'!M72</f>
        <v>4376</v>
      </c>
      <c r="S312" s="6">
        <f>M312/'Analysis-Data'!B72</f>
        <v>222382358.68803167</v>
      </c>
      <c r="T312" s="6">
        <f>D312/'Analysis-Data'!C72</f>
        <v>0</v>
      </c>
      <c r="U312" s="6">
        <f>F312/'Analysis-Data'!D72</f>
        <v>221742962.63113865</v>
      </c>
      <c r="V312" s="6">
        <f>H312/'Analysis-Data'!E72</f>
        <v>33233.500800000002</v>
      </c>
      <c r="W312" s="10">
        <f>(O312-'Combined Waste'!B72)/'Combined Waste'!B72</f>
        <v>-0.54487179461103386</v>
      </c>
      <c r="X312" s="10">
        <f>(P312-'Combined Waste'!G72)/'Combined Waste'!G72</f>
        <v>-1</v>
      </c>
      <c r="Y312" s="10">
        <f>(Q312-'Combined Waste'!C72)/'Combined Waste'!C72</f>
        <v>-0.18231688932713419</v>
      </c>
      <c r="Z312" s="10">
        <f>(R312-'Combined Waste'!K72)/'Combined Waste'!K72</f>
        <v>1</v>
      </c>
      <c r="AA312" s="10">
        <f>(S312-'Combined Consumption'!B72)/'Combined Consumption'!B72</f>
        <v>-0.54487179461103386</v>
      </c>
      <c r="AB312" s="10">
        <f>(T312-'Combined Consumption'!G72)/'Combined Consumption'!G72</f>
        <v>-1</v>
      </c>
      <c r="AC312" s="10">
        <f>(U312-'Combined Consumption'!H72)/'Combined Consumption'!H72</f>
        <v>-0.1823168893271343</v>
      </c>
      <c r="AD312" s="10">
        <f>(V312-'Combined Consumption'!M72)/'Combined Consumption'!M72</f>
        <v>1</v>
      </c>
      <c r="AE312" s="10">
        <f t="shared" si="43"/>
        <v>-0.54487179461103386</v>
      </c>
      <c r="AF312" s="10">
        <f t="shared" si="44"/>
        <v>-1</v>
      </c>
      <c r="AG312" s="10">
        <f t="shared" si="45"/>
        <v>-0.18231688932713419</v>
      </c>
      <c r="AH312" s="10">
        <f t="shared" si="46"/>
        <v>1</v>
      </c>
      <c r="AI312" s="10">
        <f>M312/'Electricity Generation'!$N72</f>
        <v>0.10995659257525926</v>
      </c>
      <c r="AJ312" s="10">
        <f>D312/'Electricity Generation'!$N72</f>
        <v>0</v>
      </c>
      <c r="AK312" s="10">
        <f>F312/'Electricity Generation'!$N72</f>
        <v>0.30492662125197489</v>
      </c>
      <c r="AL312" s="10">
        <f>H312/'Electricity Generation'!$N72</f>
        <v>0.4079326501970621</v>
      </c>
      <c r="AM312" s="10">
        <f t="shared" si="47"/>
        <v>0.17718413597570382</v>
      </c>
    </row>
    <row r="313" spans="1:39" x14ac:dyDescent="0.25">
      <c r="A313" s="6">
        <v>2020</v>
      </c>
      <c r="B313" s="6">
        <f>IF('Electricity Generation'!B73-I313/3&lt;=0, 0,'Electricity Generation'!B73-I313/3)</f>
        <v>504408631666.66663</v>
      </c>
      <c r="C313" s="10">
        <f>1-B313/'Electricity Generation'!B73</f>
        <v>0.3429626291449831</v>
      </c>
      <c r="D313" s="6">
        <f>IF('Electricity Generation'!C73-I313/3&lt;=0, 0, 'Electricity Generation'!C73-I313/3)</f>
        <v>0</v>
      </c>
      <c r="E313" s="10">
        <f>1-D313/'Electricity Generation'!C73</f>
        <v>1</v>
      </c>
      <c r="F313" s="6">
        <f>IF('Electricity Generation'!D73-I313/3&lt;=0, 0, 'Electricity Generation'!D73-I313/3)</f>
        <v>1259006125666.6667</v>
      </c>
      <c r="G313" s="10">
        <f>1-F313/'Electricity Generation'!D73</f>
        <v>0.17295744166995963</v>
      </c>
      <c r="H313" s="6">
        <f>'Electricity Generation'!F73*(1+$E$240)</f>
        <v>1579757726000</v>
      </c>
      <c r="I313" s="6">
        <f>'Electricity Generation'!F73*$E$240</f>
        <v>789878863000</v>
      </c>
      <c r="J313" s="10">
        <f>(B313+D313+F313+H313-L313)/'Electricity Generation'!N73</f>
        <v>0.80334108766994616</v>
      </c>
      <c r="K313" s="12" t="b">
        <f>(J313-'Analysis-Data'!R73)&lt;0.0001</f>
        <v>1</v>
      </c>
      <c r="L313" s="6">
        <f>SUM(IF(B313=0, ABS('Electricity Generation'!B73-I313/3), 0), IF(D313=0, ABS('Electricity Generation'!C73-I313/3), 0), IF(F313=0, ABS('Electricity Generation'!D73-I313/3), 0))</f>
        <v>246959523333.33334</v>
      </c>
      <c r="M313" s="6">
        <f t="shared" si="42"/>
        <v>257449108333.33328</v>
      </c>
      <c r="N313" s="10">
        <f>1-M313/'Electricity Generation'!B73</f>
        <v>0.66464950310349713</v>
      </c>
      <c r="O313" s="6">
        <f>M313/'Analysis-Data'!J73</f>
        <v>264305152.72699109</v>
      </c>
      <c r="P313" s="6">
        <f>D313/'Analysis-Data'!K73</f>
        <v>0</v>
      </c>
      <c r="Q313" s="6">
        <f>F313/'Analysis-Data'!L73</f>
        <v>525095936.62420928</v>
      </c>
      <c r="R313" s="6">
        <f>H313/'Analysis-Data'!M73</f>
        <v>4774</v>
      </c>
      <c r="S313" s="6">
        <f>M313/'Analysis-Data'!B73</f>
        <v>132589353.37069319</v>
      </c>
      <c r="T313" s="6">
        <f>D313/'Analysis-Data'!C73</f>
        <v>0</v>
      </c>
      <c r="U313" s="6">
        <f>F313/'Analysis-Data'!D73</f>
        <v>230878318.74495292</v>
      </c>
      <c r="V313" s="6">
        <f>H313/'Analysis-Data'!E73</f>
        <v>37387.688399999999</v>
      </c>
      <c r="W313" s="10">
        <f>(O313-'Combined Waste'!B73)/'Combined Waste'!B73</f>
        <v>-0.66464950310349724</v>
      </c>
      <c r="X313" s="10">
        <f>(P313-'Combined Waste'!G73)/'Combined Waste'!G73</f>
        <v>-1</v>
      </c>
      <c r="Y313" s="10">
        <f>(Q313-'Combined Waste'!C73)/'Combined Waste'!C73</f>
        <v>-0.17295744166995961</v>
      </c>
      <c r="Z313" s="10">
        <f>(R313-'Combined Waste'!K73)/'Combined Waste'!K73</f>
        <v>1</v>
      </c>
      <c r="AA313" s="10">
        <f>(S313-'Combined Consumption'!B73)/'Combined Consumption'!B73</f>
        <v>-0.66464950310349713</v>
      </c>
      <c r="AB313" s="10">
        <f>(T313-'Combined Consumption'!G73)/'Combined Consumption'!G73</f>
        <v>-1</v>
      </c>
      <c r="AC313" s="10">
        <f>(U313-'Combined Consumption'!H73)/'Combined Consumption'!H73</f>
        <v>-0.17295744166995969</v>
      </c>
      <c r="AD313" s="10">
        <f>(V313-'Combined Consumption'!M73)/'Combined Consumption'!M73</f>
        <v>1</v>
      </c>
      <c r="AE313" s="10">
        <f t="shared" si="43"/>
        <v>-0.66464950310349713</v>
      </c>
      <c r="AF313" s="10">
        <f t="shared" si="44"/>
        <v>-1</v>
      </c>
      <c r="AG313" s="10">
        <f t="shared" si="45"/>
        <v>-0.17295744166995963</v>
      </c>
      <c r="AH313" s="10">
        <f t="shared" si="46"/>
        <v>1</v>
      </c>
      <c r="AI313" s="10">
        <f>M313/'Electricity Generation'!$N73</f>
        <v>6.6797552164550647E-2</v>
      </c>
      <c r="AJ313" s="10">
        <f>D313/'Electricity Generation'!$N73</f>
        <v>0</v>
      </c>
      <c r="AK313" s="10">
        <f>F313/'Electricity Generation'!$N73</f>
        <v>0.32666078317047836</v>
      </c>
      <c r="AL313" s="10">
        <f>H313/'Electricity Generation'!$N73</f>
        <v>0.40988275233491717</v>
      </c>
      <c r="AM313" s="10">
        <f t="shared" si="47"/>
        <v>0.19665891233005384</v>
      </c>
    </row>
    <row r="314" spans="1:39" x14ac:dyDescent="0.25">
      <c r="A314" s="6">
        <v>2021</v>
      </c>
      <c r="B314" s="6">
        <f>IF('Electricity Generation'!B74-I314/3&lt;=0, 0,'Electricity Generation'!B74-I314/3)</f>
        <v>632558450333.33337</v>
      </c>
      <c r="C314" s="10">
        <f>1-B314/'Electricity Generation'!B74</f>
        <v>0.29120337155251597</v>
      </c>
      <c r="D314" s="6">
        <f>IF('Electricity Generation'!C74-I314/3&lt;=0, 0, 'Electricity Generation'!C74-I314/3)</f>
        <v>0</v>
      </c>
      <c r="E314" s="10">
        <f>1-D314/'Electricity Generation'!C74</f>
        <v>1</v>
      </c>
      <c r="F314" s="6">
        <f>IF('Electricity Generation'!D74-I314/3&lt;=0, 0, 'Electricity Generation'!D74-I314/3)</f>
        <v>1216721856333.3333</v>
      </c>
      <c r="G314" s="10">
        <f>1-F314/'Electricity Generation'!D74</f>
        <v>0.17599954989854505</v>
      </c>
      <c r="H314" s="6">
        <f>'Electricity Generation'!F74*(1+$E$240)</f>
        <v>1559289190000</v>
      </c>
      <c r="I314" s="6">
        <f>'Electricity Generation'!F74*$E$240</f>
        <v>779644595000</v>
      </c>
      <c r="J314" s="10">
        <f>(B314+D314+F314+H314-L314)/'Electricity Generation'!N74</f>
        <v>0.80031620825765826</v>
      </c>
      <c r="K314" s="12" t="b">
        <f>(J314-'Analysis-Data'!R74)&lt;0.0001</f>
        <v>1</v>
      </c>
      <c r="L314" s="6">
        <f>SUM(IF(B314=0, ABS('Electricity Generation'!B74-I314/3), 0), IF(D314=0, ABS('Electricity Generation'!C74-I314/3), 0), IF(F314=0, ABS('Electricity Generation'!D74-I314/3), 0))</f>
        <v>241573173666.66666</v>
      </c>
      <c r="M314" s="6">
        <f t="shared" si="42"/>
        <v>390985276666.66675</v>
      </c>
      <c r="N314" s="10">
        <f>1-M314/'Electricity Generation'!B74</f>
        <v>0.56189179714869975</v>
      </c>
      <c r="O314" s="6">
        <f>M314/'Analysis-Data'!J74</f>
        <v>398666197.5650034</v>
      </c>
      <c r="P314" s="6">
        <f>D314/'Analysis-Data'!K74</f>
        <v>0</v>
      </c>
      <c r="Q314" s="6">
        <f>F314/'Analysis-Data'!L74</f>
        <v>504976315.83792514</v>
      </c>
      <c r="R314" s="6">
        <f>H314/'Analysis-Data'!M74</f>
        <v>4299.6000000000004</v>
      </c>
      <c r="S314" s="6">
        <f>M314/'Analysis-Data'!B74</f>
        <v>199292682.10714599</v>
      </c>
      <c r="T314" s="6">
        <f>D314/'Analysis-Data'!C74</f>
        <v>0</v>
      </c>
      <c r="U314" s="6">
        <f>F314/'Analysis-Data'!D74</f>
        <v>222056657.80808029</v>
      </c>
      <c r="V314" s="6">
        <f>H314/'Analysis-Data'!E74</f>
        <v>34156.653600000005</v>
      </c>
      <c r="W314" s="10">
        <f>(O314-'Combined Waste'!B74)/'Combined Waste'!B74</f>
        <v>-0.56189179714869975</v>
      </c>
      <c r="X314" s="10">
        <f>(P314-'Combined Waste'!G74)/'Combined Waste'!G74</f>
        <v>-1</v>
      </c>
      <c r="Y314" s="10">
        <f>(Q314-'Combined Waste'!C74)/'Combined Waste'!C74</f>
        <v>-0.17599954989854508</v>
      </c>
      <c r="Z314" s="10">
        <f>(R314-'Combined Waste'!K74)/'Combined Waste'!K74</f>
        <v>1</v>
      </c>
      <c r="AA314" s="10">
        <f>(S314-'Combined Consumption'!B74)/'Combined Consumption'!B74</f>
        <v>-0.56189179714869975</v>
      </c>
      <c r="AB314" s="10">
        <f>(T314-'Combined Consumption'!G74)/'Combined Consumption'!G74</f>
        <v>-1</v>
      </c>
      <c r="AC314" s="10">
        <f>(U314-'Combined Consumption'!H74)/'Combined Consumption'!H74</f>
        <v>-0.1759995498985451</v>
      </c>
      <c r="AD314" s="10">
        <f>(V314-'Combined Consumption'!M74)/'Combined Consumption'!M74</f>
        <v>1</v>
      </c>
      <c r="AE314" s="10">
        <f t="shared" si="43"/>
        <v>-0.56189179714869975</v>
      </c>
      <c r="AF314" s="10">
        <f t="shared" si="44"/>
        <v>-1</v>
      </c>
      <c r="AG314" s="10">
        <f t="shared" si="45"/>
        <v>-0.17599954989854505</v>
      </c>
      <c r="AH314" s="10">
        <f t="shared" si="46"/>
        <v>1</v>
      </c>
      <c r="AI314" s="10">
        <f>M314/'Electricity Generation'!$N74</f>
        <v>9.8803984025477562E-2</v>
      </c>
      <c r="AJ314" s="10">
        <f>D314/'Electricity Generation'!$N74</f>
        <v>0</v>
      </c>
      <c r="AK314" s="10">
        <f>F314/'Electricity Generation'!$N74</f>
        <v>0.30747185132267441</v>
      </c>
      <c r="AL314" s="10">
        <f>H314/'Electricity Generation'!$N74</f>
        <v>0.39404037290950628</v>
      </c>
      <c r="AM314" s="10">
        <f t="shared" si="47"/>
        <v>0.19968379174234174</v>
      </c>
    </row>
    <row r="315" spans="1:39" x14ac:dyDescent="0.25">
      <c r="A315" s="6">
        <v>2022</v>
      </c>
      <c r="B315" s="6">
        <f>IF('Electricity Generation'!B75-I315/3&lt;=0, 0,'Electricity Generation'!B75-I315/3)</f>
        <v>568917459333.33337</v>
      </c>
      <c r="C315" s="10">
        <f>1-B315/'Electricity Generation'!B75</f>
        <v>0.31131841505554758</v>
      </c>
      <c r="D315" s="6">
        <f>IF('Electricity Generation'!C75-I315/3&lt;=0, 0, 'Electricity Generation'!C75-I315/3)</f>
        <v>0</v>
      </c>
      <c r="E315" s="10">
        <f>1-D315/'Electricity Generation'!C75</f>
        <v>1</v>
      </c>
      <c r="F315" s="6">
        <f>IF('Electricity Generation'!D75-I315/3&lt;=0, 0, 'Electricity Generation'!D75-I315/3)</f>
        <v>1325507912333.3333</v>
      </c>
      <c r="G315" s="10">
        <f>1-F315/'Electricity Generation'!D75</f>
        <v>0.16249521439111336</v>
      </c>
      <c r="H315" s="6">
        <f>'Electricity Generation'!F75*(1+$E$240)</f>
        <v>1543074352000</v>
      </c>
      <c r="I315" s="6">
        <f>'Electricity Generation'!F75*$E$240</f>
        <v>771537176000</v>
      </c>
      <c r="J315" s="10">
        <f>(B315+D315+F315+H315-L315)/'Electricity Generation'!N75</f>
        <v>0.7860175796958967</v>
      </c>
      <c r="K315" s="12" t="b">
        <f>(J315-'Analysis-Data'!R75)&lt;0.0001</f>
        <v>1</v>
      </c>
      <c r="L315" s="6">
        <f>SUM(IF(B315=0, ABS('Electricity Generation'!B75-I315/3), 0), IF(D315=0, ABS('Electricity Generation'!C75-I315/3), 0), IF(F315=0, ABS('Electricity Generation'!D75-I315/3), 0))</f>
        <v>235352502666.66666</v>
      </c>
      <c r="M315" s="6">
        <f t="shared" si="42"/>
        <v>333564956666.66675</v>
      </c>
      <c r="N315" s="10">
        <f>1-M315/'Electricity Generation'!B75</f>
        <v>0.59621551550146257</v>
      </c>
      <c r="O315" s="6">
        <f>M315/'Analysis-Data'!J75</f>
        <v>343749403.55881035</v>
      </c>
      <c r="P315" s="6">
        <f>D315/'Analysis-Data'!K75</f>
        <v>0</v>
      </c>
      <c r="Q315" s="6">
        <f>F315/'Analysis-Data'!L75</f>
        <v>552094879.74037671</v>
      </c>
      <c r="R315" s="6">
        <f>H315/'Analysis-Data'!M75</f>
        <v>4450.8</v>
      </c>
      <c r="S315" s="6">
        <f>M315/'Analysis-Data'!B75</f>
        <v>173202346.3032352</v>
      </c>
      <c r="T315" s="6">
        <f>D315/'Analysis-Data'!C75</f>
        <v>0</v>
      </c>
      <c r="U315" s="6">
        <f>F315/'Analysis-Data'!D75</f>
        <v>243041443.26972494</v>
      </c>
      <c r="V315" s="6">
        <f>H315/'Analysis-Data'!E75</f>
        <v>34156.653600000005</v>
      </c>
      <c r="W315" s="10">
        <f>(O315-'Combined Waste'!B75)/'Combined Waste'!B75</f>
        <v>-0.59621551550146257</v>
      </c>
      <c r="X315" s="10">
        <f>(P315-'Combined Waste'!G75)/'Combined Waste'!G75</f>
        <v>-1</v>
      </c>
      <c r="Y315" s="10">
        <f>(Q315-'Combined Waste'!C75)/'Combined Waste'!C75</f>
        <v>-0.1624952143911132</v>
      </c>
      <c r="Z315" s="10">
        <f>(R315-'Combined Waste'!K75)/'Combined Waste'!K75</f>
        <v>1</v>
      </c>
      <c r="AA315" s="10">
        <f>(S315-'Combined Consumption'!B75)/'Combined Consumption'!B75</f>
        <v>-0.59621551550146257</v>
      </c>
      <c r="AB315" s="10">
        <f>(T315-'Combined Consumption'!G75)/'Combined Consumption'!G75</f>
        <v>-1</v>
      </c>
      <c r="AC315" s="10">
        <f>(U315-'Combined Consumption'!H75)/'Combined Consumption'!H75</f>
        <v>-0.16249521439111334</v>
      </c>
      <c r="AD315" s="10">
        <f>(V315-'Combined Consumption'!M75)/'Combined Consumption'!M75</f>
        <v>1</v>
      </c>
      <c r="AE315" s="10">
        <f t="shared" si="43"/>
        <v>-0.59621551550146257</v>
      </c>
      <c r="AF315" s="10">
        <f t="shared" si="44"/>
        <v>-1</v>
      </c>
      <c r="AG315" s="10">
        <f t="shared" si="45"/>
        <v>-0.16249521439111336</v>
      </c>
      <c r="AH315" s="10">
        <f t="shared" si="46"/>
        <v>1</v>
      </c>
      <c r="AI315" s="10">
        <f>M315/'Electricity Generation'!$N75</f>
        <v>8.1878783770791538E-2</v>
      </c>
      <c r="AJ315" s="10">
        <f>D315/'Electricity Generation'!$N75</f>
        <v>0</v>
      </c>
      <c r="AK315" s="10">
        <f>F315/'Electricity Generation'!$N75</f>
        <v>0.325366839565434</v>
      </c>
      <c r="AL315" s="10">
        <f>H315/'Electricity Generation'!$N75</f>
        <v>0.37877195635967109</v>
      </c>
      <c r="AM315" s="10">
        <f t="shared" si="47"/>
        <v>0.21398242030410342</v>
      </c>
    </row>
    <row r="316" spans="1:39" x14ac:dyDescent="0.25">
      <c r="A316" s="6">
        <v>2023</v>
      </c>
      <c r="B316" s="6">
        <f>IF('Electricity Generation'!B76-I316/3&lt;=0, 0,'Electricity Generation'!B76-I316/3)</f>
        <v>412277509666.66663</v>
      </c>
      <c r="C316" s="10">
        <f>1-B316/'Electricity Generation'!B76</f>
        <v>0.3851821714132263</v>
      </c>
      <c r="D316" s="6">
        <f>IF('Electricity Generation'!C76-I316/3&lt;=0, 0, 'Electricity Generation'!C76-I316/3)</f>
        <v>0</v>
      </c>
      <c r="E316" s="10">
        <f>1-D316/'Electricity Generation'!C76</f>
        <v>1</v>
      </c>
      <c r="F316" s="6">
        <f>IF('Electricity Generation'!D76-I316/3&lt;=0, 0, 'Electricity Generation'!D76-I316/3)</f>
        <v>1441564449666.6667</v>
      </c>
      <c r="G316" s="10">
        <f>1-F316/'Electricity Generation'!D76</f>
        <v>0.15194883060450748</v>
      </c>
      <c r="H316" s="6">
        <f>'Electricity Generation'!F76*(1+$E$240)</f>
        <v>1549746338000</v>
      </c>
      <c r="I316" s="6">
        <f>'Electricity Generation'!F76*$E$240</f>
        <v>774873169000</v>
      </c>
      <c r="J316" s="10">
        <f>(B316+D316+F316+H316-L316)/'Electricity Generation'!N76</f>
        <v>0.78457322077561875</v>
      </c>
      <c r="K316" s="12" t="b">
        <f>(J316-'Analysis-Data'!R76)&lt;0.0001</f>
        <v>1</v>
      </c>
      <c r="L316" s="6">
        <f>SUM(IF(B316=0, ABS('Electricity Generation'!B76-I316/3), 0), IF(D316=0, ABS('Electricity Generation'!C76-I316/3), 0), IF(F316=0, ABS('Electricity Generation'!D76-I316/3), 0))</f>
        <v>242902686333.33334</v>
      </c>
      <c r="M316" s="6">
        <f t="shared" si="42"/>
        <v>169374823333.33328</v>
      </c>
      <c r="N316" s="10">
        <f>1-M316/'Electricity Generation'!B76</f>
        <v>0.74741610042404927</v>
      </c>
      <c r="O316" s="6">
        <f>M316/'Analysis-Data'!J76</f>
        <v>175385672.01295459</v>
      </c>
      <c r="P316" s="6">
        <f>D316/'Analysis-Data'!K76</f>
        <v>0</v>
      </c>
      <c r="Q316" s="6">
        <f>F316/'Analysis-Data'!L76</f>
        <v>597408798.22948539</v>
      </c>
      <c r="R316" s="6" t="e">
        <f>H316/'Analysis-Data'!M76</f>
        <v>#N/A</v>
      </c>
      <c r="S316" s="6">
        <f>M316/'Analysis-Data'!B76</f>
        <v>88724320.064408422</v>
      </c>
      <c r="T316" s="6">
        <f>D316/'Analysis-Data'!C76</f>
        <v>0</v>
      </c>
      <c r="U316" s="6">
        <f>F316/'Analysis-Data'!D76</f>
        <v>263374984.28567374</v>
      </c>
      <c r="V316" s="6">
        <f>H316/'Analysis-Data'!E76</f>
        <v>33772.006600000001</v>
      </c>
      <c r="W316" s="10">
        <f>(O316-'Combined Waste'!B76)/'Combined Waste'!B76</f>
        <v>-0.74741610042404927</v>
      </c>
      <c r="X316" s="10">
        <f>(P316-'Combined Waste'!G76)/'Combined Waste'!G76</f>
        <v>-1</v>
      </c>
      <c r="Y316" s="10">
        <f>(Q316-'Combined Waste'!C76)/'Combined Waste'!C76</f>
        <v>-0.15194883060450737</v>
      </c>
      <c r="Z316" s="10" t="e">
        <f>(R316-'Combined Waste'!K76)/'Combined Waste'!K76</f>
        <v>#N/A</v>
      </c>
      <c r="AA316" s="10">
        <f>(S316-'Combined Consumption'!B76)/'Combined Consumption'!B76</f>
        <v>-0.74741610042404927</v>
      </c>
      <c r="AB316" s="10">
        <f>(T316-'Combined Consumption'!G76)/'Combined Consumption'!G76</f>
        <v>-1</v>
      </c>
      <c r="AC316" s="10">
        <f>(U316-'Combined Consumption'!H76)/'Combined Consumption'!H76</f>
        <v>-0.1519488306045074</v>
      </c>
      <c r="AD316" s="10">
        <f>(V316-'Combined Consumption'!M76)/'Combined Consumption'!M76</f>
        <v>1</v>
      </c>
      <c r="AE316" s="10">
        <f t="shared" si="43"/>
        <v>-0.74741610042404927</v>
      </c>
      <c r="AF316" s="10">
        <f t="shared" si="44"/>
        <v>-1</v>
      </c>
      <c r="AG316" s="10">
        <f t="shared" si="45"/>
        <v>-0.15194883060450748</v>
      </c>
      <c r="AH316" s="10">
        <f t="shared" si="46"/>
        <v>1</v>
      </c>
      <c r="AI316" s="10">
        <f>M316/'Electricity Generation'!$N76</f>
        <v>4.2043710452711242E-2</v>
      </c>
      <c r="AJ316" s="10">
        <f>D316/'Electricity Generation'!$N76</f>
        <v>0</v>
      </c>
      <c r="AK316" s="10">
        <f>F316/'Electricity Generation'!$N76</f>
        <v>0.35783782458286678</v>
      </c>
      <c r="AL316" s="10">
        <f>H316/'Electricity Generation'!$N76</f>
        <v>0.38469168574004076</v>
      </c>
      <c r="AM316" s="10">
        <f t="shared" si="47"/>
        <v>0.21542677922438125</v>
      </c>
    </row>
    <row r="318" spans="1:39" x14ac:dyDescent="0.25">
      <c r="B318" s="6"/>
    </row>
  </sheetData>
  <mergeCells count="4">
    <mergeCell ref="A1:D1"/>
    <mergeCell ref="A80:D80"/>
    <mergeCell ref="A160:D160"/>
    <mergeCell ref="A240:D240"/>
  </mergeCells>
  <pageMargins left="0.7" right="0.7" top="0.75" bottom="0.75" header="0.3" footer="0.3"/>
  <ignoredErrors>
    <ignoredError sqref="P4:R26 R77 P3:R3 V3:V44 P83:R156 P163:R236 P243:R316 O3:O26 P82:R82 T82:V82 T83:V156 O82:O105 P162:R162 O162:O185 T162:V162 T163:V236 P242:R242 O242:O265 T242:V242 T243:V316 W4:W26 W3 Y3 Y4:Y26 X3:X26 Z3:Z22 Z77 AD3:AD44 W82:Z105 AD82:AD123 Z156 W162:Z185 AD162:AD203 Z236 W242:Z265 AD242:AD283 Z316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4CE1B-DBBD-4D72-BEB6-1DE18139170C}">
  <dimension ref="BV3:CB72"/>
  <sheetViews>
    <sheetView topLeftCell="H1" workbookViewId="0">
      <selection activeCell="A130" sqref="A130"/>
    </sheetView>
  </sheetViews>
  <sheetFormatPr defaultRowHeight="15" x14ac:dyDescent="0.25"/>
  <sheetData>
    <row r="3" spans="74:80" x14ac:dyDescent="0.25">
      <c r="BV3" s="11"/>
    </row>
    <row r="4" spans="74:80" x14ac:dyDescent="0.25">
      <c r="BV4" s="11"/>
      <c r="BX4" s="11"/>
      <c r="BY4" s="11"/>
      <c r="BZ4" s="11"/>
      <c r="CA4" s="11"/>
      <c r="CB4" s="11"/>
    </row>
    <row r="5" spans="74:80" x14ac:dyDescent="0.25">
      <c r="BV5" s="11"/>
    </row>
    <row r="6" spans="74:80" x14ac:dyDescent="0.25">
      <c r="BV6" s="11"/>
    </row>
    <row r="7" spans="74:80" x14ac:dyDescent="0.25">
      <c r="BV7" s="11"/>
    </row>
    <row r="35" spans="74:74" x14ac:dyDescent="0.25">
      <c r="BV35" s="11"/>
    </row>
    <row r="36" spans="74:74" x14ac:dyDescent="0.25">
      <c r="BV36" s="11"/>
    </row>
    <row r="37" spans="74:74" x14ac:dyDescent="0.25">
      <c r="BV37" s="11"/>
    </row>
    <row r="38" spans="74:74" x14ac:dyDescent="0.25">
      <c r="BV38" s="11"/>
    </row>
    <row r="39" spans="74:74" x14ac:dyDescent="0.25">
      <c r="BV39" s="11"/>
    </row>
    <row r="68" spans="74:74" x14ac:dyDescent="0.25">
      <c r="BV68" s="11"/>
    </row>
    <row r="69" spans="74:74" x14ac:dyDescent="0.25">
      <c r="BV69" s="11"/>
    </row>
    <row r="70" spans="74:74" x14ac:dyDescent="0.25">
      <c r="BV70" s="11"/>
    </row>
    <row r="71" spans="74:74" x14ac:dyDescent="0.25">
      <c r="BV71" s="11"/>
    </row>
    <row r="72" spans="74:74" x14ac:dyDescent="0.25">
      <c r="BV72" s="11"/>
    </row>
  </sheetData>
  <sortState xmlns:xlrd2="http://schemas.microsoft.com/office/spreadsheetml/2017/richdata2" ref="BU68:BV72">
    <sortCondition descending="1" ref="BV68:BV7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E1DBB-3E11-484E-B58C-58D9E8FBE49B}">
  <dimension ref="A1"/>
  <sheetViews>
    <sheetView topLeftCell="A187" workbookViewId="0">
      <selection activeCell="AG251" sqref="AG25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ADBD-864C-4EDC-8771-D264B2D6410D}">
  <dimension ref="A1:N76"/>
  <sheetViews>
    <sheetView topLeftCell="C1" workbookViewId="0">
      <selection activeCell="F2" sqref="F2"/>
    </sheetView>
  </sheetViews>
  <sheetFormatPr defaultRowHeight="15" x14ac:dyDescent="0.25"/>
  <cols>
    <col min="1" max="1" width="10.7109375" customWidth="1"/>
    <col min="2" max="14" width="30.7109375" customWidth="1"/>
  </cols>
  <sheetData>
    <row r="1" spans="1:14" ht="60" x14ac:dyDescent="0.25">
      <c r="A1" s="7" t="s">
        <v>0</v>
      </c>
      <c r="B1" s="7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30</v>
      </c>
      <c r="L1" s="7" t="s">
        <v>31</v>
      </c>
      <c r="M1" s="7" t="s">
        <v>32</v>
      </c>
      <c r="N1" s="7" t="s">
        <v>33</v>
      </c>
    </row>
    <row r="2" spans="1:14" x14ac:dyDescent="0.25">
      <c r="A2" s="6">
        <v>1949</v>
      </c>
      <c r="B2" s="6">
        <v>135451320000</v>
      </c>
      <c r="C2" s="6">
        <v>28547232000</v>
      </c>
      <c r="D2" s="6">
        <v>36966709000</v>
      </c>
      <c r="E2" s="6" t="e">
        <v>#N/A</v>
      </c>
      <c r="F2" s="6">
        <v>0</v>
      </c>
      <c r="G2" s="6" t="e">
        <v>#N/A</v>
      </c>
      <c r="H2" s="6">
        <v>89748246000</v>
      </c>
      <c r="I2" s="6">
        <v>386036000</v>
      </c>
      <c r="J2" s="6" t="e">
        <v>#N/A</v>
      </c>
      <c r="K2" s="6" t="e">
        <v>#N/A</v>
      </c>
      <c r="L2" s="6" t="e">
        <v>#N/A</v>
      </c>
      <c r="M2" s="6" t="e">
        <v>#N/A</v>
      </c>
      <c r="N2" s="6">
        <v>291099543000</v>
      </c>
    </row>
    <row r="3" spans="1:14" x14ac:dyDescent="0.25">
      <c r="A3" s="6">
        <v>1950</v>
      </c>
      <c r="B3" s="6">
        <v>154519994000</v>
      </c>
      <c r="C3" s="6">
        <v>33734288000</v>
      </c>
      <c r="D3" s="6">
        <v>44559159000</v>
      </c>
      <c r="E3" s="6" t="e">
        <v>#N/A</v>
      </c>
      <c r="F3" s="6">
        <v>0</v>
      </c>
      <c r="G3" s="6" t="e">
        <v>#N/A</v>
      </c>
      <c r="H3" s="6">
        <v>95938317000</v>
      </c>
      <c r="I3" s="6">
        <v>389585000</v>
      </c>
      <c r="J3" s="6" t="e">
        <v>#N/A</v>
      </c>
      <c r="K3" s="6" t="e">
        <v>#N/A</v>
      </c>
      <c r="L3" s="6" t="e">
        <v>#N/A</v>
      </c>
      <c r="M3" s="6" t="e">
        <v>#N/A</v>
      </c>
      <c r="N3" s="6">
        <v>329141343000</v>
      </c>
    </row>
    <row r="4" spans="1:14" x14ac:dyDescent="0.25">
      <c r="A4" s="6">
        <v>1951</v>
      </c>
      <c r="B4" s="6">
        <v>185203657000</v>
      </c>
      <c r="C4" s="6">
        <v>28712116000</v>
      </c>
      <c r="D4" s="6">
        <v>56615678000</v>
      </c>
      <c r="E4" s="6" t="e">
        <v>#N/A</v>
      </c>
      <c r="F4" s="6">
        <v>0</v>
      </c>
      <c r="G4" s="6" t="e">
        <v>#N/A</v>
      </c>
      <c r="H4" s="6">
        <v>99750579000</v>
      </c>
      <c r="I4" s="6">
        <v>390784000</v>
      </c>
      <c r="J4" s="6" t="e">
        <v>#N/A</v>
      </c>
      <c r="K4" s="6" t="e">
        <v>#N/A</v>
      </c>
      <c r="L4" s="6" t="e">
        <v>#N/A</v>
      </c>
      <c r="M4" s="6" t="e">
        <v>#N/A</v>
      </c>
      <c r="N4" s="6">
        <v>370672814000</v>
      </c>
    </row>
    <row r="5" spans="1:14" x14ac:dyDescent="0.25">
      <c r="A5" s="6">
        <v>1952</v>
      </c>
      <c r="B5" s="6">
        <v>195436666000</v>
      </c>
      <c r="C5" s="6">
        <v>29749761000</v>
      </c>
      <c r="D5" s="6">
        <v>68453088000</v>
      </c>
      <c r="E5" s="6" t="e">
        <v>#N/A</v>
      </c>
      <c r="F5" s="6">
        <v>0</v>
      </c>
      <c r="G5" s="6" t="e">
        <v>#N/A</v>
      </c>
      <c r="H5" s="6">
        <v>105102458000</v>
      </c>
      <c r="I5" s="6">
        <v>481647000</v>
      </c>
      <c r="J5" s="6" t="e">
        <v>#N/A</v>
      </c>
      <c r="K5" s="6" t="e">
        <v>#N/A</v>
      </c>
      <c r="L5" s="6" t="e">
        <v>#N/A</v>
      </c>
      <c r="M5" s="6" t="e">
        <v>#N/A</v>
      </c>
      <c r="N5" s="6">
        <v>399223620000</v>
      </c>
    </row>
    <row r="6" spans="1:14" x14ac:dyDescent="0.25">
      <c r="A6" s="6">
        <v>1953</v>
      </c>
      <c r="B6" s="6">
        <v>218846325000</v>
      </c>
      <c r="C6" s="6">
        <v>38404449000</v>
      </c>
      <c r="D6" s="6">
        <v>79790975000</v>
      </c>
      <c r="E6" s="6" t="e">
        <v>#N/A</v>
      </c>
      <c r="F6" s="6">
        <v>0</v>
      </c>
      <c r="G6" s="6" t="e">
        <v>#N/A</v>
      </c>
      <c r="H6" s="6">
        <v>105233348000</v>
      </c>
      <c r="I6" s="6">
        <v>389418000</v>
      </c>
      <c r="J6" s="6" t="e">
        <v>#N/A</v>
      </c>
      <c r="K6" s="6" t="e">
        <v>#N/A</v>
      </c>
      <c r="L6" s="6" t="e">
        <v>#N/A</v>
      </c>
      <c r="M6" s="6" t="e">
        <v>#N/A</v>
      </c>
      <c r="N6" s="6">
        <v>442664515000</v>
      </c>
    </row>
    <row r="7" spans="1:14" x14ac:dyDescent="0.25">
      <c r="A7" s="6">
        <v>1954</v>
      </c>
      <c r="B7" s="6">
        <v>239145966000</v>
      </c>
      <c r="C7" s="6">
        <v>31520175000</v>
      </c>
      <c r="D7" s="6">
        <v>93688271000</v>
      </c>
      <c r="E7" s="6" t="e">
        <v>#N/A</v>
      </c>
      <c r="F7" s="6">
        <v>0</v>
      </c>
      <c r="G7" s="6" t="e">
        <v>#N/A</v>
      </c>
      <c r="H7" s="6">
        <v>107068508000</v>
      </c>
      <c r="I7" s="6">
        <v>263434000.00000003</v>
      </c>
      <c r="J7" s="6" t="e">
        <v>#N/A</v>
      </c>
      <c r="K7" s="6" t="e">
        <v>#N/A</v>
      </c>
      <c r="L7" s="6" t="e">
        <v>#N/A</v>
      </c>
      <c r="M7" s="6" t="e">
        <v>#N/A</v>
      </c>
      <c r="N7" s="6">
        <v>471686354000</v>
      </c>
    </row>
    <row r="8" spans="1:14" x14ac:dyDescent="0.25">
      <c r="A8" s="6">
        <v>1955</v>
      </c>
      <c r="B8" s="6">
        <v>301362698000</v>
      </c>
      <c r="C8" s="6">
        <v>37138308000</v>
      </c>
      <c r="D8" s="6">
        <v>95285441000</v>
      </c>
      <c r="E8" s="6" t="e">
        <v>#N/A</v>
      </c>
      <c r="F8" s="6">
        <v>0</v>
      </c>
      <c r="G8" s="6" t="e">
        <v>#N/A</v>
      </c>
      <c r="H8" s="6">
        <v>112975069000</v>
      </c>
      <c r="I8" s="6">
        <v>276469000</v>
      </c>
      <c r="J8" s="6" t="e">
        <v>#N/A</v>
      </c>
      <c r="K8" s="6" t="e">
        <v>#N/A</v>
      </c>
      <c r="L8" s="6" t="e">
        <v>#N/A</v>
      </c>
      <c r="M8" s="6" t="e">
        <v>#N/A</v>
      </c>
      <c r="N8" s="6">
        <v>547037985000</v>
      </c>
    </row>
    <row r="9" spans="1:14" x14ac:dyDescent="0.25">
      <c r="A9" s="6">
        <v>1956</v>
      </c>
      <c r="B9" s="6">
        <v>338503484000</v>
      </c>
      <c r="C9" s="6">
        <v>35946772000</v>
      </c>
      <c r="D9" s="6">
        <v>104037208000</v>
      </c>
      <c r="E9" s="6" t="e">
        <v>#N/A</v>
      </c>
      <c r="F9" s="6">
        <v>0</v>
      </c>
      <c r="G9" s="6" t="e">
        <v>#N/A</v>
      </c>
      <c r="H9" s="6">
        <v>122028608000</v>
      </c>
      <c r="I9" s="6">
        <v>151678000</v>
      </c>
      <c r="J9" s="6" t="e">
        <v>#N/A</v>
      </c>
      <c r="K9" s="6" t="e">
        <v>#N/A</v>
      </c>
      <c r="L9" s="6" t="e">
        <v>#N/A</v>
      </c>
      <c r="M9" s="6" t="e">
        <v>#N/A</v>
      </c>
      <c r="N9" s="6">
        <v>600667750000</v>
      </c>
    </row>
    <row r="10" spans="1:14" x14ac:dyDescent="0.25">
      <c r="A10" s="6">
        <v>1957</v>
      </c>
      <c r="B10" s="6">
        <v>346386207000</v>
      </c>
      <c r="C10" s="6">
        <v>40499357000</v>
      </c>
      <c r="D10" s="6">
        <v>114212525000</v>
      </c>
      <c r="E10" s="6" t="e">
        <v>#N/A</v>
      </c>
      <c r="F10" s="6">
        <v>9670000</v>
      </c>
      <c r="G10" s="6" t="e">
        <v>#N/A</v>
      </c>
      <c r="H10" s="6">
        <v>130232457000</v>
      </c>
      <c r="I10" s="6">
        <v>176678000</v>
      </c>
      <c r="J10" s="6" t="e">
        <v>#N/A</v>
      </c>
      <c r="K10" s="6" t="e">
        <v>#N/A</v>
      </c>
      <c r="L10" s="6" t="e">
        <v>#N/A</v>
      </c>
      <c r="M10" s="6" t="e">
        <v>#N/A</v>
      </c>
      <c r="N10" s="6">
        <v>631516894000</v>
      </c>
    </row>
    <row r="11" spans="1:14" x14ac:dyDescent="0.25">
      <c r="A11" s="6">
        <v>1958</v>
      </c>
      <c r="B11" s="6">
        <v>344365781000</v>
      </c>
      <c r="C11" s="6">
        <v>40371540000</v>
      </c>
      <c r="D11" s="6">
        <v>119759302000</v>
      </c>
      <c r="E11" s="6" t="e">
        <v>#N/A</v>
      </c>
      <c r="F11" s="6">
        <v>164691000</v>
      </c>
      <c r="G11" s="6" t="e">
        <v>#N/A</v>
      </c>
      <c r="H11" s="6">
        <v>140262087000</v>
      </c>
      <c r="I11" s="6">
        <v>175003000</v>
      </c>
      <c r="J11" s="6" t="e">
        <v>#N/A</v>
      </c>
      <c r="K11" s="6" t="e">
        <v>#N/A</v>
      </c>
      <c r="L11" s="6" t="e">
        <v>#N/A</v>
      </c>
      <c r="M11" s="6" t="e">
        <v>#N/A</v>
      </c>
      <c r="N11" s="6">
        <v>645098404000</v>
      </c>
    </row>
    <row r="12" spans="1:14" x14ac:dyDescent="0.25">
      <c r="A12" s="6">
        <v>1959</v>
      </c>
      <c r="B12" s="6">
        <v>378424210000</v>
      </c>
      <c r="C12" s="6">
        <v>46839719000</v>
      </c>
      <c r="D12" s="6">
        <v>146619391000</v>
      </c>
      <c r="E12" s="6" t="e">
        <v>#N/A</v>
      </c>
      <c r="F12" s="6">
        <v>188101000</v>
      </c>
      <c r="G12" s="6" t="e">
        <v>#N/A</v>
      </c>
      <c r="H12" s="6">
        <v>137781425000</v>
      </c>
      <c r="I12" s="6">
        <v>152877000</v>
      </c>
      <c r="J12" s="6" t="e">
        <v>#N/A</v>
      </c>
      <c r="K12" s="6" t="e">
        <v>#N/A</v>
      </c>
      <c r="L12" s="6" t="e">
        <v>#N/A</v>
      </c>
      <c r="M12" s="6" t="e">
        <v>#N/A</v>
      </c>
      <c r="N12" s="6">
        <v>710005723000</v>
      </c>
    </row>
    <row r="13" spans="1:14" x14ac:dyDescent="0.25">
      <c r="A13" s="6">
        <v>1960</v>
      </c>
      <c r="B13" s="6">
        <v>403067357000</v>
      </c>
      <c r="C13" s="6">
        <v>47986893000</v>
      </c>
      <c r="D13" s="6">
        <v>157969787000</v>
      </c>
      <c r="E13" s="6" t="e">
        <v>#N/A</v>
      </c>
      <c r="F13" s="6">
        <v>518182000</v>
      </c>
      <c r="G13" s="6" t="e">
        <v>#N/A</v>
      </c>
      <c r="H13" s="6">
        <v>145833344000</v>
      </c>
      <c r="I13" s="6">
        <v>140166000</v>
      </c>
      <c r="J13" s="6" t="e">
        <v>#N/A</v>
      </c>
      <c r="K13" s="6">
        <v>33368000.000000004</v>
      </c>
      <c r="L13" s="6" t="e">
        <v>#N/A</v>
      </c>
      <c r="M13" s="6" t="e">
        <v>#N/A</v>
      </c>
      <c r="N13" s="6">
        <v>755549097000</v>
      </c>
    </row>
    <row r="14" spans="1:14" x14ac:dyDescent="0.25">
      <c r="A14" s="6">
        <v>1961</v>
      </c>
      <c r="B14" s="6">
        <v>421870669000</v>
      </c>
      <c r="C14" s="6">
        <v>48519376000</v>
      </c>
      <c r="D14" s="6">
        <v>169285998000</v>
      </c>
      <c r="E14" s="6" t="e">
        <v>#N/A</v>
      </c>
      <c r="F14" s="6">
        <v>1692149000</v>
      </c>
      <c r="G14" s="6" t="e">
        <v>#N/A</v>
      </c>
      <c r="H14" s="6">
        <v>152171561000</v>
      </c>
      <c r="I14" s="6">
        <v>125734000</v>
      </c>
      <c r="J14" s="6" t="e">
        <v>#N/A</v>
      </c>
      <c r="K14" s="6">
        <v>94021000</v>
      </c>
      <c r="L14" s="6" t="e">
        <v>#N/A</v>
      </c>
      <c r="M14" s="6" t="e">
        <v>#N/A</v>
      </c>
      <c r="N14" s="6">
        <v>793759508000</v>
      </c>
    </row>
    <row r="15" spans="1:14" x14ac:dyDescent="0.25">
      <c r="A15" s="6">
        <v>1962</v>
      </c>
      <c r="B15" s="6">
        <v>450249238000</v>
      </c>
      <c r="C15" s="6">
        <v>48879536000</v>
      </c>
      <c r="D15" s="6">
        <v>184301293000</v>
      </c>
      <c r="E15" s="6" t="e">
        <v>#N/A</v>
      </c>
      <c r="F15" s="6">
        <v>2269685000</v>
      </c>
      <c r="G15" s="6" t="e">
        <v>#N/A</v>
      </c>
      <c r="H15" s="6">
        <v>168606856000</v>
      </c>
      <c r="I15" s="6">
        <v>127796000</v>
      </c>
      <c r="J15" s="6" t="e">
        <v>#N/A</v>
      </c>
      <c r="K15" s="6">
        <v>100462000</v>
      </c>
      <c r="L15" s="6" t="e">
        <v>#N/A</v>
      </c>
      <c r="M15" s="6" t="e">
        <v>#N/A</v>
      </c>
      <c r="N15" s="6">
        <v>854534866000</v>
      </c>
    </row>
    <row r="16" spans="1:14" x14ac:dyDescent="0.25">
      <c r="A16" s="6">
        <v>1963</v>
      </c>
      <c r="B16" s="6">
        <v>493926719000</v>
      </c>
      <c r="C16" s="6">
        <v>52001610000</v>
      </c>
      <c r="D16" s="6">
        <v>201602073000</v>
      </c>
      <c r="E16" s="6" t="e">
        <v>#N/A</v>
      </c>
      <c r="F16" s="6">
        <v>3211836000</v>
      </c>
      <c r="G16" s="6" t="e">
        <v>#N/A</v>
      </c>
      <c r="H16" s="6">
        <v>165754689000</v>
      </c>
      <c r="I16" s="6">
        <v>127940000</v>
      </c>
      <c r="J16" s="6" t="e">
        <v>#N/A</v>
      </c>
      <c r="K16" s="6">
        <v>167953000</v>
      </c>
      <c r="L16" s="6" t="e">
        <v>#N/A</v>
      </c>
      <c r="M16" s="6" t="e">
        <v>#N/A</v>
      </c>
      <c r="N16" s="6">
        <v>916792820000</v>
      </c>
    </row>
    <row r="17" spans="1:14" x14ac:dyDescent="0.25">
      <c r="A17" s="6">
        <v>1964</v>
      </c>
      <c r="B17" s="6">
        <v>526230019000</v>
      </c>
      <c r="C17" s="6">
        <v>56953712000</v>
      </c>
      <c r="D17" s="6">
        <v>220038479000</v>
      </c>
      <c r="E17" s="6" t="e">
        <v>#N/A</v>
      </c>
      <c r="F17" s="6">
        <v>3342743000</v>
      </c>
      <c r="G17" s="6" t="e">
        <v>#N/A</v>
      </c>
      <c r="H17" s="6">
        <v>177073443000</v>
      </c>
      <c r="I17" s="6">
        <v>148076000</v>
      </c>
      <c r="J17" s="6" t="e">
        <v>#N/A</v>
      </c>
      <c r="K17" s="6">
        <v>203791000</v>
      </c>
      <c r="L17" s="6" t="e">
        <v>#N/A</v>
      </c>
      <c r="M17" s="6" t="e">
        <v>#N/A</v>
      </c>
      <c r="N17" s="6">
        <v>983990263000</v>
      </c>
    </row>
    <row r="18" spans="1:14" x14ac:dyDescent="0.25">
      <c r="A18" s="6">
        <v>1965</v>
      </c>
      <c r="B18" s="6">
        <v>570925951000</v>
      </c>
      <c r="C18" s="6">
        <v>64801224000</v>
      </c>
      <c r="D18" s="6">
        <v>221559434000</v>
      </c>
      <c r="E18" s="6" t="e">
        <v>#N/A</v>
      </c>
      <c r="F18" s="6">
        <v>3656699000</v>
      </c>
      <c r="G18" s="6" t="e">
        <v>#N/A</v>
      </c>
      <c r="H18" s="6">
        <v>193850603000</v>
      </c>
      <c r="I18" s="6">
        <v>268804000</v>
      </c>
      <c r="J18" s="6" t="e">
        <v>#N/A</v>
      </c>
      <c r="K18" s="6">
        <v>189214000</v>
      </c>
      <c r="L18" s="6" t="e">
        <v>#N/A</v>
      </c>
      <c r="M18" s="6" t="e">
        <v>#N/A</v>
      </c>
      <c r="N18" s="6">
        <v>1055251929000</v>
      </c>
    </row>
    <row r="19" spans="1:14" x14ac:dyDescent="0.25">
      <c r="A19" s="6">
        <v>1966</v>
      </c>
      <c r="B19" s="6">
        <v>613474800000</v>
      </c>
      <c r="C19" s="6">
        <v>78926172000</v>
      </c>
      <c r="D19" s="6">
        <v>251151562000</v>
      </c>
      <c r="E19" s="6" t="e">
        <v>#N/A</v>
      </c>
      <c r="F19" s="6">
        <v>5519909000</v>
      </c>
      <c r="G19" s="6" t="e">
        <v>#N/A</v>
      </c>
      <c r="H19" s="6">
        <v>194755781000</v>
      </c>
      <c r="I19" s="6">
        <v>333926000</v>
      </c>
      <c r="J19" s="6" t="e">
        <v>#N/A</v>
      </c>
      <c r="K19" s="6">
        <v>187988000</v>
      </c>
      <c r="L19" s="6" t="e">
        <v>#N/A</v>
      </c>
      <c r="M19" s="6" t="e">
        <v>#N/A</v>
      </c>
      <c r="N19" s="6">
        <v>1144350138000</v>
      </c>
    </row>
    <row r="20" spans="1:14" x14ac:dyDescent="0.25">
      <c r="A20" s="6">
        <v>1967</v>
      </c>
      <c r="B20" s="6">
        <v>630483363000</v>
      </c>
      <c r="C20" s="6">
        <v>89270724000</v>
      </c>
      <c r="D20" s="6">
        <v>264805784999.99997</v>
      </c>
      <c r="E20" s="6" t="e">
        <v>#N/A</v>
      </c>
      <c r="F20" s="6">
        <v>7655214000</v>
      </c>
      <c r="G20" s="6" t="e">
        <v>#N/A</v>
      </c>
      <c r="H20" s="6">
        <v>221518103000</v>
      </c>
      <c r="I20" s="6">
        <v>315688000</v>
      </c>
      <c r="J20" s="6" t="e">
        <v>#N/A</v>
      </c>
      <c r="K20" s="6">
        <v>316309000</v>
      </c>
      <c r="L20" s="6" t="e">
        <v>#N/A</v>
      </c>
      <c r="M20" s="6" t="e">
        <v>#N/A</v>
      </c>
      <c r="N20" s="6">
        <v>1214365186000</v>
      </c>
    </row>
    <row r="21" spans="1:14" x14ac:dyDescent="0.25">
      <c r="A21" s="6">
        <v>1968</v>
      </c>
      <c r="B21" s="6">
        <v>684904580000</v>
      </c>
      <c r="C21" s="6">
        <v>104275833000</v>
      </c>
      <c r="D21" s="6">
        <v>304432723000</v>
      </c>
      <c r="E21" s="6" t="e">
        <v>#N/A</v>
      </c>
      <c r="F21" s="6">
        <v>12528419000</v>
      </c>
      <c r="G21" s="6" t="e">
        <v>#N/A</v>
      </c>
      <c r="H21" s="6">
        <v>222490584000</v>
      </c>
      <c r="I21" s="6">
        <v>375062000</v>
      </c>
      <c r="J21" s="6" t="e">
        <v>#N/A</v>
      </c>
      <c r="K21" s="6">
        <v>435826000</v>
      </c>
      <c r="L21" s="6" t="e">
        <v>#N/A</v>
      </c>
      <c r="M21" s="6" t="e">
        <v>#N/A</v>
      </c>
      <c r="N21" s="6">
        <v>1329443027000</v>
      </c>
    </row>
    <row r="22" spans="1:14" x14ac:dyDescent="0.25">
      <c r="A22" s="6">
        <v>1969</v>
      </c>
      <c r="B22" s="6">
        <v>706001240000</v>
      </c>
      <c r="C22" s="6">
        <v>137847152000</v>
      </c>
      <c r="D22" s="6">
        <v>333278945000</v>
      </c>
      <c r="E22" s="6" t="e">
        <v>#N/A</v>
      </c>
      <c r="F22" s="6">
        <v>13927839000</v>
      </c>
      <c r="G22" s="6" t="e">
        <v>#N/A</v>
      </c>
      <c r="H22" s="6">
        <v>250192655000</v>
      </c>
      <c r="I22" s="6">
        <v>319933000</v>
      </c>
      <c r="J22" s="6" t="e">
        <v>#N/A</v>
      </c>
      <c r="K22" s="6">
        <v>614710000</v>
      </c>
      <c r="L22" s="6" t="e">
        <v>#N/A</v>
      </c>
      <c r="M22" s="6" t="e">
        <v>#N/A</v>
      </c>
      <c r="N22" s="6">
        <v>1442182474000</v>
      </c>
    </row>
    <row r="23" spans="1:14" x14ac:dyDescent="0.25">
      <c r="A23" s="6">
        <v>1970</v>
      </c>
      <c r="B23" s="6">
        <v>704394479000</v>
      </c>
      <c r="C23" s="6">
        <v>184183402000</v>
      </c>
      <c r="D23" s="6">
        <v>372890063000</v>
      </c>
      <c r="E23" s="6" t="e">
        <v>#N/A</v>
      </c>
      <c r="F23" s="6">
        <v>21804448000</v>
      </c>
      <c r="G23" s="6" t="e">
        <v>#N/A</v>
      </c>
      <c r="H23" s="6">
        <v>247713684000</v>
      </c>
      <c r="I23" s="6">
        <v>136000000</v>
      </c>
      <c r="J23" s="6">
        <v>220450000</v>
      </c>
      <c r="K23" s="6">
        <v>525183000</v>
      </c>
      <c r="L23" s="6" t="e">
        <v>#N/A</v>
      </c>
      <c r="M23" s="6" t="e">
        <v>#N/A</v>
      </c>
      <c r="N23" s="6">
        <v>1531867709000</v>
      </c>
    </row>
    <row r="24" spans="1:14" x14ac:dyDescent="0.25">
      <c r="A24" s="6">
        <v>1971</v>
      </c>
      <c r="B24" s="6">
        <v>713102454000</v>
      </c>
      <c r="C24" s="6">
        <v>220225423000</v>
      </c>
      <c r="D24" s="6">
        <v>374030784000</v>
      </c>
      <c r="E24" s="6" t="e">
        <v>#N/A</v>
      </c>
      <c r="F24" s="6">
        <v>38104545000</v>
      </c>
      <c r="G24" s="6" t="e">
        <v>#N/A</v>
      </c>
      <c r="H24" s="6">
        <v>266310805999.99997</v>
      </c>
      <c r="I24" s="6">
        <v>111330000</v>
      </c>
      <c r="J24" s="6">
        <v>199869000</v>
      </c>
      <c r="K24" s="6">
        <v>547752000</v>
      </c>
      <c r="L24" s="6" t="e">
        <v>#N/A</v>
      </c>
      <c r="M24" s="6" t="e">
        <v>#N/A</v>
      </c>
      <c r="N24" s="6">
        <v>1612632963000</v>
      </c>
    </row>
    <row r="25" spans="1:14" x14ac:dyDescent="0.25">
      <c r="A25" s="6">
        <v>1972</v>
      </c>
      <c r="B25" s="6">
        <v>771131265000</v>
      </c>
      <c r="C25" s="6">
        <v>274295961000</v>
      </c>
      <c r="D25" s="6">
        <v>375747796000</v>
      </c>
      <c r="E25" s="6" t="e">
        <v>#N/A</v>
      </c>
      <c r="F25" s="6">
        <v>54091135000</v>
      </c>
      <c r="G25" s="6" t="e">
        <v>#N/A</v>
      </c>
      <c r="H25" s="6">
        <v>272612516000</v>
      </c>
      <c r="I25" s="6">
        <v>130859000.00000001</v>
      </c>
      <c r="J25" s="6">
        <v>199774000</v>
      </c>
      <c r="K25" s="6">
        <v>1452795000</v>
      </c>
      <c r="L25" s="6" t="e">
        <v>#N/A</v>
      </c>
      <c r="M25" s="6" t="e">
        <v>#N/A</v>
      </c>
      <c r="N25" s="6">
        <v>1749662101000</v>
      </c>
    </row>
    <row r="26" spans="1:14" x14ac:dyDescent="0.25">
      <c r="A26" s="6">
        <v>1973</v>
      </c>
      <c r="B26" s="6">
        <v>847651470000</v>
      </c>
      <c r="C26" s="6">
        <v>314342926000</v>
      </c>
      <c r="D26" s="6">
        <v>340858192000</v>
      </c>
      <c r="E26" s="6" t="e">
        <v>#N/A</v>
      </c>
      <c r="F26" s="6">
        <v>83479463000</v>
      </c>
      <c r="G26" s="6" t="e">
        <v>#N/A</v>
      </c>
      <c r="H26" s="6">
        <v>272083452000</v>
      </c>
      <c r="I26" s="6">
        <v>130402999.99999999</v>
      </c>
      <c r="J26" s="6">
        <v>197890000</v>
      </c>
      <c r="K26" s="6">
        <v>1965713000</v>
      </c>
      <c r="L26" s="6" t="e">
        <v>#N/A</v>
      </c>
      <c r="M26" s="6" t="e">
        <v>#N/A</v>
      </c>
      <c r="N26" s="6">
        <v>1860709510000</v>
      </c>
    </row>
    <row r="27" spans="1:14" x14ac:dyDescent="0.25">
      <c r="A27" s="6">
        <v>1974</v>
      </c>
      <c r="B27" s="6">
        <v>828432921000</v>
      </c>
      <c r="C27" s="6">
        <v>300930537000</v>
      </c>
      <c r="D27" s="6">
        <v>320065088000</v>
      </c>
      <c r="E27" s="6" t="e">
        <v>#N/A</v>
      </c>
      <c r="F27" s="6">
        <v>113975740000</v>
      </c>
      <c r="G27" s="6" t="e">
        <v>#N/A</v>
      </c>
      <c r="H27" s="6">
        <v>301032164000</v>
      </c>
      <c r="I27" s="6">
        <v>68523000</v>
      </c>
      <c r="J27" s="6">
        <v>182154000</v>
      </c>
      <c r="K27" s="6">
        <v>2452636000</v>
      </c>
      <c r="L27" s="6" t="e">
        <v>#N/A</v>
      </c>
      <c r="M27" s="6" t="e">
        <v>#N/A</v>
      </c>
      <c r="N27" s="6">
        <v>1867139763000</v>
      </c>
    </row>
    <row r="28" spans="1:14" x14ac:dyDescent="0.25">
      <c r="A28" s="6">
        <v>1975</v>
      </c>
      <c r="B28" s="6">
        <v>852786222000</v>
      </c>
      <c r="C28" s="6">
        <v>289094900000</v>
      </c>
      <c r="D28" s="6">
        <v>299778408000</v>
      </c>
      <c r="E28" s="6" t="e">
        <v>#N/A</v>
      </c>
      <c r="F28" s="6">
        <v>172505075000</v>
      </c>
      <c r="G28" s="6" t="e">
        <v>#N/A</v>
      </c>
      <c r="H28" s="6">
        <v>300046640000</v>
      </c>
      <c r="I28" s="6">
        <v>17551000</v>
      </c>
      <c r="J28" s="6">
        <v>173568000</v>
      </c>
      <c r="K28" s="6">
        <v>3246172000</v>
      </c>
      <c r="L28" s="6" t="e">
        <v>#N/A</v>
      </c>
      <c r="M28" s="6" t="e">
        <v>#N/A</v>
      </c>
      <c r="N28" s="6">
        <v>1917648536000</v>
      </c>
    </row>
    <row r="29" spans="1:14" x14ac:dyDescent="0.25">
      <c r="A29" s="6">
        <v>1976</v>
      </c>
      <c r="B29" s="6">
        <v>944390993000</v>
      </c>
      <c r="C29" s="6">
        <v>319988136000</v>
      </c>
      <c r="D29" s="6">
        <v>294623911000</v>
      </c>
      <c r="E29" s="6" t="e">
        <v>#N/A</v>
      </c>
      <c r="F29" s="6">
        <v>191103531000</v>
      </c>
      <c r="G29" s="6" t="e">
        <v>#N/A</v>
      </c>
      <c r="H29" s="6">
        <v>283707054000</v>
      </c>
      <c r="I29" s="6">
        <v>84386000</v>
      </c>
      <c r="J29" s="6">
        <v>182078000</v>
      </c>
      <c r="K29" s="6">
        <v>3616407000</v>
      </c>
      <c r="L29" s="6" t="e">
        <v>#N/A</v>
      </c>
      <c r="M29" s="6" t="e">
        <v>#N/A</v>
      </c>
      <c r="N29" s="6">
        <v>2037696497000</v>
      </c>
    </row>
    <row r="30" spans="1:14" x14ac:dyDescent="0.25">
      <c r="A30" s="6">
        <v>1977</v>
      </c>
      <c r="B30" s="6">
        <v>985218596000</v>
      </c>
      <c r="C30" s="6">
        <v>358178822000</v>
      </c>
      <c r="D30" s="6">
        <v>305504859000</v>
      </c>
      <c r="E30" s="6" t="e">
        <v>#N/A</v>
      </c>
      <c r="F30" s="6">
        <v>250883283000</v>
      </c>
      <c r="G30" s="6" t="e">
        <v>#N/A</v>
      </c>
      <c r="H30" s="6">
        <v>220474515000</v>
      </c>
      <c r="I30" s="6">
        <v>307634000</v>
      </c>
      <c r="J30" s="6">
        <v>173271000</v>
      </c>
      <c r="K30" s="6">
        <v>3582335000</v>
      </c>
      <c r="L30" s="6" t="e">
        <v>#N/A</v>
      </c>
      <c r="M30" s="6" t="e">
        <v>#N/A</v>
      </c>
      <c r="N30" s="6">
        <v>2124323316000</v>
      </c>
    </row>
    <row r="31" spans="1:14" x14ac:dyDescent="0.25">
      <c r="A31" s="6">
        <v>1978</v>
      </c>
      <c r="B31" s="6">
        <v>975742083000</v>
      </c>
      <c r="C31" s="6">
        <v>365060441000</v>
      </c>
      <c r="D31" s="6">
        <v>305390836000</v>
      </c>
      <c r="E31" s="6" t="e">
        <v>#N/A</v>
      </c>
      <c r="F31" s="6">
        <v>276403070000</v>
      </c>
      <c r="G31" s="6" t="e">
        <v>#N/A</v>
      </c>
      <c r="H31" s="6">
        <v>280418878000</v>
      </c>
      <c r="I31" s="6">
        <v>197193000</v>
      </c>
      <c r="J31" s="6">
        <v>140434000</v>
      </c>
      <c r="K31" s="6">
        <v>2977630000</v>
      </c>
      <c r="L31" s="6" t="e">
        <v>#N/A</v>
      </c>
      <c r="M31" s="6" t="e">
        <v>#N/A</v>
      </c>
      <c r="N31" s="6">
        <v>2206330565000</v>
      </c>
    </row>
    <row r="32" spans="1:14" x14ac:dyDescent="0.25">
      <c r="A32" s="6">
        <v>1979</v>
      </c>
      <c r="B32" s="6">
        <v>1075037091000</v>
      </c>
      <c r="C32" s="6">
        <v>303525209000</v>
      </c>
      <c r="D32" s="6">
        <v>329485107000</v>
      </c>
      <c r="E32" s="6" t="e">
        <v>#N/A</v>
      </c>
      <c r="F32" s="6">
        <v>255154623000</v>
      </c>
      <c r="G32" s="6" t="e">
        <v>#N/A</v>
      </c>
      <c r="H32" s="6">
        <v>279782812000</v>
      </c>
      <c r="I32" s="6">
        <v>299859000</v>
      </c>
      <c r="J32" s="6">
        <v>198192000</v>
      </c>
      <c r="K32" s="6">
        <v>3888968000</v>
      </c>
      <c r="L32" s="6" t="e">
        <v>#N/A</v>
      </c>
      <c r="M32" s="6" t="e">
        <v>#N/A</v>
      </c>
      <c r="N32" s="6">
        <v>2247371861000</v>
      </c>
    </row>
    <row r="33" spans="1:14" x14ac:dyDescent="0.25">
      <c r="A33" s="6">
        <v>1980</v>
      </c>
      <c r="B33" s="6">
        <v>1161562368000</v>
      </c>
      <c r="C33" s="6">
        <v>245994189000</v>
      </c>
      <c r="D33" s="6">
        <v>346239900000</v>
      </c>
      <c r="E33" s="6" t="e">
        <v>#N/A</v>
      </c>
      <c r="F33" s="6">
        <v>251115575000</v>
      </c>
      <c r="G33" s="6" t="e">
        <v>#N/A</v>
      </c>
      <c r="H33" s="6">
        <v>276020970000</v>
      </c>
      <c r="I33" s="6">
        <v>275366000</v>
      </c>
      <c r="J33" s="6">
        <v>157797000</v>
      </c>
      <c r="K33" s="6">
        <v>5073079000</v>
      </c>
      <c r="L33" s="6" t="e">
        <v>#N/A</v>
      </c>
      <c r="M33" s="6" t="e">
        <v>#N/A</v>
      </c>
      <c r="N33" s="6">
        <v>2286439244000</v>
      </c>
    </row>
    <row r="34" spans="1:14" x14ac:dyDescent="0.25">
      <c r="A34" s="6">
        <v>1981</v>
      </c>
      <c r="B34" s="6">
        <v>1203203232000</v>
      </c>
      <c r="C34" s="6">
        <v>206420775000</v>
      </c>
      <c r="D34" s="6">
        <v>345777173000</v>
      </c>
      <c r="E34" s="6" t="e">
        <v>#N/A</v>
      </c>
      <c r="F34" s="6">
        <v>272673503000.00003</v>
      </c>
      <c r="G34" s="6" t="e">
        <v>#N/A</v>
      </c>
      <c r="H34" s="6">
        <v>260683544000</v>
      </c>
      <c r="I34" s="6">
        <v>245201000</v>
      </c>
      <c r="J34" s="6">
        <v>122628000</v>
      </c>
      <c r="K34" s="6">
        <v>5686163000</v>
      </c>
      <c r="L34" s="6" t="e">
        <v>#N/A</v>
      </c>
      <c r="M34" s="6" t="e">
        <v>#N/A</v>
      </c>
      <c r="N34" s="6">
        <v>2294812218000</v>
      </c>
    </row>
    <row r="35" spans="1:14" x14ac:dyDescent="0.25">
      <c r="A35" s="6">
        <v>1982</v>
      </c>
      <c r="B35" s="6">
        <v>1192004204000</v>
      </c>
      <c r="C35" s="6">
        <v>146797490000</v>
      </c>
      <c r="D35" s="6">
        <v>305259749000</v>
      </c>
      <c r="E35" s="6" t="e">
        <v>#N/A</v>
      </c>
      <c r="F35" s="6">
        <v>282773248000</v>
      </c>
      <c r="G35" s="6" t="e">
        <v>#N/A</v>
      </c>
      <c r="H35" s="6">
        <v>309212893000</v>
      </c>
      <c r="I35" s="6">
        <v>195940000</v>
      </c>
      <c r="J35" s="6">
        <v>124979000</v>
      </c>
      <c r="K35" s="6">
        <v>4842865000</v>
      </c>
      <c r="L35" s="6" t="e">
        <v>#N/A</v>
      </c>
      <c r="M35" s="6" t="e">
        <v>#N/A</v>
      </c>
      <c r="N35" s="6">
        <v>2241211367000</v>
      </c>
    </row>
    <row r="36" spans="1:14" x14ac:dyDescent="0.25">
      <c r="A36" s="6">
        <v>1983</v>
      </c>
      <c r="B36" s="6">
        <v>1259424279000</v>
      </c>
      <c r="C36" s="6">
        <v>144498593000</v>
      </c>
      <c r="D36" s="6">
        <v>274098457999.99997</v>
      </c>
      <c r="E36" s="6" t="e">
        <v>#N/A</v>
      </c>
      <c r="F36" s="6">
        <v>293677119000</v>
      </c>
      <c r="G36" s="6" t="e">
        <v>#N/A</v>
      </c>
      <c r="H36" s="6">
        <v>332129735000</v>
      </c>
      <c r="I36" s="6">
        <v>215867000</v>
      </c>
      <c r="J36" s="6">
        <v>162745000</v>
      </c>
      <c r="K36" s="6">
        <v>6075101000</v>
      </c>
      <c r="L36" s="6" t="e">
        <v>#N/A</v>
      </c>
      <c r="M36" s="6">
        <v>2668000</v>
      </c>
      <c r="N36" s="6">
        <v>2310284566000</v>
      </c>
    </row>
    <row r="37" spans="1:14" x14ac:dyDescent="0.25">
      <c r="A37" s="6">
        <v>1984</v>
      </c>
      <c r="B37" s="6">
        <v>1341680752000</v>
      </c>
      <c r="C37" s="6">
        <v>119807913000</v>
      </c>
      <c r="D37" s="6">
        <v>297393596000</v>
      </c>
      <c r="E37" s="6" t="e">
        <v>#N/A</v>
      </c>
      <c r="F37" s="6">
        <v>327633549000</v>
      </c>
      <c r="G37" s="6" t="e">
        <v>#N/A</v>
      </c>
      <c r="H37" s="6">
        <v>321150245000</v>
      </c>
      <c r="I37" s="6">
        <v>461411000</v>
      </c>
      <c r="J37" s="6">
        <v>424540000</v>
      </c>
      <c r="K37" s="6">
        <v>7740504000</v>
      </c>
      <c r="L37" s="6">
        <v>5248000</v>
      </c>
      <c r="M37" s="6">
        <v>6490000</v>
      </c>
      <c r="N37" s="6">
        <v>2416304247000</v>
      </c>
    </row>
    <row r="38" spans="1:14" x14ac:dyDescent="0.25">
      <c r="A38" s="6">
        <v>1985</v>
      </c>
      <c r="B38" s="6">
        <v>1402128125000</v>
      </c>
      <c r="C38" s="6">
        <v>100202273000</v>
      </c>
      <c r="D38" s="6">
        <v>291945965000</v>
      </c>
      <c r="E38" s="6" t="e">
        <v>#N/A</v>
      </c>
      <c r="F38" s="6">
        <v>383690727000</v>
      </c>
      <c r="G38" s="6" t="e">
        <v>#N/A</v>
      </c>
      <c r="H38" s="6">
        <v>281149418000</v>
      </c>
      <c r="I38" s="6">
        <v>743294000</v>
      </c>
      <c r="J38" s="6">
        <v>639578000</v>
      </c>
      <c r="K38" s="6">
        <v>9325230000</v>
      </c>
      <c r="L38" s="6">
        <v>10630000</v>
      </c>
      <c r="M38" s="6">
        <v>5762000</v>
      </c>
      <c r="N38" s="6">
        <v>2469841000000</v>
      </c>
    </row>
    <row r="39" spans="1:14" x14ac:dyDescent="0.25">
      <c r="A39" s="6">
        <v>1986</v>
      </c>
      <c r="B39" s="6">
        <v>1385831452000</v>
      </c>
      <c r="C39" s="6">
        <v>136584867000</v>
      </c>
      <c r="D39" s="6">
        <v>248508433000</v>
      </c>
      <c r="E39" s="6" t="e">
        <v>#N/A</v>
      </c>
      <c r="F39" s="6">
        <v>414038063000</v>
      </c>
      <c r="G39" s="6" t="e">
        <v>#N/A</v>
      </c>
      <c r="H39" s="6">
        <v>290844099000</v>
      </c>
      <c r="I39" s="6">
        <v>491509000</v>
      </c>
      <c r="J39" s="6">
        <v>685234000</v>
      </c>
      <c r="K39" s="6">
        <v>10307954000</v>
      </c>
      <c r="L39" s="6">
        <v>14032000</v>
      </c>
      <c r="M39" s="6">
        <v>4189000</v>
      </c>
      <c r="N39" s="6">
        <v>2487309832000</v>
      </c>
    </row>
    <row r="40" spans="1:14" x14ac:dyDescent="0.25">
      <c r="A40" s="6">
        <v>1987</v>
      </c>
      <c r="B40" s="6">
        <v>1463781289000</v>
      </c>
      <c r="C40" s="6">
        <v>118492571000</v>
      </c>
      <c r="D40" s="6">
        <v>272620803000</v>
      </c>
      <c r="E40" s="6" t="e">
        <v>#N/A</v>
      </c>
      <c r="F40" s="6">
        <v>455270382000</v>
      </c>
      <c r="G40" s="6" t="e">
        <v>#N/A</v>
      </c>
      <c r="H40" s="6">
        <v>249694973000</v>
      </c>
      <c r="I40" s="6">
        <v>783088000</v>
      </c>
      <c r="J40" s="6">
        <v>693941000</v>
      </c>
      <c r="K40" s="6">
        <v>10775461000</v>
      </c>
      <c r="L40" s="6">
        <v>10497000</v>
      </c>
      <c r="M40" s="6">
        <v>3541000</v>
      </c>
      <c r="N40" s="6">
        <v>2572126547000</v>
      </c>
    </row>
    <row r="41" spans="1:14" x14ac:dyDescent="0.25">
      <c r="A41" s="6">
        <v>1988</v>
      </c>
      <c r="B41" s="6">
        <v>1540652774000</v>
      </c>
      <c r="C41" s="6">
        <v>148899561000</v>
      </c>
      <c r="D41" s="6">
        <v>252800704000</v>
      </c>
      <c r="E41" s="6" t="e">
        <v>#N/A</v>
      </c>
      <c r="F41" s="6">
        <v>526973047000</v>
      </c>
      <c r="G41" s="6" t="e">
        <v>#N/A</v>
      </c>
      <c r="H41" s="6">
        <v>222939683000</v>
      </c>
      <c r="I41" s="6">
        <v>935986000</v>
      </c>
      <c r="J41" s="6">
        <v>738258000</v>
      </c>
      <c r="K41" s="6">
        <v>10300079000</v>
      </c>
      <c r="L41" s="6">
        <v>9094000</v>
      </c>
      <c r="M41" s="6">
        <v>871000</v>
      </c>
      <c r="N41" s="6">
        <v>2704250058000</v>
      </c>
    </row>
    <row r="42" spans="1:14" x14ac:dyDescent="0.25">
      <c r="A42" s="6">
        <v>1989</v>
      </c>
      <c r="B42" s="6">
        <v>1562366197000</v>
      </c>
      <c r="C42" s="6">
        <v>159004961000</v>
      </c>
      <c r="D42" s="6">
        <v>297295127000</v>
      </c>
      <c r="E42" s="6">
        <v>454066000</v>
      </c>
      <c r="F42" s="6">
        <v>529354716999.99994</v>
      </c>
      <c r="G42" s="6" t="e">
        <v>#N/A</v>
      </c>
      <c r="H42" s="6">
        <v>269189208999.99997</v>
      </c>
      <c r="I42" s="6">
        <v>5582109000</v>
      </c>
      <c r="J42" s="6">
        <v>7742914000</v>
      </c>
      <c r="K42" s="6">
        <v>14593443000</v>
      </c>
      <c r="L42" s="6">
        <v>250601000</v>
      </c>
      <c r="M42" s="6">
        <v>2112043000.0000002</v>
      </c>
      <c r="N42" s="6">
        <v>2848227433000</v>
      </c>
    </row>
    <row r="43" spans="1:14" x14ac:dyDescent="0.25">
      <c r="A43" s="6">
        <v>1990</v>
      </c>
      <c r="B43" s="6">
        <v>1572108922000</v>
      </c>
      <c r="C43" s="6">
        <v>118863929000</v>
      </c>
      <c r="D43" s="6">
        <v>309486351000</v>
      </c>
      <c r="E43" s="6">
        <v>621112000</v>
      </c>
      <c r="F43" s="6">
        <v>576861678000</v>
      </c>
      <c r="G43" s="6">
        <v>-3507741000</v>
      </c>
      <c r="H43" s="6">
        <v>289753124000</v>
      </c>
      <c r="I43" s="6">
        <v>7032446000</v>
      </c>
      <c r="J43" s="6">
        <v>11499927000</v>
      </c>
      <c r="K43" s="6">
        <v>15434271000</v>
      </c>
      <c r="L43" s="6">
        <v>367087000</v>
      </c>
      <c r="M43" s="6">
        <v>2788600000</v>
      </c>
      <c r="N43" s="6">
        <v>2901321619000</v>
      </c>
    </row>
    <row r="44" spans="1:14" x14ac:dyDescent="0.25">
      <c r="A44" s="6">
        <v>1991</v>
      </c>
      <c r="B44" s="6">
        <v>1568845635000</v>
      </c>
      <c r="C44" s="6">
        <v>112798164000</v>
      </c>
      <c r="D44" s="6">
        <v>317773359000</v>
      </c>
      <c r="E44" s="6">
        <v>719074000</v>
      </c>
      <c r="F44" s="6">
        <v>612565087000</v>
      </c>
      <c r="G44" s="6">
        <v>-4541435000</v>
      </c>
      <c r="H44" s="6">
        <v>286019443000</v>
      </c>
      <c r="I44" s="6">
        <v>7735675000</v>
      </c>
      <c r="J44" s="6">
        <v>13853928000</v>
      </c>
      <c r="K44" s="6">
        <v>15966444000</v>
      </c>
      <c r="L44" s="6">
        <v>471765000</v>
      </c>
      <c r="M44" s="6">
        <v>2950951000</v>
      </c>
      <c r="N44" s="6">
        <v>2935560671000</v>
      </c>
    </row>
    <row r="45" spans="1:14" x14ac:dyDescent="0.25">
      <c r="A45" s="6">
        <v>1992</v>
      </c>
      <c r="B45" s="6">
        <v>1597713819000</v>
      </c>
      <c r="C45" s="6">
        <v>92237912000</v>
      </c>
      <c r="D45" s="6">
        <v>334274122000</v>
      </c>
      <c r="E45" s="6">
        <v>1212475000</v>
      </c>
      <c r="F45" s="6">
        <v>618776263000</v>
      </c>
      <c r="G45" s="6">
        <v>-4176582000.0000005</v>
      </c>
      <c r="H45" s="6">
        <v>250015684000</v>
      </c>
      <c r="I45" s="6">
        <v>8491094999.999999</v>
      </c>
      <c r="J45" s="6">
        <v>15923885000</v>
      </c>
      <c r="K45" s="6">
        <v>16137962000</v>
      </c>
      <c r="L45" s="6">
        <v>399640000</v>
      </c>
      <c r="M45" s="6">
        <v>2887523000</v>
      </c>
      <c r="N45" s="6">
        <v>2934373604000</v>
      </c>
    </row>
    <row r="46" spans="1:14" x14ac:dyDescent="0.25">
      <c r="A46" s="6">
        <v>1993</v>
      </c>
      <c r="B46" s="6">
        <v>1665464154000</v>
      </c>
      <c r="C46" s="6">
        <v>105425325000</v>
      </c>
      <c r="D46" s="6">
        <v>342221829000</v>
      </c>
      <c r="E46" s="6">
        <v>966508000</v>
      </c>
      <c r="F46" s="6">
        <v>610291214000</v>
      </c>
      <c r="G46" s="6">
        <v>-4035572000</v>
      </c>
      <c r="H46" s="6">
        <v>277523663000</v>
      </c>
      <c r="I46" s="6">
        <v>9151852000</v>
      </c>
      <c r="J46" s="6">
        <v>16223338000</v>
      </c>
      <c r="K46" s="6">
        <v>16788564999.999998</v>
      </c>
      <c r="L46" s="6">
        <v>462452000</v>
      </c>
      <c r="M46" s="6">
        <v>3005827000</v>
      </c>
      <c r="N46" s="6">
        <v>3043896806000</v>
      </c>
    </row>
    <row r="47" spans="1:14" x14ac:dyDescent="0.25">
      <c r="A47" s="6">
        <v>1994</v>
      </c>
      <c r="B47" s="6">
        <v>1666276091000</v>
      </c>
      <c r="C47" s="6">
        <v>98676618000</v>
      </c>
      <c r="D47" s="6">
        <v>385689325000</v>
      </c>
      <c r="E47" s="6">
        <v>1092023000</v>
      </c>
      <c r="F47" s="6">
        <v>640439832000</v>
      </c>
      <c r="G47" s="6">
        <v>-3377825000</v>
      </c>
      <c r="H47" s="6">
        <v>254004826000</v>
      </c>
      <c r="I47" s="6">
        <v>9232281000</v>
      </c>
      <c r="J47" s="6">
        <v>16983843000</v>
      </c>
      <c r="K47" s="6">
        <v>15535453000</v>
      </c>
      <c r="L47" s="6">
        <v>486622000</v>
      </c>
      <c r="M47" s="6">
        <v>3447109000</v>
      </c>
      <c r="N47" s="6">
        <v>3088725327000</v>
      </c>
    </row>
    <row r="48" spans="1:14" x14ac:dyDescent="0.25">
      <c r="A48" s="6">
        <v>1995</v>
      </c>
      <c r="B48" s="6">
        <v>1686056319000</v>
      </c>
      <c r="C48" s="6">
        <v>68145850999.999992</v>
      </c>
      <c r="D48" s="6">
        <v>419178592000</v>
      </c>
      <c r="E48" s="6">
        <v>1926832000</v>
      </c>
      <c r="F48" s="6">
        <v>673402123000</v>
      </c>
      <c r="G48" s="6">
        <v>-2725131000</v>
      </c>
      <c r="H48" s="6">
        <v>305410435000</v>
      </c>
      <c r="I48" s="6">
        <v>7596774000</v>
      </c>
      <c r="J48" s="6">
        <v>17985777000</v>
      </c>
      <c r="K48" s="6">
        <v>13378258000</v>
      </c>
      <c r="L48" s="6">
        <v>496821000</v>
      </c>
      <c r="M48" s="6">
        <v>3164253000</v>
      </c>
      <c r="N48" s="6">
        <v>3194230179000</v>
      </c>
    </row>
    <row r="49" spans="1:14" x14ac:dyDescent="0.25">
      <c r="A49" s="6">
        <v>1996</v>
      </c>
      <c r="B49" s="6">
        <v>1771972991000</v>
      </c>
      <c r="C49" s="6">
        <v>74782864000</v>
      </c>
      <c r="D49" s="6">
        <v>378757294000</v>
      </c>
      <c r="E49" s="6">
        <v>1341140000</v>
      </c>
      <c r="F49" s="6">
        <v>674728546000</v>
      </c>
      <c r="G49" s="6">
        <v>-3088078000</v>
      </c>
      <c r="H49" s="6">
        <v>341158836000</v>
      </c>
      <c r="I49" s="6">
        <v>8386379000.000001</v>
      </c>
      <c r="J49" s="6">
        <v>17816200000</v>
      </c>
      <c r="K49" s="6">
        <v>14328684000</v>
      </c>
      <c r="L49" s="6">
        <v>521205000.00000006</v>
      </c>
      <c r="M49" s="6">
        <v>3234069000</v>
      </c>
      <c r="N49" s="6">
        <v>3284141352000</v>
      </c>
    </row>
    <row r="50" spans="1:14" x14ac:dyDescent="0.25">
      <c r="A50" s="6">
        <v>1997</v>
      </c>
      <c r="B50" s="6">
        <v>1820761761000</v>
      </c>
      <c r="C50" s="6">
        <v>86479050000</v>
      </c>
      <c r="D50" s="6">
        <v>399595822000</v>
      </c>
      <c r="E50" s="6">
        <v>1533366000</v>
      </c>
      <c r="F50" s="6">
        <v>628644171000</v>
      </c>
      <c r="G50" s="6">
        <v>-4039905000</v>
      </c>
      <c r="H50" s="6">
        <v>350647962000</v>
      </c>
      <c r="I50" s="6">
        <v>8680229000</v>
      </c>
      <c r="J50" s="6">
        <v>18484565000</v>
      </c>
      <c r="K50" s="6">
        <v>14726102000</v>
      </c>
      <c r="L50" s="6">
        <v>511168000</v>
      </c>
      <c r="M50" s="6">
        <v>3288035000</v>
      </c>
      <c r="N50" s="6">
        <v>3329375133000</v>
      </c>
    </row>
    <row r="51" spans="1:14" x14ac:dyDescent="0.25">
      <c r="A51" s="6">
        <v>1998</v>
      </c>
      <c r="B51" s="6">
        <v>1850193304000</v>
      </c>
      <c r="C51" s="6">
        <v>122211090000</v>
      </c>
      <c r="D51" s="6">
        <v>449292578000</v>
      </c>
      <c r="E51" s="6">
        <v>2314896000</v>
      </c>
      <c r="F51" s="6">
        <v>673702104000</v>
      </c>
      <c r="G51" s="6">
        <v>-4467280000</v>
      </c>
      <c r="H51" s="6">
        <v>317866620000</v>
      </c>
      <c r="I51" s="6">
        <v>8608130000</v>
      </c>
      <c r="J51" s="6">
        <v>19233174000</v>
      </c>
      <c r="K51" s="6">
        <v>14773918000</v>
      </c>
      <c r="L51" s="6">
        <v>502473000</v>
      </c>
      <c r="M51" s="6">
        <v>3025696000</v>
      </c>
      <c r="N51" s="6">
        <v>3457415645000</v>
      </c>
    </row>
    <row r="52" spans="1:14" x14ac:dyDescent="0.25">
      <c r="A52" s="6">
        <v>1999</v>
      </c>
      <c r="B52" s="6">
        <v>1858617724000</v>
      </c>
      <c r="C52" s="6">
        <v>111539127000</v>
      </c>
      <c r="D52" s="6">
        <v>472995956000</v>
      </c>
      <c r="E52" s="6">
        <v>1606583000</v>
      </c>
      <c r="F52" s="6">
        <v>728254124000</v>
      </c>
      <c r="G52" s="6">
        <v>-6096899000</v>
      </c>
      <c r="H52" s="6">
        <v>314663058000</v>
      </c>
      <c r="I52" s="6">
        <v>8960705000</v>
      </c>
      <c r="J52" s="6">
        <v>19493050000</v>
      </c>
      <c r="K52" s="6">
        <v>14827013000</v>
      </c>
      <c r="L52" s="6">
        <v>495082000</v>
      </c>
      <c r="M52" s="6">
        <v>4487998000</v>
      </c>
      <c r="N52" s="6">
        <v>3529982463000</v>
      </c>
    </row>
    <row r="53" spans="1:14" x14ac:dyDescent="0.25">
      <c r="A53" s="6">
        <v>2000</v>
      </c>
      <c r="B53" s="6">
        <v>1943111290000</v>
      </c>
      <c r="C53" s="6">
        <v>105192123000</v>
      </c>
      <c r="D53" s="6">
        <v>517977999000</v>
      </c>
      <c r="E53" s="6">
        <v>2027956000</v>
      </c>
      <c r="F53" s="6">
        <v>753892940000</v>
      </c>
      <c r="G53" s="6">
        <v>-5538860000</v>
      </c>
      <c r="H53" s="6">
        <v>271337693000.00003</v>
      </c>
      <c r="I53" s="6">
        <v>8916073000</v>
      </c>
      <c r="J53" s="6">
        <v>20307087000</v>
      </c>
      <c r="K53" s="6">
        <v>14093158000</v>
      </c>
      <c r="L53" s="6">
        <v>493375000</v>
      </c>
      <c r="M53" s="6">
        <v>5593261000</v>
      </c>
      <c r="N53" s="6">
        <v>3637528980000</v>
      </c>
    </row>
    <row r="54" spans="1:14" x14ac:dyDescent="0.25">
      <c r="A54" s="6">
        <v>2001</v>
      </c>
      <c r="B54" s="6">
        <v>1882826135000</v>
      </c>
      <c r="C54" s="6">
        <v>119148890000</v>
      </c>
      <c r="D54" s="6">
        <v>554939682000</v>
      </c>
      <c r="E54" s="6">
        <v>585791000</v>
      </c>
      <c r="F54" s="6">
        <v>768826308000</v>
      </c>
      <c r="G54" s="6">
        <v>-8823445000</v>
      </c>
      <c r="H54" s="6">
        <v>213749292000</v>
      </c>
      <c r="I54" s="6">
        <v>8293796000</v>
      </c>
      <c r="J54" s="6">
        <v>12944429000</v>
      </c>
      <c r="K54" s="6">
        <v>13740501000</v>
      </c>
      <c r="L54" s="6">
        <v>542755000</v>
      </c>
      <c r="M54" s="6">
        <v>6737331000</v>
      </c>
      <c r="N54" s="6">
        <v>3580053030000</v>
      </c>
    </row>
    <row r="55" spans="1:14" x14ac:dyDescent="0.25">
      <c r="A55" s="6">
        <v>2002</v>
      </c>
      <c r="B55" s="6">
        <v>1910612812000</v>
      </c>
      <c r="C55" s="6">
        <v>89733268000</v>
      </c>
      <c r="D55" s="6">
        <v>607683244000</v>
      </c>
      <c r="E55" s="6">
        <v>1969851000</v>
      </c>
      <c r="F55" s="6">
        <v>780064087000</v>
      </c>
      <c r="G55" s="6">
        <v>-8742928000</v>
      </c>
      <c r="H55" s="6">
        <v>260491387000</v>
      </c>
      <c r="I55" s="6">
        <v>9009326000</v>
      </c>
      <c r="J55" s="6">
        <v>13145019000</v>
      </c>
      <c r="K55" s="6">
        <v>14491310000</v>
      </c>
      <c r="L55" s="6">
        <v>554831000</v>
      </c>
      <c r="M55" s="6">
        <v>10354280000</v>
      </c>
      <c r="N55" s="6">
        <v>3698457951000</v>
      </c>
    </row>
    <row r="56" spans="1:14" x14ac:dyDescent="0.25">
      <c r="A56" s="6">
        <v>2003</v>
      </c>
      <c r="B56" s="6">
        <v>1952713826000</v>
      </c>
      <c r="C56" s="6">
        <v>113697200000</v>
      </c>
      <c r="D56" s="6">
        <v>567303389000</v>
      </c>
      <c r="E56" s="6">
        <v>2647094000</v>
      </c>
      <c r="F56" s="6">
        <v>763732695000</v>
      </c>
      <c r="G56" s="6">
        <v>-8535065000.000001</v>
      </c>
      <c r="H56" s="6">
        <v>271511658000</v>
      </c>
      <c r="I56" s="6">
        <v>9527677000</v>
      </c>
      <c r="J56" s="6">
        <v>13807632000</v>
      </c>
      <c r="K56" s="6">
        <v>14424231000</v>
      </c>
      <c r="L56" s="6">
        <v>534001000</v>
      </c>
      <c r="M56" s="6">
        <v>11187466000</v>
      </c>
      <c r="N56" s="6">
        <v>3721159274000</v>
      </c>
    </row>
    <row r="57" spans="1:14" x14ac:dyDescent="0.25">
      <c r="A57" s="6">
        <v>2004</v>
      </c>
      <c r="B57" s="6">
        <v>1957187710000</v>
      </c>
      <c r="C57" s="6">
        <v>114678306000</v>
      </c>
      <c r="D57" s="6">
        <v>627171620000</v>
      </c>
      <c r="E57" s="6">
        <v>3568233000</v>
      </c>
      <c r="F57" s="6">
        <v>788528387000</v>
      </c>
      <c r="G57" s="6">
        <v>-8488209999.999999</v>
      </c>
      <c r="H57" s="6">
        <v>265063848000</v>
      </c>
      <c r="I57" s="6">
        <v>9736404000</v>
      </c>
      <c r="J57" s="6">
        <v>13061787000</v>
      </c>
      <c r="K57" s="6">
        <v>14810975000</v>
      </c>
      <c r="L57" s="6">
        <v>575155000</v>
      </c>
      <c r="M57" s="6">
        <v>14143741000</v>
      </c>
      <c r="N57" s="6">
        <v>3808360397000</v>
      </c>
    </row>
    <row r="58" spans="1:14" x14ac:dyDescent="0.25">
      <c r="A58" s="6">
        <v>2005</v>
      </c>
      <c r="B58" s="6">
        <v>1992053878000</v>
      </c>
      <c r="C58" s="6">
        <v>116481854000</v>
      </c>
      <c r="D58" s="6">
        <v>683828924000</v>
      </c>
      <c r="E58" s="6">
        <v>3777156000</v>
      </c>
      <c r="F58" s="6">
        <v>781986365000</v>
      </c>
      <c r="G58" s="6">
        <v>-6557788000</v>
      </c>
      <c r="H58" s="6">
        <v>267039777000</v>
      </c>
      <c r="I58" s="6">
        <v>10569886000</v>
      </c>
      <c r="J58" s="6">
        <v>13031085000</v>
      </c>
      <c r="K58" s="6">
        <v>14691745000</v>
      </c>
      <c r="L58" s="6">
        <v>550294000</v>
      </c>
      <c r="M58" s="6">
        <v>17810549000</v>
      </c>
      <c r="N58" s="6">
        <v>3902191893000</v>
      </c>
    </row>
    <row r="59" spans="1:14" x14ac:dyDescent="0.25">
      <c r="A59" s="6">
        <v>2006</v>
      </c>
      <c r="B59" s="6">
        <v>1969737146000</v>
      </c>
      <c r="C59" s="6">
        <v>59708237000</v>
      </c>
      <c r="D59" s="6">
        <v>734416873000</v>
      </c>
      <c r="E59" s="6">
        <v>4253528000.0000005</v>
      </c>
      <c r="F59" s="6">
        <v>787218636000</v>
      </c>
      <c r="G59" s="6">
        <v>-6557842000</v>
      </c>
      <c r="H59" s="6">
        <v>286253922000</v>
      </c>
      <c r="I59" s="6">
        <v>10341481000</v>
      </c>
      <c r="J59" s="6">
        <v>13927432000</v>
      </c>
      <c r="K59" s="6">
        <v>14568029000</v>
      </c>
      <c r="L59" s="6">
        <v>507706000</v>
      </c>
      <c r="M59" s="6">
        <v>26589137000</v>
      </c>
      <c r="N59" s="6">
        <v>3908077046000</v>
      </c>
    </row>
    <row r="60" spans="1:14" x14ac:dyDescent="0.25">
      <c r="A60" s="6">
        <v>2007</v>
      </c>
      <c r="B60" s="6">
        <v>1998390297000</v>
      </c>
      <c r="C60" s="6">
        <v>61306315000</v>
      </c>
      <c r="D60" s="6">
        <v>814751904000</v>
      </c>
      <c r="E60" s="6">
        <v>4042131000</v>
      </c>
      <c r="F60" s="6">
        <v>806424753000</v>
      </c>
      <c r="G60" s="6">
        <v>-6896352000</v>
      </c>
      <c r="H60" s="6">
        <v>245842714000</v>
      </c>
      <c r="I60" s="6">
        <v>10711288000</v>
      </c>
      <c r="J60" s="6">
        <v>14294304000</v>
      </c>
      <c r="K60" s="6">
        <v>14637213000</v>
      </c>
      <c r="L60" s="6">
        <v>611793000</v>
      </c>
      <c r="M60" s="6">
        <v>34449927000</v>
      </c>
      <c r="N60" s="6">
        <v>4005343248000</v>
      </c>
    </row>
    <row r="61" spans="1:14" x14ac:dyDescent="0.25">
      <c r="A61" s="6">
        <v>2008</v>
      </c>
      <c r="B61" s="6">
        <v>1968837582000</v>
      </c>
      <c r="C61" s="6">
        <v>42881220000</v>
      </c>
      <c r="D61" s="6">
        <v>802371511000</v>
      </c>
      <c r="E61" s="6">
        <v>3199703000</v>
      </c>
      <c r="F61" s="6">
        <v>806208435000</v>
      </c>
      <c r="G61" s="6">
        <v>-6288062000</v>
      </c>
      <c r="H61" s="6">
        <v>253095539000</v>
      </c>
      <c r="I61" s="6">
        <v>10637661000</v>
      </c>
      <c r="J61" s="6">
        <v>15378719000</v>
      </c>
      <c r="K61" s="6">
        <v>14839977000</v>
      </c>
      <c r="L61" s="6">
        <v>864235000</v>
      </c>
      <c r="M61" s="6">
        <v>55363100000</v>
      </c>
      <c r="N61" s="6">
        <v>3974348936000</v>
      </c>
    </row>
    <row r="62" spans="1:14" x14ac:dyDescent="0.25">
      <c r="A62" s="6">
        <v>2009</v>
      </c>
      <c r="B62" s="6">
        <v>1741123025000</v>
      </c>
      <c r="C62" s="6">
        <v>35811025000</v>
      </c>
      <c r="D62" s="6">
        <v>841005651000</v>
      </c>
      <c r="E62" s="6">
        <v>3057806000</v>
      </c>
      <c r="F62" s="6">
        <v>798854585000</v>
      </c>
      <c r="G62" s="6">
        <v>-4627345000</v>
      </c>
      <c r="H62" s="6">
        <v>271505892999.99997</v>
      </c>
      <c r="I62" s="6">
        <v>10737915000</v>
      </c>
      <c r="J62" s="6">
        <v>15953844000</v>
      </c>
      <c r="K62" s="6">
        <v>15008658000</v>
      </c>
      <c r="L62" s="6">
        <v>891137000</v>
      </c>
      <c r="M62" s="6">
        <v>73885924000</v>
      </c>
      <c r="N62" s="6">
        <v>3809837297000</v>
      </c>
    </row>
    <row r="63" spans="1:14" x14ac:dyDescent="0.25">
      <c r="A63" s="6">
        <v>2010</v>
      </c>
      <c r="B63" s="6">
        <v>1827737545000</v>
      </c>
      <c r="C63" s="6">
        <v>34678725000</v>
      </c>
      <c r="D63" s="6">
        <v>901389416000</v>
      </c>
      <c r="E63" s="6">
        <v>2967479000</v>
      </c>
      <c r="F63" s="6">
        <v>806968301000</v>
      </c>
      <c r="G63" s="6">
        <v>-5501132000</v>
      </c>
      <c r="H63" s="6">
        <v>258454923000</v>
      </c>
      <c r="I63" s="6">
        <v>11445786000</v>
      </c>
      <c r="J63" s="6">
        <v>16376286000</v>
      </c>
      <c r="K63" s="6">
        <v>15219213000</v>
      </c>
      <c r="L63" s="6">
        <v>1205611000</v>
      </c>
      <c r="M63" s="6">
        <v>94636176000</v>
      </c>
      <c r="N63" s="6">
        <v>3972386038000</v>
      </c>
    </row>
    <row r="64" spans="1:14" x14ac:dyDescent="0.25">
      <c r="A64" s="6">
        <v>2011</v>
      </c>
      <c r="B64" s="6">
        <v>1717890732000</v>
      </c>
      <c r="C64" s="6">
        <v>28202160000</v>
      </c>
      <c r="D64" s="6">
        <v>926290376000</v>
      </c>
      <c r="E64" s="6">
        <v>2939124000</v>
      </c>
      <c r="F64" s="6">
        <v>790204367000</v>
      </c>
      <c r="G64" s="6">
        <v>-6420516000</v>
      </c>
      <c r="H64" s="6">
        <v>317530522000</v>
      </c>
      <c r="I64" s="6">
        <v>10732620000</v>
      </c>
      <c r="J64" s="6">
        <v>15989498000</v>
      </c>
      <c r="K64" s="6">
        <v>15316068000</v>
      </c>
      <c r="L64" s="6">
        <v>1727283000</v>
      </c>
      <c r="M64" s="6">
        <v>120120873000</v>
      </c>
      <c r="N64" s="6">
        <v>3948186209000</v>
      </c>
    </row>
    <row r="65" spans="1:14" x14ac:dyDescent="0.25">
      <c r="A65" s="6">
        <v>2012</v>
      </c>
      <c r="B65" s="6">
        <v>1500556855000</v>
      </c>
      <c r="C65" s="6">
        <v>20071757000</v>
      </c>
      <c r="D65" s="6">
        <v>1132791082000</v>
      </c>
      <c r="E65" s="6">
        <v>2984372000</v>
      </c>
      <c r="F65" s="6">
        <v>769331249000</v>
      </c>
      <c r="G65" s="6">
        <v>-4950496000</v>
      </c>
      <c r="H65" s="6">
        <v>273859495000</v>
      </c>
      <c r="I65" s="6">
        <v>11050364000</v>
      </c>
      <c r="J65" s="6">
        <v>16555358000</v>
      </c>
      <c r="K65" s="6">
        <v>15562426000</v>
      </c>
      <c r="L65" s="6">
        <v>4164040000</v>
      </c>
      <c r="M65" s="6">
        <v>140748718000</v>
      </c>
      <c r="N65" s="6">
        <v>3890357903000</v>
      </c>
    </row>
    <row r="66" spans="1:14" x14ac:dyDescent="0.25">
      <c r="A66" s="6">
        <v>2013</v>
      </c>
      <c r="B66" s="6">
        <v>1567722496000</v>
      </c>
      <c r="C66" s="6">
        <v>24509663000</v>
      </c>
      <c r="D66" s="6">
        <v>1028948774000</v>
      </c>
      <c r="E66" s="6">
        <v>4322247000</v>
      </c>
      <c r="F66" s="6">
        <v>789016473000</v>
      </c>
      <c r="G66" s="6">
        <v>-4681033000</v>
      </c>
      <c r="H66" s="6">
        <v>265058446000</v>
      </c>
      <c r="I66" s="6">
        <v>12302495000</v>
      </c>
      <c r="J66" s="6">
        <v>16917985000</v>
      </c>
      <c r="K66" s="6">
        <v>15774674000</v>
      </c>
      <c r="L66" s="6">
        <v>8724482000</v>
      </c>
      <c r="M66" s="6">
        <v>167741709000</v>
      </c>
      <c r="N66" s="6">
        <v>3903715325000</v>
      </c>
    </row>
    <row r="67" spans="1:14" x14ac:dyDescent="0.25">
      <c r="A67" s="6">
        <v>2014</v>
      </c>
      <c r="B67" s="6">
        <v>1568774359000</v>
      </c>
      <c r="C67" s="6">
        <v>28042889000</v>
      </c>
      <c r="D67" s="6">
        <v>1033198483000</v>
      </c>
      <c r="E67" s="6">
        <v>3358101000</v>
      </c>
      <c r="F67" s="6">
        <v>797165982000</v>
      </c>
      <c r="G67" s="6">
        <v>-6173548000</v>
      </c>
      <c r="H67" s="6">
        <v>258046210000</v>
      </c>
      <c r="I67" s="6">
        <v>15026677000</v>
      </c>
      <c r="J67" s="6">
        <v>17601590000</v>
      </c>
      <c r="K67" s="6">
        <v>15876941000</v>
      </c>
      <c r="L67" s="6">
        <v>17304137000</v>
      </c>
      <c r="M67" s="6">
        <v>181495903000</v>
      </c>
      <c r="N67" s="6">
        <v>3936961409000</v>
      </c>
    </row>
    <row r="68" spans="1:14" x14ac:dyDescent="0.25">
      <c r="A68" s="6">
        <v>2015</v>
      </c>
      <c r="B68" s="6">
        <v>1340993299000</v>
      </c>
      <c r="C68" s="6">
        <v>26505152000</v>
      </c>
      <c r="D68" s="6">
        <v>1238842100000</v>
      </c>
      <c r="E68" s="6">
        <v>3715433000</v>
      </c>
      <c r="F68" s="6">
        <v>797177877000</v>
      </c>
      <c r="G68" s="6">
        <v>-5091488000</v>
      </c>
      <c r="H68" s="6">
        <v>247635692000</v>
      </c>
      <c r="I68" s="6">
        <v>14562810000</v>
      </c>
      <c r="J68" s="6">
        <v>17822931000</v>
      </c>
      <c r="K68" s="6">
        <v>15917575000</v>
      </c>
      <c r="L68" s="6">
        <v>24455541000</v>
      </c>
      <c r="M68" s="6">
        <v>190546784000</v>
      </c>
      <c r="N68" s="6">
        <v>3920406549000</v>
      </c>
    </row>
    <row r="69" spans="1:14" x14ac:dyDescent="0.25">
      <c r="A69" s="6">
        <v>2016</v>
      </c>
      <c r="B69" s="6">
        <v>1229662700000</v>
      </c>
      <c r="C69" s="6">
        <v>22710470000</v>
      </c>
      <c r="D69" s="6">
        <v>1280343820000</v>
      </c>
      <c r="E69" s="6">
        <v>3912432000</v>
      </c>
      <c r="F69" s="6">
        <v>805693948000</v>
      </c>
      <c r="G69" s="6">
        <v>-6686127000</v>
      </c>
      <c r="H69" s="6">
        <v>266325922000.00003</v>
      </c>
      <c r="I69" s="6">
        <v>13419894000</v>
      </c>
      <c r="J69" s="6">
        <v>18183129000</v>
      </c>
      <c r="K69" s="6">
        <v>15825807000</v>
      </c>
      <c r="L69" s="6">
        <v>35497380000</v>
      </c>
      <c r="M69" s="6">
        <v>226790293000</v>
      </c>
      <c r="N69" s="6">
        <v>3918977217000</v>
      </c>
    </row>
    <row r="70" spans="1:14" x14ac:dyDescent="0.25">
      <c r="A70" s="6">
        <v>2017</v>
      </c>
      <c r="B70" s="6">
        <v>1197837931000</v>
      </c>
      <c r="C70" s="6">
        <v>20039388000</v>
      </c>
      <c r="D70" s="6">
        <v>1198013534000</v>
      </c>
      <c r="E70" s="6">
        <v>4126438000</v>
      </c>
      <c r="F70" s="6">
        <v>804949635000</v>
      </c>
      <c r="G70" s="6">
        <v>-6494548000</v>
      </c>
      <c r="H70" s="6">
        <v>298710910000</v>
      </c>
      <c r="I70" s="6">
        <v>13641291000</v>
      </c>
      <c r="J70" s="6">
        <v>18083722000</v>
      </c>
      <c r="K70" s="6">
        <v>15926774000</v>
      </c>
      <c r="L70" s="6">
        <v>52723540000</v>
      </c>
      <c r="M70" s="6">
        <v>254074023000</v>
      </c>
      <c r="N70" s="6">
        <v>3878625066000</v>
      </c>
    </row>
    <row r="71" spans="1:14" x14ac:dyDescent="0.25">
      <c r="A71" s="6">
        <v>2018</v>
      </c>
      <c r="B71" s="6">
        <v>1142173011000</v>
      </c>
      <c r="C71" s="6">
        <v>23928476000</v>
      </c>
      <c r="D71" s="6">
        <v>1368532451000</v>
      </c>
      <c r="E71" s="6">
        <v>4086063000</v>
      </c>
      <c r="F71" s="6">
        <v>807084477000</v>
      </c>
      <c r="G71" s="6">
        <v>-5904539000</v>
      </c>
      <c r="H71" s="6">
        <v>291147664000</v>
      </c>
      <c r="I71" s="6">
        <v>13384747000</v>
      </c>
      <c r="J71" s="6">
        <v>17623226000</v>
      </c>
      <c r="K71" s="6">
        <v>15933692000</v>
      </c>
      <c r="L71" s="6">
        <v>63252827000</v>
      </c>
      <c r="M71" s="6">
        <v>272396428000</v>
      </c>
      <c r="N71" s="6">
        <v>4020876936000</v>
      </c>
    </row>
    <row r="72" spans="1:14" x14ac:dyDescent="0.25">
      <c r="A72" s="6">
        <v>2019</v>
      </c>
      <c r="B72" s="6">
        <v>958731995000</v>
      </c>
      <c r="C72" s="6">
        <v>17220152000</v>
      </c>
      <c r="D72" s="6">
        <v>1479857891000</v>
      </c>
      <c r="E72" s="6">
        <v>4036667000</v>
      </c>
      <c r="F72" s="6">
        <v>809409262000</v>
      </c>
      <c r="G72" s="6">
        <v>-5260744000</v>
      </c>
      <c r="H72" s="6">
        <v>286652042000</v>
      </c>
      <c r="I72" s="6">
        <v>12020392000</v>
      </c>
      <c r="J72" s="6">
        <v>16091328000</v>
      </c>
      <c r="K72" s="6">
        <v>15030964000</v>
      </c>
      <c r="L72" s="6">
        <v>71264746000</v>
      </c>
      <c r="M72" s="6">
        <v>295604025000</v>
      </c>
      <c r="N72" s="6">
        <v>3968347528000</v>
      </c>
    </row>
    <row r="73" spans="1:14" x14ac:dyDescent="0.25">
      <c r="A73" s="6">
        <v>2020</v>
      </c>
      <c r="B73" s="6">
        <v>767701586000</v>
      </c>
      <c r="C73" s="6">
        <v>16333431000</v>
      </c>
      <c r="D73" s="6">
        <v>1522299080000</v>
      </c>
      <c r="E73" s="6">
        <v>3174346000</v>
      </c>
      <c r="F73" s="6">
        <v>789878863000</v>
      </c>
      <c r="G73" s="6">
        <v>-5321205000</v>
      </c>
      <c r="H73" s="6">
        <v>284059315000</v>
      </c>
      <c r="I73" s="6">
        <v>11211404000</v>
      </c>
      <c r="J73" s="6">
        <v>15625275000</v>
      </c>
      <c r="K73" s="6">
        <v>15440756000</v>
      </c>
      <c r="L73" s="6">
        <v>88511448000</v>
      </c>
      <c r="M73" s="6">
        <v>337666269000</v>
      </c>
      <c r="N73" s="6">
        <v>3854169801000</v>
      </c>
    </row>
    <row r="74" spans="1:14" x14ac:dyDescent="0.25">
      <c r="A74" s="6">
        <v>2021</v>
      </c>
      <c r="B74" s="6">
        <v>892439982000</v>
      </c>
      <c r="C74" s="6">
        <v>18308358000</v>
      </c>
      <c r="D74" s="6">
        <v>1476603388000</v>
      </c>
      <c r="E74" s="6">
        <v>3304107000</v>
      </c>
      <c r="F74" s="6">
        <v>779644595000</v>
      </c>
      <c r="G74" s="6">
        <v>-5111684000</v>
      </c>
      <c r="H74" s="6">
        <v>250390977000</v>
      </c>
      <c r="I74" s="6">
        <v>11896731000</v>
      </c>
      <c r="J74" s="6">
        <v>14834194000</v>
      </c>
      <c r="K74" s="6">
        <v>15473424000</v>
      </c>
      <c r="L74" s="6">
        <v>114523301000</v>
      </c>
      <c r="M74" s="6">
        <v>377917327000</v>
      </c>
      <c r="N74" s="6">
        <v>3957181287000</v>
      </c>
    </row>
    <row r="75" spans="1:14" x14ac:dyDescent="0.25">
      <c r="A75" s="6">
        <v>2022</v>
      </c>
      <c r="B75" s="6">
        <v>826096518000</v>
      </c>
      <c r="C75" s="6">
        <v>21826556000</v>
      </c>
      <c r="D75" s="6">
        <v>1582686971000</v>
      </c>
      <c r="E75" s="6">
        <v>3451184000</v>
      </c>
      <c r="F75" s="6">
        <v>771537176000</v>
      </c>
      <c r="G75" s="6">
        <v>-6027858000</v>
      </c>
      <c r="H75" s="6">
        <v>253626503000</v>
      </c>
      <c r="I75" s="6">
        <v>12001836000</v>
      </c>
      <c r="J75" s="6">
        <v>11739357000</v>
      </c>
      <c r="K75" s="6">
        <v>16086929000</v>
      </c>
      <c r="L75" s="6">
        <v>142846884000</v>
      </c>
      <c r="M75" s="6">
        <v>433994241000</v>
      </c>
      <c r="N75" s="6">
        <v>4073887536000</v>
      </c>
    </row>
    <row r="76" spans="1:14" x14ac:dyDescent="0.25">
      <c r="A76" s="6">
        <v>2023</v>
      </c>
      <c r="B76" s="6">
        <v>670568566000</v>
      </c>
      <c r="C76" s="6">
        <v>15388370000</v>
      </c>
      <c r="D76" s="6">
        <v>1699855506000</v>
      </c>
      <c r="E76" s="6">
        <v>3339770000</v>
      </c>
      <c r="F76" s="6">
        <v>774873169000</v>
      </c>
      <c r="G76" s="6">
        <v>-5990028000</v>
      </c>
      <c r="H76" s="6">
        <v>243865424000</v>
      </c>
      <c r="I76" s="6">
        <v>10186665000</v>
      </c>
      <c r="J76" s="6">
        <v>11194253000</v>
      </c>
      <c r="K76" s="6">
        <v>16367398000</v>
      </c>
      <c r="L76" s="6">
        <v>164589701000</v>
      </c>
      <c r="M76" s="6">
        <v>420899557000</v>
      </c>
      <c r="N76" s="6">
        <v>4028541285000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FC3C5-24F1-49C9-85F6-2862ED84319F}">
  <dimension ref="A1:M76"/>
  <sheetViews>
    <sheetView workbookViewId="0">
      <selection activeCell="A77" sqref="A77"/>
    </sheetView>
  </sheetViews>
  <sheetFormatPr defaultRowHeight="15" x14ac:dyDescent="0.25"/>
  <cols>
    <col min="1" max="1" width="10.7109375" customWidth="1"/>
    <col min="2" max="13" width="30.7109375" customWidth="1"/>
  </cols>
  <sheetData>
    <row r="1" spans="1:13" ht="75" x14ac:dyDescent="0.25">
      <c r="A1" s="7" t="s">
        <v>0</v>
      </c>
      <c r="B1" s="7" t="s">
        <v>51</v>
      </c>
      <c r="C1" s="7" t="s">
        <v>54</v>
      </c>
      <c r="D1" s="7" t="s">
        <v>55</v>
      </c>
      <c r="E1" s="7" t="s">
        <v>52</v>
      </c>
      <c r="F1" s="7" t="s">
        <v>53</v>
      </c>
      <c r="G1" s="7" t="s">
        <v>56</v>
      </c>
      <c r="H1" s="7" t="s">
        <v>57</v>
      </c>
      <c r="I1" s="7" t="s">
        <v>58</v>
      </c>
      <c r="J1" s="7" t="s">
        <v>59</v>
      </c>
      <c r="K1" s="7" t="s">
        <v>60</v>
      </c>
      <c r="L1" s="7" t="s">
        <v>61</v>
      </c>
      <c r="M1" s="7" t="s">
        <v>92</v>
      </c>
    </row>
    <row r="2" spans="1:13" x14ac:dyDescent="0.25">
      <c r="A2" s="6">
        <v>1949</v>
      </c>
      <c r="B2" s="5">
        <v>76170329.98367399</v>
      </c>
      <c r="C2" s="5">
        <v>748419</v>
      </c>
      <c r="D2" s="5">
        <v>9660838</v>
      </c>
      <c r="E2" s="5" t="e">
        <v>#N/A</v>
      </c>
      <c r="F2" s="5" t="e">
        <v>#N/A</v>
      </c>
      <c r="G2" s="5">
        <v>10409257</v>
      </c>
      <c r="H2" s="6">
        <v>13202904</v>
      </c>
      <c r="I2" s="5" t="e">
        <v>#N/A</v>
      </c>
      <c r="J2" s="6">
        <v>145075</v>
      </c>
      <c r="K2" s="5" t="e">
        <v>#N/A</v>
      </c>
      <c r="L2" s="5" t="e">
        <v>#N/A</v>
      </c>
      <c r="M2" s="5" t="e">
        <v>#N/A</v>
      </c>
    </row>
    <row r="3" spans="1:13" x14ac:dyDescent="0.25">
      <c r="A3" s="6">
        <v>1950</v>
      </c>
      <c r="B3" s="5">
        <v>83343756.921218991</v>
      </c>
      <c r="C3" s="5">
        <v>851411</v>
      </c>
      <c r="D3" s="5">
        <v>10989686</v>
      </c>
      <c r="E3" s="5" t="e">
        <v>#N/A</v>
      </c>
      <c r="F3" s="5" t="e">
        <v>#N/A</v>
      </c>
      <c r="G3" s="5">
        <v>11841097</v>
      </c>
      <c r="H3" s="6">
        <v>15094056</v>
      </c>
      <c r="I3" s="5" t="e">
        <v>#N/A</v>
      </c>
      <c r="J3" s="6">
        <v>136650.00000000003</v>
      </c>
      <c r="K3" s="5" t="e">
        <v>#N/A</v>
      </c>
      <c r="L3" s="5" t="e">
        <v>#N/A</v>
      </c>
      <c r="M3" s="5" t="e">
        <v>#N/A</v>
      </c>
    </row>
    <row r="4" spans="1:13" x14ac:dyDescent="0.25">
      <c r="A4" s="6">
        <v>1951</v>
      </c>
      <c r="B4" s="5">
        <v>95951116.792708188</v>
      </c>
      <c r="C4" s="5">
        <v>721886</v>
      </c>
      <c r="D4" s="5">
        <v>9317479</v>
      </c>
      <c r="E4" s="5" t="e">
        <v>#N/A</v>
      </c>
      <c r="F4" s="5" t="e">
        <v>#N/A</v>
      </c>
      <c r="G4" s="5">
        <v>10039365</v>
      </c>
      <c r="H4" s="6">
        <v>18333552</v>
      </c>
      <c r="I4" s="5" t="e">
        <v>#N/A</v>
      </c>
      <c r="J4" s="6">
        <v>133275</v>
      </c>
      <c r="K4" s="5" t="e">
        <v>#N/A</v>
      </c>
      <c r="L4" s="5" t="e">
        <v>#N/A</v>
      </c>
      <c r="M4" s="5" t="e">
        <v>#N/A</v>
      </c>
    </row>
    <row r="5" spans="1:13" x14ac:dyDescent="0.25">
      <c r="A5" s="6">
        <v>1952</v>
      </c>
      <c r="B5" s="5">
        <v>97133391.645212695</v>
      </c>
      <c r="C5" s="5">
        <v>758781</v>
      </c>
      <c r="D5" s="5">
        <v>9794445</v>
      </c>
      <c r="E5" s="5" t="e">
        <v>#N/A</v>
      </c>
      <c r="F5" s="5" t="e">
        <v>#N/A</v>
      </c>
      <c r="G5" s="5">
        <v>10553226</v>
      </c>
      <c r="H5" s="6">
        <v>21842807.999999996</v>
      </c>
      <c r="I5" s="5" t="e">
        <v>#N/A</v>
      </c>
      <c r="J5" s="6">
        <v>160875</v>
      </c>
      <c r="K5" s="5" t="e">
        <v>#N/A</v>
      </c>
      <c r="L5" s="5" t="e">
        <v>#N/A</v>
      </c>
      <c r="M5" s="5" t="e">
        <v>#N/A</v>
      </c>
    </row>
    <row r="6" spans="1:13" x14ac:dyDescent="0.25">
      <c r="A6" s="6">
        <v>1953</v>
      </c>
      <c r="B6" s="5">
        <v>105140170.24157879</v>
      </c>
      <c r="C6" s="5">
        <v>928341</v>
      </c>
      <c r="D6" s="5">
        <v>11983025</v>
      </c>
      <c r="E6" s="5" t="e">
        <v>#N/A</v>
      </c>
      <c r="F6" s="5" t="e">
        <v>#N/A</v>
      </c>
      <c r="G6" s="5">
        <v>12911366</v>
      </c>
      <c r="H6" s="6">
        <v>24822528</v>
      </c>
      <c r="I6" s="5" t="e">
        <v>#N/A</v>
      </c>
      <c r="J6" s="6">
        <v>125475</v>
      </c>
      <c r="K6" s="5" t="e">
        <v>#N/A</v>
      </c>
      <c r="L6" s="5" t="e">
        <v>#N/A</v>
      </c>
      <c r="M6" s="5" t="e">
        <v>#N/A</v>
      </c>
    </row>
    <row r="7" spans="1:13" x14ac:dyDescent="0.25">
      <c r="A7" s="6">
        <v>1954</v>
      </c>
      <c r="B7" s="5">
        <v>107396762.24573369</v>
      </c>
      <c r="C7" s="5">
        <v>753443</v>
      </c>
      <c r="D7" s="5">
        <v>9725522</v>
      </c>
      <c r="E7" s="5" t="e">
        <v>#N/A</v>
      </c>
      <c r="F7" s="5" t="e">
        <v>#N/A</v>
      </c>
      <c r="G7" s="5">
        <v>10478965</v>
      </c>
      <c r="H7" s="6">
        <v>27971952</v>
      </c>
      <c r="I7" s="5" t="e">
        <v>#N/A</v>
      </c>
      <c r="J7" s="6">
        <v>80225</v>
      </c>
      <c r="K7" s="5" t="e">
        <v>#N/A</v>
      </c>
      <c r="L7" s="5" t="e">
        <v>#N/A</v>
      </c>
      <c r="M7" s="5" t="e">
        <v>#N/A</v>
      </c>
    </row>
    <row r="8" spans="1:13" x14ac:dyDescent="0.25">
      <c r="A8" s="6">
        <v>1955</v>
      </c>
      <c r="B8" s="5">
        <v>130416142.18831649</v>
      </c>
      <c r="C8" s="5">
        <v>849684</v>
      </c>
      <c r="D8" s="5">
        <v>10968334</v>
      </c>
      <c r="E8" s="5" t="e">
        <v>#N/A</v>
      </c>
      <c r="F8" s="5" t="e">
        <v>#N/A</v>
      </c>
      <c r="G8" s="5">
        <v>11818018</v>
      </c>
      <c r="H8" s="6">
        <v>27678720</v>
      </c>
      <c r="I8" s="5" t="e">
        <v>#N/A</v>
      </c>
      <c r="J8" s="6">
        <v>80850</v>
      </c>
      <c r="K8" s="5" t="e">
        <v>#N/A</v>
      </c>
      <c r="L8" s="5" t="e">
        <v>#N/A</v>
      </c>
      <c r="M8" s="5" t="e">
        <v>#N/A</v>
      </c>
    </row>
    <row r="9" spans="1:13" x14ac:dyDescent="0.25">
      <c r="A9" s="6">
        <v>1956</v>
      </c>
      <c r="B9" s="5">
        <v>143588283.50256118</v>
      </c>
      <c r="C9" s="5">
        <v>820796</v>
      </c>
      <c r="D9" s="5">
        <v>10594831</v>
      </c>
      <c r="E9" s="5" t="e">
        <v>#N/A</v>
      </c>
      <c r="F9" s="5" t="e">
        <v>#N/A</v>
      </c>
      <c r="G9" s="5">
        <v>11415627</v>
      </c>
      <c r="H9" s="6">
        <v>29743464</v>
      </c>
      <c r="I9" s="5" t="e">
        <v>#N/A</v>
      </c>
      <c r="J9" s="6">
        <v>43450</v>
      </c>
      <c r="K9" s="5" t="e">
        <v>#N/A</v>
      </c>
      <c r="L9" s="5" t="e">
        <v>#N/A</v>
      </c>
      <c r="M9" s="5" t="e">
        <v>#N/A</v>
      </c>
    </row>
    <row r="10" spans="1:13" x14ac:dyDescent="0.25">
      <c r="A10" s="6">
        <v>1957</v>
      </c>
      <c r="B10" s="5">
        <v>145847387.5011504</v>
      </c>
      <c r="C10" s="5">
        <v>899610</v>
      </c>
      <c r="D10" s="5">
        <v>11612191</v>
      </c>
      <c r="E10" s="5" t="e">
        <v>#N/A</v>
      </c>
      <c r="F10" s="5" t="e">
        <v>#N/A</v>
      </c>
      <c r="G10" s="5">
        <v>12511801</v>
      </c>
      <c r="H10" s="6">
        <v>32067384.000000004</v>
      </c>
      <c r="I10" s="5" t="e">
        <v>#N/A</v>
      </c>
      <c r="J10" s="6">
        <v>50200</v>
      </c>
      <c r="K10" s="5" t="e">
        <v>#N/A</v>
      </c>
      <c r="L10" s="5" t="e">
        <v>#N/A</v>
      </c>
      <c r="M10" s="5" t="e">
        <v>#N/A</v>
      </c>
    </row>
    <row r="11" spans="1:13" x14ac:dyDescent="0.25">
      <c r="A11" s="6">
        <v>1958</v>
      </c>
      <c r="B11" s="5">
        <v>141270584.444199</v>
      </c>
      <c r="C11" s="5">
        <v>876688</v>
      </c>
      <c r="D11" s="5">
        <v>11317031</v>
      </c>
      <c r="E11" s="5" t="e">
        <v>#N/A</v>
      </c>
      <c r="F11" s="5" t="e">
        <v>#N/A</v>
      </c>
      <c r="G11" s="5">
        <v>12193719</v>
      </c>
      <c r="H11" s="6">
        <v>32948472.000000004</v>
      </c>
      <c r="I11" s="5" t="e">
        <v>#N/A</v>
      </c>
      <c r="J11" s="6">
        <v>48500</v>
      </c>
      <c r="K11" s="5" t="e">
        <v>#N/A</v>
      </c>
      <c r="L11" s="5" t="e">
        <v>#N/A</v>
      </c>
      <c r="M11" s="5" t="e">
        <v>#N/A</v>
      </c>
    </row>
    <row r="12" spans="1:13" x14ac:dyDescent="0.25">
      <c r="A12" s="6">
        <v>1959</v>
      </c>
      <c r="B12" s="5">
        <v>152790969.21591869</v>
      </c>
      <c r="C12" s="5">
        <v>996322</v>
      </c>
      <c r="D12" s="5">
        <v>12860969</v>
      </c>
      <c r="E12" s="5" t="e">
        <v>#N/A</v>
      </c>
      <c r="F12" s="5" t="e">
        <v>#N/A</v>
      </c>
      <c r="G12" s="5">
        <v>13857291</v>
      </c>
      <c r="H12" s="6">
        <v>39084216</v>
      </c>
      <c r="I12" s="5" t="e">
        <v>#N/A</v>
      </c>
      <c r="J12" s="6">
        <v>41925.000000000007</v>
      </c>
      <c r="K12" s="5" t="e">
        <v>#N/A</v>
      </c>
      <c r="L12" s="5" t="e">
        <v>#N/A</v>
      </c>
      <c r="M12" s="5" t="e">
        <v>#N/A</v>
      </c>
    </row>
    <row r="13" spans="1:13" x14ac:dyDescent="0.25">
      <c r="A13" s="6">
        <v>1960</v>
      </c>
      <c r="B13" s="5">
        <v>160286254.39880729</v>
      </c>
      <c r="C13" s="5">
        <v>600328.90700000001</v>
      </c>
      <c r="D13" s="5">
        <v>13246284.209000001</v>
      </c>
      <c r="E13" s="5" t="e">
        <v>#N/A</v>
      </c>
      <c r="F13" s="5" t="e">
        <v>#N/A</v>
      </c>
      <c r="G13" s="5">
        <v>13846613.116</v>
      </c>
      <c r="H13" s="6">
        <v>41394287.999999993</v>
      </c>
      <c r="I13" s="5" t="e">
        <v>#N/A</v>
      </c>
      <c r="J13" s="6">
        <v>37700.000000000007</v>
      </c>
      <c r="K13" s="5" t="e">
        <v>#N/A</v>
      </c>
      <c r="L13" s="5" t="e">
        <v>#N/A</v>
      </c>
      <c r="M13" s="5" t="e">
        <v>#N/A</v>
      </c>
    </row>
    <row r="14" spans="1:13" x14ac:dyDescent="0.25">
      <c r="A14" s="6">
        <v>1961</v>
      </c>
      <c r="B14" s="5">
        <v>165275560.6891416</v>
      </c>
      <c r="C14" s="5">
        <v>582161.33799999999</v>
      </c>
      <c r="D14" s="5">
        <v>13377050.608000001</v>
      </c>
      <c r="E14" s="5" t="e">
        <v>#N/A</v>
      </c>
      <c r="F14" s="5" t="e">
        <v>#N/A</v>
      </c>
      <c r="G14" s="5">
        <v>13959211.946</v>
      </c>
      <c r="H14" s="6">
        <v>43802808</v>
      </c>
      <c r="I14" s="5" t="e">
        <v>#N/A</v>
      </c>
      <c r="J14" s="6">
        <v>33475</v>
      </c>
      <c r="K14" s="5" t="e">
        <v>#N/A</v>
      </c>
      <c r="L14" s="5" t="e">
        <v>#N/A</v>
      </c>
      <c r="M14" s="5" t="e">
        <v>#N/A</v>
      </c>
    </row>
    <row r="15" spans="1:13" x14ac:dyDescent="0.25">
      <c r="A15" s="6">
        <v>1962</v>
      </c>
      <c r="B15" s="5">
        <v>175373198.6240043</v>
      </c>
      <c r="C15" s="5">
        <v>613844.723</v>
      </c>
      <c r="D15" s="5">
        <v>13405313.434</v>
      </c>
      <c r="E15" s="5" t="e">
        <v>#N/A</v>
      </c>
      <c r="F15" s="5" t="e">
        <v>#N/A</v>
      </c>
      <c r="G15" s="5">
        <v>14019158.157</v>
      </c>
      <c r="H15" s="6">
        <v>47183376</v>
      </c>
      <c r="I15" s="5" t="e">
        <v>#N/A</v>
      </c>
      <c r="J15" s="6">
        <v>33725</v>
      </c>
      <c r="K15" s="5" t="e">
        <v>#N/A</v>
      </c>
      <c r="L15" s="5" t="e">
        <v>#N/A</v>
      </c>
      <c r="M15" s="5" t="e">
        <v>#N/A</v>
      </c>
    </row>
    <row r="16" spans="1:13" x14ac:dyDescent="0.25">
      <c r="A16" s="6">
        <v>1963</v>
      </c>
      <c r="B16" s="5">
        <v>191717605.16964179</v>
      </c>
      <c r="C16" s="5">
        <v>664593.87399999995</v>
      </c>
      <c r="D16" s="5">
        <v>13985638.813999999</v>
      </c>
      <c r="E16" s="5" t="e">
        <v>#N/A</v>
      </c>
      <c r="F16" s="5" t="e">
        <v>#N/A</v>
      </c>
      <c r="G16" s="5">
        <v>14650232.687999999</v>
      </c>
      <c r="H16" s="6">
        <v>51467352</v>
      </c>
      <c r="I16" s="5" t="e">
        <v>#N/A</v>
      </c>
      <c r="J16" s="6">
        <v>33525</v>
      </c>
      <c r="K16" s="5" t="e">
        <v>#N/A</v>
      </c>
      <c r="L16" s="5" t="e">
        <v>#N/A</v>
      </c>
      <c r="M16" s="5" t="e">
        <v>#N/A</v>
      </c>
    </row>
    <row r="17" spans="1:13" x14ac:dyDescent="0.25">
      <c r="A17" s="6">
        <v>1964</v>
      </c>
      <c r="B17" s="5">
        <v>204502525.58090788</v>
      </c>
      <c r="C17" s="5">
        <v>676702.18500000006</v>
      </c>
      <c r="D17" s="5">
        <v>15202427.436000001</v>
      </c>
      <c r="E17" s="5" t="e">
        <v>#N/A</v>
      </c>
      <c r="F17" s="5" t="e">
        <v>#N/A</v>
      </c>
      <c r="G17" s="5">
        <v>15879129.621000001</v>
      </c>
      <c r="H17" s="6">
        <v>55749504.000000007</v>
      </c>
      <c r="I17" s="5" t="e">
        <v>#N/A</v>
      </c>
      <c r="J17" s="6">
        <v>38725</v>
      </c>
      <c r="K17" s="5" t="e">
        <v>#N/A</v>
      </c>
      <c r="L17" s="5" t="e">
        <v>#N/A</v>
      </c>
      <c r="M17" s="5" t="e">
        <v>#N/A</v>
      </c>
    </row>
    <row r="18" spans="1:13" x14ac:dyDescent="0.25">
      <c r="A18" s="6">
        <v>1965</v>
      </c>
      <c r="B18" s="5">
        <v>222068036.29857928</v>
      </c>
      <c r="C18" s="5">
        <v>773722.53300000005</v>
      </c>
      <c r="D18" s="5">
        <v>17313082.998</v>
      </c>
      <c r="E18" s="5" t="e">
        <v>#N/A</v>
      </c>
      <c r="F18" s="5" t="e">
        <v>#N/A</v>
      </c>
      <c r="G18" s="5">
        <v>18086805.530999999</v>
      </c>
      <c r="H18" s="6">
        <v>55706424.000000007</v>
      </c>
      <c r="I18" s="5" t="e">
        <v>#N/A</v>
      </c>
      <c r="J18" s="6">
        <v>70250</v>
      </c>
      <c r="K18" s="5" t="e">
        <v>#N/A</v>
      </c>
      <c r="L18" s="5" t="e">
        <v>#N/A</v>
      </c>
      <c r="M18" s="5" t="e">
        <v>#N/A</v>
      </c>
    </row>
    <row r="19" spans="1:13" x14ac:dyDescent="0.25">
      <c r="A19" s="6">
        <v>1966</v>
      </c>
      <c r="B19" s="5">
        <v>241743696.73020807</v>
      </c>
      <c r="C19" s="5">
        <v>990752.58200000005</v>
      </c>
      <c r="D19" s="5">
        <v>21138217.495999999</v>
      </c>
      <c r="E19" s="5" t="e">
        <v>#N/A</v>
      </c>
      <c r="F19" s="5" t="e">
        <v>#N/A</v>
      </c>
      <c r="G19" s="5">
        <v>22128970.077999998</v>
      </c>
      <c r="H19" s="6">
        <v>62638776</v>
      </c>
      <c r="I19" s="5" t="e">
        <v>#N/A</v>
      </c>
      <c r="J19" s="6">
        <v>86950.000000000015</v>
      </c>
      <c r="K19" s="5" t="e">
        <v>#N/A</v>
      </c>
      <c r="L19" s="5" t="e">
        <v>#N/A</v>
      </c>
      <c r="M19" s="5" t="e">
        <v>#N/A</v>
      </c>
    </row>
    <row r="20" spans="1:13" x14ac:dyDescent="0.25">
      <c r="A20" s="6">
        <v>1967</v>
      </c>
      <c r="B20" s="5">
        <v>248736013.31424507</v>
      </c>
      <c r="C20" s="5">
        <v>1160641.0260000001</v>
      </c>
      <c r="D20" s="5">
        <v>24160035.903000001</v>
      </c>
      <c r="E20" s="5" t="e">
        <v>#N/A</v>
      </c>
      <c r="F20" s="5" t="e">
        <v>#N/A</v>
      </c>
      <c r="G20" s="5">
        <v>25320676.929000001</v>
      </c>
      <c r="H20" s="6">
        <v>65912448</v>
      </c>
      <c r="I20" s="5" t="e">
        <v>#N/A</v>
      </c>
      <c r="J20" s="6">
        <v>82325.000000000015</v>
      </c>
      <c r="K20" s="5" t="e">
        <v>#N/A</v>
      </c>
      <c r="L20" s="5" t="e">
        <v>#N/A</v>
      </c>
      <c r="M20" s="5" t="e">
        <v>#N/A</v>
      </c>
    </row>
    <row r="21" spans="1:13" x14ac:dyDescent="0.25">
      <c r="A21" s="6">
        <v>1968</v>
      </c>
      <c r="B21" s="5">
        <v>270140615.37704426</v>
      </c>
      <c r="C21" s="5">
        <v>1543332.1370000001</v>
      </c>
      <c r="D21" s="5">
        <v>28073440.197000001</v>
      </c>
      <c r="E21" s="5" t="e">
        <v>#N/A</v>
      </c>
      <c r="F21" s="5" t="e">
        <v>#N/A</v>
      </c>
      <c r="G21" s="5">
        <v>29616772.333999999</v>
      </c>
      <c r="H21" s="6">
        <v>75549816</v>
      </c>
      <c r="I21" s="5" t="e">
        <v>#N/A</v>
      </c>
      <c r="J21" s="6">
        <v>97500</v>
      </c>
      <c r="K21" s="5" t="e">
        <v>#N/A</v>
      </c>
      <c r="L21" s="5" t="e">
        <v>#N/A</v>
      </c>
      <c r="M21" s="5" t="e">
        <v>#N/A</v>
      </c>
    </row>
    <row r="22" spans="1:13" x14ac:dyDescent="0.25">
      <c r="A22" s="6">
        <v>1969</v>
      </c>
      <c r="B22" s="5">
        <v>281808687.09636986</v>
      </c>
      <c r="C22" s="5">
        <v>2348917.1919999998</v>
      </c>
      <c r="D22" s="5">
        <v>37062311.603</v>
      </c>
      <c r="E22" s="5" t="e">
        <v>#N/A</v>
      </c>
      <c r="F22" s="5" t="e">
        <v>#N/A</v>
      </c>
      <c r="G22" s="5">
        <v>39411228.795000002</v>
      </c>
      <c r="H22" s="6">
        <v>83703408</v>
      </c>
      <c r="I22" s="5" t="e">
        <v>#N/A</v>
      </c>
      <c r="J22" s="6">
        <v>83550.000000000015</v>
      </c>
      <c r="K22" s="5" t="e">
        <v>#N/A</v>
      </c>
      <c r="L22" s="5" t="e">
        <v>#N/A</v>
      </c>
      <c r="M22" s="5" t="e">
        <v>#N/A</v>
      </c>
    </row>
    <row r="23" spans="1:13" x14ac:dyDescent="0.25">
      <c r="A23" s="6">
        <v>1970</v>
      </c>
      <c r="B23" s="5">
        <v>290463946.71746761</v>
      </c>
      <c r="C23" s="5">
        <v>3787342.557</v>
      </c>
      <c r="D23" s="5">
        <v>48886746.506999999</v>
      </c>
      <c r="E23" s="5" t="e">
        <v>#N/A</v>
      </c>
      <c r="F23" s="5">
        <v>577362.28017509996</v>
      </c>
      <c r="G23" s="5">
        <v>53251451.344175093</v>
      </c>
      <c r="H23" s="6">
        <v>94364640.000000015</v>
      </c>
      <c r="I23" s="5" t="e">
        <v>#N/A</v>
      </c>
      <c r="J23" s="6">
        <v>35675.000000000007</v>
      </c>
      <c r="K23" s="6">
        <v>57825.000000000007</v>
      </c>
      <c r="L23" s="5" t="e">
        <v>#N/A</v>
      </c>
      <c r="M23" s="5" t="e">
        <v>#N/A</v>
      </c>
    </row>
    <row r="24" spans="1:13" x14ac:dyDescent="0.25">
      <c r="A24" s="6">
        <v>1971</v>
      </c>
      <c r="B24" s="5">
        <v>296922113.85732931</v>
      </c>
      <c r="C24" s="5">
        <v>5382495.5269999998</v>
      </c>
      <c r="D24" s="5">
        <v>56863376.898000002</v>
      </c>
      <c r="E24" s="5" t="e">
        <v>#N/A</v>
      </c>
      <c r="F24" s="5">
        <v>549005.50082249998</v>
      </c>
      <c r="G24" s="5">
        <v>62794877.925822504</v>
      </c>
      <c r="H24" s="6">
        <v>95424432</v>
      </c>
      <c r="I24" s="5" t="e">
        <v>#N/A</v>
      </c>
      <c r="J24" s="6">
        <v>29175.000000000004</v>
      </c>
      <c r="K24" s="6">
        <v>52350</v>
      </c>
      <c r="L24" s="5" t="e">
        <v>#N/A</v>
      </c>
      <c r="M24" s="5" t="e">
        <v>#N/A</v>
      </c>
    </row>
    <row r="25" spans="1:13" x14ac:dyDescent="0.25">
      <c r="A25" s="6">
        <v>1972</v>
      </c>
      <c r="B25" s="5">
        <v>319118346.15459657</v>
      </c>
      <c r="C25" s="5">
        <v>8393933.8790000007</v>
      </c>
      <c r="D25" s="5">
        <v>69126187.987000003</v>
      </c>
      <c r="E25" s="5" t="e">
        <v>#N/A</v>
      </c>
      <c r="F25" s="5">
        <v>569057.00424659997</v>
      </c>
      <c r="G25" s="5">
        <v>78089178.870246589</v>
      </c>
      <c r="H25" s="6">
        <v>95445912</v>
      </c>
      <c r="I25" s="5" t="e">
        <v>#N/A</v>
      </c>
      <c r="J25" s="6">
        <v>33950</v>
      </c>
      <c r="K25" s="6">
        <v>51825</v>
      </c>
      <c r="L25" s="5" t="e">
        <v>#N/A</v>
      </c>
      <c r="M25" s="5" t="e">
        <v>#N/A</v>
      </c>
    </row>
    <row r="26" spans="1:13" x14ac:dyDescent="0.25">
      <c r="A26" s="6">
        <v>1973</v>
      </c>
      <c r="B26" s="5">
        <v>353086811.30407411</v>
      </c>
      <c r="C26" s="5">
        <v>7388121.5429999996</v>
      </c>
      <c r="D26" s="5">
        <v>80570788.865999997</v>
      </c>
      <c r="E26" s="5" t="e">
        <v>#N/A</v>
      </c>
      <c r="F26" s="5">
        <v>459683.18807579996</v>
      </c>
      <c r="G26" s="5">
        <v>88418593.59707579</v>
      </c>
      <c r="H26" s="6">
        <v>87844128</v>
      </c>
      <c r="I26" s="5" t="e">
        <v>#N/A</v>
      </c>
      <c r="J26" s="6">
        <v>33875</v>
      </c>
      <c r="K26" s="6">
        <v>51400</v>
      </c>
      <c r="L26" s="5" t="e">
        <v>#N/A</v>
      </c>
      <c r="M26" s="5" t="e">
        <v>#N/A</v>
      </c>
    </row>
    <row r="27" spans="1:13" x14ac:dyDescent="0.25">
      <c r="A27" s="6">
        <v>1974</v>
      </c>
      <c r="B27" s="5">
        <v>355444763.05475998</v>
      </c>
      <c r="C27" s="5">
        <v>8341056.4359999998</v>
      </c>
      <c r="D27" s="5">
        <v>75853883.534999996</v>
      </c>
      <c r="E27" s="5" t="e">
        <v>#N/A</v>
      </c>
      <c r="F27" s="5">
        <v>567007.67400929995</v>
      </c>
      <c r="G27" s="5">
        <v>84761947.645009294</v>
      </c>
      <c r="H27" s="6">
        <v>82642272</v>
      </c>
      <c r="I27" s="5" t="e">
        <v>#N/A</v>
      </c>
      <c r="J27" s="6">
        <v>17900</v>
      </c>
      <c r="K27" s="6">
        <v>47550</v>
      </c>
      <c r="L27" s="5" t="e">
        <v>#N/A</v>
      </c>
      <c r="M27" s="5" t="e">
        <v>#N/A</v>
      </c>
    </row>
    <row r="28" spans="1:13" x14ac:dyDescent="0.25">
      <c r="A28" s="6">
        <v>1975</v>
      </c>
      <c r="B28" s="5">
        <v>368282907.08519036</v>
      </c>
      <c r="C28" s="5">
        <v>6108390.8360000001</v>
      </c>
      <c r="D28" s="5">
        <v>73353771.575000003</v>
      </c>
      <c r="E28" s="5" t="e">
        <v>#N/A</v>
      </c>
      <c r="F28" s="5">
        <v>63648.078551999999</v>
      </c>
      <c r="G28" s="5">
        <v>79525810.489551991</v>
      </c>
      <c r="H28" s="6">
        <v>75784055.999999985</v>
      </c>
      <c r="I28" s="5" t="e">
        <v>#N/A</v>
      </c>
      <c r="J28" s="6">
        <v>4575</v>
      </c>
      <c r="K28" s="6">
        <v>45150</v>
      </c>
      <c r="L28" s="5" t="e">
        <v>#N/A</v>
      </c>
      <c r="M28" s="5" t="e">
        <v>#N/A</v>
      </c>
    </row>
    <row r="29" spans="1:13" x14ac:dyDescent="0.25">
      <c r="A29" s="6">
        <v>1976</v>
      </c>
      <c r="B29" s="5">
        <v>406755287.53689778</v>
      </c>
      <c r="C29" s="5">
        <v>6569426.9879999999</v>
      </c>
      <c r="D29" s="5">
        <v>80710042.998999998</v>
      </c>
      <c r="E29" s="5" t="e">
        <v>#N/A</v>
      </c>
      <c r="F29" s="5">
        <v>61752.969713699997</v>
      </c>
      <c r="G29" s="5">
        <v>87341222.956713706</v>
      </c>
      <c r="H29" s="6">
        <v>73940832</v>
      </c>
      <c r="I29" s="5" t="e">
        <v>#N/A</v>
      </c>
      <c r="J29" s="6">
        <v>21875.000000000004</v>
      </c>
      <c r="K29" s="6">
        <v>47225</v>
      </c>
      <c r="L29" s="5" t="e">
        <v>#N/A</v>
      </c>
      <c r="M29" s="5" t="e">
        <v>#N/A</v>
      </c>
    </row>
    <row r="30" spans="1:13" x14ac:dyDescent="0.25">
      <c r="A30" s="6">
        <v>1977</v>
      </c>
      <c r="B30" s="5">
        <v>432841373.6063661</v>
      </c>
      <c r="C30" s="5">
        <v>7667344.7870000005</v>
      </c>
      <c r="D30" s="5">
        <v>90254370.513999999</v>
      </c>
      <c r="E30" s="5" t="e">
        <v>#N/A</v>
      </c>
      <c r="F30" s="5">
        <v>88476.816606299995</v>
      </c>
      <c r="G30" s="5">
        <v>98010192.117606297</v>
      </c>
      <c r="H30" s="6">
        <v>76588799.999999985</v>
      </c>
      <c r="I30" s="5" t="e">
        <v>#N/A</v>
      </c>
      <c r="J30" s="6">
        <v>80250</v>
      </c>
      <c r="K30" s="6">
        <v>45200.000000000007</v>
      </c>
      <c r="L30" s="5" t="e">
        <v>#N/A</v>
      </c>
      <c r="M30" s="5" t="e">
        <v>#N/A</v>
      </c>
    </row>
    <row r="31" spans="1:13" x14ac:dyDescent="0.25">
      <c r="A31" s="6">
        <v>1978</v>
      </c>
      <c r="B31" s="5">
        <v>436568872.16154689</v>
      </c>
      <c r="C31" s="5">
        <v>7460688.6699999999</v>
      </c>
      <c r="D31" s="5">
        <v>92366042.023000002</v>
      </c>
      <c r="E31" s="5" t="e">
        <v>#N/A</v>
      </c>
      <c r="F31" s="5">
        <v>361307.17202309996</v>
      </c>
      <c r="G31" s="5">
        <v>100188037.86502311</v>
      </c>
      <c r="H31" s="6">
        <v>76520712</v>
      </c>
      <c r="I31" s="5" t="e">
        <v>#N/A</v>
      </c>
      <c r="J31" s="6">
        <v>51075.000000000007</v>
      </c>
      <c r="K31" s="6">
        <v>36375.000000000007</v>
      </c>
      <c r="L31" s="5" t="e">
        <v>#N/A</v>
      </c>
      <c r="M31" s="5" t="e">
        <v>#N/A</v>
      </c>
    </row>
    <row r="32" spans="1:13" x14ac:dyDescent="0.25">
      <c r="A32" s="6">
        <v>1979</v>
      </c>
      <c r="B32" s="5">
        <v>478132828.30150557</v>
      </c>
      <c r="C32" s="5">
        <v>4818504.7410000004</v>
      </c>
      <c r="D32" s="5">
        <v>77339126.770999998</v>
      </c>
      <c r="E32" s="5" t="e">
        <v>#N/A</v>
      </c>
      <c r="F32" s="5">
        <v>243023.8949136</v>
      </c>
      <c r="G32" s="5">
        <v>82400655.406913593</v>
      </c>
      <c r="H32" s="6">
        <v>83772552</v>
      </c>
      <c r="I32" s="5" t="e">
        <v>#N/A</v>
      </c>
      <c r="J32" s="6">
        <v>77600</v>
      </c>
      <c r="K32" s="6">
        <v>51300.000000000007</v>
      </c>
      <c r="L32" s="5" t="e">
        <v>#N/A</v>
      </c>
      <c r="M32" s="5" t="e">
        <v>#N/A</v>
      </c>
    </row>
    <row r="33" spans="1:13" x14ac:dyDescent="0.25">
      <c r="A33" s="6">
        <v>1980</v>
      </c>
      <c r="B33" s="5">
        <v>516436422.50385445</v>
      </c>
      <c r="C33" s="5">
        <v>4561085.1859999998</v>
      </c>
      <c r="D33" s="5">
        <v>61412549.237999998</v>
      </c>
      <c r="E33" s="5" t="e">
        <v>#N/A</v>
      </c>
      <c r="F33" s="5">
        <v>162566.5910553</v>
      </c>
      <c r="G33" s="5">
        <v>66136201.015055291</v>
      </c>
      <c r="H33" s="6">
        <v>88358280</v>
      </c>
      <c r="I33" s="5" t="e">
        <v>#N/A</v>
      </c>
      <c r="J33" s="6">
        <v>71525</v>
      </c>
      <c r="K33" s="6">
        <v>40975.000000000007</v>
      </c>
      <c r="L33" s="5" t="e">
        <v>#N/A</v>
      </c>
      <c r="M33" s="5" t="e">
        <v>#N/A</v>
      </c>
    </row>
    <row r="34" spans="1:13" x14ac:dyDescent="0.25">
      <c r="A34" s="6">
        <v>1981</v>
      </c>
      <c r="B34" s="5">
        <v>541404955.90605509</v>
      </c>
      <c r="C34" s="5">
        <v>3346137.0750000002</v>
      </c>
      <c r="D34" s="5">
        <v>51778334.827</v>
      </c>
      <c r="E34" s="5" t="e">
        <v>#N/A</v>
      </c>
      <c r="F34" s="5">
        <v>125981.64647369999</v>
      </c>
      <c r="G34" s="5">
        <v>55250453.548473701</v>
      </c>
      <c r="H34" s="6">
        <v>87363696</v>
      </c>
      <c r="I34" s="5" t="e">
        <v>#N/A</v>
      </c>
      <c r="J34" s="6">
        <v>64075.000000000007</v>
      </c>
      <c r="K34" s="6">
        <v>32050.000000000004</v>
      </c>
      <c r="L34" s="5" t="e">
        <v>#N/A</v>
      </c>
      <c r="M34" s="5" t="e">
        <v>#N/A</v>
      </c>
    </row>
    <row r="35" spans="1:13" x14ac:dyDescent="0.25">
      <c r="A35" s="6">
        <v>1982</v>
      </c>
      <c r="B35" s="5">
        <v>538564389.15244675</v>
      </c>
      <c r="C35" s="5">
        <v>2407864.2549999999</v>
      </c>
      <c r="D35" s="5">
        <v>36806151.501999997</v>
      </c>
      <c r="E35" s="5" t="e">
        <v>#N/A</v>
      </c>
      <c r="F35" s="5">
        <v>135473.5199898</v>
      </c>
      <c r="G35" s="5">
        <v>39349489.276989803</v>
      </c>
      <c r="H35" s="6">
        <v>77412432</v>
      </c>
      <c r="I35" s="5" t="e">
        <v>#N/A</v>
      </c>
      <c r="J35" s="6">
        <v>51200</v>
      </c>
      <c r="K35" s="6">
        <v>32675.000000000004</v>
      </c>
      <c r="L35" s="5" t="e">
        <v>#N/A</v>
      </c>
      <c r="M35" s="5" t="e">
        <v>#N/A</v>
      </c>
    </row>
    <row r="36" spans="1:13" x14ac:dyDescent="0.25">
      <c r="A36" s="6">
        <v>1983</v>
      </c>
      <c r="B36" s="5">
        <v>567182136.51332641</v>
      </c>
      <c r="C36" s="5">
        <v>2592434.2400000002</v>
      </c>
      <c r="D36" s="5">
        <v>35950516.417000003</v>
      </c>
      <c r="E36" s="5" t="e">
        <v>#N/A</v>
      </c>
      <c r="F36" s="5">
        <v>237188.88292320003</v>
      </c>
      <c r="G36" s="5">
        <v>38780139.539923206</v>
      </c>
      <c r="H36" s="6">
        <v>69858408</v>
      </c>
      <c r="I36" s="5" t="e">
        <v>#N/A</v>
      </c>
      <c r="J36" s="6">
        <v>56775</v>
      </c>
      <c r="K36" s="6">
        <v>42800.000000000007</v>
      </c>
      <c r="L36" s="5" t="e">
        <v>#N/A</v>
      </c>
      <c r="M36" s="5" t="e">
        <v>#N/A</v>
      </c>
    </row>
    <row r="37" spans="1:13" x14ac:dyDescent="0.25">
      <c r="A37" s="6">
        <v>1984</v>
      </c>
      <c r="B37" s="5">
        <v>602732684.60599947</v>
      </c>
      <c r="C37" s="5">
        <v>2384860.4580000001</v>
      </c>
      <c r="D37" s="5">
        <v>29718297.012000002</v>
      </c>
      <c r="E37" s="5" t="e">
        <v>#N/A</v>
      </c>
      <c r="F37" s="5">
        <v>228176.91011339999</v>
      </c>
      <c r="G37" s="5">
        <v>32331334.380113404</v>
      </c>
      <c r="H37" s="6">
        <v>74672208</v>
      </c>
      <c r="I37" s="5" t="e">
        <v>#N/A</v>
      </c>
      <c r="J37" s="6">
        <v>120425</v>
      </c>
      <c r="K37" s="6">
        <v>110800.00000000001</v>
      </c>
      <c r="L37" s="5" t="e">
        <v>#N/A</v>
      </c>
      <c r="M37" s="5" t="e">
        <v>#N/A</v>
      </c>
    </row>
    <row r="38" spans="1:13" x14ac:dyDescent="0.25">
      <c r="A38" s="6">
        <v>1985</v>
      </c>
      <c r="B38" s="5">
        <v>629441727.1514802</v>
      </c>
      <c r="C38" s="5">
        <v>2297647.429</v>
      </c>
      <c r="D38" s="5">
        <v>24928307.710000001</v>
      </c>
      <c r="E38" s="5" t="e">
        <v>#N/A</v>
      </c>
      <c r="F38" s="5">
        <v>209883.5306379</v>
      </c>
      <c r="G38" s="5">
        <v>27435838.669637904</v>
      </c>
      <c r="H38" s="6">
        <v>73057992</v>
      </c>
      <c r="I38" s="5" t="e">
        <v>#N/A</v>
      </c>
      <c r="J38" s="6">
        <v>194125</v>
      </c>
      <c r="K38" s="6">
        <v>167050.00000000003</v>
      </c>
      <c r="L38" s="5" t="e">
        <v>#N/A</v>
      </c>
      <c r="M38" s="5" t="e">
        <v>#N/A</v>
      </c>
    </row>
    <row r="39" spans="1:13" x14ac:dyDescent="0.25">
      <c r="A39" s="6">
        <v>1986</v>
      </c>
      <c r="B39" s="5">
        <v>621472124.07693541</v>
      </c>
      <c r="C39" s="5">
        <v>2249167.085</v>
      </c>
      <c r="D39" s="5">
        <v>33936563.435000002</v>
      </c>
      <c r="E39" s="5" t="e">
        <v>#N/A</v>
      </c>
      <c r="F39" s="5">
        <v>283675.74850529997</v>
      </c>
      <c r="G39" s="5">
        <v>36469406.268505305</v>
      </c>
      <c r="H39" s="6">
        <v>62456880</v>
      </c>
      <c r="I39" s="5" t="e">
        <v>#N/A</v>
      </c>
      <c r="J39" s="6">
        <v>128350.00000000001</v>
      </c>
      <c r="K39" s="6">
        <v>178950.00000000003</v>
      </c>
      <c r="L39" s="5" t="e">
        <v>#N/A</v>
      </c>
      <c r="M39" s="5" t="e">
        <v>#N/A</v>
      </c>
    </row>
    <row r="40" spans="1:13" x14ac:dyDescent="0.25">
      <c r="A40" s="6">
        <v>1987</v>
      </c>
      <c r="B40" s="5">
        <v>651262592.72824371</v>
      </c>
      <c r="C40" s="5">
        <v>2412603.4569999999</v>
      </c>
      <c r="D40" s="5">
        <v>28889740.816</v>
      </c>
      <c r="E40" s="5" t="e">
        <v>#N/A</v>
      </c>
      <c r="F40" s="5">
        <v>315319.258026</v>
      </c>
      <c r="G40" s="5">
        <v>31617663.531025998</v>
      </c>
      <c r="H40" s="6">
        <v>68257224</v>
      </c>
      <c r="I40" s="5" t="e">
        <v>#N/A</v>
      </c>
      <c r="J40" s="6">
        <v>203975.00000000003</v>
      </c>
      <c r="K40" s="6">
        <v>180750.00000000003</v>
      </c>
      <c r="L40" s="5" t="e">
        <v>#N/A</v>
      </c>
      <c r="M40" s="5" t="e">
        <v>#N/A</v>
      </c>
    </row>
    <row r="41" spans="1:13" x14ac:dyDescent="0.25">
      <c r="A41" s="6">
        <v>1988</v>
      </c>
      <c r="B41" s="5">
        <v>687983114.24888933</v>
      </c>
      <c r="C41" s="5">
        <v>2946728.9180000001</v>
      </c>
      <c r="D41" s="5">
        <v>36004290.800999999</v>
      </c>
      <c r="E41" s="5" t="e">
        <v>#N/A</v>
      </c>
      <c r="F41" s="5">
        <v>371043.07822349999</v>
      </c>
      <c r="G41" s="5">
        <v>39322062.797223493</v>
      </c>
      <c r="H41" s="6">
        <v>63254712</v>
      </c>
      <c r="I41" s="5" t="e">
        <v>#N/A</v>
      </c>
      <c r="J41" s="6">
        <v>241575</v>
      </c>
      <c r="K41" s="6">
        <v>190550</v>
      </c>
      <c r="L41" s="5" t="e">
        <v>#N/A</v>
      </c>
      <c r="M41" s="5" t="e">
        <v>#N/A</v>
      </c>
    </row>
    <row r="42" spans="1:13" x14ac:dyDescent="0.25">
      <c r="A42" s="6">
        <v>1989</v>
      </c>
      <c r="B42" s="5">
        <v>700518717.62497795</v>
      </c>
      <c r="C42" s="5">
        <v>4106417.2680000002</v>
      </c>
      <c r="D42" s="5">
        <v>38336050.248000003</v>
      </c>
      <c r="E42" s="5">
        <v>1033.0640000000001</v>
      </c>
      <c r="F42" s="5">
        <v>469363.75600949995</v>
      </c>
      <c r="G42" s="5">
        <v>42912864.336009502</v>
      </c>
      <c r="H42" s="6">
        <v>74524392</v>
      </c>
      <c r="I42" s="6">
        <v>236275</v>
      </c>
      <c r="J42" s="6">
        <v>2489375.0000000005</v>
      </c>
      <c r="K42" s="6">
        <v>3298875.0000000005</v>
      </c>
      <c r="L42" s="6">
        <v>72725</v>
      </c>
      <c r="M42" s="5" t="e">
        <v>#N/A</v>
      </c>
    </row>
    <row r="43" spans="1:13" x14ac:dyDescent="0.25">
      <c r="A43" s="6">
        <v>1990</v>
      </c>
      <c r="B43" s="5">
        <v>709932487.07433152</v>
      </c>
      <c r="C43" s="5">
        <v>2601065.4719999996</v>
      </c>
      <c r="D43" s="5">
        <v>29031679.649</v>
      </c>
      <c r="E43" s="5">
        <v>2762.5520000000001</v>
      </c>
      <c r="F43" s="5">
        <v>914622.70735529996</v>
      </c>
      <c r="G43" s="5">
        <v>32550130.380355299</v>
      </c>
      <c r="H43" s="6">
        <v>77870856</v>
      </c>
      <c r="I43" s="6">
        <v>270900.00000000006</v>
      </c>
      <c r="J43" s="6">
        <v>3212900</v>
      </c>
      <c r="K43" s="6">
        <v>4699775.0000000009</v>
      </c>
      <c r="L43" s="6">
        <v>2850</v>
      </c>
      <c r="M43" s="5" t="e">
        <v>#N/A</v>
      </c>
    </row>
    <row r="44" spans="1:13" x14ac:dyDescent="0.25">
      <c r="A44" s="6">
        <v>1991</v>
      </c>
      <c r="B44" s="5">
        <v>711118539.44392681</v>
      </c>
      <c r="C44" s="5">
        <v>2254324.8489999999</v>
      </c>
      <c r="D44" s="5">
        <v>27102082.296</v>
      </c>
      <c r="E44" s="5">
        <v>6196.28</v>
      </c>
      <c r="F44" s="5">
        <v>883370.19444029999</v>
      </c>
      <c r="G44" s="5">
        <v>30245973.619440302</v>
      </c>
      <c r="H44" s="6">
        <v>79582200</v>
      </c>
      <c r="I44" s="6">
        <v>285175</v>
      </c>
      <c r="J44" s="6">
        <v>3144875.0000000005</v>
      </c>
      <c r="K44" s="6">
        <v>5713900.0000000009</v>
      </c>
      <c r="L44" s="6">
        <v>107175</v>
      </c>
      <c r="M44" s="5">
        <v>13308.7862</v>
      </c>
    </row>
    <row r="45" spans="1:13" x14ac:dyDescent="0.25">
      <c r="A45" s="6">
        <v>1992</v>
      </c>
      <c r="B45" s="5">
        <v>721296807.04774082</v>
      </c>
      <c r="C45" s="5">
        <v>1981867.9909999999</v>
      </c>
      <c r="D45" s="5">
        <v>21779979.958999999</v>
      </c>
      <c r="E45" s="5">
        <v>13434.04</v>
      </c>
      <c r="F45" s="5">
        <v>1355532.6152492999</v>
      </c>
      <c r="G45" s="5">
        <v>25130814.605249297</v>
      </c>
      <c r="H45" s="6">
        <v>82748904.000000015</v>
      </c>
      <c r="I45" s="6">
        <v>445725.00000000006</v>
      </c>
      <c r="J45" s="6">
        <v>3505525.0000000005</v>
      </c>
      <c r="K45" s="6">
        <v>6555900</v>
      </c>
      <c r="L45" s="6">
        <v>134275</v>
      </c>
      <c r="M45" s="5">
        <v>16539.821</v>
      </c>
    </row>
    <row r="46" spans="1:13" x14ac:dyDescent="0.25">
      <c r="A46" s="6">
        <v>1993</v>
      </c>
      <c r="B46" s="5">
        <v>754455785.84630001</v>
      </c>
      <c r="C46" s="5">
        <v>2331295.5120000001</v>
      </c>
      <c r="D46" s="5">
        <v>23939451.374000002</v>
      </c>
      <c r="E46" s="5">
        <v>25183.828000000001</v>
      </c>
      <c r="F46" s="5">
        <v>2368812.5659142998</v>
      </c>
      <c r="G46" s="5">
        <v>28664743.279914301</v>
      </c>
      <c r="H46" s="6">
        <v>83351568</v>
      </c>
      <c r="I46" s="6">
        <v>397050</v>
      </c>
      <c r="J46" s="6">
        <v>3745800</v>
      </c>
      <c r="K46" s="6">
        <v>6619675</v>
      </c>
      <c r="L46" s="6">
        <v>114050.00000000001</v>
      </c>
      <c r="M46" s="5">
        <v>17347.579699999998</v>
      </c>
    </row>
    <row r="47" spans="1:13" x14ac:dyDescent="0.25">
      <c r="A47" s="6">
        <v>1994</v>
      </c>
      <c r="B47" s="5">
        <v>760542099.79200113</v>
      </c>
      <c r="C47" s="5">
        <v>3236112.574</v>
      </c>
      <c r="D47" s="5">
        <v>21700820.401999999</v>
      </c>
      <c r="E47" s="5">
        <v>81097.627999999997</v>
      </c>
      <c r="F47" s="5">
        <v>2099798.7365303999</v>
      </c>
      <c r="G47" s="5">
        <v>27117829.340530399</v>
      </c>
      <c r="H47" s="6">
        <v>93661104</v>
      </c>
      <c r="I47" s="6">
        <v>462775</v>
      </c>
      <c r="J47" s="6">
        <v>3808375.0000000005</v>
      </c>
      <c r="K47" s="6">
        <v>7038850</v>
      </c>
      <c r="L47" s="6">
        <v>74800</v>
      </c>
      <c r="M47" s="5">
        <v>15539.738800000001</v>
      </c>
    </row>
    <row r="48" spans="1:13" x14ac:dyDescent="0.25">
      <c r="A48" s="6">
        <v>1995</v>
      </c>
      <c r="B48" s="5">
        <v>771316078.39373243</v>
      </c>
      <c r="C48" s="5">
        <v>2912749.8790000002</v>
      </c>
      <c r="D48" s="5">
        <v>14133564.842</v>
      </c>
      <c r="E48" s="5">
        <v>52508.476000000002</v>
      </c>
      <c r="F48" s="5">
        <v>2426254.5939336</v>
      </c>
      <c r="G48" s="5">
        <v>19525077.790933602</v>
      </c>
      <c r="H48" s="6">
        <v>101676624</v>
      </c>
      <c r="I48" s="6">
        <v>589925</v>
      </c>
      <c r="J48" s="6">
        <v>3135300.0000000005</v>
      </c>
      <c r="K48" s="6">
        <v>7406300.0000000009</v>
      </c>
      <c r="L48" s="6">
        <v>58250</v>
      </c>
      <c r="M48" s="5">
        <v>19655.4617</v>
      </c>
    </row>
    <row r="49" spans="1:13" x14ac:dyDescent="0.25">
      <c r="A49" s="6">
        <v>1996</v>
      </c>
      <c r="B49" s="5">
        <v>813672638.17734241</v>
      </c>
      <c r="C49" s="5">
        <v>2948478.3689999999</v>
      </c>
      <c r="D49" s="5">
        <v>15692281.409</v>
      </c>
      <c r="E49" s="5">
        <v>68666.144</v>
      </c>
      <c r="F49" s="5">
        <v>2396598.7260905998</v>
      </c>
      <c r="G49" s="5">
        <v>21106024.648090601</v>
      </c>
      <c r="H49" s="6">
        <v>91365624</v>
      </c>
      <c r="I49" s="6">
        <v>511925.00000000006</v>
      </c>
      <c r="J49" s="6">
        <v>3446500.0000000005</v>
      </c>
      <c r="K49" s="6">
        <v>7510325.0000000009</v>
      </c>
      <c r="L49" s="6">
        <v>57499.999999999993</v>
      </c>
      <c r="M49" s="5">
        <v>17770.691400000003</v>
      </c>
    </row>
    <row r="50" spans="1:13" x14ac:dyDescent="0.25">
      <c r="A50" s="6">
        <v>1997</v>
      </c>
      <c r="B50" s="5">
        <v>835846959.24255061</v>
      </c>
      <c r="C50" s="5">
        <v>2981216.7940000002</v>
      </c>
      <c r="D50" s="5">
        <v>17845963.135000002</v>
      </c>
      <c r="E50" s="5">
        <v>16014.596</v>
      </c>
      <c r="F50" s="5">
        <v>3058823.5990271997</v>
      </c>
      <c r="G50" s="5">
        <v>23902018.1240272</v>
      </c>
      <c r="H50" s="6">
        <v>97555272</v>
      </c>
      <c r="I50" s="6">
        <v>602475.00000000012</v>
      </c>
      <c r="J50" s="6">
        <v>3424800</v>
      </c>
      <c r="K50" s="6">
        <v>7724525</v>
      </c>
      <c r="L50" s="6">
        <v>16725</v>
      </c>
      <c r="M50" s="5">
        <v>18539.985400000001</v>
      </c>
    </row>
    <row r="51" spans="1:13" x14ac:dyDescent="0.25">
      <c r="A51" s="6">
        <v>1998</v>
      </c>
      <c r="B51" s="5">
        <v>849686697.77752531</v>
      </c>
      <c r="C51" s="5">
        <v>3658046.62</v>
      </c>
      <c r="D51" s="5">
        <v>26144868.368000001</v>
      </c>
      <c r="E51" s="5">
        <v>45307.536</v>
      </c>
      <c r="F51" s="5">
        <v>3721335.1423289995</v>
      </c>
      <c r="G51" s="5">
        <v>33569557.666328996</v>
      </c>
      <c r="H51" s="6">
        <v>110118816</v>
      </c>
      <c r="I51" s="6">
        <v>727000</v>
      </c>
      <c r="J51" s="6">
        <v>3417675</v>
      </c>
      <c r="K51" s="6">
        <v>7694725</v>
      </c>
      <c r="L51" s="6">
        <v>42550.000000000007</v>
      </c>
      <c r="M51" s="5">
        <v>14693.5154</v>
      </c>
    </row>
    <row r="52" spans="1:13" x14ac:dyDescent="0.25">
      <c r="A52" s="6">
        <v>1999</v>
      </c>
      <c r="B52" s="5">
        <v>853589821.84751785</v>
      </c>
      <c r="C52" s="5">
        <v>3777069.105</v>
      </c>
      <c r="D52" s="5">
        <v>23941393.934999999</v>
      </c>
      <c r="E52" s="5">
        <v>57239.32</v>
      </c>
      <c r="F52" s="5">
        <v>3388108.9655096997</v>
      </c>
      <c r="G52" s="5">
        <v>31163811.325509697</v>
      </c>
      <c r="H52" s="6">
        <v>115668744</v>
      </c>
      <c r="I52" s="6">
        <v>468950</v>
      </c>
      <c r="J52" s="6">
        <v>3450650.0000000005</v>
      </c>
      <c r="K52" s="6">
        <v>7879950</v>
      </c>
      <c r="L52" s="6">
        <v>36525</v>
      </c>
      <c r="M52" s="5">
        <v>22617.243600000002</v>
      </c>
    </row>
    <row r="53" spans="1:13" x14ac:dyDescent="0.25">
      <c r="A53" s="6">
        <v>2000</v>
      </c>
      <c r="B53" s="5">
        <v>894321589.33944082</v>
      </c>
      <c r="C53" s="5">
        <v>4712556.7450000001</v>
      </c>
      <c r="D53" s="5">
        <v>21746612.905999999</v>
      </c>
      <c r="E53" s="5">
        <v>47729.24</v>
      </c>
      <c r="F53" s="5">
        <v>2970968.2039403999</v>
      </c>
      <c r="G53" s="5">
        <v>29477867.094940398</v>
      </c>
      <c r="H53" s="6">
        <v>124951776</v>
      </c>
      <c r="I53" s="6">
        <v>636575.00000000012</v>
      </c>
      <c r="J53" s="6">
        <v>3358025</v>
      </c>
      <c r="K53" s="6">
        <v>7960825</v>
      </c>
      <c r="L53" s="6">
        <v>33175</v>
      </c>
      <c r="M53" s="5">
        <v>19809.320500000002</v>
      </c>
    </row>
    <row r="54" spans="1:13" x14ac:dyDescent="0.25">
      <c r="A54" s="6">
        <v>2001</v>
      </c>
      <c r="B54" s="5">
        <v>874918802.8080945</v>
      </c>
      <c r="C54" s="5">
        <v>4596070.2810000004</v>
      </c>
      <c r="D54" s="5">
        <v>25042160.813000001</v>
      </c>
      <c r="E54" s="5">
        <v>39609.904000000002</v>
      </c>
      <c r="F54" s="5">
        <v>3109057.1374202999</v>
      </c>
      <c r="G54" s="5">
        <v>32786898.1354203</v>
      </c>
      <c r="H54" s="6">
        <v>128215224</v>
      </c>
      <c r="I54" s="6">
        <v>382325</v>
      </c>
      <c r="J54" s="6">
        <v>3160050</v>
      </c>
      <c r="K54" s="6">
        <v>5268400</v>
      </c>
      <c r="L54" s="6">
        <v>2832600</v>
      </c>
      <c r="M54" s="5">
        <v>20270.896900000003</v>
      </c>
    </row>
    <row r="55" spans="1:13" x14ac:dyDescent="0.25">
      <c r="A55" s="6">
        <v>2002</v>
      </c>
      <c r="B55" s="5">
        <v>886779133.27370632</v>
      </c>
      <c r="C55" s="5">
        <v>3434584.7519999999</v>
      </c>
      <c r="D55" s="5">
        <v>16449425.527000001</v>
      </c>
      <c r="E55" s="5">
        <v>133236.11559999999</v>
      </c>
      <c r="F55" s="5">
        <v>5276139.9487803001</v>
      </c>
      <c r="G55" s="5">
        <v>25293386.343380302</v>
      </c>
      <c r="H55" s="6">
        <v>136125528</v>
      </c>
      <c r="I55" s="6">
        <v>823575</v>
      </c>
      <c r="J55" s="6">
        <v>3754800.0000000005</v>
      </c>
      <c r="K55" s="6">
        <v>5744550</v>
      </c>
      <c r="L55" s="6">
        <v>3568025.0000000005</v>
      </c>
      <c r="M55" s="5">
        <v>22001.808400000002</v>
      </c>
    </row>
    <row r="56" spans="1:13" x14ac:dyDescent="0.25">
      <c r="A56" s="6">
        <v>2003</v>
      </c>
      <c r="B56" s="5">
        <v>911826001.16756725</v>
      </c>
      <c r="C56" s="5">
        <v>4338183.9649999999</v>
      </c>
      <c r="D56" s="5">
        <v>21709881.342999998</v>
      </c>
      <c r="E56" s="5">
        <v>213090.7004</v>
      </c>
      <c r="F56" s="5">
        <v>5260787.6621022001</v>
      </c>
      <c r="G56" s="5">
        <v>31521943.670502197</v>
      </c>
      <c r="H56" s="6">
        <v>123245160.00000001</v>
      </c>
      <c r="I56" s="6">
        <v>1029150</v>
      </c>
      <c r="J56" s="6">
        <v>4182175</v>
      </c>
      <c r="K56" s="6">
        <v>5747050.0000000009</v>
      </c>
      <c r="L56" s="6">
        <v>3508175</v>
      </c>
      <c r="M56" s="5">
        <v>23963.508100000003</v>
      </c>
    </row>
    <row r="57" spans="1:13" x14ac:dyDescent="0.25">
      <c r="A57" s="6">
        <v>2004</v>
      </c>
      <c r="B57" s="5">
        <v>921942791.58581638</v>
      </c>
      <c r="C57" s="5">
        <v>2999795.0750000002</v>
      </c>
      <c r="D57" s="5">
        <v>21951088.763999999</v>
      </c>
      <c r="E57" s="5">
        <v>285428.7452</v>
      </c>
      <c r="F57" s="5">
        <v>6688035.0422558999</v>
      </c>
      <c r="G57" s="5">
        <v>31924347.626455899</v>
      </c>
      <c r="H57" s="6">
        <v>131130312</v>
      </c>
      <c r="I57" s="6">
        <v>1457025</v>
      </c>
      <c r="J57" s="6">
        <v>4129724.9999999995</v>
      </c>
      <c r="K57" s="6">
        <v>5571925</v>
      </c>
      <c r="L57" s="6">
        <v>3455525</v>
      </c>
      <c r="M57" s="5">
        <v>19270.814699999999</v>
      </c>
    </row>
    <row r="58" spans="1:13" x14ac:dyDescent="0.25">
      <c r="A58" s="6">
        <v>2005</v>
      </c>
      <c r="B58" s="5">
        <v>941190120.22541666</v>
      </c>
      <c r="C58" s="5">
        <v>3089004.673</v>
      </c>
      <c r="D58" s="5">
        <v>21887156.951000001</v>
      </c>
      <c r="E58" s="5">
        <v>282495.5588</v>
      </c>
      <c r="F58" s="5">
        <v>7332736.7355272993</v>
      </c>
      <c r="G58" s="5">
        <v>32591393.918327302</v>
      </c>
      <c r="H58" s="6">
        <v>140859480.00000003</v>
      </c>
      <c r="I58" s="6">
        <v>2099825</v>
      </c>
      <c r="J58" s="6">
        <v>4624325.0000000009</v>
      </c>
      <c r="K58" s="6">
        <v>5518050.0000000009</v>
      </c>
      <c r="L58" s="6">
        <v>3077850</v>
      </c>
      <c r="M58" s="5">
        <v>22424.920100000003</v>
      </c>
    </row>
    <row r="59" spans="1:13" x14ac:dyDescent="0.25">
      <c r="A59" s="6">
        <v>2006</v>
      </c>
      <c r="B59" s="5">
        <v>931348499.79192567</v>
      </c>
      <c r="C59" s="5">
        <v>1985497.517</v>
      </c>
      <c r="D59" s="5">
        <v>9003148.5150000006</v>
      </c>
      <c r="E59" s="5">
        <v>196706.2212</v>
      </c>
      <c r="F59" s="5">
        <v>6441611.0190866999</v>
      </c>
      <c r="G59" s="5">
        <v>17626963.272286702</v>
      </c>
      <c r="H59" s="6">
        <v>149330400.00000003</v>
      </c>
      <c r="I59" s="6">
        <v>1613575.0000000002</v>
      </c>
      <c r="J59" s="6">
        <v>4545375</v>
      </c>
      <c r="K59" s="6">
        <v>5766675</v>
      </c>
      <c r="L59" s="6">
        <v>3119725.0000000005</v>
      </c>
      <c r="M59" s="5">
        <v>19886.249900000003</v>
      </c>
    </row>
    <row r="60" spans="1:13" x14ac:dyDescent="0.25">
      <c r="A60" s="6">
        <v>2007</v>
      </c>
      <c r="B60" s="5">
        <v>948136366.34164882</v>
      </c>
      <c r="C60" s="5">
        <v>2406302.5759999999</v>
      </c>
      <c r="D60" s="5">
        <v>9904553.0250000004</v>
      </c>
      <c r="E60" s="5">
        <v>272839.0404</v>
      </c>
      <c r="F60" s="5">
        <v>5157168.1184834996</v>
      </c>
      <c r="G60" s="5">
        <v>17740862.759883501</v>
      </c>
      <c r="H60" s="6">
        <v>164193792</v>
      </c>
      <c r="I60" s="6">
        <v>1534925</v>
      </c>
      <c r="J60" s="6">
        <v>4648900</v>
      </c>
      <c r="K60" s="6">
        <v>5937300.0000000009</v>
      </c>
      <c r="L60" s="6">
        <v>3101650.0000000005</v>
      </c>
      <c r="M60" s="5">
        <v>17501.4385</v>
      </c>
    </row>
    <row r="61" spans="1:13" x14ac:dyDescent="0.25">
      <c r="A61" s="6">
        <v>2008</v>
      </c>
      <c r="B61" s="5">
        <v>943998335.86543822</v>
      </c>
      <c r="C61" s="5">
        <v>1969929.3970000001</v>
      </c>
      <c r="D61" s="5">
        <v>6003824.9110000003</v>
      </c>
      <c r="E61" s="5">
        <v>280882.73759999999</v>
      </c>
      <c r="F61" s="5">
        <v>4644295.7842619997</v>
      </c>
      <c r="G61" s="5">
        <v>12898932.829861999</v>
      </c>
      <c r="H61" s="6">
        <v>160041096</v>
      </c>
      <c r="I61" s="6">
        <v>1531225</v>
      </c>
      <c r="J61" s="6">
        <v>4433700.0000000009</v>
      </c>
      <c r="K61" s="6">
        <v>6448150</v>
      </c>
      <c r="L61" s="6">
        <v>3266500</v>
      </c>
      <c r="M61" s="5">
        <v>19732.391100000001</v>
      </c>
    </row>
    <row r="62" spans="1:13" x14ac:dyDescent="0.25">
      <c r="A62" s="6">
        <v>2009</v>
      </c>
      <c r="B62" s="5">
        <v>846972085.4548496</v>
      </c>
      <c r="C62" s="5">
        <v>1889493.5870000001</v>
      </c>
      <c r="D62" s="5">
        <v>4518840.4110000003</v>
      </c>
      <c r="E62" s="5">
        <v>232478.85</v>
      </c>
      <c r="F62" s="5">
        <v>4182719.3017173</v>
      </c>
      <c r="G62" s="5">
        <v>10823532.149717301</v>
      </c>
      <c r="H62" s="6">
        <v>164940792.00000003</v>
      </c>
      <c r="I62" s="6">
        <v>1378425</v>
      </c>
      <c r="J62" s="6">
        <v>4501150</v>
      </c>
      <c r="K62" s="6">
        <v>6524150.0000000009</v>
      </c>
      <c r="L62" s="6">
        <v>3089875</v>
      </c>
      <c r="M62" s="5">
        <v>19001.561799999999</v>
      </c>
    </row>
    <row r="63" spans="1:13" x14ac:dyDescent="0.25">
      <c r="A63" s="6">
        <v>2010</v>
      </c>
      <c r="B63" s="5">
        <v>884552700.62490296</v>
      </c>
      <c r="C63" s="5">
        <v>2165033.4539999999</v>
      </c>
      <c r="D63" s="5">
        <v>3847006.1680000001</v>
      </c>
      <c r="E63" s="5">
        <v>197491.5392</v>
      </c>
      <c r="F63" s="5">
        <v>4333500.6563348994</v>
      </c>
      <c r="G63" s="5">
        <v>10543031.817534899</v>
      </c>
      <c r="H63" s="6">
        <v>177292416</v>
      </c>
      <c r="I63" s="6">
        <v>1305000.0000000002</v>
      </c>
      <c r="J63" s="6">
        <v>4889925.0000000009</v>
      </c>
      <c r="K63" s="6">
        <v>6594374.9999999991</v>
      </c>
      <c r="L63" s="6">
        <v>3095800</v>
      </c>
      <c r="M63" s="5">
        <v>17039.862100000002</v>
      </c>
    </row>
    <row r="64" spans="1:13" x14ac:dyDescent="0.25">
      <c r="A64" s="6">
        <v>2011</v>
      </c>
      <c r="B64" s="5">
        <v>845935294.90549946</v>
      </c>
      <c r="C64" s="5">
        <v>1730243.463</v>
      </c>
      <c r="D64" s="5">
        <v>2324038.344</v>
      </c>
      <c r="E64" s="5">
        <v>174402.2432</v>
      </c>
      <c r="F64" s="5">
        <v>4388255.6032727994</v>
      </c>
      <c r="G64" s="5">
        <v>8616939.6534727998</v>
      </c>
      <c r="H64" s="6">
        <v>181772712</v>
      </c>
      <c r="I64" s="6">
        <v>1258450</v>
      </c>
      <c r="J64" s="6">
        <v>4553975</v>
      </c>
      <c r="K64" s="6">
        <v>6364200</v>
      </c>
      <c r="L64" s="6">
        <v>3565375.0000000005</v>
      </c>
      <c r="M64" s="5">
        <v>19578.532299999999</v>
      </c>
    </row>
    <row r="65" spans="1:13" x14ac:dyDescent="0.25">
      <c r="A65" s="6">
        <v>2012</v>
      </c>
      <c r="B65" s="5">
        <v>747113312.29738772</v>
      </c>
      <c r="C65" s="5">
        <v>1425636.773</v>
      </c>
      <c r="D65" s="5">
        <v>1915866.6040000001</v>
      </c>
      <c r="E65" s="5">
        <v>140880.68400000001</v>
      </c>
      <c r="F65" s="5">
        <v>2698364.6446985998</v>
      </c>
      <c r="G65" s="5">
        <v>6180748.7056986</v>
      </c>
      <c r="H65" s="6">
        <v>218659032</v>
      </c>
      <c r="I65" s="6">
        <v>1342450.0000000002</v>
      </c>
      <c r="J65" s="6">
        <v>4754775</v>
      </c>
      <c r="K65" s="6">
        <v>6561325</v>
      </c>
      <c r="L65" s="6">
        <v>3566575.0000000005</v>
      </c>
      <c r="M65" s="5">
        <v>19040.0265</v>
      </c>
    </row>
    <row r="66" spans="1:13" x14ac:dyDescent="0.25">
      <c r="A66" s="6">
        <v>2013</v>
      </c>
      <c r="B66" s="5">
        <v>778329793.65047312</v>
      </c>
      <c r="C66" s="5">
        <v>1506911.591</v>
      </c>
      <c r="D66" s="5">
        <v>1928484.3800000001</v>
      </c>
      <c r="E66" s="5">
        <v>156685.82680000001</v>
      </c>
      <c r="F66" s="5">
        <v>3886908.1434800997</v>
      </c>
      <c r="G66" s="5">
        <v>7478989.9412800996</v>
      </c>
      <c r="H66" s="6">
        <v>196578144</v>
      </c>
      <c r="I66" s="6">
        <v>1492625</v>
      </c>
      <c r="J66" s="6">
        <v>5185650</v>
      </c>
      <c r="K66" s="6">
        <v>6554625.0000000009</v>
      </c>
      <c r="L66" s="6">
        <v>3469274.9999999995</v>
      </c>
      <c r="M66" s="5">
        <v>16385.962200000002</v>
      </c>
    </row>
    <row r="67" spans="1:13" x14ac:dyDescent="0.25">
      <c r="A67" s="6">
        <v>2014</v>
      </c>
      <c r="B67" s="5">
        <v>772560176.97635722</v>
      </c>
      <c r="C67" s="5">
        <v>2234824.821</v>
      </c>
      <c r="D67" s="5">
        <v>2375795.2779999999</v>
      </c>
      <c r="E67" s="5">
        <v>232263.29519999999</v>
      </c>
      <c r="F67" s="5">
        <v>3748513.4887563004</v>
      </c>
      <c r="G67" s="5">
        <v>8591396.8829562999</v>
      </c>
      <c r="H67" s="6">
        <v>195503568</v>
      </c>
      <c r="I67" s="6">
        <v>1090200</v>
      </c>
      <c r="J67" s="6">
        <v>6281325</v>
      </c>
      <c r="K67" s="6">
        <v>6972250</v>
      </c>
      <c r="L67" s="6">
        <v>3420050</v>
      </c>
      <c r="M67" s="5">
        <v>19424.673500000001</v>
      </c>
    </row>
    <row r="68" spans="1:13" x14ac:dyDescent="0.25">
      <c r="A68" s="6">
        <v>2015</v>
      </c>
      <c r="B68" s="5">
        <v>669905173.90313005</v>
      </c>
      <c r="C68" s="5">
        <v>1914231.763</v>
      </c>
      <c r="D68" s="5">
        <v>2343909.9909999999</v>
      </c>
      <c r="E68" s="5">
        <v>224172.78400000001</v>
      </c>
      <c r="F68" s="5">
        <v>3544223.6589786001</v>
      </c>
      <c r="G68" s="5">
        <v>8026538.1969785998</v>
      </c>
      <c r="H68" s="6">
        <v>230720880.00000003</v>
      </c>
      <c r="I68" s="6">
        <v>1097425</v>
      </c>
      <c r="J68" s="6">
        <v>6096425</v>
      </c>
      <c r="K68" s="6">
        <v>7025550</v>
      </c>
      <c r="L68" s="6">
        <v>3406725</v>
      </c>
      <c r="M68" s="5">
        <v>18232.267800000001</v>
      </c>
    </row>
    <row r="69" spans="1:13" x14ac:dyDescent="0.25">
      <c r="A69" s="6">
        <v>2016</v>
      </c>
      <c r="B69" s="5">
        <v>615574247.81556416</v>
      </c>
      <c r="C69" s="5">
        <v>1493094.8060000001</v>
      </c>
      <c r="D69" s="5">
        <v>1765033.0930000001</v>
      </c>
      <c r="E69" s="5">
        <v>139087.33960000001</v>
      </c>
      <c r="F69" s="5">
        <v>3753639.9894960001</v>
      </c>
      <c r="G69" s="5">
        <v>7150855.2280960009</v>
      </c>
      <c r="H69" s="6">
        <v>239646480.00000003</v>
      </c>
      <c r="I69" s="6">
        <v>1120425</v>
      </c>
      <c r="J69" s="6">
        <v>5610175.0000000009</v>
      </c>
      <c r="K69" s="6">
        <v>7016550</v>
      </c>
      <c r="L69" s="6">
        <v>3470650</v>
      </c>
      <c r="M69" s="5">
        <v>16039.7799</v>
      </c>
    </row>
    <row r="70" spans="1:13" x14ac:dyDescent="0.25">
      <c r="A70" s="6">
        <v>2017</v>
      </c>
      <c r="B70" s="5">
        <v>603271523.28788912</v>
      </c>
      <c r="C70" s="5">
        <v>1488548.871</v>
      </c>
      <c r="D70" s="5">
        <v>1642875.004</v>
      </c>
      <c r="E70" s="5">
        <v>144671.35560000001</v>
      </c>
      <c r="F70" s="5">
        <v>3083936.2858925997</v>
      </c>
      <c r="G70" s="5">
        <v>6360031.5164925996</v>
      </c>
      <c r="H70" s="6">
        <v>222373560.00000003</v>
      </c>
      <c r="I70" s="6">
        <v>1154175.0000000002</v>
      </c>
      <c r="J70" s="6">
        <v>5733100</v>
      </c>
      <c r="K70" s="6">
        <v>7005425</v>
      </c>
      <c r="L70" s="6">
        <v>3311600.0000000005</v>
      </c>
      <c r="M70" s="5">
        <v>17501.4385</v>
      </c>
    </row>
    <row r="71" spans="1:13" x14ac:dyDescent="0.25">
      <c r="A71" s="6">
        <v>2018</v>
      </c>
      <c r="B71" s="5">
        <v>578073395.04588902</v>
      </c>
      <c r="C71" s="5">
        <v>2192804.87</v>
      </c>
      <c r="D71" s="5">
        <v>1954097.6740000001</v>
      </c>
      <c r="E71" s="5">
        <v>195106.97080000001</v>
      </c>
      <c r="F71" s="5">
        <v>3219546.7907721</v>
      </c>
      <c r="G71" s="5">
        <v>7561556.3055721</v>
      </c>
      <c r="H71" s="6">
        <v>254383464</v>
      </c>
      <c r="I71" s="6">
        <v>1181625.0000000002</v>
      </c>
      <c r="J71" s="6">
        <v>5526575</v>
      </c>
      <c r="K71" s="6">
        <v>6875525.0000000009</v>
      </c>
      <c r="L71" s="6">
        <v>3406875.0000000005</v>
      </c>
      <c r="M71" s="5">
        <v>19386.2088</v>
      </c>
    </row>
    <row r="72" spans="1:13" x14ac:dyDescent="0.25">
      <c r="A72" s="6">
        <v>2019</v>
      </c>
      <c r="B72" s="5">
        <v>488614759.65432</v>
      </c>
      <c r="C72" s="5">
        <v>1465781.5160000001</v>
      </c>
      <c r="D72" s="5">
        <v>1468204.183</v>
      </c>
      <c r="E72" s="5">
        <v>184081.48480000001</v>
      </c>
      <c r="F72" s="5">
        <v>2408373.9834965998</v>
      </c>
      <c r="G72" s="5">
        <v>5526441.1672965996</v>
      </c>
      <c r="H72" s="6">
        <v>271184472</v>
      </c>
      <c r="I72" s="6">
        <v>1180225</v>
      </c>
      <c r="J72" s="6">
        <v>5013100.0000000009</v>
      </c>
      <c r="K72" s="6">
        <v>6190325.0000000009</v>
      </c>
      <c r="L72" s="6">
        <v>3624675</v>
      </c>
      <c r="M72" s="5">
        <v>16616.750400000001</v>
      </c>
    </row>
    <row r="73" spans="1:13" x14ac:dyDescent="0.25">
      <c r="A73" s="6">
        <v>2020</v>
      </c>
      <c r="B73" s="5">
        <v>395375449.26201028</v>
      </c>
      <c r="C73" s="5">
        <v>1204692.3999999999</v>
      </c>
      <c r="D73" s="5">
        <v>1315934.2789999999</v>
      </c>
      <c r="E73" s="5">
        <v>162316.44640000002</v>
      </c>
      <c r="F73" s="5">
        <v>2773636.4808116998</v>
      </c>
      <c r="G73" s="5">
        <v>5456579.6062116995</v>
      </c>
      <c r="H73" s="6">
        <v>279161352</v>
      </c>
      <c r="I73" s="6">
        <v>996100.00000000012</v>
      </c>
      <c r="J73" s="6">
        <v>4634350</v>
      </c>
      <c r="K73" s="6">
        <v>6054975.0000000009</v>
      </c>
      <c r="L73" s="6">
        <v>3600550</v>
      </c>
      <c r="M73" s="5">
        <v>18693.8442</v>
      </c>
    </row>
    <row r="74" spans="1:13" x14ac:dyDescent="0.25">
      <c r="A74" s="6">
        <v>2021</v>
      </c>
      <c r="B74" s="5">
        <v>454893747.27546149</v>
      </c>
      <c r="C74" s="5">
        <v>1626360.017</v>
      </c>
      <c r="D74" s="5">
        <v>1430986.2339999999</v>
      </c>
      <c r="E74" s="5">
        <v>193079.13560000001</v>
      </c>
      <c r="F74" s="5">
        <v>2789931.3323931</v>
      </c>
      <c r="G74" s="5">
        <v>6040356.7189931003</v>
      </c>
      <c r="H74" s="6">
        <v>269486088</v>
      </c>
      <c r="I74" s="6">
        <v>994200.00000000012</v>
      </c>
      <c r="J74" s="6">
        <v>4918650</v>
      </c>
      <c r="K74" s="6">
        <v>5736625</v>
      </c>
      <c r="L74" s="6">
        <v>3350875.0000000005</v>
      </c>
      <c r="M74" s="5">
        <v>17078.326800000003</v>
      </c>
    </row>
    <row r="75" spans="1:13" x14ac:dyDescent="0.25">
      <c r="A75" s="6">
        <v>2022</v>
      </c>
      <c r="B75" s="5">
        <v>428947502.82031345</v>
      </c>
      <c r="C75" s="5">
        <v>2270614.227</v>
      </c>
      <c r="D75" s="5">
        <v>1888796.35</v>
      </c>
      <c r="E75" s="5">
        <v>196097.42879999999</v>
      </c>
      <c r="F75" s="5">
        <v>2689596.7045731</v>
      </c>
      <c r="G75" s="5">
        <v>7045104.7103730999</v>
      </c>
      <c r="H75" s="6">
        <v>290197080</v>
      </c>
      <c r="I75" s="6">
        <v>983675.00000000012</v>
      </c>
      <c r="J75" s="6">
        <v>4942275</v>
      </c>
      <c r="K75" s="6">
        <v>4412250</v>
      </c>
      <c r="L75" s="6">
        <v>2012575</v>
      </c>
      <c r="M75" s="5">
        <v>17078.326800000003</v>
      </c>
    </row>
    <row r="76" spans="1:13" x14ac:dyDescent="0.25">
      <c r="A76" s="6">
        <v>2023</v>
      </c>
      <c r="B76" s="5">
        <v>351266728.45483351</v>
      </c>
      <c r="C76" s="5">
        <v>1438881.764</v>
      </c>
      <c r="D76" s="5">
        <v>1601705.993</v>
      </c>
      <c r="E76" s="5">
        <v>173283.23079999999</v>
      </c>
      <c r="F76" s="5">
        <v>1855547.4207176999</v>
      </c>
      <c r="G76" s="5">
        <v>5069418.4085176997</v>
      </c>
      <c r="H76" s="6">
        <v>310564968</v>
      </c>
      <c r="I76" s="6">
        <v>1011800</v>
      </c>
      <c r="J76" s="6">
        <v>4351800</v>
      </c>
      <c r="K76" s="6">
        <v>4206025</v>
      </c>
      <c r="L76" s="6">
        <v>2002275</v>
      </c>
      <c r="M76" s="5">
        <v>16886.0033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0E6C-0ADD-40AE-AF95-C9B3EE25531C}">
  <dimension ref="A1:N81"/>
  <sheetViews>
    <sheetView workbookViewId="0">
      <selection activeCell="K1" sqref="K1"/>
    </sheetView>
  </sheetViews>
  <sheetFormatPr defaultRowHeight="15" x14ac:dyDescent="0.25"/>
  <cols>
    <col min="1" max="1" width="10.7109375" customWidth="1"/>
    <col min="2" max="11" width="30.7109375" customWidth="1"/>
  </cols>
  <sheetData>
    <row r="1" spans="1:11" ht="75" x14ac:dyDescent="0.25">
      <c r="A1" s="8" t="s">
        <v>0</v>
      </c>
      <c r="B1" s="7" t="s">
        <v>71</v>
      </c>
      <c r="C1" s="7" t="s">
        <v>72</v>
      </c>
      <c r="D1" s="7" t="s">
        <v>73</v>
      </c>
      <c r="E1" s="7" t="s">
        <v>74</v>
      </c>
      <c r="F1" s="7" t="s">
        <v>75</v>
      </c>
      <c r="G1" s="7" t="s">
        <v>76</v>
      </c>
      <c r="H1" s="7" t="s">
        <v>77</v>
      </c>
      <c r="I1" s="7" t="s">
        <v>78</v>
      </c>
      <c r="J1" s="7" t="s">
        <v>79</v>
      </c>
      <c r="K1" s="9" t="s">
        <v>4</v>
      </c>
    </row>
    <row r="2" spans="1:11" x14ac:dyDescent="0.25">
      <c r="A2" s="6">
        <v>1949</v>
      </c>
      <c r="B2" s="6" t="e">
        <v>#N/A</v>
      </c>
      <c r="C2" s="6" t="e">
        <v>#N/A</v>
      </c>
      <c r="D2" s="6" t="e">
        <v>#N/A</v>
      </c>
      <c r="E2" s="6" t="e">
        <v>#N/A</v>
      </c>
      <c r="F2" s="6" t="e">
        <v>#N/A</v>
      </c>
      <c r="G2" s="6" t="e">
        <v>#N/A</v>
      </c>
      <c r="H2" s="6" t="e">
        <v>#N/A</v>
      </c>
      <c r="I2" s="6" t="e">
        <v>#N/A</v>
      </c>
      <c r="J2" s="6" t="e">
        <v>#N/A</v>
      </c>
      <c r="K2" s="6" t="e">
        <v>#N/A</v>
      </c>
    </row>
    <row r="3" spans="1:11" x14ac:dyDescent="0.25">
      <c r="A3" s="6">
        <v>1950</v>
      </c>
      <c r="B3" s="6" t="e">
        <v>#N/A</v>
      </c>
      <c r="C3" s="6" t="e">
        <v>#N/A</v>
      </c>
      <c r="D3" s="6" t="e">
        <v>#N/A</v>
      </c>
      <c r="E3" s="6" t="e">
        <v>#N/A</v>
      </c>
      <c r="F3" s="6" t="e">
        <v>#N/A</v>
      </c>
      <c r="G3" s="6" t="e">
        <v>#N/A</v>
      </c>
      <c r="H3" s="6" t="e">
        <v>#N/A</v>
      </c>
      <c r="I3" s="6" t="e">
        <v>#N/A</v>
      </c>
      <c r="J3" s="6" t="e">
        <v>#N/A</v>
      </c>
      <c r="K3" s="6" t="e">
        <v>#N/A</v>
      </c>
    </row>
    <row r="4" spans="1:11" x14ac:dyDescent="0.25">
      <c r="A4" s="6">
        <v>1951</v>
      </c>
      <c r="B4" s="6" t="e">
        <v>#N/A</v>
      </c>
      <c r="C4" s="6" t="e">
        <v>#N/A</v>
      </c>
      <c r="D4" s="6" t="e">
        <v>#N/A</v>
      </c>
      <c r="E4" s="6" t="e">
        <v>#N/A</v>
      </c>
      <c r="F4" s="6" t="e">
        <v>#N/A</v>
      </c>
      <c r="G4" s="6" t="e">
        <v>#N/A</v>
      </c>
      <c r="H4" s="6" t="e">
        <v>#N/A</v>
      </c>
      <c r="I4" s="6" t="e">
        <v>#N/A</v>
      </c>
      <c r="J4" s="6" t="e">
        <v>#N/A</v>
      </c>
      <c r="K4" s="6" t="e">
        <v>#N/A</v>
      </c>
    </row>
    <row r="5" spans="1:11" x14ac:dyDescent="0.25">
      <c r="A5" s="6">
        <v>1952</v>
      </c>
      <c r="B5" s="6" t="e">
        <v>#N/A</v>
      </c>
      <c r="C5" s="6" t="e">
        <v>#N/A</v>
      </c>
      <c r="D5" s="6" t="e">
        <v>#N/A</v>
      </c>
      <c r="E5" s="6" t="e">
        <v>#N/A</v>
      </c>
      <c r="F5" s="6" t="e">
        <v>#N/A</v>
      </c>
      <c r="G5" s="6" t="e">
        <v>#N/A</v>
      </c>
      <c r="H5" s="6" t="e">
        <v>#N/A</v>
      </c>
      <c r="I5" s="6" t="e">
        <v>#N/A</v>
      </c>
      <c r="J5" s="6" t="e">
        <v>#N/A</v>
      </c>
      <c r="K5" s="6" t="e">
        <v>#N/A</v>
      </c>
    </row>
    <row r="6" spans="1:11" x14ac:dyDescent="0.25">
      <c r="A6" s="6">
        <v>1953</v>
      </c>
      <c r="B6" s="6" t="e">
        <v>#N/A</v>
      </c>
      <c r="C6" s="6" t="e">
        <v>#N/A</v>
      </c>
      <c r="D6" s="6" t="e">
        <v>#N/A</v>
      </c>
      <c r="E6" s="6" t="e">
        <v>#N/A</v>
      </c>
      <c r="F6" s="6" t="e">
        <v>#N/A</v>
      </c>
      <c r="G6" s="6" t="e">
        <v>#N/A</v>
      </c>
      <c r="H6" s="6" t="e">
        <v>#N/A</v>
      </c>
      <c r="I6" s="6" t="e">
        <v>#N/A</v>
      </c>
      <c r="J6" s="6" t="e">
        <v>#N/A</v>
      </c>
      <c r="K6" s="6" t="e">
        <v>#N/A</v>
      </c>
    </row>
    <row r="7" spans="1:11" x14ac:dyDescent="0.25">
      <c r="A7" s="6">
        <v>1954</v>
      </c>
      <c r="B7" s="6" t="e">
        <v>#N/A</v>
      </c>
      <c r="C7" s="6" t="e">
        <v>#N/A</v>
      </c>
      <c r="D7" s="6" t="e">
        <v>#N/A</v>
      </c>
      <c r="E7" s="6" t="e">
        <v>#N/A</v>
      </c>
      <c r="F7" s="6" t="e">
        <v>#N/A</v>
      </c>
      <c r="G7" s="6" t="e">
        <v>#N/A</v>
      </c>
      <c r="H7" s="6" t="e">
        <v>#N/A</v>
      </c>
      <c r="I7" s="6" t="e">
        <v>#N/A</v>
      </c>
      <c r="J7" s="6" t="e">
        <v>#N/A</v>
      </c>
      <c r="K7" s="6" t="e">
        <v>#N/A</v>
      </c>
    </row>
    <row r="8" spans="1:11" x14ac:dyDescent="0.25">
      <c r="A8" s="6">
        <v>1955</v>
      </c>
      <c r="B8" s="6" t="e">
        <v>#N/A</v>
      </c>
      <c r="C8" s="6" t="e">
        <v>#N/A</v>
      </c>
      <c r="D8" s="6" t="e">
        <v>#N/A</v>
      </c>
      <c r="E8" s="6" t="e">
        <v>#N/A</v>
      </c>
      <c r="F8" s="6" t="e">
        <v>#N/A</v>
      </c>
      <c r="G8" s="6" t="e">
        <v>#N/A</v>
      </c>
      <c r="H8" s="6" t="e">
        <v>#N/A</v>
      </c>
      <c r="I8" s="6" t="e">
        <v>#N/A</v>
      </c>
      <c r="J8" s="6" t="e">
        <v>#N/A</v>
      </c>
      <c r="K8" s="6" t="e">
        <v>#N/A</v>
      </c>
    </row>
    <row r="9" spans="1:11" x14ac:dyDescent="0.25">
      <c r="A9" s="6">
        <v>1956</v>
      </c>
      <c r="B9" s="6" t="e">
        <v>#N/A</v>
      </c>
      <c r="C9" s="6" t="e">
        <v>#N/A</v>
      </c>
      <c r="D9" s="6" t="e">
        <v>#N/A</v>
      </c>
      <c r="E9" s="6" t="e">
        <v>#N/A</v>
      </c>
      <c r="F9" s="6" t="e">
        <v>#N/A</v>
      </c>
      <c r="G9" s="6" t="e">
        <v>#N/A</v>
      </c>
      <c r="H9" s="6" t="e">
        <v>#N/A</v>
      </c>
      <c r="I9" s="6" t="e">
        <v>#N/A</v>
      </c>
      <c r="J9" s="6" t="e">
        <v>#N/A</v>
      </c>
      <c r="K9" s="6" t="e">
        <v>#N/A</v>
      </c>
    </row>
    <row r="10" spans="1:11" x14ac:dyDescent="0.25">
      <c r="A10" s="6">
        <v>1957</v>
      </c>
      <c r="B10" s="6" t="e">
        <v>#N/A</v>
      </c>
      <c r="C10" s="6" t="e">
        <v>#N/A</v>
      </c>
      <c r="D10" s="6" t="e">
        <v>#N/A</v>
      </c>
      <c r="E10" s="6" t="e">
        <v>#N/A</v>
      </c>
      <c r="F10" s="6" t="e">
        <v>#N/A</v>
      </c>
      <c r="G10" s="6" t="e">
        <v>#N/A</v>
      </c>
      <c r="H10" s="6" t="e">
        <v>#N/A</v>
      </c>
      <c r="I10" s="6" t="e">
        <v>#N/A</v>
      </c>
      <c r="J10" s="6" t="e">
        <v>#N/A</v>
      </c>
      <c r="K10" s="6" t="e">
        <v>#N/A</v>
      </c>
    </row>
    <row r="11" spans="1:11" x14ac:dyDescent="0.25">
      <c r="A11" s="6">
        <v>1958</v>
      </c>
      <c r="B11" s="6" t="e">
        <v>#N/A</v>
      </c>
      <c r="C11" s="6" t="e">
        <v>#N/A</v>
      </c>
      <c r="D11" s="6" t="e">
        <v>#N/A</v>
      </c>
      <c r="E11" s="6" t="e">
        <v>#N/A</v>
      </c>
      <c r="F11" s="6" t="e">
        <v>#N/A</v>
      </c>
      <c r="G11" s="6" t="e">
        <v>#N/A</v>
      </c>
      <c r="H11" s="6" t="e">
        <v>#N/A</v>
      </c>
      <c r="I11" s="6" t="e">
        <v>#N/A</v>
      </c>
      <c r="J11" s="6" t="e">
        <v>#N/A</v>
      </c>
      <c r="K11" s="6" t="e">
        <v>#N/A</v>
      </c>
    </row>
    <row r="12" spans="1:11" x14ac:dyDescent="0.25">
      <c r="A12" s="6">
        <v>1959</v>
      </c>
      <c r="B12" s="6" t="e">
        <v>#N/A</v>
      </c>
      <c r="C12" s="6" t="e">
        <v>#N/A</v>
      </c>
      <c r="D12" s="6" t="e">
        <v>#N/A</v>
      </c>
      <c r="E12" s="6" t="e">
        <v>#N/A</v>
      </c>
      <c r="F12" s="6" t="e">
        <v>#N/A</v>
      </c>
      <c r="G12" s="6" t="e">
        <v>#N/A</v>
      </c>
      <c r="H12" s="6" t="e">
        <v>#N/A</v>
      </c>
      <c r="I12" s="6" t="e">
        <v>#N/A</v>
      </c>
      <c r="J12" s="6" t="e">
        <v>#N/A</v>
      </c>
      <c r="K12" s="6" t="e">
        <v>#N/A</v>
      </c>
    </row>
    <row r="13" spans="1:11" x14ac:dyDescent="0.25">
      <c r="A13" s="6">
        <v>1960</v>
      </c>
      <c r="B13" s="6" t="e">
        <v>#N/A</v>
      </c>
      <c r="C13" s="6" t="e">
        <v>#N/A</v>
      </c>
      <c r="D13" s="6" t="e">
        <v>#N/A</v>
      </c>
      <c r="E13" s="6" t="e">
        <v>#N/A</v>
      </c>
      <c r="F13" s="6" t="e">
        <v>#N/A</v>
      </c>
      <c r="G13" s="6" t="e">
        <v>#N/A</v>
      </c>
      <c r="H13" s="6" t="e">
        <v>#N/A</v>
      </c>
      <c r="I13" s="6" t="e">
        <v>#N/A</v>
      </c>
      <c r="J13" s="6" t="e">
        <v>#N/A</v>
      </c>
      <c r="K13" s="6" t="e">
        <v>#N/A</v>
      </c>
    </row>
    <row r="14" spans="1:11" x14ac:dyDescent="0.25">
      <c r="A14" s="6">
        <v>1961</v>
      </c>
      <c r="B14" s="6" t="e">
        <v>#N/A</v>
      </c>
      <c r="C14" s="6" t="e">
        <v>#N/A</v>
      </c>
      <c r="D14" s="6" t="e">
        <v>#N/A</v>
      </c>
      <c r="E14" s="6" t="e">
        <v>#N/A</v>
      </c>
      <c r="F14" s="6" t="e">
        <v>#N/A</v>
      </c>
      <c r="G14" s="6" t="e">
        <v>#N/A</v>
      </c>
      <c r="H14" s="6" t="e">
        <v>#N/A</v>
      </c>
      <c r="I14" s="6" t="e">
        <v>#N/A</v>
      </c>
      <c r="J14" s="6" t="e">
        <v>#N/A</v>
      </c>
      <c r="K14" s="6" t="e">
        <v>#N/A</v>
      </c>
    </row>
    <row r="15" spans="1:11" x14ac:dyDescent="0.25">
      <c r="A15" s="6">
        <v>1962</v>
      </c>
      <c r="B15" s="6" t="e">
        <v>#N/A</v>
      </c>
      <c r="C15" s="6" t="e">
        <v>#N/A</v>
      </c>
      <c r="D15" s="6" t="e">
        <v>#N/A</v>
      </c>
      <c r="E15" s="6" t="e">
        <v>#N/A</v>
      </c>
      <c r="F15" s="6" t="e">
        <v>#N/A</v>
      </c>
      <c r="G15" s="6" t="e">
        <v>#N/A</v>
      </c>
      <c r="H15" s="6" t="e">
        <v>#N/A</v>
      </c>
      <c r="I15" s="6" t="e">
        <v>#N/A</v>
      </c>
      <c r="J15" s="6" t="e">
        <v>#N/A</v>
      </c>
      <c r="K15" s="6" t="e">
        <v>#N/A</v>
      </c>
    </row>
    <row r="16" spans="1:11" x14ac:dyDescent="0.25">
      <c r="A16" s="6">
        <v>1963</v>
      </c>
      <c r="B16" s="6" t="e">
        <v>#N/A</v>
      </c>
      <c r="C16" s="6" t="e">
        <v>#N/A</v>
      </c>
      <c r="D16" s="6" t="e">
        <v>#N/A</v>
      </c>
      <c r="E16" s="6" t="e">
        <v>#N/A</v>
      </c>
      <c r="F16" s="6" t="e">
        <v>#N/A</v>
      </c>
      <c r="G16" s="6" t="e">
        <v>#N/A</v>
      </c>
      <c r="H16" s="6" t="e">
        <v>#N/A</v>
      </c>
      <c r="I16" s="6" t="e">
        <v>#N/A</v>
      </c>
      <c r="J16" s="6" t="e">
        <v>#N/A</v>
      </c>
      <c r="K16" s="6" t="e">
        <v>#N/A</v>
      </c>
    </row>
    <row r="17" spans="1:14" x14ac:dyDescent="0.25">
      <c r="A17" s="6">
        <v>1964</v>
      </c>
      <c r="B17" s="6" t="e">
        <v>#N/A</v>
      </c>
      <c r="C17" s="6" t="e">
        <v>#N/A</v>
      </c>
      <c r="D17" s="6" t="e">
        <v>#N/A</v>
      </c>
      <c r="E17" s="6" t="e">
        <v>#N/A</v>
      </c>
      <c r="F17" s="6" t="e">
        <v>#N/A</v>
      </c>
      <c r="G17" s="6" t="e">
        <v>#N/A</v>
      </c>
      <c r="H17" s="6" t="e">
        <v>#N/A</v>
      </c>
      <c r="I17" s="6" t="e">
        <v>#N/A</v>
      </c>
      <c r="J17" s="6" t="e">
        <v>#N/A</v>
      </c>
      <c r="K17" s="6" t="e">
        <v>#N/A</v>
      </c>
    </row>
    <row r="18" spans="1:14" x14ac:dyDescent="0.25">
      <c r="A18" s="6">
        <v>1965</v>
      </c>
      <c r="B18" s="6" t="e">
        <v>#N/A</v>
      </c>
      <c r="C18" s="6" t="e">
        <v>#N/A</v>
      </c>
      <c r="D18" s="6" t="e">
        <v>#N/A</v>
      </c>
      <c r="E18" s="6" t="e">
        <v>#N/A</v>
      </c>
      <c r="F18" s="6" t="e">
        <v>#N/A</v>
      </c>
      <c r="G18" s="6" t="e">
        <v>#N/A</v>
      </c>
      <c r="H18" s="6" t="e">
        <v>#N/A</v>
      </c>
      <c r="I18" s="6" t="e">
        <v>#N/A</v>
      </c>
      <c r="J18" s="6" t="e">
        <v>#N/A</v>
      </c>
      <c r="K18" s="6" t="e">
        <v>#N/A</v>
      </c>
    </row>
    <row r="19" spans="1:14" x14ac:dyDescent="0.25">
      <c r="A19" s="6">
        <v>1966</v>
      </c>
      <c r="B19" s="6" t="e">
        <v>#N/A</v>
      </c>
      <c r="C19" s="6" t="e">
        <v>#N/A</v>
      </c>
      <c r="D19" s="6" t="e">
        <v>#N/A</v>
      </c>
      <c r="E19" s="6" t="e">
        <v>#N/A</v>
      </c>
      <c r="F19" s="6" t="e">
        <v>#N/A</v>
      </c>
      <c r="G19" s="6" t="e">
        <v>#N/A</v>
      </c>
      <c r="H19" s="6" t="e">
        <v>#N/A</v>
      </c>
      <c r="I19" s="6" t="e">
        <v>#N/A</v>
      </c>
      <c r="J19" s="6" t="e">
        <v>#N/A</v>
      </c>
      <c r="K19" s="6" t="e">
        <v>#N/A</v>
      </c>
    </row>
    <row r="20" spans="1:14" x14ac:dyDescent="0.25">
      <c r="A20" s="6">
        <v>1967</v>
      </c>
      <c r="B20" s="6" t="e">
        <v>#N/A</v>
      </c>
      <c r="C20" s="6" t="e">
        <v>#N/A</v>
      </c>
      <c r="D20" s="6" t="e">
        <v>#N/A</v>
      </c>
      <c r="E20" s="6" t="e">
        <v>#N/A</v>
      </c>
      <c r="F20" s="6" t="e">
        <v>#N/A</v>
      </c>
      <c r="G20" s="6" t="e">
        <v>#N/A</v>
      </c>
      <c r="H20" s="6" t="e">
        <v>#N/A</v>
      </c>
      <c r="I20" s="6" t="e">
        <v>#N/A</v>
      </c>
      <c r="J20" s="6" t="e">
        <v>#N/A</v>
      </c>
      <c r="K20" s="6" t="e">
        <v>#N/A</v>
      </c>
    </row>
    <row r="21" spans="1:14" x14ac:dyDescent="0.25">
      <c r="A21">
        <v>1968</v>
      </c>
      <c r="B21" s="6" t="e">
        <v>#N/A</v>
      </c>
      <c r="C21" s="6" t="e">
        <v>#N/A</v>
      </c>
      <c r="D21" s="6" t="e">
        <v>#N/A</v>
      </c>
      <c r="E21" s="6" t="e">
        <v>#N/A</v>
      </c>
      <c r="F21" s="6" t="e">
        <v>#N/A</v>
      </c>
      <c r="G21" s="6" t="e">
        <v>#N/A</v>
      </c>
      <c r="H21" s="6" t="e">
        <v>#N/A</v>
      </c>
      <c r="I21" s="6" t="e">
        <v>#N/A</v>
      </c>
      <c r="J21" s="6" t="e">
        <v>#N/A</v>
      </c>
      <c r="K21" s="4">
        <v>0</v>
      </c>
    </row>
    <row r="22" spans="1:14" x14ac:dyDescent="0.25">
      <c r="A22">
        <v>1969</v>
      </c>
      <c r="B22" s="6" t="e">
        <v>#N/A</v>
      </c>
      <c r="C22" s="6" t="e">
        <v>#N/A</v>
      </c>
      <c r="D22" s="6" t="e">
        <v>#N/A</v>
      </c>
      <c r="E22" s="6" t="e">
        <v>#N/A</v>
      </c>
      <c r="F22" s="6" t="e">
        <v>#N/A</v>
      </c>
      <c r="G22" s="6" t="e">
        <v>#N/A</v>
      </c>
      <c r="H22" s="6" t="e">
        <v>#N/A</v>
      </c>
      <c r="I22" s="6" t="e">
        <v>#N/A</v>
      </c>
      <c r="J22" s="6" t="e">
        <v>#N/A</v>
      </c>
      <c r="K22" s="4">
        <v>9.6</v>
      </c>
    </row>
    <row r="23" spans="1:14" x14ac:dyDescent="0.25">
      <c r="A23">
        <v>1970</v>
      </c>
      <c r="B23" s="6" t="e">
        <v>#N/A</v>
      </c>
      <c r="C23" s="6" t="e">
        <v>#N/A</v>
      </c>
      <c r="D23" s="6" t="e">
        <v>#N/A</v>
      </c>
      <c r="E23" s="6" t="e">
        <v>#N/A</v>
      </c>
      <c r="F23" s="6" t="e">
        <v>#N/A</v>
      </c>
      <c r="G23" s="6" t="e">
        <v>#N/A</v>
      </c>
      <c r="H23" s="6" t="e">
        <v>#N/A</v>
      </c>
      <c r="I23" s="6" t="e">
        <v>#N/A</v>
      </c>
      <c r="J23" s="6" t="e">
        <v>#N/A</v>
      </c>
      <c r="K23" s="4">
        <v>44.6</v>
      </c>
    </row>
    <row r="24" spans="1:14" x14ac:dyDescent="0.25">
      <c r="A24">
        <v>1971</v>
      </c>
      <c r="B24" s="6" t="e">
        <v>#N/A</v>
      </c>
      <c r="C24" s="6" t="e">
        <v>#N/A</v>
      </c>
      <c r="D24" s="6" t="e">
        <v>#N/A</v>
      </c>
      <c r="E24" s="6" t="e">
        <v>#N/A</v>
      </c>
      <c r="F24" s="6" t="e">
        <v>#N/A</v>
      </c>
      <c r="G24" s="6" t="e">
        <v>#N/A</v>
      </c>
      <c r="H24" s="6" t="e">
        <v>#N/A</v>
      </c>
      <c r="I24" s="6" t="e">
        <v>#N/A</v>
      </c>
      <c r="J24" s="6" t="e">
        <v>#N/A</v>
      </c>
      <c r="K24" s="4">
        <v>103.9</v>
      </c>
    </row>
    <row r="25" spans="1:14" x14ac:dyDescent="0.25">
      <c r="A25">
        <v>1972</v>
      </c>
      <c r="B25" s="6" t="e">
        <v>#N/A</v>
      </c>
      <c r="C25" s="6" t="e">
        <v>#N/A</v>
      </c>
      <c r="D25" s="6" t="e">
        <v>#N/A</v>
      </c>
      <c r="E25" s="6" t="e">
        <v>#N/A</v>
      </c>
      <c r="F25" s="6" t="e">
        <v>#N/A</v>
      </c>
      <c r="G25" s="6" t="e">
        <v>#N/A</v>
      </c>
      <c r="H25" s="6" t="e">
        <v>#N/A</v>
      </c>
      <c r="I25" s="6" t="e">
        <v>#N/A</v>
      </c>
      <c r="J25" s="6" t="e">
        <v>#N/A</v>
      </c>
      <c r="K25" s="4">
        <v>228.9</v>
      </c>
    </row>
    <row r="26" spans="1:14" x14ac:dyDescent="0.25">
      <c r="A26" s="6">
        <v>1973</v>
      </c>
      <c r="B26" s="6">
        <v>823529000</v>
      </c>
      <c r="C26" s="6">
        <v>198720000</v>
      </c>
      <c r="D26" s="6">
        <v>20098000</v>
      </c>
      <c r="E26" s="6">
        <v>1559000</v>
      </c>
      <c r="F26" s="6">
        <v>242283000</v>
      </c>
      <c r="G26" s="6">
        <v>263940000</v>
      </c>
      <c r="H26" s="6" t="e">
        <v>#N/A</v>
      </c>
      <c r="I26" s="6" t="e">
        <v>#N/A</v>
      </c>
      <c r="J26" s="6">
        <v>1286189000</v>
      </c>
      <c r="K26" s="4">
        <v>157.69999999999999</v>
      </c>
      <c r="N26" s="3"/>
    </row>
    <row r="27" spans="1:14" x14ac:dyDescent="0.25">
      <c r="A27" s="6">
        <v>1974</v>
      </c>
      <c r="B27" s="6">
        <v>811700000</v>
      </c>
      <c r="C27" s="6">
        <v>186587000</v>
      </c>
      <c r="D27" s="6">
        <v>22745000</v>
      </c>
      <c r="E27" s="6">
        <v>1922000</v>
      </c>
      <c r="F27" s="6">
        <v>228099000</v>
      </c>
      <c r="G27" s="6">
        <v>252766000</v>
      </c>
      <c r="H27" s="6" t="e">
        <v>#N/A</v>
      </c>
      <c r="I27" s="6" t="e">
        <v>#N/A</v>
      </c>
      <c r="J27" s="6">
        <v>1251054000</v>
      </c>
      <c r="K27" s="4">
        <v>445.9</v>
      </c>
      <c r="N27" s="3"/>
    </row>
    <row r="28" spans="1:14" x14ac:dyDescent="0.25">
      <c r="A28" s="6">
        <v>1975</v>
      </c>
      <c r="B28" s="6">
        <v>835650000</v>
      </c>
      <c r="C28" s="6">
        <v>171773000</v>
      </c>
      <c r="D28" s="6">
        <v>16674000</v>
      </c>
      <c r="E28" s="6">
        <v>216000</v>
      </c>
      <c r="F28" s="6">
        <v>220581000</v>
      </c>
      <c r="G28" s="6">
        <v>237470000</v>
      </c>
      <c r="H28" s="6" t="e">
        <v>#N/A</v>
      </c>
      <c r="I28" s="6" t="e">
        <v>#N/A</v>
      </c>
      <c r="J28" s="6">
        <v>1244893000</v>
      </c>
      <c r="K28" s="4">
        <v>574.4</v>
      </c>
      <c r="N28" s="3"/>
    </row>
    <row r="29" spans="1:14" x14ac:dyDescent="0.25">
      <c r="A29" s="6">
        <v>1976</v>
      </c>
      <c r="B29" s="6">
        <v>924524000</v>
      </c>
      <c r="C29" s="6">
        <v>167105000</v>
      </c>
      <c r="D29" s="6">
        <v>17910000</v>
      </c>
      <c r="E29" s="6">
        <v>209000</v>
      </c>
      <c r="F29" s="6">
        <v>242702000</v>
      </c>
      <c r="G29" s="6">
        <v>260821000.00000003</v>
      </c>
      <c r="H29" s="6" t="e">
        <v>#N/A</v>
      </c>
      <c r="I29" s="6" t="e">
        <v>#N/A</v>
      </c>
      <c r="J29" s="6">
        <v>1352449000</v>
      </c>
      <c r="K29" s="4">
        <v>663.7</v>
      </c>
      <c r="N29" s="3"/>
    </row>
    <row r="30" spans="1:14" x14ac:dyDescent="0.25">
      <c r="A30" s="6">
        <v>1977</v>
      </c>
      <c r="B30" s="6">
        <v>976055000</v>
      </c>
      <c r="C30" s="6">
        <v>174104000</v>
      </c>
      <c r="D30" s="6">
        <v>20864000</v>
      </c>
      <c r="E30" s="6">
        <v>300000</v>
      </c>
      <c r="F30" s="6">
        <v>271402000</v>
      </c>
      <c r="G30" s="6">
        <v>292566000</v>
      </c>
      <c r="H30" s="6" t="e">
        <v>#N/A</v>
      </c>
      <c r="I30" s="6" t="e">
        <v>#N/A</v>
      </c>
      <c r="J30" s="6">
        <v>1442726000</v>
      </c>
      <c r="K30" s="4">
        <v>842.8</v>
      </c>
      <c r="N30" s="3"/>
    </row>
    <row r="31" spans="1:14" x14ac:dyDescent="0.25">
      <c r="A31" s="6">
        <v>1978</v>
      </c>
      <c r="B31" s="6">
        <v>973796000</v>
      </c>
      <c r="C31" s="6">
        <v>174795000</v>
      </c>
      <c r="D31" s="6">
        <v>20348000</v>
      </c>
      <c r="E31" s="6">
        <v>1225000</v>
      </c>
      <c r="F31" s="6">
        <v>277752000</v>
      </c>
      <c r="G31" s="6">
        <v>299325000</v>
      </c>
      <c r="H31" s="6" t="e">
        <v>#N/A</v>
      </c>
      <c r="I31" s="6" t="e">
        <v>#N/A</v>
      </c>
      <c r="J31" s="6">
        <v>1447916000</v>
      </c>
      <c r="K31" s="4">
        <v>1082</v>
      </c>
      <c r="N31" s="3"/>
    </row>
    <row r="32" spans="1:14" x14ac:dyDescent="0.25">
      <c r="A32" s="6">
        <v>1979</v>
      </c>
      <c r="B32" s="6">
        <v>1070969000</v>
      </c>
      <c r="C32" s="6">
        <v>191545000</v>
      </c>
      <c r="D32" s="6">
        <v>13134000</v>
      </c>
      <c r="E32" s="6">
        <v>824000</v>
      </c>
      <c r="F32" s="6">
        <v>232565000</v>
      </c>
      <c r="G32" s="6">
        <v>246524000</v>
      </c>
      <c r="H32" s="6" t="e">
        <v>#N/A</v>
      </c>
      <c r="I32" s="6" t="e">
        <v>#N/A</v>
      </c>
      <c r="J32" s="6">
        <v>1509037000</v>
      </c>
      <c r="K32" s="4">
        <v>1108.5999999999999</v>
      </c>
      <c r="N32" s="3"/>
    </row>
    <row r="33" spans="1:14" x14ac:dyDescent="0.25">
      <c r="A33" s="6">
        <v>1980</v>
      </c>
      <c r="B33" s="6">
        <v>1153029000</v>
      </c>
      <c r="C33" s="6">
        <v>200316000</v>
      </c>
      <c r="D33" s="6">
        <v>12462000</v>
      </c>
      <c r="E33" s="6">
        <v>551000</v>
      </c>
      <c r="F33" s="6">
        <v>184673000</v>
      </c>
      <c r="G33" s="6">
        <v>197686000</v>
      </c>
      <c r="H33" s="6" t="e">
        <v>#N/A</v>
      </c>
      <c r="I33" s="6" t="e">
        <v>#N/A</v>
      </c>
      <c r="J33" s="6">
        <v>1551030000</v>
      </c>
      <c r="K33" s="4">
        <v>1237.5</v>
      </c>
      <c r="N33" s="3"/>
    </row>
    <row r="34" spans="1:14" x14ac:dyDescent="0.25">
      <c r="A34" s="6">
        <v>1981</v>
      </c>
      <c r="B34" s="6">
        <v>1196855000</v>
      </c>
      <c r="C34" s="6">
        <v>197788000</v>
      </c>
      <c r="D34" s="6">
        <v>9162000</v>
      </c>
      <c r="E34" s="6">
        <v>427000</v>
      </c>
      <c r="F34" s="6">
        <v>155702000</v>
      </c>
      <c r="G34" s="6">
        <v>165291000</v>
      </c>
      <c r="H34" s="6" t="e">
        <v>#N/A</v>
      </c>
      <c r="I34" s="6" t="e">
        <v>#N/A</v>
      </c>
      <c r="J34" s="6">
        <v>1559934000</v>
      </c>
      <c r="K34" s="4">
        <v>1116.8</v>
      </c>
      <c r="N34" s="3"/>
    </row>
    <row r="35" spans="1:14" x14ac:dyDescent="0.25">
      <c r="A35" s="6">
        <v>1982</v>
      </c>
      <c r="B35" s="6">
        <v>1196730000</v>
      </c>
      <c r="C35" s="6">
        <v>175599000</v>
      </c>
      <c r="D35" s="6">
        <v>6595000</v>
      </c>
      <c r="E35" s="6">
        <v>459000</v>
      </c>
      <c r="F35" s="6">
        <v>110679000</v>
      </c>
      <c r="G35" s="6">
        <v>117733000</v>
      </c>
      <c r="H35" s="6" t="e">
        <v>#N/A</v>
      </c>
      <c r="I35" s="6" t="e">
        <v>#N/A</v>
      </c>
      <c r="J35" s="6">
        <v>1490063000</v>
      </c>
      <c r="K35" s="4">
        <v>997.1</v>
      </c>
      <c r="N35" s="3"/>
    </row>
    <row r="36" spans="1:14" x14ac:dyDescent="0.25">
      <c r="A36" s="6">
        <v>1983</v>
      </c>
      <c r="B36" s="6">
        <v>1256694000</v>
      </c>
      <c r="C36" s="6">
        <v>157594000</v>
      </c>
      <c r="D36" s="6">
        <v>7113000</v>
      </c>
      <c r="E36" s="6">
        <v>804000</v>
      </c>
      <c r="F36" s="6">
        <v>108106000</v>
      </c>
      <c r="G36" s="6">
        <v>116024000</v>
      </c>
      <c r="H36" s="6" t="e">
        <v>#N/A</v>
      </c>
      <c r="I36" s="6" t="e">
        <v>#N/A</v>
      </c>
      <c r="J36" s="6">
        <v>1530312000</v>
      </c>
      <c r="K36" s="4">
        <v>1251</v>
      </c>
      <c r="N36" s="3"/>
    </row>
    <row r="37" spans="1:14" x14ac:dyDescent="0.25">
      <c r="A37" s="6">
        <v>1984</v>
      </c>
      <c r="B37" s="6">
        <v>1333440000</v>
      </c>
      <c r="C37" s="6">
        <v>169588000</v>
      </c>
      <c r="D37" s="6">
        <v>6544000</v>
      </c>
      <c r="E37" s="6">
        <v>774000</v>
      </c>
      <c r="F37" s="6">
        <v>89365000</v>
      </c>
      <c r="G37" s="6">
        <v>96683000</v>
      </c>
      <c r="H37" s="6" t="e">
        <v>#N/A</v>
      </c>
      <c r="I37" s="6" t="e">
        <v>#N/A</v>
      </c>
      <c r="J37" s="6">
        <v>1599711000</v>
      </c>
      <c r="K37" s="4">
        <v>1337.2</v>
      </c>
      <c r="N37" s="3"/>
    </row>
    <row r="38" spans="1:14" x14ac:dyDescent="0.25">
      <c r="A38" s="6">
        <v>1985</v>
      </c>
      <c r="B38" s="6">
        <v>1383158000</v>
      </c>
      <c r="C38" s="6">
        <v>166191000</v>
      </c>
      <c r="D38" s="6">
        <v>6305000</v>
      </c>
      <c r="E38" s="6">
        <v>712000</v>
      </c>
      <c r="F38" s="6">
        <v>74961000</v>
      </c>
      <c r="G38" s="6">
        <v>81978000</v>
      </c>
      <c r="H38" s="6" t="e">
        <v>#N/A</v>
      </c>
      <c r="I38" s="6" t="e">
        <v>#N/A</v>
      </c>
      <c r="J38" s="6">
        <v>1631327000</v>
      </c>
      <c r="K38" s="4">
        <v>1402</v>
      </c>
      <c r="N38" s="3"/>
    </row>
    <row r="39" spans="1:14" x14ac:dyDescent="0.25">
      <c r="A39" s="6">
        <v>1986</v>
      </c>
      <c r="B39" s="6">
        <v>1373790000</v>
      </c>
      <c r="C39" s="6">
        <v>141579000</v>
      </c>
      <c r="D39" s="6">
        <v>6172000</v>
      </c>
      <c r="E39" s="6">
        <v>962000</v>
      </c>
      <c r="F39" s="6">
        <v>102050000</v>
      </c>
      <c r="G39" s="6">
        <v>109183000</v>
      </c>
      <c r="H39" s="6" t="e">
        <v>#N/A</v>
      </c>
      <c r="I39" s="6" t="e">
        <v>#N/A</v>
      </c>
      <c r="J39" s="6">
        <v>1624552000</v>
      </c>
      <c r="K39" s="4">
        <v>1437.4</v>
      </c>
      <c r="N39" s="3"/>
    </row>
    <row r="40" spans="1:14" x14ac:dyDescent="0.25">
      <c r="A40" s="6">
        <v>1987</v>
      </c>
      <c r="B40" s="6">
        <v>1443194000</v>
      </c>
      <c r="C40" s="6">
        <v>154602000</v>
      </c>
      <c r="D40" s="6">
        <v>6620000</v>
      </c>
      <c r="E40" s="6">
        <v>1069000</v>
      </c>
      <c r="F40" s="6">
        <v>86874000</v>
      </c>
      <c r="G40" s="6">
        <v>94563000</v>
      </c>
      <c r="H40" s="6" t="e">
        <v>#N/A</v>
      </c>
      <c r="I40" s="6" t="e">
        <v>#N/A</v>
      </c>
      <c r="J40" s="6">
        <v>1692358000</v>
      </c>
      <c r="K40" s="4">
        <v>1692.5</v>
      </c>
      <c r="N40" s="3"/>
    </row>
    <row r="41" spans="1:14" x14ac:dyDescent="0.25">
      <c r="A41" s="6">
        <v>1988</v>
      </c>
      <c r="B41" s="6">
        <v>1507543000</v>
      </c>
      <c r="C41" s="6">
        <v>142763000</v>
      </c>
      <c r="D41" s="6">
        <v>8086000</v>
      </c>
      <c r="E41" s="6">
        <v>1258000</v>
      </c>
      <c r="F41" s="6">
        <v>108268000</v>
      </c>
      <c r="G41" s="6">
        <v>117611000</v>
      </c>
      <c r="H41" s="6" t="e">
        <v>#N/A</v>
      </c>
      <c r="I41" s="6" t="e">
        <v>#N/A</v>
      </c>
      <c r="J41" s="6">
        <v>1767917000</v>
      </c>
      <c r="K41" s="4">
        <v>1629.1</v>
      </c>
      <c r="N41" s="3"/>
    </row>
    <row r="42" spans="1:14" x14ac:dyDescent="0.25">
      <c r="A42" s="6">
        <v>1989</v>
      </c>
      <c r="B42" s="6">
        <v>1534865000</v>
      </c>
      <c r="C42" s="6">
        <v>168210000</v>
      </c>
      <c r="D42" s="6">
        <v>11268000</v>
      </c>
      <c r="E42" s="6">
        <v>1591000</v>
      </c>
      <c r="F42" s="6">
        <v>115280000</v>
      </c>
      <c r="G42" s="6">
        <v>128139000.00000001</v>
      </c>
      <c r="H42" s="6">
        <v>363000</v>
      </c>
      <c r="I42" s="6">
        <v>4366000</v>
      </c>
      <c r="J42" s="6">
        <v>1835942000</v>
      </c>
      <c r="K42" s="4">
        <v>1876.5</v>
      </c>
      <c r="N42" s="3"/>
    </row>
    <row r="43" spans="1:14" x14ac:dyDescent="0.25">
      <c r="A43" s="6">
        <v>1990</v>
      </c>
      <c r="B43" s="6">
        <v>1546633000</v>
      </c>
      <c r="C43" s="6">
        <v>175419000</v>
      </c>
      <c r="D43" s="6">
        <v>7137000</v>
      </c>
      <c r="E43" s="6">
        <v>3101000</v>
      </c>
      <c r="F43" s="6">
        <v>87301000</v>
      </c>
      <c r="G43" s="6">
        <v>97539000</v>
      </c>
      <c r="H43" s="6">
        <v>384000</v>
      </c>
      <c r="I43" s="6">
        <v>5795000</v>
      </c>
      <c r="J43" s="6">
        <v>1825770000</v>
      </c>
      <c r="K43" s="4">
        <v>2161.3000000000002</v>
      </c>
      <c r="N43" s="3"/>
    </row>
    <row r="44" spans="1:14" x14ac:dyDescent="0.25">
      <c r="A44" s="6">
        <v>1991</v>
      </c>
      <c r="B44" s="6">
        <v>1547351000</v>
      </c>
      <c r="C44" s="6">
        <v>178944000</v>
      </c>
      <c r="D44" s="6">
        <v>6186000</v>
      </c>
      <c r="E44" s="6">
        <v>2995000</v>
      </c>
      <c r="F44" s="6">
        <v>81498000</v>
      </c>
      <c r="G44" s="6">
        <v>90679000</v>
      </c>
      <c r="H44" s="6">
        <v>398000</v>
      </c>
      <c r="I44" s="6">
        <v>7207000</v>
      </c>
      <c r="J44" s="6">
        <v>1824579000</v>
      </c>
      <c r="K44" s="4">
        <v>1745.8</v>
      </c>
      <c r="N44" s="3"/>
    </row>
    <row r="45" spans="1:14" x14ac:dyDescent="0.25">
      <c r="A45" s="6">
        <v>1992</v>
      </c>
      <c r="B45" s="6">
        <v>1568513000</v>
      </c>
      <c r="C45" s="6">
        <v>186051000</v>
      </c>
      <c r="D45" s="6">
        <v>5438000</v>
      </c>
      <c r="E45" s="6">
        <v>4596000</v>
      </c>
      <c r="F45" s="6">
        <v>65494000</v>
      </c>
      <c r="G45" s="6">
        <v>75528000</v>
      </c>
      <c r="H45" s="6">
        <v>400000</v>
      </c>
      <c r="I45" s="6">
        <v>8476000</v>
      </c>
      <c r="J45" s="6">
        <v>1838968000</v>
      </c>
      <c r="K45" s="4">
        <v>2255.9</v>
      </c>
      <c r="N45" s="3"/>
    </row>
    <row r="46" spans="1:14" x14ac:dyDescent="0.25">
      <c r="A46" s="6">
        <v>1993</v>
      </c>
      <c r="B46" s="6">
        <v>1631779000</v>
      </c>
      <c r="C46" s="6">
        <v>187558000</v>
      </c>
      <c r="D46" s="6">
        <v>6397000</v>
      </c>
      <c r="E46" s="6">
        <v>8031000.0000000009</v>
      </c>
      <c r="F46" s="6">
        <v>71988000</v>
      </c>
      <c r="G46" s="6">
        <v>86416000</v>
      </c>
      <c r="H46" s="6">
        <v>415000</v>
      </c>
      <c r="I46" s="6">
        <v>8592000</v>
      </c>
      <c r="J46" s="6">
        <v>1914761000</v>
      </c>
      <c r="K46" s="4">
        <v>2155.1</v>
      </c>
      <c r="N46" s="3"/>
    </row>
    <row r="47" spans="1:14" x14ac:dyDescent="0.25">
      <c r="A47" s="6">
        <v>1994</v>
      </c>
      <c r="B47" s="6">
        <v>1637942000</v>
      </c>
      <c r="C47" s="6">
        <v>210876000</v>
      </c>
      <c r="D47" s="6">
        <v>8872000</v>
      </c>
      <c r="E47" s="6">
        <v>7119000</v>
      </c>
      <c r="F47" s="6">
        <v>65256000</v>
      </c>
      <c r="G47" s="6">
        <v>81247000</v>
      </c>
      <c r="H47" s="6">
        <v>384000</v>
      </c>
      <c r="I47" s="6">
        <v>9323000</v>
      </c>
      <c r="J47" s="6">
        <v>1939772000</v>
      </c>
      <c r="K47" s="4">
        <v>1852</v>
      </c>
      <c r="N47" s="3"/>
    </row>
    <row r="48" spans="1:14" x14ac:dyDescent="0.25">
      <c r="A48" s="6">
        <v>1995</v>
      </c>
      <c r="B48" s="6">
        <v>1659996000</v>
      </c>
      <c r="C48" s="6">
        <v>228248000</v>
      </c>
      <c r="D48" s="6">
        <v>7986000</v>
      </c>
      <c r="E48" s="6">
        <v>8226000.0000000009</v>
      </c>
      <c r="F48" s="6">
        <v>42501000</v>
      </c>
      <c r="G48" s="6">
        <v>58712000</v>
      </c>
      <c r="H48" s="6">
        <v>329000</v>
      </c>
      <c r="I48" s="6">
        <v>10008000</v>
      </c>
      <c r="J48" s="6">
        <v>1957293000</v>
      </c>
      <c r="K48" s="4">
        <v>2406.5</v>
      </c>
      <c r="N48" s="3"/>
    </row>
    <row r="49" spans="1:14" x14ac:dyDescent="0.25">
      <c r="A49" s="6">
        <v>1996</v>
      </c>
      <c r="B49" s="6">
        <v>1751495000</v>
      </c>
      <c r="C49" s="6">
        <v>204929000</v>
      </c>
      <c r="D49" s="6">
        <v>8083000</v>
      </c>
      <c r="E49" s="6">
        <v>8125999.9999999991</v>
      </c>
      <c r="F49" s="6">
        <v>47188000</v>
      </c>
      <c r="G49" s="6">
        <v>63397000</v>
      </c>
      <c r="H49" s="6">
        <v>360000</v>
      </c>
      <c r="I49" s="6">
        <v>9926000</v>
      </c>
      <c r="J49" s="6">
        <v>2030106000</v>
      </c>
      <c r="K49" s="4">
        <v>2339.4</v>
      </c>
      <c r="N49" s="3"/>
    </row>
    <row r="50" spans="1:14" x14ac:dyDescent="0.25">
      <c r="A50" s="6">
        <v>1997</v>
      </c>
      <c r="B50" s="6">
        <v>1795994000</v>
      </c>
      <c r="C50" s="6">
        <v>218886000</v>
      </c>
      <c r="D50" s="6">
        <v>8173000</v>
      </c>
      <c r="E50" s="6">
        <v>10371000</v>
      </c>
      <c r="F50" s="6">
        <v>53664000</v>
      </c>
      <c r="G50" s="6">
        <v>72208000</v>
      </c>
      <c r="H50" s="6">
        <v>374000</v>
      </c>
      <c r="I50" s="6">
        <v>10330000</v>
      </c>
      <c r="J50" s="6">
        <v>2097793000.0000002</v>
      </c>
      <c r="K50" s="4">
        <v>2148.9</v>
      </c>
      <c r="N50" s="3"/>
    </row>
    <row r="51" spans="1:14" x14ac:dyDescent="0.25">
      <c r="A51" s="6">
        <v>1998</v>
      </c>
      <c r="B51" s="6">
        <v>1826963000</v>
      </c>
      <c r="C51" s="6">
        <v>247692000</v>
      </c>
      <c r="D51" s="6">
        <v>10027000</v>
      </c>
      <c r="E51" s="6">
        <v>12617000</v>
      </c>
      <c r="F51" s="6">
        <v>78620000</v>
      </c>
      <c r="G51" s="6">
        <v>101264000</v>
      </c>
      <c r="H51" s="6">
        <v>375000</v>
      </c>
      <c r="I51" s="6">
        <v>10164000</v>
      </c>
      <c r="J51" s="6">
        <v>2186458000</v>
      </c>
      <c r="K51" s="4">
        <v>1596.5</v>
      </c>
      <c r="N51" s="3"/>
    </row>
    <row r="52" spans="1:14" x14ac:dyDescent="0.25">
      <c r="A52" s="6">
        <v>1999</v>
      </c>
      <c r="B52" s="6">
        <v>1835150000</v>
      </c>
      <c r="C52" s="6">
        <v>259911999.99999997</v>
      </c>
      <c r="D52" s="6">
        <v>10353000</v>
      </c>
      <c r="E52" s="6">
        <v>11487000</v>
      </c>
      <c r="F52" s="6">
        <v>71994000</v>
      </c>
      <c r="G52" s="6">
        <v>93834000</v>
      </c>
      <c r="H52" s="6">
        <v>381000</v>
      </c>
      <c r="I52" s="6">
        <v>10267000</v>
      </c>
      <c r="J52" s="6">
        <v>2199544000</v>
      </c>
      <c r="K52" s="4">
        <v>2308.3000000000002</v>
      </c>
      <c r="N52" s="3"/>
    </row>
    <row r="53" spans="1:14" x14ac:dyDescent="0.25">
      <c r="A53" s="6">
        <v>2000</v>
      </c>
      <c r="B53" s="6">
        <v>1926174000</v>
      </c>
      <c r="C53" s="6">
        <v>280849000</v>
      </c>
      <c r="D53" s="6">
        <v>13059000</v>
      </c>
      <c r="E53" s="6">
        <v>10073000</v>
      </c>
      <c r="F53" s="6">
        <v>65394000.000000007</v>
      </c>
      <c r="G53" s="6">
        <v>88525000</v>
      </c>
      <c r="H53" s="6">
        <v>362000</v>
      </c>
      <c r="I53" s="6">
        <v>10144000</v>
      </c>
      <c r="J53" s="6">
        <v>2306054000</v>
      </c>
      <c r="K53" s="4">
        <v>2168.4</v>
      </c>
      <c r="N53" s="3"/>
    </row>
    <row r="54" spans="1:14" x14ac:dyDescent="0.25">
      <c r="A54" s="6">
        <v>2001</v>
      </c>
      <c r="B54" s="6">
        <v>1869118000</v>
      </c>
      <c r="C54" s="6">
        <v>289389000</v>
      </c>
      <c r="D54" s="6">
        <v>12717000</v>
      </c>
      <c r="E54" s="6">
        <v>10541000</v>
      </c>
      <c r="F54" s="6">
        <v>75304000</v>
      </c>
      <c r="G54" s="6">
        <v>98562000</v>
      </c>
      <c r="H54" s="6">
        <v>353000</v>
      </c>
      <c r="I54" s="6">
        <v>10896000</v>
      </c>
      <c r="J54" s="6">
        <v>2268317000</v>
      </c>
      <c r="K54" s="4">
        <v>1887.9</v>
      </c>
      <c r="N54" s="3"/>
    </row>
    <row r="55" spans="1:14" x14ac:dyDescent="0.25">
      <c r="A55" s="6">
        <v>2002</v>
      </c>
      <c r="B55" s="6">
        <v>1888860000</v>
      </c>
      <c r="C55" s="6">
        <v>305968000</v>
      </c>
      <c r="D55" s="6">
        <v>9503000</v>
      </c>
      <c r="E55" s="6">
        <v>17888000</v>
      </c>
      <c r="F55" s="6">
        <v>49465000</v>
      </c>
      <c r="G55" s="6">
        <v>76856000</v>
      </c>
      <c r="H55" s="6">
        <v>372000</v>
      </c>
      <c r="I55" s="6">
        <v>12749000</v>
      </c>
      <c r="J55" s="6">
        <v>2284806000</v>
      </c>
      <c r="K55" s="4">
        <v>2348</v>
      </c>
      <c r="N55" s="3"/>
    </row>
    <row r="56" spans="1:14" x14ac:dyDescent="0.25">
      <c r="A56" s="6">
        <v>2003</v>
      </c>
      <c r="B56" s="6">
        <v>1930200000</v>
      </c>
      <c r="C56" s="6">
        <v>278156000</v>
      </c>
      <c r="D56" s="6">
        <v>12009000</v>
      </c>
      <c r="E56" s="6">
        <v>17836000</v>
      </c>
      <c r="F56" s="6">
        <v>65283000</v>
      </c>
      <c r="G56" s="6">
        <v>95129000</v>
      </c>
      <c r="H56" s="6">
        <v>371000</v>
      </c>
      <c r="I56" s="6">
        <v>11443000</v>
      </c>
      <c r="J56" s="6">
        <v>2315298000</v>
      </c>
      <c r="K56" s="4">
        <v>2365.4</v>
      </c>
      <c r="N56" s="3"/>
    </row>
    <row r="57" spans="1:14" x14ac:dyDescent="0.25">
      <c r="A57" s="6">
        <v>2004</v>
      </c>
      <c r="B57" s="6">
        <v>1941703000</v>
      </c>
      <c r="C57" s="6">
        <v>296849000</v>
      </c>
      <c r="D57" s="6">
        <v>8311000</v>
      </c>
      <c r="E57" s="6">
        <v>21527000</v>
      </c>
      <c r="F57" s="6">
        <v>66009000</v>
      </c>
      <c r="G57" s="6">
        <v>95847000</v>
      </c>
      <c r="H57" s="6">
        <v>381000</v>
      </c>
      <c r="I57" s="6">
        <v>11165000</v>
      </c>
      <c r="J57" s="6">
        <v>2345944000</v>
      </c>
      <c r="K57" s="4">
        <v>1930.8</v>
      </c>
      <c r="N57" s="3"/>
    </row>
    <row r="58" spans="1:14" x14ac:dyDescent="0.25">
      <c r="A58" s="6">
        <v>2005</v>
      </c>
      <c r="B58" s="6">
        <v>1983033000</v>
      </c>
      <c r="C58" s="6">
        <v>318891000</v>
      </c>
      <c r="D58" s="6">
        <v>8550000</v>
      </c>
      <c r="E58" s="6">
        <v>23602000</v>
      </c>
      <c r="F58" s="6">
        <v>65816000</v>
      </c>
      <c r="G58" s="6">
        <v>97969000</v>
      </c>
      <c r="H58" s="6">
        <v>377000</v>
      </c>
      <c r="I58" s="6">
        <v>11248000</v>
      </c>
      <c r="J58" s="6">
        <v>2411519000</v>
      </c>
      <c r="K58" s="4">
        <v>2332.6</v>
      </c>
      <c r="N58" s="3"/>
    </row>
    <row r="59" spans="1:14" x14ac:dyDescent="0.25">
      <c r="A59" s="6">
        <v>2006</v>
      </c>
      <c r="B59" s="6">
        <v>1952950000</v>
      </c>
      <c r="C59" s="6">
        <v>338010000</v>
      </c>
      <c r="D59" s="6">
        <v>5471000</v>
      </c>
      <c r="E59" s="6">
        <v>20734000</v>
      </c>
      <c r="F59" s="6">
        <v>27073000</v>
      </c>
      <c r="G59" s="6">
        <v>53278000</v>
      </c>
      <c r="H59" s="6">
        <v>374000</v>
      </c>
      <c r="I59" s="6">
        <v>11529000</v>
      </c>
      <c r="J59" s="6">
        <v>2356141000</v>
      </c>
      <c r="K59" s="4">
        <v>2234.6</v>
      </c>
      <c r="N59" s="3"/>
    </row>
    <row r="60" spans="1:14" x14ac:dyDescent="0.25">
      <c r="A60" s="6">
        <v>2007</v>
      </c>
      <c r="B60" s="6">
        <v>1985958000</v>
      </c>
      <c r="C60" s="6">
        <v>371418000</v>
      </c>
      <c r="D60" s="6">
        <v>6582000</v>
      </c>
      <c r="E60" s="6">
        <v>16600000.000000002</v>
      </c>
      <c r="F60" s="6">
        <v>29784000</v>
      </c>
      <c r="G60" s="6">
        <v>52966000</v>
      </c>
      <c r="H60" s="6">
        <v>376000</v>
      </c>
      <c r="I60" s="6">
        <v>11293000</v>
      </c>
      <c r="J60" s="6">
        <v>2422010000</v>
      </c>
      <c r="K60" s="4">
        <v>2032.8</v>
      </c>
      <c r="N60" s="3"/>
    </row>
    <row r="61" spans="1:14" x14ac:dyDescent="0.25">
      <c r="A61" s="6">
        <v>2008</v>
      </c>
      <c r="B61" s="6">
        <v>1958577000</v>
      </c>
      <c r="C61" s="6">
        <v>362070000</v>
      </c>
      <c r="D61" s="6">
        <v>5385000</v>
      </c>
      <c r="E61" s="6">
        <v>14949000</v>
      </c>
      <c r="F61" s="6">
        <v>18054000</v>
      </c>
      <c r="G61" s="6">
        <v>38388000</v>
      </c>
      <c r="H61" s="6">
        <v>381000</v>
      </c>
      <c r="I61" s="6">
        <v>11614000</v>
      </c>
      <c r="J61" s="6">
        <v>2371029000</v>
      </c>
      <c r="K61" s="4">
        <v>2338</v>
      </c>
      <c r="N61" s="3"/>
    </row>
    <row r="62" spans="1:14" x14ac:dyDescent="0.25">
      <c r="A62" s="6">
        <v>2009</v>
      </c>
      <c r="B62" s="6">
        <v>1740155000</v>
      </c>
      <c r="C62" s="6">
        <v>372585000</v>
      </c>
      <c r="D62" s="6">
        <v>5161000</v>
      </c>
      <c r="E62" s="6">
        <v>13463000</v>
      </c>
      <c r="F62" s="6">
        <v>13589000</v>
      </c>
      <c r="G62" s="6">
        <v>32213000</v>
      </c>
      <c r="H62" s="6">
        <v>386000</v>
      </c>
      <c r="I62" s="6">
        <v>11245000</v>
      </c>
      <c r="J62" s="6">
        <v>2156582000</v>
      </c>
      <c r="K62" s="4">
        <v>2389.5</v>
      </c>
      <c r="N62" s="3"/>
    </row>
    <row r="63" spans="1:14" x14ac:dyDescent="0.25">
      <c r="A63" s="6">
        <v>2010</v>
      </c>
      <c r="B63" s="6">
        <v>1827564000</v>
      </c>
      <c r="C63" s="6">
        <v>399668000</v>
      </c>
      <c r="D63" s="6">
        <v>5913000</v>
      </c>
      <c r="E63" s="6">
        <v>13949000</v>
      </c>
      <c r="F63" s="6">
        <v>11568000</v>
      </c>
      <c r="G63" s="6">
        <v>31430000</v>
      </c>
      <c r="H63" s="6">
        <v>391000</v>
      </c>
      <c r="I63" s="6">
        <v>11011000</v>
      </c>
      <c r="J63" s="6">
        <v>2270063000</v>
      </c>
      <c r="K63" s="4">
        <v>2059.4</v>
      </c>
      <c r="N63" s="3"/>
    </row>
    <row r="64" spans="1:14" x14ac:dyDescent="0.25">
      <c r="A64" s="6">
        <v>2011</v>
      </c>
      <c r="B64" s="6">
        <v>1722660000</v>
      </c>
      <c r="C64" s="6">
        <v>409467000</v>
      </c>
      <c r="D64" s="6">
        <v>4719000</v>
      </c>
      <c r="E64" s="6">
        <v>14125000</v>
      </c>
      <c r="F64" s="6">
        <v>6989000</v>
      </c>
      <c r="G64" s="6">
        <v>25833000</v>
      </c>
      <c r="H64" s="6">
        <v>395000</v>
      </c>
      <c r="I64" s="6">
        <v>11328000</v>
      </c>
      <c r="J64" s="6">
        <v>2169682000</v>
      </c>
      <c r="K64" s="4">
        <v>2309.8000000000002</v>
      </c>
      <c r="N64" s="3"/>
    </row>
    <row r="65" spans="1:14" x14ac:dyDescent="0.25">
      <c r="A65" s="6">
        <v>2012</v>
      </c>
      <c r="B65" s="6">
        <v>1511773000</v>
      </c>
      <c r="C65" s="6">
        <v>492726000</v>
      </c>
      <c r="D65" s="6">
        <v>3887000</v>
      </c>
      <c r="E65" s="6">
        <v>8685000</v>
      </c>
      <c r="F65" s="6">
        <v>5761000</v>
      </c>
      <c r="G65" s="6">
        <v>18334000</v>
      </c>
      <c r="H65" s="6">
        <v>400000</v>
      </c>
      <c r="I65" s="6">
        <v>11437000</v>
      </c>
      <c r="J65" s="6">
        <v>2034670000</v>
      </c>
      <c r="K65" s="4">
        <v>2400.5</v>
      </c>
      <c r="N65" s="3"/>
    </row>
    <row r="66" spans="1:14" x14ac:dyDescent="0.25">
      <c r="A66" s="6">
        <v>2013</v>
      </c>
      <c r="B66" s="6">
        <v>1571303000</v>
      </c>
      <c r="C66" s="6">
        <v>444109000</v>
      </c>
      <c r="D66" s="6">
        <v>4110999.9999999995</v>
      </c>
      <c r="E66" s="6">
        <v>12511000</v>
      </c>
      <c r="F66" s="6">
        <v>5799000</v>
      </c>
      <c r="G66" s="6">
        <v>22421000</v>
      </c>
      <c r="H66" s="6">
        <v>405000</v>
      </c>
      <c r="I66" s="6">
        <v>11074000</v>
      </c>
      <c r="J66" s="6">
        <v>2049312000</v>
      </c>
      <c r="K66" s="4">
        <v>1940.6</v>
      </c>
      <c r="N66" s="3"/>
    </row>
    <row r="67" spans="1:14" x14ac:dyDescent="0.25">
      <c r="A67" s="6">
        <v>2014</v>
      </c>
      <c r="B67" s="6">
        <v>1568488000</v>
      </c>
      <c r="C67" s="6">
        <v>443030000</v>
      </c>
      <c r="D67" s="6">
        <v>6096000</v>
      </c>
      <c r="E67" s="6">
        <v>12066000</v>
      </c>
      <c r="F67" s="6">
        <v>7144000</v>
      </c>
      <c r="G67" s="6">
        <v>25305000</v>
      </c>
      <c r="H67" s="6">
        <v>418000</v>
      </c>
      <c r="I67" s="6">
        <v>11132000</v>
      </c>
      <c r="J67" s="6">
        <v>2048371999.9999998</v>
      </c>
      <c r="K67" s="4">
        <v>2333</v>
      </c>
      <c r="N67" s="3"/>
    </row>
    <row r="68" spans="1:14" x14ac:dyDescent="0.25">
      <c r="A68" s="6">
        <v>2015</v>
      </c>
      <c r="B68" s="6">
        <v>1351475000</v>
      </c>
      <c r="C68" s="6">
        <v>525208999.99999994</v>
      </c>
      <c r="D68" s="6">
        <v>5219000</v>
      </c>
      <c r="E68" s="6">
        <v>11408000</v>
      </c>
      <c r="F68" s="6">
        <v>7048000</v>
      </c>
      <c r="G68" s="6">
        <v>23675000</v>
      </c>
      <c r="H68" s="6">
        <v>419000</v>
      </c>
      <c r="I68" s="6">
        <v>11070000</v>
      </c>
      <c r="J68" s="6">
        <v>1911848000</v>
      </c>
      <c r="K68" s="4">
        <v>2235.1999999999998</v>
      </c>
      <c r="N68" s="3"/>
    </row>
    <row r="69" spans="1:14" x14ac:dyDescent="0.25">
      <c r="A69" s="6">
        <v>2016</v>
      </c>
      <c r="B69" s="6">
        <v>1241845000</v>
      </c>
      <c r="C69" s="6">
        <v>545042000</v>
      </c>
      <c r="D69" s="6">
        <v>4067999.9999999995</v>
      </c>
      <c r="E69" s="6">
        <v>12082000</v>
      </c>
      <c r="F69" s="6">
        <v>5308000</v>
      </c>
      <c r="G69" s="6">
        <v>21458000</v>
      </c>
      <c r="H69" s="6">
        <v>416000</v>
      </c>
      <c r="I69" s="6">
        <v>11234000</v>
      </c>
      <c r="J69" s="6">
        <v>1819995000</v>
      </c>
      <c r="K69" s="4">
        <v>1923.1</v>
      </c>
      <c r="N69" s="3"/>
    </row>
    <row r="70" spans="1:14" x14ac:dyDescent="0.25">
      <c r="A70" s="6">
        <v>2017</v>
      </c>
      <c r="B70" s="6">
        <v>1207022000</v>
      </c>
      <c r="C70" s="6">
        <v>505566000</v>
      </c>
      <c r="D70" s="6">
        <v>4054999.9999999995</v>
      </c>
      <c r="E70" s="6">
        <v>9927000</v>
      </c>
      <c r="F70" s="6">
        <v>4940000</v>
      </c>
      <c r="G70" s="6">
        <v>18922000</v>
      </c>
      <c r="H70" s="6">
        <v>419000</v>
      </c>
      <c r="I70" s="6">
        <v>10677000</v>
      </c>
      <c r="J70" s="6">
        <v>1742607000</v>
      </c>
      <c r="K70" s="4">
        <v>2191.9</v>
      </c>
      <c r="N70" s="3"/>
    </row>
    <row r="71" spans="1:14" x14ac:dyDescent="0.25">
      <c r="A71" s="6">
        <v>2018</v>
      </c>
      <c r="B71" s="6">
        <v>1153026000</v>
      </c>
      <c r="C71" s="6">
        <v>577857000</v>
      </c>
      <c r="D71" s="6">
        <v>5977000</v>
      </c>
      <c r="E71" s="6">
        <v>10363000</v>
      </c>
      <c r="F71" s="6">
        <v>5876000</v>
      </c>
      <c r="G71" s="6">
        <v>22216000</v>
      </c>
      <c r="H71" s="6">
        <v>419000</v>
      </c>
      <c r="I71" s="6">
        <v>11017000</v>
      </c>
      <c r="J71" s="6">
        <v>1764535000</v>
      </c>
      <c r="K71" s="4">
        <v>2382.9</v>
      </c>
      <c r="N71" s="3"/>
    </row>
    <row r="72" spans="1:14" x14ac:dyDescent="0.25">
      <c r="A72" s="6">
        <v>2019</v>
      </c>
      <c r="B72" s="6">
        <v>973600000</v>
      </c>
      <c r="C72" s="6">
        <v>616846000</v>
      </c>
      <c r="D72" s="6">
        <v>3995000</v>
      </c>
      <c r="E72" s="6">
        <v>7752000</v>
      </c>
      <c r="F72" s="6">
        <v>4415000</v>
      </c>
      <c r="G72" s="6">
        <v>16161999.999999998</v>
      </c>
      <c r="H72" s="6">
        <v>395000</v>
      </c>
      <c r="I72" s="6">
        <v>10557000</v>
      </c>
      <c r="J72" s="6">
        <v>1617560000</v>
      </c>
      <c r="K72" s="4">
        <v>2188</v>
      </c>
      <c r="N72" s="3"/>
    </row>
    <row r="73" spans="1:14" x14ac:dyDescent="0.25">
      <c r="A73" s="6">
        <v>2020</v>
      </c>
      <c r="B73" s="6">
        <v>788146000</v>
      </c>
      <c r="C73" s="6">
        <v>634908000</v>
      </c>
      <c r="D73" s="6">
        <v>3283000</v>
      </c>
      <c r="E73" s="6">
        <v>8928000</v>
      </c>
      <c r="F73" s="6">
        <v>3957000</v>
      </c>
      <c r="G73" s="6">
        <v>16167000.000000002</v>
      </c>
      <c r="H73" s="6">
        <v>470000</v>
      </c>
      <c r="I73" s="6">
        <v>10505000</v>
      </c>
      <c r="J73" s="6">
        <v>1450196000</v>
      </c>
      <c r="K73" s="4">
        <v>2387</v>
      </c>
      <c r="N73" s="3"/>
    </row>
    <row r="74" spans="1:14" x14ac:dyDescent="0.25">
      <c r="A74" s="6">
        <v>2021</v>
      </c>
      <c r="B74" s="6">
        <v>909972000</v>
      </c>
      <c r="C74" s="6">
        <v>612835000</v>
      </c>
      <c r="D74" s="6">
        <v>4431000</v>
      </c>
      <c r="E74" s="6">
        <v>8980000</v>
      </c>
      <c r="F74" s="6">
        <v>4303000</v>
      </c>
      <c r="G74" s="6">
        <v>17715000</v>
      </c>
      <c r="H74" s="6">
        <v>451000</v>
      </c>
      <c r="I74" s="6">
        <v>11577000</v>
      </c>
      <c r="J74" s="6">
        <v>1552550000</v>
      </c>
      <c r="K74" s="4">
        <v>2149.8000000000002</v>
      </c>
      <c r="N74" s="3"/>
    </row>
    <row r="75" spans="1:14" x14ac:dyDescent="0.25">
      <c r="A75" s="6">
        <v>2022</v>
      </c>
      <c r="B75" s="6">
        <v>851319000</v>
      </c>
      <c r="C75" s="6">
        <v>659214000</v>
      </c>
      <c r="D75" s="6">
        <v>6187000</v>
      </c>
      <c r="E75" s="6">
        <v>8657000</v>
      </c>
      <c r="F75" s="6">
        <v>5680000</v>
      </c>
      <c r="G75" s="6">
        <v>20524000</v>
      </c>
      <c r="H75" s="6">
        <v>456000</v>
      </c>
      <c r="I75" s="6">
        <v>7006000</v>
      </c>
      <c r="J75" s="6">
        <v>1538519000</v>
      </c>
      <c r="K75" s="4">
        <v>2225.4</v>
      </c>
      <c r="N75" s="3"/>
    </row>
    <row r="76" spans="1:14" x14ac:dyDescent="0.25">
      <c r="A76" s="6">
        <v>2023</v>
      </c>
      <c r="B76" s="6">
        <v>694366000</v>
      </c>
      <c r="C76" s="6">
        <v>704449000</v>
      </c>
      <c r="D76" s="6">
        <v>3921000</v>
      </c>
      <c r="E76" s="6">
        <v>5973000</v>
      </c>
      <c r="F76" s="6">
        <v>4816000</v>
      </c>
      <c r="G76" s="6">
        <v>14710000</v>
      </c>
      <c r="H76" s="6">
        <v>456000</v>
      </c>
      <c r="I76" s="6">
        <v>7006000</v>
      </c>
      <c r="J76" s="6">
        <v>1420987000</v>
      </c>
      <c r="K76" s="2" t="e">
        <v>#N/A</v>
      </c>
      <c r="N76" s="3"/>
    </row>
    <row r="77" spans="1:14" x14ac:dyDescent="0.25">
      <c r="N77" s="3"/>
    </row>
    <row r="78" spans="1:14" x14ac:dyDescent="0.25">
      <c r="N78" s="3"/>
    </row>
    <row r="79" spans="1:14" x14ac:dyDescent="0.25">
      <c r="N79" s="3"/>
    </row>
    <row r="80" spans="1:14" x14ac:dyDescent="0.25">
      <c r="N80" s="3"/>
    </row>
    <row r="81" spans="14:14" x14ac:dyDescent="0.25">
      <c r="N81" s="2"/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66527-7B35-4276-9173-53044A97A62C}">
  <dimension ref="A1:L76"/>
  <sheetViews>
    <sheetView topLeftCell="D1" workbookViewId="0">
      <selection activeCell="D3" sqref="D3"/>
    </sheetView>
  </sheetViews>
  <sheetFormatPr defaultRowHeight="15" x14ac:dyDescent="0.25"/>
  <cols>
    <col min="1" max="1" width="10.7109375" customWidth="1"/>
    <col min="2" max="12" width="30.7109375" customWidth="1"/>
  </cols>
  <sheetData>
    <row r="1" spans="1:12" ht="75" x14ac:dyDescent="0.25">
      <c r="A1" s="7" t="s">
        <v>0</v>
      </c>
      <c r="B1" s="7" t="s">
        <v>51</v>
      </c>
      <c r="C1" s="7" t="s">
        <v>54</v>
      </c>
      <c r="D1" s="7" t="s">
        <v>55</v>
      </c>
      <c r="E1" s="7" t="s">
        <v>52</v>
      </c>
      <c r="F1" s="7" t="s">
        <v>53</v>
      </c>
      <c r="G1" s="7" t="s">
        <v>56</v>
      </c>
      <c r="H1" s="7" t="s">
        <v>57</v>
      </c>
      <c r="I1" s="7" t="s">
        <v>58</v>
      </c>
      <c r="J1" s="7" t="s">
        <v>59</v>
      </c>
      <c r="K1" s="7" t="s">
        <v>60</v>
      </c>
      <c r="L1" s="7" t="s">
        <v>61</v>
      </c>
    </row>
    <row r="2" spans="1:12" x14ac:dyDescent="0.25">
      <c r="A2" s="6">
        <v>1949</v>
      </c>
      <c r="B2" s="5">
        <v>76170329.98367399</v>
      </c>
      <c r="C2" s="5">
        <v>748419</v>
      </c>
      <c r="D2" s="5">
        <v>9660838</v>
      </c>
      <c r="E2" s="5" t="e">
        <v>#N/A</v>
      </c>
      <c r="F2" s="5" t="e">
        <v>#N/A</v>
      </c>
      <c r="G2" s="5">
        <v>10409257</v>
      </c>
      <c r="H2" s="6">
        <v>13202904</v>
      </c>
      <c r="I2" s="5" t="e">
        <v>#N/A</v>
      </c>
      <c r="J2" s="6">
        <v>145075</v>
      </c>
      <c r="K2" s="5" t="e">
        <v>#N/A</v>
      </c>
      <c r="L2" s="5" t="e">
        <v>#N/A</v>
      </c>
    </row>
    <row r="3" spans="1:12" x14ac:dyDescent="0.25">
      <c r="A3" s="6">
        <v>1950</v>
      </c>
      <c r="B3" s="5">
        <v>83343756.921218991</v>
      </c>
      <c r="C3" s="5">
        <v>851411</v>
      </c>
      <c r="D3" s="5">
        <v>10989686</v>
      </c>
      <c r="E3" s="5" t="e">
        <v>#N/A</v>
      </c>
      <c r="F3" s="5" t="e">
        <v>#N/A</v>
      </c>
      <c r="G3" s="5">
        <v>11841097</v>
      </c>
      <c r="H3" s="6">
        <v>15094056</v>
      </c>
      <c r="I3" s="5" t="e">
        <v>#N/A</v>
      </c>
      <c r="J3" s="6">
        <v>136650.00000000003</v>
      </c>
      <c r="K3" s="5" t="e">
        <v>#N/A</v>
      </c>
      <c r="L3" s="5" t="e">
        <v>#N/A</v>
      </c>
    </row>
    <row r="4" spans="1:12" x14ac:dyDescent="0.25">
      <c r="A4" s="6">
        <v>1951</v>
      </c>
      <c r="B4" s="5">
        <v>95951116.792708188</v>
      </c>
      <c r="C4" s="5">
        <v>721886</v>
      </c>
      <c r="D4" s="5">
        <v>9317479</v>
      </c>
      <c r="E4" s="5" t="e">
        <v>#N/A</v>
      </c>
      <c r="F4" s="5" t="e">
        <v>#N/A</v>
      </c>
      <c r="G4" s="5">
        <v>10039365</v>
      </c>
      <c r="H4" s="6">
        <v>18333552</v>
      </c>
      <c r="I4" s="5" t="e">
        <v>#N/A</v>
      </c>
      <c r="J4" s="6">
        <v>133275</v>
      </c>
      <c r="K4" s="5" t="e">
        <v>#N/A</v>
      </c>
      <c r="L4" s="5" t="e">
        <v>#N/A</v>
      </c>
    </row>
    <row r="5" spans="1:12" x14ac:dyDescent="0.25">
      <c r="A5" s="6">
        <v>1952</v>
      </c>
      <c r="B5" s="5">
        <v>97133391.645212695</v>
      </c>
      <c r="C5" s="5">
        <v>758781</v>
      </c>
      <c r="D5" s="5">
        <v>9794445</v>
      </c>
      <c r="E5" s="5" t="e">
        <v>#N/A</v>
      </c>
      <c r="F5" s="5" t="e">
        <v>#N/A</v>
      </c>
      <c r="G5" s="5">
        <v>10553226</v>
      </c>
      <c r="H5" s="6">
        <v>21842807.999999996</v>
      </c>
      <c r="I5" s="5" t="e">
        <v>#N/A</v>
      </c>
      <c r="J5" s="6">
        <v>160875</v>
      </c>
      <c r="K5" s="5" t="e">
        <v>#N/A</v>
      </c>
      <c r="L5" s="5" t="e">
        <v>#N/A</v>
      </c>
    </row>
    <row r="6" spans="1:12" x14ac:dyDescent="0.25">
      <c r="A6" s="6">
        <v>1953</v>
      </c>
      <c r="B6" s="5">
        <v>105140170.24157879</v>
      </c>
      <c r="C6" s="5">
        <v>928341</v>
      </c>
      <c r="D6" s="5">
        <v>11983025</v>
      </c>
      <c r="E6" s="5" t="e">
        <v>#N/A</v>
      </c>
      <c r="F6" s="5" t="e">
        <v>#N/A</v>
      </c>
      <c r="G6" s="5">
        <v>12911366</v>
      </c>
      <c r="H6" s="6">
        <v>24822528</v>
      </c>
      <c r="I6" s="5" t="e">
        <v>#N/A</v>
      </c>
      <c r="J6" s="6">
        <v>125475</v>
      </c>
      <c r="K6" s="5" t="e">
        <v>#N/A</v>
      </c>
      <c r="L6" s="5" t="e">
        <v>#N/A</v>
      </c>
    </row>
    <row r="7" spans="1:12" x14ac:dyDescent="0.25">
      <c r="A7" s="6">
        <v>1954</v>
      </c>
      <c r="B7" s="5">
        <v>107396762.24573369</v>
      </c>
      <c r="C7" s="5">
        <v>753443</v>
      </c>
      <c r="D7" s="5">
        <v>9725522</v>
      </c>
      <c r="E7" s="5" t="e">
        <v>#N/A</v>
      </c>
      <c r="F7" s="5" t="e">
        <v>#N/A</v>
      </c>
      <c r="G7" s="5">
        <v>10478965</v>
      </c>
      <c r="H7" s="6">
        <v>27971952</v>
      </c>
      <c r="I7" s="5" t="e">
        <v>#N/A</v>
      </c>
      <c r="J7" s="6">
        <v>80225</v>
      </c>
      <c r="K7" s="5" t="e">
        <v>#N/A</v>
      </c>
      <c r="L7" s="5" t="e">
        <v>#N/A</v>
      </c>
    </row>
    <row r="8" spans="1:12" x14ac:dyDescent="0.25">
      <c r="A8" s="6">
        <v>1955</v>
      </c>
      <c r="B8" s="5">
        <v>130416142.18831649</v>
      </c>
      <c r="C8" s="5">
        <v>849684</v>
      </c>
      <c r="D8" s="5">
        <v>10968334</v>
      </c>
      <c r="E8" s="5" t="e">
        <v>#N/A</v>
      </c>
      <c r="F8" s="5" t="e">
        <v>#N/A</v>
      </c>
      <c r="G8" s="5">
        <v>11818018</v>
      </c>
      <c r="H8" s="6">
        <v>27678720</v>
      </c>
      <c r="I8" s="5" t="e">
        <v>#N/A</v>
      </c>
      <c r="J8" s="6">
        <v>80850</v>
      </c>
      <c r="K8" s="5" t="e">
        <v>#N/A</v>
      </c>
      <c r="L8" s="5" t="e">
        <v>#N/A</v>
      </c>
    </row>
    <row r="9" spans="1:12" x14ac:dyDescent="0.25">
      <c r="A9" s="6">
        <v>1956</v>
      </c>
      <c r="B9" s="5">
        <v>143588283.50256118</v>
      </c>
      <c r="C9" s="5">
        <v>820796</v>
      </c>
      <c r="D9" s="5">
        <v>10594831</v>
      </c>
      <c r="E9" s="5" t="e">
        <v>#N/A</v>
      </c>
      <c r="F9" s="5" t="e">
        <v>#N/A</v>
      </c>
      <c r="G9" s="5">
        <v>11415627</v>
      </c>
      <c r="H9" s="6">
        <v>29743464</v>
      </c>
      <c r="I9" s="5" t="e">
        <v>#N/A</v>
      </c>
      <c r="J9" s="6">
        <v>43450</v>
      </c>
      <c r="K9" s="5" t="e">
        <v>#N/A</v>
      </c>
      <c r="L9" s="5" t="e">
        <v>#N/A</v>
      </c>
    </row>
    <row r="10" spans="1:12" x14ac:dyDescent="0.25">
      <c r="A10" s="6">
        <v>1957</v>
      </c>
      <c r="B10" s="5">
        <v>145847387.5011504</v>
      </c>
      <c r="C10" s="5">
        <v>899610</v>
      </c>
      <c r="D10" s="5">
        <v>11612191</v>
      </c>
      <c r="E10" s="5" t="e">
        <v>#N/A</v>
      </c>
      <c r="F10" s="5" t="e">
        <v>#N/A</v>
      </c>
      <c r="G10" s="5">
        <v>12511801</v>
      </c>
      <c r="H10" s="6">
        <v>32067384.000000004</v>
      </c>
      <c r="I10" s="5" t="e">
        <v>#N/A</v>
      </c>
      <c r="J10" s="6">
        <v>50200</v>
      </c>
      <c r="K10" s="5" t="e">
        <v>#N/A</v>
      </c>
      <c r="L10" s="5" t="e">
        <v>#N/A</v>
      </c>
    </row>
    <row r="11" spans="1:12" x14ac:dyDescent="0.25">
      <c r="A11" s="6">
        <v>1958</v>
      </c>
      <c r="B11" s="5">
        <v>141270584.444199</v>
      </c>
      <c r="C11" s="5">
        <v>876688</v>
      </c>
      <c r="D11" s="5">
        <v>11317031</v>
      </c>
      <c r="E11" s="5" t="e">
        <v>#N/A</v>
      </c>
      <c r="F11" s="5" t="e">
        <v>#N/A</v>
      </c>
      <c r="G11" s="5">
        <v>12193719</v>
      </c>
      <c r="H11" s="6">
        <v>32948472.000000004</v>
      </c>
      <c r="I11" s="5" t="e">
        <v>#N/A</v>
      </c>
      <c r="J11" s="6">
        <v>48500</v>
      </c>
      <c r="K11" s="5" t="e">
        <v>#N/A</v>
      </c>
      <c r="L11" s="5" t="e">
        <v>#N/A</v>
      </c>
    </row>
    <row r="12" spans="1:12" x14ac:dyDescent="0.25">
      <c r="A12" s="6">
        <v>1959</v>
      </c>
      <c r="B12" s="5">
        <v>152790969.21591869</v>
      </c>
      <c r="C12" s="5">
        <v>996322</v>
      </c>
      <c r="D12" s="5">
        <v>12860969</v>
      </c>
      <c r="E12" s="5" t="e">
        <v>#N/A</v>
      </c>
      <c r="F12" s="5" t="e">
        <v>#N/A</v>
      </c>
      <c r="G12" s="5">
        <v>13857291</v>
      </c>
      <c r="H12" s="6">
        <v>39084216</v>
      </c>
      <c r="I12" s="5" t="e">
        <v>#N/A</v>
      </c>
      <c r="J12" s="6">
        <v>41925.000000000007</v>
      </c>
      <c r="K12" s="5" t="e">
        <v>#N/A</v>
      </c>
      <c r="L12" s="5" t="e">
        <v>#N/A</v>
      </c>
    </row>
    <row r="13" spans="1:12" x14ac:dyDescent="0.25">
      <c r="A13" s="6">
        <v>1960</v>
      </c>
      <c r="B13" s="5">
        <v>160286254.39880729</v>
      </c>
      <c r="C13" s="5">
        <v>600328.90700000001</v>
      </c>
      <c r="D13" s="5">
        <v>13246284.209000001</v>
      </c>
      <c r="E13" s="5" t="e">
        <v>#N/A</v>
      </c>
      <c r="F13" s="5" t="e">
        <v>#N/A</v>
      </c>
      <c r="G13" s="5">
        <v>13846613.116</v>
      </c>
      <c r="H13" s="6">
        <v>41394287.999999993</v>
      </c>
      <c r="I13" s="5" t="e">
        <v>#N/A</v>
      </c>
      <c r="J13" s="6">
        <v>37700.000000000007</v>
      </c>
      <c r="K13" s="5" t="e">
        <v>#N/A</v>
      </c>
      <c r="L13" s="5" t="e">
        <v>#N/A</v>
      </c>
    </row>
    <row r="14" spans="1:12" x14ac:dyDescent="0.25">
      <c r="A14" s="6">
        <v>1961</v>
      </c>
      <c r="B14" s="5">
        <v>165275560.6891416</v>
      </c>
      <c r="C14" s="5">
        <v>582161.33799999999</v>
      </c>
      <c r="D14" s="5">
        <v>13377050.608000001</v>
      </c>
      <c r="E14" s="5" t="e">
        <v>#N/A</v>
      </c>
      <c r="F14" s="5" t="e">
        <v>#N/A</v>
      </c>
      <c r="G14" s="5">
        <v>13959211.946</v>
      </c>
      <c r="H14" s="6">
        <v>43802808</v>
      </c>
      <c r="I14" s="5" t="e">
        <v>#N/A</v>
      </c>
      <c r="J14" s="6">
        <v>33475</v>
      </c>
      <c r="K14" s="5" t="e">
        <v>#N/A</v>
      </c>
      <c r="L14" s="5" t="e">
        <v>#N/A</v>
      </c>
    </row>
    <row r="15" spans="1:12" x14ac:dyDescent="0.25">
      <c r="A15" s="6">
        <v>1962</v>
      </c>
      <c r="B15" s="5">
        <v>175373198.6240043</v>
      </c>
      <c r="C15" s="5">
        <v>613844.723</v>
      </c>
      <c r="D15" s="5">
        <v>13405313.434</v>
      </c>
      <c r="E15" s="5" t="e">
        <v>#N/A</v>
      </c>
      <c r="F15" s="5" t="e">
        <v>#N/A</v>
      </c>
      <c r="G15" s="5">
        <v>14019158.157</v>
      </c>
      <c r="H15" s="6">
        <v>47183376</v>
      </c>
      <c r="I15" s="5" t="e">
        <v>#N/A</v>
      </c>
      <c r="J15" s="6">
        <v>33725</v>
      </c>
      <c r="K15" s="5" t="e">
        <v>#N/A</v>
      </c>
      <c r="L15" s="5" t="e">
        <v>#N/A</v>
      </c>
    </row>
    <row r="16" spans="1:12" x14ac:dyDescent="0.25">
      <c r="A16" s="6">
        <v>1963</v>
      </c>
      <c r="B16" s="5">
        <v>191717605.16964179</v>
      </c>
      <c r="C16" s="5">
        <v>664593.87399999995</v>
      </c>
      <c r="D16" s="5">
        <v>13985638.813999999</v>
      </c>
      <c r="E16" s="5" t="e">
        <v>#N/A</v>
      </c>
      <c r="F16" s="5" t="e">
        <v>#N/A</v>
      </c>
      <c r="G16" s="5">
        <v>14650232.687999999</v>
      </c>
      <c r="H16" s="6">
        <v>51467352</v>
      </c>
      <c r="I16" s="5" t="e">
        <v>#N/A</v>
      </c>
      <c r="J16" s="6">
        <v>33525</v>
      </c>
      <c r="K16" s="5" t="e">
        <v>#N/A</v>
      </c>
      <c r="L16" s="5" t="e">
        <v>#N/A</v>
      </c>
    </row>
    <row r="17" spans="1:12" x14ac:dyDescent="0.25">
      <c r="A17" s="6">
        <v>1964</v>
      </c>
      <c r="B17" s="5">
        <v>204502525.58090788</v>
      </c>
      <c r="C17" s="5">
        <v>676702.18500000006</v>
      </c>
      <c r="D17" s="5">
        <v>15202427.436000001</v>
      </c>
      <c r="E17" s="5" t="e">
        <v>#N/A</v>
      </c>
      <c r="F17" s="5" t="e">
        <v>#N/A</v>
      </c>
      <c r="G17" s="5">
        <v>15879129.621000001</v>
      </c>
      <c r="H17" s="6">
        <v>55749504.000000007</v>
      </c>
      <c r="I17" s="5" t="e">
        <v>#N/A</v>
      </c>
      <c r="J17" s="6">
        <v>38725</v>
      </c>
      <c r="K17" s="5" t="e">
        <v>#N/A</v>
      </c>
      <c r="L17" s="5" t="e">
        <v>#N/A</v>
      </c>
    </row>
    <row r="18" spans="1:12" x14ac:dyDescent="0.25">
      <c r="A18" s="6">
        <v>1965</v>
      </c>
      <c r="B18" s="5">
        <v>222068036.29857928</v>
      </c>
      <c r="C18" s="5">
        <v>773722.53300000005</v>
      </c>
      <c r="D18" s="5">
        <v>17313082.998</v>
      </c>
      <c r="E18" s="5" t="e">
        <v>#N/A</v>
      </c>
      <c r="F18" s="5" t="e">
        <v>#N/A</v>
      </c>
      <c r="G18" s="5">
        <v>18086805.530999999</v>
      </c>
      <c r="H18" s="6">
        <v>55706424.000000007</v>
      </c>
      <c r="I18" s="5" t="e">
        <v>#N/A</v>
      </c>
      <c r="J18" s="6">
        <v>70250</v>
      </c>
      <c r="K18" s="5" t="e">
        <v>#N/A</v>
      </c>
      <c r="L18" s="5" t="e">
        <v>#N/A</v>
      </c>
    </row>
    <row r="19" spans="1:12" x14ac:dyDescent="0.25">
      <c r="A19" s="6">
        <v>1966</v>
      </c>
      <c r="B19" s="5">
        <v>241743696.73020807</v>
      </c>
      <c r="C19" s="5">
        <v>990752.58200000005</v>
      </c>
      <c r="D19" s="5">
        <v>21138217.495999999</v>
      </c>
      <c r="E19" s="5" t="e">
        <v>#N/A</v>
      </c>
      <c r="F19" s="5" t="e">
        <v>#N/A</v>
      </c>
      <c r="G19" s="5">
        <v>22128970.077999998</v>
      </c>
      <c r="H19" s="6">
        <v>62638776</v>
      </c>
      <c r="I19" s="5" t="e">
        <v>#N/A</v>
      </c>
      <c r="J19" s="6">
        <v>86950.000000000015</v>
      </c>
      <c r="K19" s="5" t="e">
        <v>#N/A</v>
      </c>
      <c r="L19" s="5" t="e">
        <v>#N/A</v>
      </c>
    </row>
    <row r="20" spans="1:12" x14ac:dyDescent="0.25">
      <c r="A20" s="6">
        <v>1967</v>
      </c>
      <c r="B20" s="5">
        <v>248736013.31424507</v>
      </c>
      <c r="C20" s="5">
        <v>1160641.0260000001</v>
      </c>
      <c r="D20" s="5">
        <v>24160035.903000001</v>
      </c>
      <c r="E20" s="5" t="e">
        <v>#N/A</v>
      </c>
      <c r="F20" s="5" t="e">
        <v>#N/A</v>
      </c>
      <c r="G20" s="5">
        <v>25320676.929000001</v>
      </c>
      <c r="H20" s="6">
        <v>65912448</v>
      </c>
      <c r="I20" s="5" t="e">
        <v>#N/A</v>
      </c>
      <c r="J20" s="6">
        <v>82325.000000000015</v>
      </c>
      <c r="K20" s="5" t="e">
        <v>#N/A</v>
      </c>
      <c r="L20" s="5" t="e">
        <v>#N/A</v>
      </c>
    </row>
    <row r="21" spans="1:12" x14ac:dyDescent="0.25">
      <c r="A21" s="6">
        <v>1968</v>
      </c>
      <c r="B21" s="5">
        <v>270140615.37704426</v>
      </c>
      <c r="C21" s="5">
        <v>1543332.1370000001</v>
      </c>
      <c r="D21" s="5">
        <v>28073440.197000001</v>
      </c>
      <c r="E21" s="5" t="e">
        <v>#N/A</v>
      </c>
      <c r="F21" s="5" t="e">
        <v>#N/A</v>
      </c>
      <c r="G21" s="5">
        <v>29616772.333999999</v>
      </c>
      <c r="H21" s="6">
        <v>75549816</v>
      </c>
      <c r="I21" s="5" t="e">
        <v>#N/A</v>
      </c>
      <c r="J21" s="6">
        <v>97500</v>
      </c>
      <c r="K21" s="5" t="e">
        <v>#N/A</v>
      </c>
      <c r="L21" s="5" t="e">
        <v>#N/A</v>
      </c>
    </row>
    <row r="22" spans="1:12" x14ac:dyDescent="0.25">
      <c r="A22" s="6">
        <v>1969</v>
      </c>
      <c r="B22" s="5">
        <v>281808687.09636986</v>
      </c>
      <c r="C22" s="5">
        <v>2348917.1919999998</v>
      </c>
      <c r="D22" s="5">
        <v>37062311.603</v>
      </c>
      <c r="E22" s="5" t="e">
        <v>#N/A</v>
      </c>
      <c r="F22" s="5" t="e">
        <v>#N/A</v>
      </c>
      <c r="G22" s="5">
        <v>39411228.795000002</v>
      </c>
      <c r="H22" s="6">
        <v>83703408</v>
      </c>
      <c r="I22" s="5" t="e">
        <v>#N/A</v>
      </c>
      <c r="J22" s="6">
        <v>83550.000000000015</v>
      </c>
      <c r="K22" s="5" t="e">
        <v>#N/A</v>
      </c>
      <c r="L22" s="5" t="e">
        <v>#N/A</v>
      </c>
    </row>
    <row r="23" spans="1:12" x14ac:dyDescent="0.25">
      <c r="A23" s="6">
        <v>1970</v>
      </c>
      <c r="B23" s="5">
        <v>290463946.71746761</v>
      </c>
      <c r="C23" s="5">
        <v>3787342.557</v>
      </c>
      <c r="D23" s="5">
        <v>48886746.506999999</v>
      </c>
      <c r="E23" s="5" t="e">
        <v>#N/A</v>
      </c>
      <c r="F23" s="5">
        <v>577362.28017509996</v>
      </c>
      <c r="G23" s="5">
        <v>53251451.344175093</v>
      </c>
      <c r="H23" s="6">
        <v>94364640.000000015</v>
      </c>
      <c r="I23" s="5" t="e">
        <v>#N/A</v>
      </c>
      <c r="J23" s="6">
        <v>35675.000000000007</v>
      </c>
      <c r="K23" s="6">
        <v>57825.000000000007</v>
      </c>
      <c r="L23" s="5" t="e">
        <v>#N/A</v>
      </c>
    </row>
    <row r="24" spans="1:12" x14ac:dyDescent="0.25">
      <c r="A24" s="6">
        <v>1971</v>
      </c>
      <c r="B24" s="5">
        <v>296922113.85732931</v>
      </c>
      <c r="C24" s="5">
        <v>5382495.5269999998</v>
      </c>
      <c r="D24" s="5">
        <v>56863376.898000002</v>
      </c>
      <c r="E24" s="5" t="e">
        <v>#N/A</v>
      </c>
      <c r="F24" s="5">
        <v>549005.50082249998</v>
      </c>
      <c r="G24" s="5">
        <v>62794877.925822504</v>
      </c>
      <c r="H24" s="6">
        <v>95424432</v>
      </c>
      <c r="I24" s="5" t="e">
        <v>#N/A</v>
      </c>
      <c r="J24" s="6">
        <v>29175.000000000004</v>
      </c>
      <c r="K24" s="6">
        <v>52350</v>
      </c>
      <c r="L24" s="5" t="e">
        <v>#N/A</v>
      </c>
    </row>
    <row r="25" spans="1:12" x14ac:dyDescent="0.25">
      <c r="A25" s="6">
        <v>1972</v>
      </c>
      <c r="B25" s="5">
        <v>319118346.15459657</v>
      </c>
      <c r="C25" s="5">
        <v>8393933.8790000007</v>
      </c>
      <c r="D25" s="5">
        <v>69126187.987000003</v>
      </c>
      <c r="E25" s="5" t="e">
        <v>#N/A</v>
      </c>
      <c r="F25" s="5">
        <v>569057.00424659997</v>
      </c>
      <c r="G25" s="5">
        <v>78089178.870246589</v>
      </c>
      <c r="H25" s="6">
        <v>95445912</v>
      </c>
      <c r="I25" s="5" t="e">
        <v>#N/A</v>
      </c>
      <c r="J25" s="6">
        <v>33950</v>
      </c>
      <c r="K25" s="6">
        <v>51825</v>
      </c>
      <c r="L25" s="5" t="e">
        <v>#N/A</v>
      </c>
    </row>
    <row r="26" spans="1:12" x14ac:dyDescent="0.25">
      <c r="A26" s="6">
        <v>1973</v>
      </c>
      <c r="B26" s="5">
        <v>353086811.30407411</v>
      </c>
      <c r="C26" s="5">
        <v>7388121.5429999996</v>
      </c>
      <c r="D26" s="5">
        <v>80570788.865999997</v>
      </c>
      <c r="E26" s="5" t="e">
        <v>#N/A</v>
      </c>
      <c r="F26" s="5">
        <v>459683.18807579996</v>
      </c>
      <c r="G26" s="5">
        <v>88418593.59707579</v>
      </c>
      <c r="H26" s="6">
        <v>87844128</v>
      </c>
      <c r="I26" s="5" t="e">
        <v>#N/A</v>
      </c>
      <c r="J26" s="6">
        <v>33875</v>
      </c>
      <c r="K26" s="6">
        <v>51400</v>
      </c>
      <c r="L26" s="5" t="e">
        <v>#N/A</v>
      </c>
    </row>
    <row r="27" spans="1:12" x14ac:dyDescent="0.25">
      <c r="A27" s="6">
        <v>1974</v>
      </c>
      <c r="B27" s="5">
        <v>355444763.05475998</v>
      </c>
      <c r="C27" s="5">
        <v>8341056.4359999998</v>
      </c>
      <c r="D27" s="5">
        <v>75853883.534999996</v>
      </c>
      <c r="E27" s="5" t="e">
        <v>#N/A</v>
      </c>
      <c r="F27" s="5">
        <v>567007.67400929995</v>
      </c>
      <c r="G27" s="5">
        <v>84761947.645009294</v>
      </c>
      <c r="H27" s="6">
        <v>82642272</v>
      </c>
      <c r="I27" s="5" t="e">
        <v>#N/A</v>
      </c>
      <c r="J27" s="6">
        <v>17900</v>
      </c>
      <c r="K27" s="6">
        <v>47550</v>
      </c>
      <c r="L27" s="5" t="e">
        <v>#N/A</v>
      </c>
    </row>
    <row r="28" spans="1:12" x14ac:dyDescent="0.25">
      <c r="A28" s="6">
        <v>1975</v>
      </c>
      <c r="B28" s="5">
        <v>368282907.08519036</v>
      </c>
      <c r="C28" s="5">
        <v>6108390.8360000001</v>
      </c>
      <c r="D28" s="5">
        <v>73353771.575000003</v>
      </c>
      <c r="E28" s="5" t="e">
        <v>#N/A</v>
      </c>
      <c r="F28" s="5">
        <v>63648.078551999999</v>
      </c>
      <c r="G28" s="5">
        <v>79525810.489551991</v>
      </c>
      <c r="H28" s="6">
        <v>75784055.999999985</v>
      </c>
      <c r="I28" s="5" t="e">
        <v>#N/A</v>
      </c>
      <c r="J28" s="6">
        <v>4575</v>
      </c>
      <c r="K28" s="6">
        <v>45150</v>
      </c>
      <c r="L28" s="5" t="e">
        <v>#N/A</v>
      </c>
    </row>
    <row r="29" spans="1:12" x14ac:dyDescent="0.25">
      <c r="A29" s="6">
        <v>1976</v>
      </c>
      <c r="B29" s="5">
        <v>406755287.53689778</v>
      </c>
      <c r="C29" s="5">
        <v>6569426.9879999999</v>
      </c>
      <c r="D29" s="5">
        <v>80710042.998999998</v>
      </c>
      <c r="E29" s="5" t="e">
        <v>#N/A</v>
      </c>
      <c r="F29" s="5">
        <v>61752.969713699997</v>
      </c>
      <c r="G29" s="5">
        <v>87341222.956713706</v>
      </c>
      <c r="H29" s="6">
        <v>73940832</v>
      </c>
      <c r="I29" s="5" t="e">
        <v>#N/A</v>
      </c>
      <c r="J29" s="6">
        <v>21875.000000000004</v>
      </c>
      <c r="K29" s="6">
        <v>47225</v>
      </c>
      <c r="L29" s="5" t="e">
        <v>#N/A</v>
      </c>
    </row>
    <row r="30" spans="1:12" x14ac:dyDescent="0.25">
      <c r="A30" s="6">
        <v>1977</v>
      </c>
      <c r="B30" s="5">
        <v>432841373.6063661</v>
      </c>
      <c r="C30" s="5">
        <v>7667344.7870000005</v>
      </c>
      <c r="D30" s="5">
        <v>90254370.513999999</v>
      </c>
      <c r="E30" s="5" t="e">
        <v>#N/A</v>
      </c>
      <c r="F30" s="5">
        <v>88476.816606299995</v>
      </c>
      <c r="G30" s="5">
        <v>98010192.117606297</v>
      </c>
      <c r="H30" s="6">
        <v>76588799.999999985</v>
      </c>
      <c r="I30" s="5" t="e">
        <v>#N/A</v>
      </c>
      <c r="J30" s="6">
        <v>80250</v>
      </c>
      <c r="K30" s="6">
        <v>45200.000000000007</v>
      </c>
      <c r="L30" s="5" t="e">
        <v>#N/A</v>
      </c>
    </row>
    <row r="31" spans="1:12" x14ac:dyDescent="0.25">
      <c r="A31" s="6">
        <v>1978</v>
      </c>
      <c r="B31" s="5">
        <v>436568872.16154689</v>
      </c>
      <c r="C31" s="5">
        <v>7460688.6699999999</v>
      </c>
      <c r="D31" s="5">
        <v>92366042.023000002</v>
      </c>
      <c r="E31" s="5" t="e">
        <v>#N/A</v>
      </c>
      <c r="F31" s="5">
        <v>361307.17202309996</v>
      </c>
      <c r="G31" s="5">
        <v>100188037.86502311</v>
      </c>
      <c r="H31" s="6">
        <v>76520712</v>
      </c>
      <c r="I31" s="5" t="e">
        <v>#N/A</v>
      </c>
      <c r="J31" s="6">
        <v>51075.000000000007</v>
      </c>
      <c r="K31" s="6">
        <v>36375.000000000007</v>
      </c>
      <c r="L31" s="5" t="e">
        <v>#N/A</v>
      </c>
    </row>
    <row r="32" spans="1:12" x14ac:dyDescent="0.25">
      <c r="A32" s="6">
        <v>1979</v>
      </c>
      <c r="B32" s="5">
        <v>478132828.30150557</v>
      </c>
      <c r="C32" s="5">
        <v>4818504.7410000004</v>
      </c>
      <c r="D32" s="5">
        <v>77339126.770999998</v>
      </c>
      <c r="E32" s="5" t="e">
        <v>#N/A</v>
      </c>
      <c r="F32" s="5">
        <v>243023.8949136</v>
      </c>
      <c r="G32" s="5">
        <v>82400655.406913593</v>
      </c>
      <c r="H32" s="6">
        <v>83772552</v>
      </c>
      <c r="I32" s="5" t="e">
        <v>#N/A</v>
      </c>
      <c r="J32" s="6">
        <v>77600</v>
      </c>
      <c r="K32" s="6">
        <v>51300.000000000007</v>
      </c>
      <c r="L32" s="5" t="e">
        <v>#N/A</v>
      </c>
    </row>
    <row r="33" spans="1:12" x14ac:dyDescent="0.25">
      <c r="A33" s="6">
        <v>1980</v>
      </c>
      <c r="B33" s="5">
        <v>516436422.50385445</v>
      </c>
      <c r="C33" s="5">
        <v>4561085.1859999998</v>
      </c>
      <c r="D33" s="5">
        <v>61412549.237999998</v>
      </c>
      <c r="E33" s="5" t="e">
        <v>#N/A</v>
      </c>
      <c r="F33" s="5">
        <v>162566.5910553</v>
      </c>
      <c r="G33" s="5">
        <v>66136201.015055291</v>
      </c>
      <c r="H33" s="6">
        <v>88358280</v>
      </c>
      <c r="I33" s="5" t="e">
        <v>#N/A</v>
      </c>
      <c r="J33" s="6">
        <v>71525</v>
      </c>
      <c r="K33" s="6">
        <v>40975.000000000007</v>
      </c>
      <c r="L33" s="5" t="e">
        <v>#N/A</v>
      </c>
    </row>
    <row r="34" spans="1:12" x14ac:dyDescent="0.25">
      <c r="A34" s="6">
        <v>1981</v>
      </c>
      <c r="B34" s="5">
        <v>541404955.90605509</v>
      </c>
      <c r="C34" s="5">
        <v>3346137.0750000002</v>
      </c>
      <c r="D34" s="5">
        <v>51778334.827</v>
      </c>
      <c r="E34" s="5" t="e">
        <v>#N/A</v>
      </c>
      <c r="F34" s="5">
        <v>125981.64647369999</v>
      </c>
      <c r="G34" s="5">
        <v>55250453.548473701</v>
      </c>
      <c r="H34" s="6">
        <v>87363696</v>
      </c>
      <c r="I34" s="5" t="e">
        <v>#N/A</v>
      </c>
      <c r="J34" s="6">
        <v>64075.000000000007</v>
      </c>
      <c r="K34" s="6">
        <v>32050.000000000004</v>
      </c>
      <c r="L34" s="5" t="e">
        <v>#N/A</v>
      </c>
    </row>
    <row r="35" spans="1:12" x14ac:dyDescent="0.25">
      <c r="A35" s="6">
        <v>1982</v>
      </c>
      <c r="B35" s="5">
        <v>538564389.15244675</v>
      </c>
      <c r="C35" s="5">
        <v>2407864.2549999999</v>
      </c>
      <c r="D35" s="5">
        <v>36806151.501999997</v>
      </c>
      <c r="E35" s="5" t="e">
        <v>#N/A</v>
      </c>
      <c r="F35" s="5">
        <v>135473.5199898</v>
      </c>
      <c r="G35" s="5">
        <v>39349489.276989803</v>
      </c>
      <c r="H35" s="6">
        <v>77412432</v>
      </c>
      <c r="I35" s="5" t="e">
        <v>#N/A</v>
      </c>
      <c r="J35" s="6">
        <v>51200</v>
      </c>
      <c r="K35" s="6">
        <v>32675.000000000004</v>
      </c>
      <c r="L35" s="5" t="e">
        <v>#N/A</v>
      </c>
    </row>
    <row r="36" spans="1:12" x14ac:dyDescent="0.25">
      <c r="A36" s="6">
        <v>1983</v>
      </c>
      <c r="B36" s="5">
        <v>567182136.51332641</v>
      </c>
      <c r="C36" s="5">
        <v>2592434.2400000002</v>
      </c>
      <c r="D36" s="5">
        <v>35950516.417000003</v>
      </c>
      <c r="E36" s="5" t="e">
        <v>#N/A</v>
      </c>
      <c r="F36" s="5">
        <v>237188.88292320003</v>
      </c>
      <c r="G36" s="5">
        <v>38780139.539923206</v>
      </c>
      <c r="H36" s="6">
        <v>69858408</v>
      </c>
      <c r="I36" s="5" t="e">
        <v>#N/A</v>
      </c>
      <c r="J36" s="6">
        <v>56775</v>
      </c>
      <c r="K36" s="6">
        <v>42800.000000000007</v>
      </c>
      <c r="L36" s="5" t="e">
        <v>#N/A</v>
      </c>
    </row>
    <row r="37" spans="1:12" x14ac:dyDescent="0.25">
      <c r="A37" s="6">
        <v>1984</v>
      </c>
      <c r="B37" s="5">
        <v>602732684.60599947</v>
      </c>
      <c r="C37" s="5">
        <v>2384860.4580000001</v>
      </c>
      <c r="D37" s="5">
        <v>29718297.012000002</v>
      </c>
      <c r="E37" s="5" t="e">
        <v>#N/A</v>
      </c>
      <c r="F37" s="5">
        <v>228176.91011339999</v>
      </c>
      <c r="G37" s="5">
        <v>32331334.380113404</v>
      </c>
      <c r="H37" s="6">
        <v>74672208</v>
      </c>
      <c r="I37" s="5" t="e">
        <v>#N/A</v>
      </c>
      <c r="J37" s="6">
        <v>120425</v>
      </c>
      <c r="K37" s="6">
        <v>110800.00000000001</v>
      </c>
      <c r="L37" s="5" t="e">
        <v>#N/A</v>
      </c>
    </row>
    <row r="38" spans="1:12" x14ac:dyDescent="0.25">
      <c r="A38" s="6">
        <v>1985</v>
      </c>
      <c r="B38" s="5">
        <v>629441727.1514802</v>
      </c>
      <c r="C38" s="5">
        <v>2297647.429</v>
      </c>
      <c r="D38" s="5">
        <v>24928307.710000001</v>
      </c>
      <c r="E38" s="5" t="e">
        <v>#N/A</v>
      </c>
      <c r="F38" s="5">
        <v>209883.5306379</v>
      </c>
      <c r="G38" s="5">
        <v>27435838.669637904</v>
      </c>
      <c r="H38" s="6">
        <v>73057992</v>
      </c>
      <c r="I38" s="5" t="e">
        <v>#N/A</v>
      </c>
      <c r="J38" s="6">
        <v>194125</v>
      </c>
      <c r="K38" s="6">
        <v>167050.00000000003</v>
      </c>
      <c r="L38" s="5" t="e">
        <v>#N/A</v>
      </c>
    </row>
    <row r="39" spans="1:12" x14ac:dyDescent="0.25">
      <c r="A39" s="6">
        <v>1986</v>
      </c>
      <c r="B39" s="5">
        <v>621472124.07693541</v>
      </c>
      <c r="C39" s="5">
        <v>2249167.085</v>
      </c>
      <c r="D39" s="5">
        <v>33936563.435000002</v>
      </c>
      <c r="E39" s="5" t="e">
        <v>#N/A</v>
      </c>
      <c r="F39" s="5">
        <v>283675.74850529997</v>
      </c>
      <c r="G39" s="5">
        <v>36469406.268505305</v>
      </c>
      <c r="H39" s="6">
        <v>62456880</v>
      </c>
      <c r="I39" s="5" t="e">
        <v>#N/A</v>
      </c>
      <c r="J39" s="6">
        <v>128350.00000000001</v>
      </c>
      <c r="K39" s="6">
        <v>178950.00000000003</v>
      </c>
      <c r="L39" s="5" t="e">
        <v>#N/A</v>
      </c>
    </row>
    <row r="40" spans="1:12" x14ac:dyDescent="0.25">
      <c r="A40" s="6">
        <v>1987</v>
      </c>
      <c r="B40" s="5">
        <v>651262592.72824371</v>
      </c>
      <c r="C40" s="5">
        <v>2412603.4569999999</v>
      </c>
      <c r="D40" s="5">
        <v>28889740.816</v>
      </c>
      <c r="E40" s="5" t="e">
        <v>#N/A</v>
      </c>
      <c r="F40" s="5">
        <v>315319.258026</v>
      </c>
      <c r="G40" s="5">
        <v>31617663.531025998</v>
      </c>
      <c r="H40" s="6">
        <v>68257224</v>
      </c>
      <c r="I40" s="5" t="e">
        <v>#N/A</v>
      </c>
      <c r="J40" s="6">
        <v>203975.00000000003</v>
      </c>
      <c r="K40" s="6">
        <v>180750.00000000003</v>
      </c>
      <c r="L40" s="5" t="e">
        <v>#N/A</v>
      </c>
    </row>
    <row r="41" spans="1:12" x14ac:dyDescent="0.25">
      <c r="A41" s="6">
        <v>1988</v>
      </c>
      <c r="B41" s="5">
        <v>687983114.24888933</v>
      </c>
      <c r="C41" s="5">
        <v>2946728.9180000001</v>
      </c>
      <c r="D41" s="5">
        <v>36004290.800999999</v>
      </c>
      <c r="E41" s="5" t="e">
        <v>#N/A</v>
      </c>
      <c r="F41" s="5">
        <v>371043.07822349999</v>
      </c>
      <c r="G41" s="5">
        <v>39322062.797223493</v>
      </c>
      <c r="H41" s="6">
        <v>63254712</v>
      </c>
      <c r="I41" s="5" t="e">
        <v>#N/A</v>
      </c>
      <c r="J41" s="6">
        <v>241575</v>
      </c>
      <c r="K41" s="6">
        <v>190550</v>
      </c>
      <c r="L41" s="5" t="e">
        <v>#N/A</v>
      </c>
    </row>
    <row r="42" spans="1:12" x14ac:dyDescent="0.25">
      <c r="A42" s="6">
        <v>1989</v>
      </c>
      <c r="B42" s="5">
        <v>700518717.62497795</v>
      </c>
      <c r="C42" s="5">
        <v>4106417.2680000002</v>
      </c>
      <c r="D42" s="5">
        <v>38336050.248000003</v>
      </c>
      <c r="E42" s="5">
        <v>1033.0640000000001</v>
      </c>
      <c r="F42" s="5">
        <v>469363.75600949995</v>
      </c>
      <c r="G42" s="5">
        <v>42912864.336009502</v>
      </c>
      <c r="H42" s="6">
        <v>74524392</v>
      </c>
      <c r="I42" s="6">
        <v>236275</v>
      </c>
      <c r="J42" s="6">
        <v>2489375.0000000005</v>
      </c>
      <c r="K42" s="6">
        <v>3298875.0000000005</v>
      </c>
      <c r="L42" s="6">
        <v>72725</v>
      </c>
    </row>
    <row r="43" spans="1:12" x14ac:dyDescent="0.25">
      <c r="A43" s="6">
        <v>1990</v>
      </c>
      <c r="B43" s="5">
        <v>709932487.07433152</v>
      </c>
      <c r="C43" s="5">
        <v>2601065.4719999996</v>
      </c>
      <c r="D43" s="5">
        <v>29031679.649</v>
      </c>
      <c r="E43" s="5">
        <v>2762.5520000000001</v>
      </c>
      <c r="F43" s="5">
        <v>914622.70735529996</v>
      </c>
      <c r="G43" s="5">
        <v>32550130.380355299</v>
      </c>
      <c r="H43" s="6">
        <v>77870856</v>
      </c>
      <c r="I43" s="6">
        <v>270900.00000000006</v>
      </c>
      <c r="J43" s="6">
        <v>3212900</v>
      </c>
      <c r="K43" s="6">
        <v>4699775.0000000009</v>
      </c>
      <c r="L43" s="6">
        <v>2850</v>
      </c>
    </row>
    <row r="44" spans="1:12" x14ac:dyDescent="0.25">
      <c r="A44" s="6">
        <v>1991</v>
      </c>
      <c r="B44" s="5">
        <v>711118539.44392681</v>
      </c>
      <c r="C44" s="5">
        <v>2254324.8489999999</v>
      </c>
      <c r="D44" s="5">
        <v>27102082.296</v>
      </c>
      <c r="E44" s="5">
        <v>6196.28</v>
      </c>
      <c r="F44" s="5">
        <v>883370.19444029999</v>
      </c>
      <c r="G44" s="5">
        <v>30245973.619440302</v>
      </c>
      <c r="H44" s="6">
        <v>79582200</v>
      </c>
      <c r="I44" s="6">
        <v>285175</v>
      </c>
      <c r="J44" s="6">
        <v>3144875.0000000005</v>
      </c>
      <c r="K44" s="6">
        <v>5713900.0000000009</v>
      </c>
      <c r="L44" s="6">
        <v>107175</v>
      </c>
    </row>
    <row r="45" spans="1:12" x14ac:dyDescent="0.25">
      <c r="A45" s="6">
        <v>1992</v>
      </c>
      <c r="B45" s="5">
        <v>721296807.04774082</v>
      </c>
      <c r="C45" s="5">
        <v>1981867.9909999999</v>
      </c>
      <c r="D45" s="5">
        <v>21779979.958999999</v>
      </c>
      <c r="E45" s="5">
        <v>13434.04</v>
      </c>
      <c r="F45" s="5">
        <v>1355532.6152492999</v>
      </c>
      <c r="G45" s="5">
        <v>25130814.605249297</v>
      </c>
      <c r="H45" s="6">
        <v>82748904.000000015</v>
      </c>
      <c r="I45" s="6">
        <v>445725.00000000006</v>
      </c>
      <c r="J45" s="6">
        <v>3505525.0000000005</v>
      </c>
      <c r="K45" s="6">
        <v>6555900</v>
      </c>
      <c r="L45" s="6">
        <v>134275</v>
      </c>
    </row>
    <row r="46" spans="1:12" x14ac:dyDescent="0.25">
      <c r="A46" s="6">
        <v>1993</v>
      </c>
      <c r="B46" s="5">
        <v>754455785.84630001</v>
      </c>
      <c r="C46" s="5">
        <v>2331295.5120000001</v>
      </c>
      <c r="D46" s="5">
        <v>23939451.374000002</v>
      </c>
      <c r="E46" s="5">
        <v>25183.828000000001</v>
      </c>
      <c r="F46" s="5">
        <v>2368812.5659142998</v>
      </c>
      <c r="G46" s="5">
        <v>28664743.279914301</v>
      </c>
      <c r="H46" s="6">
        <v>83351568</v>
      </c>
      <c r="I46" s="6">
        <v>397050</v>
      </c>
      <c r="J46" s="6">
        <v>3745800</v>
      </c>
      <c r="K46" s="6">
        <v>6619675</v>
      </c>
      <c r="L46" s="6">
        <v>114050.00000000001</v>
      </c>
    </row>
    <row r="47" spans="1:12" x14ac:dyDescent="0.25">
      <c r="A47" s="6">
        <v>1994</v>
      </c>
      <c r="B47" s="5">
        <v>760542099.79200113</v>
      </c>
      <c r="C47" s="5">
        <v>3236112.574</v>
      </c>
      <c r="D47" s="5">
        <v>21700820.401999999</v>
      </c>
      <c r="E47" s="5">
        <v>81097.627999999997</v>
      </c>
      <c r="F47" s="5">
        <v>2099798.7365303999</v>
      </c>
      <c r="G47" s="5">
        <v>27117829.340530399</v>
      </c>
      <c r="H47" s="6">
        <v>93661104</v>
      </c>
      <c r="I47" s="6">
        <v>462775</v>
      </c>
      <c r="J47" s="6">
        <v>3808375.0000000005</v>
      </c>
      <c r="K47" s="6">
        <v>7038850</v>
      </c>
      <c r="L47" s="6">
        <v>74800</v>
      </c>
    </row>
    <row r="48" spans="1:12" x14ac:dyDescent="0.25">
      <c r="A48" s="6">
        <v>1995</v>
      </c>
      <c r="B48" s="5">
        <v>771316078.39373243</v>
      </c>
      <c r="C48" s="5">
        <v>2912749.8790000002</v>
      </c>
      <c r="D48" s="5">
        <v>14133564.842</v>
      </c>
      <c r="E48" s="5">
        <v>52508.476000000002</v>
      </c>
      <c r="F48" s="5">
        <v>2426254.5939336</v>
      </c>
      <c r="G48" s="5">
        <v>19525077.790933602</v>
      </c>
      <c r="H48" s="6">
        <v>101676624</v>
      </c>
      <c r="I48" s="6">
        <v>589925</v>
      </c>
      <c r="J48" s="6">
        <v>3135300.0000000005</v>
      </c>
      <c r="K48" s="6">
        <v>7406300.0000000009</v>
      </c>
      <c r="L48" s="6">
        <v>58250</v>
      </c>
    </row>
    <row r="49" spans="1:12" x14ac:dyDescent="0.25">
      <c r="A49" s="6">
        <v>1996</v>
      </c>
      <c r="B49" s="5">
        <v>813672638.17734241</v>
      </c>
      <c r="C49" s="5">
        <v>2948478.3689999999</v>
      </c>
      <c r="D49" s="5">
        <v>15692281.409</v>
      </c>
      <c r="E49" s="5">
        <v>68666.144</v>
      </c>
      <c r="F49" s="5">
        <v>2396598.7260905998</v>
      </c>
      <c r="G49" s="5">
        <v>21106024.648090601</v>
      </c>
      <c r="H49" s="6">
        <v>91365624</v>
      </c>
      <c r="I49" s="6">
        <v>511925.00000000006</v>
      </c>
      <c r="J49" s="6">
        <v>3446500.0000000005</v>
      </c>
      <c r="K49" s="6">
        <v>7510325.0000000009</v>
      </c>
      <c r="L49" s="6">
        <v>57499.999999999993</v>
      </c>
    </row>
    <row r="50" spans="1:12" x14ac:dyDescent="0.25">
      <c r="A50" s="6">
        <v>1997</v>
      </c>
      <c r="B50" s="5">
        <v>835846959.24255061</v>
      </c>
      <c r="C50" s="5">
        <v>2981216.7940000002</v>
      </c>
      <c r="D50" s="5">
        <v>17845963.135000002</v>
      </c>
      <c r="E50" s="5">
        <v>16014.596</v>
      </c>
      <c r="F50" s="5">
        <v>3058823.5990271997</v>
      </c>
      <c r="G50" s="5">
        <v>23902018.1240272</v>
      </c>
      <c r="H50" s="6">
        <v>97555272</v>
      </c>
      <c r="I50" s="6">
        <v>602475.00000000012</v>
      </c>
      <c r="J50" s="6">
        <v>3424800</v>
      </c>
      <c r="K50" s="6">
        <v>7724525</v>
      </c>
      <c r="L50" s="6">
        <v>16725</v>
      </c>
    </row>
    <row r="51" spans="1:12" x14ac:dyDescent="0.25">
      <c r="A51" s="6">
        <v>1998</v>
      </c>
      <c r="B51" s="5">
        <v>849686697.77752531</v>
      </c>
      <c r="C51" s="5">
        <v>3658046.62</v>
      </c>
      <c r="D51" s="5">
        <v>26144868.368000001</v>
      </c>
      <c r="E51" s="5">
        <v>45307.536</v>
      </c>
      <c r="F51" s="5">
        <v>3721335.1423289995</v>
      </c>
      <c r="G51" s="5">
        <v>33569557.666328996</v>
      </c>
      <c r="H51" s="6">
        <v>110118816</v>
      </c>
      <c r="I51" s="6">
        <v>727000</v>
      </c>
      <c r="J51" s="6">
        <v>3417675</v>
      </c>
      <c r="K51" s="6">
        <v>7694725</v>
      </c>
      <c r="L51" s="6">
        <v>42550.000000000007</v>
      </c>
    </row>
    <row r="52" spans="1:12" x14ac:dyDescent="0.25">
      <c r="A52" s="6">
        <v>1999</v>
      </c>
      <c r="B52" s="5">
        <v>853589821.84751785</v>
      </c>
      <c r="C52" s="5">
        <v>3777069.105</v>
      </c>
      <c r="D52" s="5">
        <v>23941393.934999999</v>
      </c>
      <c r="E52" s="5">
        <v>57239.32</v>
      </c>
      <c r="F52" s="5">
        <v>3388108.9655096997</v>
      </c>
      <c r="G52" s="5">
        <v>31163811.325509697</v>
      </c>
      <c r="H52" s="6">
        <v>115668744</v>
      </c>
      <c r="I52" s="6">
        <v>468950</v>
      </c>
      <c r="J52" s="6">
        <v>3450650.0000000005</v>
      </c>
      <c r="K52" s="6">
        <v>7879950</v>
      </c>
      <c r="L52" s="6">
        <v>36525</v>
      </c>
    </row>
    <row r="53" spans="1:12" x14ac:dyDescent="0.25">
      <c r="A53" s="6">
        <v>2000</v>
      </c>
      <c r="B53" s="5">
        <v>894321589.33944082</v>
      </c>
      <c r="C53" s="5">
        <v>4712556.7450000001</v>
      </c>
      <c r="D53" s="5">
        <v>21746612.905999999</v>
      </c>
      <c r="E53" s="5">
        <v>47729.24</v>
      </c>
      <c r="F53" s="5">
        <v>2970968.2039403999</v>
      </c>
      <c r="G53" s="5">
        <v>29477867.094940398</v>
      </c>
      <c r="H53" s="6">
        <v>124951776</v>
      </c>
      <c r="I53" s="6">
        <v>636575.00000000012</v>
      </c>
      <c r="J53" s="6">
        <v>3358025</v>
      </c>
      <c r="K53" s="6">
        <v>7960825</v>
      </c>
      <c r="L53" s="6">
        <v>33175</v>
      </c>
    </row>
    <row r="54" spans="1:12" x14ac:dyDescent="0.25">
      <c r="A54" s="6">
        <v>2001</v>
      </c>
      <c r="B54" s="5">
        <v>874918802.8080945</v>
      </c>
      <c r="C54" s="5">
        <v>4596070.2810000004</v>
      </c>
      <c r="D54" s="5">
        <v>25042160.813000001</v>
      </c>
      <c r="E54" s="5">
        <v>39609.904000000002</v>
      </c>
      <c r="F54" s="5">
        <v>3109057.1374202999</v>
      </c>
      <c r="G54" s="5">
        <v>32786898.1354203</v>
      </c>
      <c r="H54" s="6">
        <v>128215224</v>
      </c>
      <c r="I54" s="6">
        <v>382325</v>
      </c>
      <c r="J54" s="6">
        <v>3160050</v>
      </c>
      <c r="K54" s="6">
        <v>5268400</v>
      </c>
      <c r="L54" s="6">
        <v>2832600</v>
      </c>
    </row>
    <row r="55" spans="1:12" x14ac:dyDescent="0.25">
      <c r="A55" s="6">
        <v>2002</v>
      </c>
      <c r="B55" s="5">
        <v>886779133.27370632</v>
      </c>
      <c r="C55" s="5">
        <v>3434584.7519999999</v>
      </c>
      <c r="D55" s="5">
        <v>16449425.527000001</v>
      </c>
      <c r="E55" s="5">
        <v>133236.11559999999</v>
      </c>
      <c r="F55" s="5">
        <v>5276139.9487803001</v>
      </c>
      <c r="G55" s="5">
        <v>25293386.343380302</v>
      </c>
      <c r="H55" s="6">
        <v>136125528</v>
      </c>
      <c r="I55" s="6">
        <v>823575</v>
      </c>
      <c r="J55" s="6">
        <v>3754800.0000000005</v>
      </c>
      <c r="K55" s="6">
        <v>5744550</v>
      </c>
      <c r="L55" s="6">
        <v>3568025.0000000005</v>
      </c>
    </row>
    <row r="56" spans="1:12" x14ac:dyDescent="0.25">
      <c r="A56" s="6">
        <v>2003</v>
      </c>
      <c r="B56" s="5">
        <v>911826001.16756725</v>
      </c>
      <c r="C56" s="5">
        <v>4338183.9649999999</v>
      </c>
      <c r="D56" s="5">
        <v>21709881.342999998</v>
      </c>
      <c r="E56" s="5">
        <v>213090.7004</v>
      </c>
      <c r="F56" s="5">
        <v>5260787.6621022001</v>
      </c>
      <c r="G56" s="5">
        <v>31521943.670502197</v>
      </c>
      <c r="H56" s="6">
        <v>123245160.00000001</v>
      </c>
      <c r="I56" s="6">
        <v>1029150</v>
      </c>
      <c r="J56" s="6">
        <v>4182175</v>
      </c>
      <c r="K56" s="6">
        <v>5747050.0000000009</v>
      </c>
      <c r="L56" s="6">
        <v>3508175</v>
      </c>
    </row>
    <row r="57" spans="1:12" x14ac:dyDescent="0.25">
      <c r="A57" s="6">
        <v>2004</v>
      </c>
      <c r="B57" s="5">
        <v>921942791.58581638</v>
      </c>
      <c r="C57" s="5">
        <v>2999795.0750000002</v>
      </c>
      <c r="D57" s="5">
        <v>21951088.763999999</v>
      </c>
      <c r="E57" s="5">
        <v>285428.7452</v>
      </c>
      <c r="F57" s="5">
        <v>6688035.0422558999</v>
      </c>
      <c r="G57" s="5">
        <v>31924347.626455899</v>
      </c>
      <c r="H57" s="6">
        <v>131130312</v>
      </c>
      <c r="I57" s="6">
        <v>1457025</v>
      </c>
      <c r="J57" s="6">
        <v>4129724.9999999995</v>
      </c>
      <c r="K57" s="6">
        <v>5571925</v>
      </c>
      <c r="L57" s="6">
        <v>3455525</v>
      </c>
    </row>
    <row r="58" spans="1:12" x14ac:dyDescent="0.25">
      <c r="A58" s="6">
        <v>2005</v>
      </c>
      <c r="B58" s="5">
        <v>941190120.22541666</v>
      </c>
      <c r="C58" s="5">
        <v>3089004.673</v>
      </c>
      <c r="D58" s="5">
        <v>21887156.951000001</v>
      </c>
      <c r="E58" s="5">
        <v>282495.5588</v>
      </c>
      <c r="F58" s="5">
        <v>7332736.7355272993</v>
      </c>
      <c r="G58" s="5">
        <v>32591393.918327302</v>
      </c>
      <c r="H58" s="6">
        <v>140859480.00000003</v>
      </c>
      <c r="I58" s="6">
        <v>2099825</v>
      </c>
      <c r="J58" s="6">
        <v>4624325.0000000009</v>
      </c>
      <c r="K58" s="6">
        <v>5518050.0000000009</v>
      </c>
      <c r="L58" s="6">
        <v>3077850</v>
      </c>
    </row>
    <row r="59" spans="1:12" x14ac:dyDescent="0.25">
      <c r="A59" s="6">
        <v>2006</v>
      </c>
      <c r="B59" s="5">
        <v>931348499.79192567</v>
      </c>
      <c r="C59" s="5">
        <v>1985497.517</v>
      </c>
      <c r="D59" s="5">
        <v>9003148.5150000006</v>
      </c>
      <c r="E59" s="5">
        <v>196706.2212</v>
      </c>
      <c r="F59" s="5">
        <v>6441611.0190866999</v>
      </c>
      <c r="G59" s="5">
        <v>17626963.272286702</v>
      </c>
      <c r="H59" s="6">
        <v>149330400.00000003</v>
      </c>
      <c r="I59" s="6">
        <v>1613575.0000000002</v>
      </c>
      <c r="J59" s="6">
        <v>4545375</v>
      </c>
      <c r="K59" s="6">
        <v>5766675</v>
      </c>
      <c r="L59" s="6">
        <v>3119725.0000000005</v>
      </c>
    </row>
    <row r="60" spans="1:12" x14ac:dyDescent="0.25">
      <c r="A60" s="6">
        <v>2007</v>
      </c>
      <c r="B60" s="5">
        <v>948136366.34164882</v>
      </c>
      <c r="C60" s="5">
        <v>2406302.5759999999</v>
      </c>
      <c r="D60" s="5">
        <v>9904553.0250000004</v>
      </c>
      <c r="E60" s="5">
        <v>272839.0404</v>
      </c>
      <c r="F60" s="5">
        <v>5157168.1184834996</v>
      </c>
      <c r="G60" s="5">
        <v>17740862.759883501</v>
      </c>
      <c r="H60" s="6">
        <v>164193792</v>
      </c>
      <c r="I60" s="6">
        <v>1534925</v>
      </c>
      <c r="J60" s="6">
        <v>4648900</v>
      </c>
      <c r="K60" s="6">
        <v>5937300.0000000009</v>
      </c>
      <c r="L60" s="6">
        <v>3101650.0000000005</v>
      </c>
    </row>
    <row r="61" spans="1:12" x14ac:dyDescent="0.25">
      <c r="A61" s="6">
        <v>2008</v>
      </c>
      <c r="B61" s="5">
        <v>943998335.86543822</v>
      </c>
      <c r="C61" s="5">
        <v>1969929.3970000001</v>
      </c>
      <c r="D61" s="5">
        <v>6003824.9110000003</v>
      </c>
      <c r="E61" s="5">
        <v>280882.73759999999</v>
      </c>
      <c r="F61" s="5">
        <v>4644295.7842619997</v>
      </c>
      <c r="G61" s="5">
        <v>12898932.829861999</v>
      </c>
      <c r="H61" s="6">
        <v>160041096</v>
      </c>
      <c r="I61" s="6">
        <v>1531225</v>
      </c>
      <c r="J61" s="6">
        <v>4433700.0000000009</v>
      </c>
      <c r="K61" s="6">
        <v>6448150</v>
      </c>
      <c r="L61" s="6">
        <v>3266500</v>
      </c>
    </row>
    <row r="62" spans="1:12" x14ac:dyDescent="0.25">
      <c r="A62" s="6">
        <v>2009</v>
      </c>
      <c r="B62" s="5">
        <v>846972085.4548496</v>
      </c>
      <c r="C62" s="5">
        <v>1889493.5870000001</v>
      </c>
      <c r="D62" s="5">
        <v>4518840.4110000003</v>
      </c>
      <c r="E62" s="5">
        <v>232478.85</v>
      </c>
      <c r="F62" s="5">
        <v>4182719.3017173</v>
      </c>
      <c r="G62" s="5">
        <v>10823532.149717301</v>
      </c>
      <c r="H62" s="6">
        <v>164940792.00000003</v>
      </c>
      <c r="I62" s="6">
        <v>1378425</v>
      </c>
      <c r="J62" s="6">
        <v>4501150</v>
      </c>
      <c r="K62" s="6">
        <v>6524150.0000000009</v>
      </c>
      <c r="L62" s="6">
        <v>3089875</v>
      </c>
    </row>
    <row r="63" spans="1:12" x14ac:dyDescent="0.25">
      <c r="A63" s="6">
        <v>2010</v>
      </c>
      <c r="B63" s="5">
        <v>884552700.62490296</v>
      </c>
      <c r="C63" s="5">
        <v>2165033.4539999999</v>
      </c>
      <c r="D63" s="5">
        <v>3847006.1680000001</v>
      </c>
      <c r="E63" s="5">
        <v>197491.5392</v>
      </c>
      <c r="F63" s="5">
        <v>4333500.6563348994</v>
      </c>
      <c r="G63" s="5">
        <v>10543031.817534899</v>
      </c>
      <c r="H63" s="6">
        <v>177292416</v>
      </c>
      <c r="I63" s="6">
        <v>1305000.0000000002</v>
      </c>
      <c r="J63" s="6">
        <v>4889925.0000000009</v>
      </c>
      <c r="K63" s="6">
        <v>6594374.9999999991</v>
      </c>
      <c r="L63" s="6">
        <v>3095800</v>
      </c>
    </row>
    <row r="64" spans="1:12" x14ac:dyDescent="0.25">
      <c r="A64" s="6">
        <v>2011</v>
      </c>
      <c r="B64" s="5">
        <v>845935294.90549946</v>
      </c>
      <c r="C64" s="5">
        <v>1730243.463</v>
      </c>
      <c r="D64" s="5">
        <v>2324038.344</v>
      </c>
      <c r="E64" s="5">
        <v>174402.2432</v>
      </c>
      <c r="F64" s="5">
        <v>4388255.6032727994</v>
      </c>
      <c r="G64" s="5">
        <v>8616939.6534727998</v>
      </c>
      <c r="H64" s="6">
        <v>181772712</v>
      </c>
      <c r="I64" s="6">
        <v>1258450</v>
      </c>
      <c r="J64" s="6">
        <v>4553975</v>
      </c>
      <c r="K64" s="6">
        <v>6364200</v>
      </c>
      <c r="L64" s="6">
        <v>3565375.0000000005</v>
      </c>
    </row>
    <row r="65" spans="1:12" x14ac:dyDescent="0.25">
      <c r="A65" s="6">
        <v>2012</v>
      </c>
      <c r="B65" s="5">
        <v>747113312.29738772</v>
      </c>
      <c r="C65" s="5">
        <v>1425636.773</v>
      </c>
      <c r="D65" s="5">
        <v>1915866.6040000001</v>
      </c>
      <c r="E65" s="5">
        <v>140880.68400000001</v>
      </c>
      <c r="F65" s="5">
        <v>2698364.6446985998</v>
      </c>
      <c r="G65" s="5">
        <v>6180748.7056986</v>
      </c>
      <c r="H65" s="6">
        <v>218659032</v>
      </c>
      <c r="I65" s="6">
        <v>1342450.0000000002</v>
      </c>
      <c r="J65" s="6">
        <v>4754775</v>
      </c>
      <c r="K65" s="6">
        <v>6561325</v>
      </c>
      <c r="L65" s="6">
        <v>3566575.0000000005</v>
      </c>
    </row>
    <row r="66" spans="1:12" x14ac:dyDescent="0.25">
      <c r="A66" s="6">
        <v>2013</v>
      </c>
      <c r="B66" s="5">
        <v>778329793.65047312</v>
      </c>
      <c r="C66" s="5">
        <v>1506911.591</v>
      </c>
      <c r="D66" s="5">
        <v>1928484.3800000001</v>
      </c>
      <c r="E66" s="5">
        <v>156685.82680000001</v>
      </c>
      <c r="F66" s="5">
        <v>3886908.1434800997</v>
      </c>
      <c r="G66" s="5">
        <v>7478989.9412800996</v>
      </c>
      <c r="H66" s="6">
        <v>196578144</v>
      </c>
      <c r="I66" s="6">
        <v>1492625</v>
      </c>
      <c r="J66" s="6">
        <v>5185650</v>
      </c>
      <c r="K66" s="6">
        <v>6554625.0000000009</v>
      </c>
      <c r="L66" s="6">
        <v>3469274.9999999995</v>
      </c>
    </row>
    <row r="67" spans="1:12" x14ac:dyDescent="0.25">
      <c r="A67" s="6">
        <v>2014</v>
      </c>
      <c r="B67" s="5">
        <v>772560176.97635722</v>
      </c>
      <c r="C67" s="5">
        <v>2234824.821</v>
      </c>
      <c r="D67" s="5">
        <v>2375795.2779999999</v>
      </c>
      <c r="E67" s="5">
        <v>232263.29519999999</v>
      </c>
      <c r="F67" s="5">
        <v>3748513.4887563004</v>
      </c>
      <c r="G67" s="5">
        <v>8591396.8829562999</v>
      </c>
      <c r="H67" s="6">
        <v>195503568</v>
      </c>
      <c r="I67" s="6">
        <v>1090200</v>
      </c>
      <c r="J67" s="6">
        <v>6281325</v>
      </c>
      <c r="K67" s="6">
        <v>6972250</v>
      </c>
      <c r="L67" s="6">
        <v>3420050</v>
      </c>
    </row>
    <row r="68" spans="1:12" x14ac:dyDescent="0.25">
      <c r="A68" s="6">
        <v>2015</v>
      </c>
      <c r="B68" s="5">
        <v>669905173.90313005</v>
      </c>
      <c r="C68" s="5">
        <v>1914231.763</v>
      </c>
      <c r="D68" s="5">
        <v>2343909.9909999999</v>
      </c>
      <c r="E68" s="5">
        <v>224172.78400000001</v>
      </c>
      <c r="F68" s="5">
        <v>3544223.6589786001</v>
      </c>
      <c r="G68" s="5">
        <v>8026538.1969785998</v>
      </c>
      <c r="H68" s="6">
        <v>230720880.00000003</v>
      </c>
      <c r="I68" s="6">
        <v>1097425</v>
      </c>
      <c r="J68" s="6">
        <v>6096425</v>
      </c>
      <c r="K68" s="6">
        <v>7025550</v>
      </c>
      <c r="L68" s="6">
        <v>3406725</v>
      </c>
    </row>
    <row r="69" spans="1:12" x14ac:dyDescent="0.25">
      <c r="A69" s="6">
        <v>2016</v>
      </c>
      <c r="B69" s="5">
        <v>615574247.81556416</v>
      </c>
      <c r="C69" s="5">
        <v>1493094.8060000001</v>
      </c>
      <c r="D69" s="5">
        <v>1765033.0930000001</v>
      </c>
      <c r="E69" s="5">
        <v>139087.33960000001</v>
      </c>
      <c r="F69" s="5">
        <v>3753639.9894960001</v>
      </c>
      <c r="G69" s="5">
        <v>7150855.2280960009</v>
      </c>
      <c r="H69" s="6">
        <v>239646480.00000003</v>
      </c>
      <c r="I69" s="6">
        <v>1120425</v>
      </c>
      <c r="J69" s="6">
        <v>5610175.0000000009</v>
      </c>
      <c r="K69" s="6">
        <v>7016550</v>
      </c>
      <c r="L69" s="6">
        <v>3470650</v>
      </c>
    </row>
    <row r="70" spans="1:12" x14ac:dyDescent="0.25">
      <c r="A70" s="6">
        <v>2017</v>
      </c>
      <c r="B70" s="5">
        <v>603271523.28788912</v>
      </c>
      <c r="C70" s="5">
        <v>1488548.871</v>
      </c>
      <c r="D70" s="5">
        <v>1642875.004</v>
      </c>
      <c r="E70" s="5">
        <v>144671.35560000001</v>
      </c>
      <c r="F70" s="5">
        <v>3083936.2858925997</v>
      </c>
      <c r="G70" s="5">
        <v>6360031.5164925996</v>
      </c>
      <c r="H70" s="6">
        <v>222373560.00000003</v>
      </c>
      <c r="I70" s="6">
        <v>1154175.0000000002</v>
      </c>
      <c r="J70" s="6">
        <v>5733100</v>
      </c>
      <c r="K70" s="6">
        <v>7005425</v>
      </c>
      <c r="L70" s="6">
        <v>3311600.0000000005</v>
      </c>
    </row>
    <row r="71" spans="1:12" x14ac:dyDescent="0.25">
      <c r="A71" s="6">
        <v>2018</v>
      </c>
      <c r="B71" s="5">
        <v>578073395.04588902</v>
      </c>
      <c r="C71" s="5">
        <v>2192804.87</v>
      </c>
      <c r="D71" s="5">
        <v>1954097.6740000001</v>
      </c>
      <c r="E71" s="5">
        <v>195106.97080000001</v>
      </c>
      <c r="F71" s="5">
        <v>3219546.7907721</v>
      </c>
      <c r="G71" s="5">
        <v>7561556.3055721</v>
      </c>
      <c r="H71" s="6">
        <v>254383464</v>
      </c>
      <c r="I71" s="6">
        <v>1181625.0000000002</v>
      </c>
      <c r="J71" s="6">
        <v>5526575</v>
      </c>
      <c r="K71" s="6">
        <v>6875525.0000000009</v>
      </c>
      <c r="L71" s="6">
        <v>3406875.0000000005</v>
      </c>
    </row>
    <row r="72" spans="1:12" x14ac:dyDescent="0.25">
      <c r="A72" s="6">
        <v>2019</v>
      </c>
      <c r="B72" s="5">
        <v>488614759.65432</v>
      </c>
      <c r="C72" s="5">
        <v>1465781.5160000001</v>
      </c>
      <c r="D72" s="5">
        <v>1468204.183</v>
      </c>
      <c r="E72" s="5">
        <v>184081.48480000001</v>
      </c>
      <c r="F72" s="5">
        <v>2408373.9834965998</v>
      </c>
      <c r="G72" s="5">
        <v>5526441.1672965996</v>
      </c>
      <c r="H72" s="6">
        <v>271184472</v>
      </c>
      <c r="I72" s="6">
        <v>1180225</v>
      </c>
      <c r="J72" s="6">
        <v>5013100.0000000009</v>
      </c>
      <c r="K72" s="6">
        <v>6190325.0000000009</v>
      </c>
      <c r="L72" s="6">
        <v>3624675</v>
      </c>
    </row>
    <row r="73" spans="1:12" x14ac:dyDescent="0.25">
      <c r="A73" s="6">
        <v>2020</v>
      </c>
      <c r="B73" s="5">
        <v>395375449.26201028</v>
      </c>
      <c r="C73" s="5">
        <v>1204692.3999999999</v>
      </c>
      <c r="D73" s="5">
        <v>1315934.2789999999</v>
      </c>
      <c r="E73" s="5">
        <v>162316.44640000002</v>
      </c>
      <c r="F73" s="5">
        <v>2773636.4808116998</v>
      </c>
      <c r="G73" s="5">
        <v>5456579.6062116995</v>
      </c>
      <c r="H73" s="6">
        <v>279161352</v>
      </c>
      <c r="I73" s="6">
        <v>996100.00000000012</v>
      </c>
      <c r="J73" s="6">
        <v>4634350</v>
      </c>
      <c r="K73" s="6">
        <v>6054975.0000000009</v>
      </c>
      <c r="L73" s="6">
        <v>3600550</v>
      </c>
    </row>
    <row r="74" spans="1:12" x14ac:dyDescent="0.25">
      <c r="A74" s="6">
        <v>2021</v>
      </c>
      <c r="B74" s="5">
        <v>454893747.27546149</v>
      </c>
      <c r="C74" s="5">
        <v>1626360.017</v>
      </c>
      <c r="D74" s="5">
        <v>1430986.2339999999</v>
      </c>
      <c r="E74" s="5">
        <v>193079.13560000001</v>
      </c>
      <c r="F74" s="5">
        <v>2789931.3323931</v>
      </c>
      <c r="G74" s="5">
        <v>6040356.7189931003</v>
      </c>
      <c r="H74" s="6">
        <v>269486088</v>
      </c>
      <c r="I74" s="6">
        <v>994200.00000000012</v>
      </c>
      <c r="J74" s="6">
        <v>4918650</v>
      </c>
      <c r="K74" s="6">
        <v>5736625</v>
      </c>
      <c r="L74" s="6">
        <v>3350875.0000000005</v>
      </c>
    </row>
    <row r="75" spans="1:12" x14ac:dyDescent="0.25">
      <c r="A75" s="6">
        <v>2022</v>
      </c>
      <c r="B75" s="5">
        <v>428947502.82031345</v>
      </c>
      <c r="C75" s="5">
        <v>2270614.227</v>
      </c>
      <c r="D75" s="5">
        <v>1888796.35</v>
      </c>
      <c r="E75" s="5">
        <v>196097.42879999999</v>
      </c>
      <c r="F75" s="5">
        <v>2689596.7045731</v>
      </c>
      <c r="G75" s="5">
        <v>7045104.7103730999</v>
      </c>
      <c r="H75" s="6">
        <v>290197080</v>
      </c>
      <c r="I75" s="6">
        <v>983675.00000000012</v>
      </c>
      <c r="J75" s="6">
        <v>4942275</v>
      </c>
      <c r="K75" s="6">
        <v>4412250</v>
      </c>
      <c r="L75" s="6">
        <v>2012575</v>
      </c>
    </row>
    <row r="76" spans="1:12" x14ac:dyDescent="0.25">
      <c r="A76" s="6">
        <v>2023</v>
      </c>
      <c r="B76" s="5">
        <v>351266728.45483351</v>
      </c>
      <c r="C76" s="5">
        <v>1438881.764</v>
      </c>
      <c r="D76" s="5">
        <v>1601705.993</v>
      </c>
      <c r="E76" s="5">
        <v>173283.23079999999</v>
      </c>
      <c r="F76" s="5">
        <v>1855547.4207176999</v>
      </c>
      <c r="G76" s="5">
        <v>5069418.4085176997</v>
      </c>
      <c r="H76" s="6">
        <v>310564968</v>
      </c>
      <c r="I76" s="6">
        <v>1011800</v>
      </c>
      <c r="J76" s="6">
        <v>4351800</v>
      </c>
      <c r="K76" s="6">
        <v>4206025</v>
      </c>
      <c r="L76" s="6">
        <v>2002275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Y M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F 3 t l 6 4 A A A D 4 A A A A E g A A A E N v b m Z p Z y 9 Q Y W N r Y W d l L n h t b I S P v Q 6 C M B z E d x P f g X S n H z A o p p T B V R I T o n F t o I F G + N f Q I r y b g 4 / k K w h R 1 M 3 x 7 n 7 J 3 T 1 u d 5 4 M T e 1 d V W u 1 g R g x T J F n n Y R C 1 g Z U j M C g R C w X f C / z s y y V N 9 J g N 4 M t Y l Q 5 d 9 k Q 0 v c 9 7 k N s 2 p I E l D J y S n d Z X q l G o g + s / 8 O + h q k 2 V 0 j w 4 2 u N C D A L I 8 z W q w h T T m a X p x q + R D A u n t I f k 2 + 7 2 n W t E g r 8 Q 8 b J L D l 5 n x B P A A A A / / 8 D A F B L A w Q U A A I A C A A A A C E A I p I 3 Q S Q H A A C O X A A A E w A A A E Z v c m 1 1 b G F z L 1 N l Y 3 R p b 2 4 x L m 3 s n O t u 2 z Y U g P 8 X 6 D s Q L g Y 4 g O u Z p C Q n H v K j c 9 I L h q R d k 6 w o m o K Q Z c Y W K p G G R O W C o M D e Y W + 4 J x l l O b U a n 9 M 0 X p w 0 K f u j i Y 8 s k p 8 u 3 z m k 1 O Y y M r F W Z K / 6 S X 9 7 9 C g f h 5 k c E h m H 4 m B P S C W z 0 Z m I d J i Q T Z J I 8 / g R s X / 2 d J F F 0 k b 6 + X F 7 S 0 d F K p V p P o 8 T 2 e 5 r Z e y H v N n o 9 w 4 P c p n l h 4 N M n 5 w I H Y X 2 w + B w S 5 + o R I f D / P C 1 k l t Z f C z F u u B P 2 V P W Y f 7 h Y r / t K D 9 u r L U + b M k k T m M j s 8 1 G q 9 E i f Z 0 U q c o 3 v a B F t l W k h 7 E a b Q Z + p 0 N b 5 M 9 C G 7 l n z h K 5 O f + 1 v a u V / L j W q g i e N N 5 k O r X b h u S l D I d 2 Z A 2 L s x 8 O 7 B d n W 2 b x Z g X b I h 9 m 8 W d J s h e F S Z j l m y Y r 6 k 3 2 x 6 E a 2 R b 3 z y Z y 3 t x + F q r 8 S G d p N e R y Y 9 4 E + m + d n z f e y o n O D B m V / G G 5 U a s e 6 d h j 4 0 0 P D 6 F B j / q 9 D r U H w N h 2 i J G n 5 n O L n D c W A u L L d 1 S R D m R W B R k U 5 F D Q g 4 I + F A y g Y B c K r k P B D S h I O 2 A U Z K I g F A W p K I h F Q S 4 K g l G Q j I J o F G R j I B u D z x f I x k A 2 B r I x k I 2 B b A x k Y y A b A 9 k 4 y M Z B N g 5 f j C A b B 9 k 4 y M Z B N g 6 y c Z C N g 2 w e y O a B b B 7 I 5 s F 3 2 m W 2 z 2 u P H 8 U K l A o m 6 C O d 5 3 E i j g q Z C J n G 9 o N W + V 0 Y G x z I F Q r v / l w K 9 3 o + 7 8 2 V 4 x T u F O 4 U / s A U X k V B N g 9 k 8 0 A 2 D 2 T z Q D Y f Z P N B N h 9 k 8 0 E 2 H 9 Y I y O a D b D 7 I 5 o N s P s g W g G w B y B a A b A H I F o B s A e x I k C 0 A 2 Q K Q L Q D Z u i B b F 2 T r g m x d k K 1 7 A 2 W F C k 2 R h Y k Y h X d S T N S 6 d 7 P A S 7 N A 1 p v f K q 6 E c C W E K y H c L F A V U S L D T E z 0 i b R / J 6 E V 8 Z 1 4 G x j H F Q K v + 5 s y n 9 1 n f e / s 7 S 6 I + L 3 9 s 7 N j w 6 + U C b x 2 u f 8 0 / l e Y F H L h 2 1 U n 4 n V m 2 1 z c Z 0 v m U R Z P y h X b h T 0 P V G y + C i 5 x G U 0 y P S y q h e E 7 u H j m v b u c f 2 n Z o N O b W 8 3 l f J f z X c 5 3 O d 9 O k F R c p H d h 6 l n X L r P f m 8 y u 4 x U 8 x l 3 o 4 q q 8 7 T 3 8 v M 2 f d t g s b 2 / 0 a L c 3 N 6 n L 2 y 5 v u 7 x 9 D / L 2 d + l 1 b y y l o a B T t 0 8 j m b T f 6 e z T Q O t P q 0 u / I t I q L 9 J p 0 m i f J v m p V a 9 l S B K L Y 2 V 3 4 b p q p G L 6 w 4 6 u G u b 5 h 1 d G p p u N a m O j 9 U e s h r N P j Y + f P 2 y F J v y 4 h H 5 r X d 2 O h K d 7 E N 4 m z 5 Q q w o R E O k 1 l F s X 2 1 3 x i D z g p n 0 e T Y Z x H 9 r S N Z E 5 C N S S D I l P F p G U N H a z / + / c / r D M X R a j O a t m a w W E O h z 0 4 7 M P h A A 4 j I 1 m H w x v 1 8 H d d t 0 9 m p 5 w 0 2 V r j t i 7 f i V I J s E p 0 E u Z G / q x X 7 n t 7 B B b r w N / f v S W 7 U w 0 R f T S / b o c k z H O Z D p J Y 5 o s 7 v V l m p 3 1 t 7 E 1 y 7 d 3 K A e 5 I k 8 U R M e W b J n b P 2 N a n 5 Q 0 3 l u H x G U l l 2 W 5 z Z z 9 + u b P 2 r Y Y v i / j N y l q u U F f T d n k 8 n h 3 b C n A k Z 1 4 h z R f v t s y v O / s H 1 8 a / k Y b q I 7 q A l M q i j 8 s i n z T f y X g 0 N u Q X c v C U c X / p M d 5 w 0 / 0 i L Z L Q W H H Y M 1 S e C 3 X d K 3 O h h f T G T / h 3 G n a W r Y + s 0 I R M Z F Q O I z Z n w p S S a H Y b K 5 u J Y T 1 e M S / j / n f O 1 O 0 Y l 3 P g b F 5 2 f p G 3 K D I 9 Z k i c I 3 E P i f t I P E D i X S S + j s Q 3 k P h 8 L n R 5 A 0 Z M M W S K M V M M m m L U F M O m G D f F w C l G z j B y h p 5 r j J x h 5 A w j Z x g 5 w 8 g Z R s 4 w c o a R c 4 y c Y + Q c v c w x c o 6 R c / / 6 K 0 N P G j 4 h L 6 p l i 3 K 9 a R V V 4 D e F 9 I 2 S z 4 6 t X R t b V Z A 1 F o q / r 7 5 0 U z U g 3 P d t z m N s / 9 u z g 0 W m j 1 B t 0 h o W u c n O L p a Z y k d z g z M y y e I 0 t N G q o C b 5 b N m L b m x 0 i B l n u h i N i a 2 8 + V W a v R f z G k i v l + I U i S O g F C G l C C p F W C k C i 8 0 n K Y J L E V 6 G 8 D K E l y G 8 D O F l C C 9 D e B n C y 7 D 5 M 8 L L E F 6 O 8 H K E l 2 M X M s L L E V 6 O 8 H K E l y O 8 H O H l y 8 z T u 4 R s X 7 x H / 4 M 5 u t u e D w 1 T d P 0 7 N 2 d o o O f b F H Q X F / T 8 H 1 / I 3 F g 7 G 5 k 7 I T s h O y H / f y E v U 9 W u b H 3 T V b a u s n U i d S J 1 l e 2 S l e 3 O 9 l u x 3 + G i 0 + 3 f / E J o r X H 3 d t L V b y f V F + B v + f 2 k J 4 3 Z I 9 s y p 6 0 k U 0 + P o + i 2 2 U B s 1 x L 1 r j S i l g u / b B N v p i + t l / 8 j h s 6 + m c h r A 8 f S e J 3 t x p L 4 Y r + 3 c 3 k d t P d s + q 4 S 8 i t V 7 l S l 6 2 f D N F a x T e J h / b q 4 z 4 / Q X U L + M R P y 9 Y 2 y s v r / w i r e Q P T n 7 9 8 I f W Q / p g N b 0 s b l 9 u e F T H J h b 5 W v 1 F P T T q i G w n Z k p x F i f y z t H Z W I 1 4 W Z F E Y 4 I z k j O S M 9 R C P x V R p p v U 3 F 7 u z F q u r O E K + P Z X Y c y x O n D q c O p 4 5 7 r Q 5 v t e p g 4 m D 2 T r F z h n O G c 8 a D c I a / S m d Q 2 g 5 E P 8 w G d i 6 z F e v T e C j F / M n s c 3 s X X V Q h 9 V m S m 9 o 4 1 z j X P E D X B G t u C d d Z x V n F W W U Z q / w H A A D / / w M A U E s B A i 0 A F A A G A A g A A A A h A C r d q k D S A A A A N w E A A B M A A A A A A A A A A A A A A A A A A A A A A F t D b 2 5 0 Z W 5 0 X 1 R 5 c G V z X S 5 4 b W x Q S w E C L Q A U A A I A C A A A A C E A v F 3 t l 6 4 A A A D 4 A A A A E g A A A A A A A A A A A A A A A A A L A w A A Q 2 9 u Z m l n L 1 B h Y 2 t h Z 2 U u e G 1 s U E s B A i 0 A F A A C A A g A A A A h A C K S N 0 E k B w A A j l w A A B M A A A A A A A A A A A A A A A A A 6 Q M A A E Z v c m 1 1 b G F z L 1 N l Y 3 R p b 2 4 x L m 1 Q S w U G A A A A A A M A A w D C A A A A P g s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k h A g A A A A A A x y E C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l a W F f V V N f Z W 5 l c m d 5 X 2 N v Y W w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M D o 1 M j o w M C 4 3 N D g 2 O D I 5 W i I v P j x F b n R y e S B U e X B l P S J G a W x s Q 2 9 s d W 1 u V H l w Z X M i I F Z h b H V l P S J z Q m d Z R k J R V U Z C U V V G Q l F V R k J R V U Z C U V V G Q l F V R k J R V U Z C U V V G Q l F V R k J R V U Z C U V V G Q l F V R k J R V U Z C U V V G Q l E 9 P S I v P j x F b n R y e S B U e X B l P S J G a W x s Q 2 9 s d W 1 u T m F t Z X M i I F Z h b H V l P S J z W y Z x d W 9 0 O 1 J l c G 9 y d C B n Z W 5 l c m F 0 Z W Q g b 2 4 6 I D A y L T I 0 L T I w M j U g M T Y 6 M T U 6 M D E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s s J n F 1 b 3 Q 7 X z I w J n F 1 b 3 Q 7 L C Z x d W 9 0 O 1 8 y M S Z x d W 9 0 O y w m c X V v d D t f M j I m c X V v d D s s J n F 1 b 3 Q 7 X z I z J n F 1 b 3 Q 7 L C Z x d W 9 0 O 1 8 y N C Z x d W 9 0 O y w m c X V v d D t f M j U m c X V v d D s s J n F 1 b 3 Q 7 X z I 2 J n F 1 b 3 Q 7 L C Z x d W 9 0 O 1 8 y N y Z x d W 9 0 O y w m c X V v d D t f M j g m c X V v d D s s J n F 1 b 3 Q 7 X z I 5 J n F 1 b 3 Q 7 L C Z x d W 9 0 O 1 8 z M C Z x d W 9 0 O y w m c X V v d D t f M z E m c X V v d D s s J n F 1 b 3 Q 7 X z M y J n F 1 b 3 Q 7 L C Z x d W 9 0 O 1 8 z M y Z x d W 9 0 O y w m c X V v d D t f M z Q m c X V v d D s s J n F 1 b 3 Q 7 X z M 1 J n F 1 b 3 Q 7 L C Z x d W 9 0 O 1 8 z N i Z x d W 9 0 O y w m c X V v d D t f M z c m c X V v d D s s J n F 1 b 3 Q 7 X z M 4 J n F 1 b 3 Q 7 L C Z x d W 9 0 O 1 8 z O S Z x d W 9 0 O y w m c X V v d D t f N D A m c X V v d D s s J n F 1 b 3 Q 7 X z Q x J n F 1 b 3 Q 7 L C Z x d W 9 0 O 1 8 0 M i Z x d W 9 0 O y w m c X V v d D t f N D M m c X V v d D s s J n F 1 b 3 Q 7 X z Q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Z G R h Z D V m Y i 0 x M 2 M 3 L T Q 5 Y T k t O G F i Y S 0 y O D F m M m I 3 Z G Q 1 M z U i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p Y V 9 V U 1 9 l b m V y Z 3 l f Y 2 9 h b C 9 B d X R v U m V t b 3 Z l Z E N v b H V t b n M x L n t S Z X B v c n Q g Z 2 V u Z X J h d G V k I G 9 u O i A w M i 0 y N C 0 y M D I 1 I D E 2 O j E 1 O j A x L D B 9 J n F 1 b 3 Q 7 L C Z x d W 9 0 O 1 N l Y 3 R p b 2 4 x L 2 V p Y V 9 V U 1 9 l b m V y Z 3 l f Y 2 9 h b C 9 B d X R v U m V t b 3 Z l Z E N v b H V t b n M x L n t D b 2 x 1 b W 4 x L D F 9 J n F 1 b 3 Q 7 L C Z x d W 9 0 O 1 N l Y 3 R p b 2 4 x L 2 V p Y V 9 V U 1 9 l b m V y Z 3 l f Y 2 9 h b C 9 B d X R v U m V t b 3 Z l Z E N v b H V t b n M x L n t f M S w y f S Z x d W 9 0 O y w m c X V v d D t T Z W N 0 a W 9 u M S 9 l a W F f V V N f Z W 5 l c m d 5 X 2 N v Y W w v Q X V 0 b 1 J l b W 9 2 Z W R D b 2 x 1 b W 5 z M S 5 7 X z I s M 3 0 m c X V v d D s s J n F 1 b 3 Q 7 U 2 V j d G l v b j E v Z W l h X 1 V T X 2 V u Z X J n e V 9 j b 2 F s L 0 F 1 d G 9 S Z W 1 v d m V k Q 2 9 s d W 1 u c z E u e 1 8 z L D R 9 J n F 1 b 3 Q 7 L C Z x d W 9 0 O 1 N l Y 3 R p b 2 4 x L 2 V p Y V 9 V U 1 9 l b m V y Z 3 l f Y 2 9 h b C 9 B d X R v U m V t b 3 Z l Z E N v b H V t b n M x L n t f N C w 1 f S Z x d W 9 0 O y w m c X V v d D t T Z W N 0 a W 9 u M S 9 l a W F f V V N f Z W 5 l c m d 5 X 2 N v Y W w v Q X V 0 b 1 J l b W 9 2 Z W R D b 2 x 1 b W 5 z M S 5 7 X z U s N n 0 m c X V v d D s s J n F 1 b 3 Q 7 U 2 V j d G l v b j E v Z W l h X 1 V T X 2 V u Z X J n e V 9 j b 2 F s L 0 F 1 d G 9 S Z W 1 v d m V k Q 2 9 s d W 1 u c z E u e 1 8 2 L D d 9 J n F 1 b 3 Q 7 L C Z x d W 9 0 O 1 N l Y 3 R p b 2 4 x L 2 V p Y V 9 V U 1 9 l b m V y Z 3 l f Y 2 9 h b C 9 B d X R v U m V t b 3 Z l Z E N v b H V t b n M x L n t f N y w 4 f S Z x d W 9 0 O y w m c X V v d D t T Z W N 0 a W 9 u M S 9 l a W F f V V N f Z W 5 l c m d 5 X 2 N v Y W w v Q X V 0 b 1 J l b W 9 2 Z W R D b 2 x 1 b W 5 z M S 5 7 X z g s O X 0 m c X V v d D s s J n F 1 b 3 Q 7 U 2 V j d G l v b j E v Z W l h X 1 V T X 2 V u Z X J n e V 9 j b 2 F s L 0 F 1 d G 9 S Z W 1 v d m V k Q 2 9 s d W 1 u c z E u e 1 8 5 L D E w f S Z x d W 9 0 O y w m c X V v d D t T Z W N 0 a W 9 u M S 9 l a W F f V V N f Z W 5 l c m d 5 X 2 N v Y W w v Q X V 0 b 1 J l b W 9 2 Z W R D b 2 x 1 b W 5 z M S 5 7 X z E w L D E x f S Z x d W 9 0 O y w m c X V v d D t T Z W N 0 a W 9 u M S 9 l a W F f V V N f Z W 5 l c m d 5 X 2 N v Y W w v Q X V 0 b 1 J l b W 9 2 Z W R D b 2 x 1 b W 5 z M S 5 7 X z E x L D E y f S Z x d W 9 0 O y w m c X V v d D t T Z W N 0 a W 9 u M S 9 l a W F f V V N f Z W 5 l c m d 5 X 2 N v Y W w v Q X V 0 b 1 J l b W 9 2 Z W R D b 2 x 1 b W 5 z M S 5 7 X z E y L D E z f S Z x d W 9 0 O y w m c X V v d D t T Z W N 0 a W 9 u M S 9 l a W F f V V N f Z W 5 l c m d 5 X 2 N v Y W w v Q X V 0 b 1 J l b W 9 2 Z W R D b 2 x 1 b W 5 z M S 5 7 X z E z L D E 0 f S Z x d W 9 0 O y w m c X V v d D t T Z W N 0 a W 9 u M S 9 l a W F f V V N f Z W 5 l c m d 5 X 2 N v Y W w v Q X V 0 b 1 J l b W 9 2 Z W R D b 2 x 1 b W 5 z M S 5 7 X z E 0 L D E 1 f S Z x d W 9 0 O y w m c X V v d D t T Z W N 0 a W 9 u M S 9 l a W F f V V N f Z W 5 l c m d 5 X 2 N v Y W w v Q X V 0 b 1 J l b W 9 2 Z W R D b 2 x 1 b W 5 z M S 5 7 X z E 1 L D E 2 f S Z x d W 9 0 O y w m c X V v d D t T Z W N 0 a W 9 u M S 9 l a W F f V V N f Z W 5 l c m d 5 X 2 N v Y W w v Q X V 0 b 1 J l b W 9 2 Z W R D b 2 x 1 b W 5 z M S 5 7 X z E 2 L D E 3 f S Z x d W 9 0 O y w m c X V v d D t T Z W N 0 a W 9 u M S 9 l a W F f V V N f Z W 5 l c m d 5 X 2 N v Y W w v Q X V 0 b 1 J l b W 9 2 Z W R D b 2 x 1 b W 5 z M S 5 7 X z E 3 L D E 4 f S Z x d W 9 0 O y w m c X V v d D t T Z W N 0 a W 9 u M S 9 l a W F f V V N f Z W 5 l c m d 5 X 2 N v Y W w v Q X V 0 b 1 J l b W 9 2 Z W R D b 2 x 1 b W 5 z M S 5 7 X z E 4 L D E 5 f S Z x d W 9 0 O y w m c X V v d D t T Z W N 0 a W 9 u M S 9 l a W F f V V N f Z W 5 l c m d 5 X 2 N v Y W w v Q X V 0 b 1 J l b W 9 2 Z W R D b 2 x 1 b W 5 z M S 5 7 X z E 5 L D I w f S Z x d W 9 0 O y w m c X V v d D t T Z W N 0 a W 9 u M S 9 l a W F f V V N f Z W 5 l c m d 5 X 2 N v Y W w v Q X V 0 b 1 J l b W 9 2 Z W R D b 2 x 1 b W 5 z M S 5 7 X z I w L D I x f S Z x d W 9 0 O y w m c X V v d D t T Z W N 0 a W 9 u M S 9 l a W F f V V N f Z W 5 l c m d 5 X 2 N v Y W w v Q X V 0 b 1 J l b W 9 2 Z W R D b 2 x 1 b W 5 z M S 5 7 X z I x L D I y f S Z x d W 9 0 O y w m c X V v d D t T Z W N 0 a W 9 u M S 9 l a W F f V V N f Z W 5 l c m d 5 X 2 N v Y W w v Q X V 0 b 1 J l b W 9 2 Z W R D b 2 x 1 b W 5 z M S 5 7 X z I y L D I z f S Z x d W 9 0 O y w m c X V v d D t T Z W N 0 a W 9 u M S 9 l a W F f V V N f Z W 5 l c m d 5 X 2 N v Y W w v Q X V 0 b 1 J l b W 9 2 Z W R D b 2 x 1 b W 5 z M S 5 7 X z I z L D I 0 f S Z x d W 9 0 O y w m c X V v d D t T Z W N 0 a W 9 u M S 9 l a W F f V V N f Z W 5 l c m d 5 X 2 N v Y W w v Q X V 0 b 1 J l b W 9 2 Z W R D b 2 x 1 b W 5 z M S 5 7 X z I 0 L D I 1 f S Z x d W 9 0 O y w m c X V v d D t T Z W N 0 a W 9 u M S 9 l a W F f V V N f Z W 5 l c m d 5 X 2 N v Y W w v Q X V 0 b 1 J l b W 9 2 Z W R D b 2 x 1 b W 5 z M S 5 7 X z I 1 L D I 2 f S Z x d W 9 0 O y w m c X V v d D t T Z W N 0 a W 9 u M S 9 l a W F f V V N f Z W 5 l c m d 5 X 2 N v Y W w v Q X V 0 b 1 J l b W 9 2 Z W R D b 2 x 1 b W 5 z M S 5 7 X z I 2 L D I 3 f S Z x d W 9 0 O y w m c X V v d D t T Z W N 0 a W 9 u M S 9 l a W F f V V N f Z W 5 l c m d 5 X 2 N v Y W w v Q X V 0 b 1 J l b W 9 2 Z W R D b 2 x 1 b W 5 z M S 5 7 X z I 3 L D I 4 f S Z x d W 9 0 O y w m c X V v d D t T Z W N 0 a W 9 u M S 9 l a W F f V V N f Z W 5 l c m d 5 X 2 N v Y W w v Q X V 0 b 1 J l b W 9 2 Z W R D b 2 x 1 b W 5 z M S 5 7 X z I 4 L D I 5 f S Z x d W 9 0 O y w m c X V v d D t T Z W N 0 a W 9 u M S 9 l a W F f V V N f Z W 5 l c m d 5 X 2 N v Y W w v Q X V 0 b 1 J l b W 9 2 Z W R D b 2 x 1 b W 5 z M S 5 7 X z I 5 L D M w f S Z x d W 9 0 O y w m c X V v d D t T Z W N 0 a W 9 u M S 9 l a W F f V V N f Z W 5 l c m d 5 X 2 N v Y W w v Q X V 0 b 1 J l b W 9 2 Z W R D b 2 x 1 b W 5 z M S 5 7 X z M w L D M x f S Z x d W 9 0 O y w m c X V v d D t T Z W N 0 a W 9 u M S 9 l a W F f V V N f Z W 5 l c m d 5 X 2 N v Y W w v Q X V 0 b 1 J l b W 9 2 Z W R D b 2 x 1 b W 5 z M S 5 7 X z M x L D M y f S Z x d W 9 0 O y w m c X V v d D t T Z W N 0 a W 9 u M S 9 l a W F f V V N f Z W 5 l c m d 5 X 2 N v Y W w v Q X V 0 b 1 J l b W 9 2 Z W R D b 2 x 1 b W 5 z M S 5 7 X z M y L D M z f S Z x d W 9 0 O y w m c X V v d D t T Z W N 0 a W 9 u M S 9 l a W F f V V N f Z W 5 l c m d 5 X 2 N v Y W w v Q X V 0 b 1 J l b W 9 2 Z W R D b 2 x 1 b W 5 z M S 5 7 X z M z L D M 0 f S Z x d W 9 0 O y w m c X V v d D t T Z W N 0 a W 9 u M S 9 l a W F f V V N f Z W 5 l c m d 5 X 2 N v Y W w v Q X V 0 b 1 J l b W 9 2 Z W R D b 2 x 1 b W 5 z M S 5 7 X z M 0 L D M 1 f S Z x d W 9 0 O y w m c X V v d D t T Z W N 0 a W 9 u M S 9 l a W F f V V N f Z W 5 l c m d 5 X 2 N v Y W w v Q X V 0 b 1 J l b W 9 2 Z W R D b 2 x 1 b W 5 z M S 5 7 X z M 1 L D M 2 f S Z x d W 9 0 O y w m c X V v d D t T Z W N 0 a W 9 u M S 9 l a W F f V V N f Z W 5 l c m d 5 X 2 N v Y W w v Q X V 0 b 1 J l b W 9 2 Z W R D b 2 x 1 b W 5 z M S 5 7 X z M 2 L D M 3 f S Z x d W 9 0 O y w m c X V v d D t T Z W N 0 a W 9 u M S 9 l a W F f V V N f Z W 5 l c m d 5 X 2 N v Y W w v Q X V 0 b 1 J l b W 9 2 Z W R D b 2 x 1 b W 5 z M S 5 7 X z M 3 L D M 4 f S Z x d W 9 0 O y w m c X V v d D t T Z W N 0 a W 9 u M S 9 l a W F f V V N f Z W 5 l c m d 5 X 2 N v Y W w v Q X V 0 b 1 J l b W 9 2 Z W R D b 2 x 1 b W 5 z M S 5 7 X z M 4 L D M 5 f S Z x d W 9 0 O y w m c X V v d D t T Z W N 0 a W 9 u M S 9 l a W F f V V N f Z W 5 l c m d 5 X 2 N v Y W w v Q X V 0 b 1 J l b W 9 2 Z W R D b 2 x 1 b W 5 z M S 5 7 X z M 5 L D Q w f S Z x d W 9 0 O y w m c X V v d D t T Z W N 0 a W 9 u M S 9 l a W F f V V N f Z W 5 l c m d 5 X 2 N v Y W w v Q X V 0 b 1 J l b W 9 2 Z W R D b 2 x 1 b W 5 z M S 5 7 X z Q w L D Q x f S Z x d W 9 0 O y w m c X V v d D t T Z W N 0 a W 9 u M S 9 l a W F f V V N f Z W 5 l c m d 5 X 2 N v Y W w v Q X V 0 b 1 J l b W 9 2 Z W R D b 2 x 1 b W 5 z M S 5 7 X z Q x L D Q y f S Z x d W 9 0 O y w m c X V v d D t T Z W N 0 a W 9 u M S 9 l a W F f V V N f Z W 5 l c m d 5 X 2 N v Y W w v Q X V 0 b 1 J l b W 9 2 Z W R D b 2 x 1 b W 5 z M S 5 7 X z Q y L D Q z f S Z x d W 9 0 O y w m c X V v d D t T Z W N 0 a W 9 u M S 9 l a W F f V V N f Z W 5 l c m d 5 X 2 N v Y W w v Q X V 0 b 1 J l b W 9 2 Z W R D b 2 x 1 b W 5 z M S 5 7 X z Q z L D Q 0 f S Z x d W 9 0 O y w m c X V v d D t T Z W N 0 a W 9 u M S 9 l a W F f V V N f Z W 5 l c m d 5 X 2 N v Y W w v Q X V 0 b 1 J l b W 9 2 Z W R D b 2 x 1 b W 5 z M S 5 7 X z Q 0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Z W l h X 1 V T X 2 V u Z X J n e V 9 j b 2 F s L 0 F 1 d G 9 S Z W 1 v d m V k Q 2 9 s d W 1 u c z E u e 1 J l c G 9 y d C B n Z W 5 l c m F 0 Z W Q g b 2 4 6 I D A y L T I 0 L T I w M j U g M T Y 6 M T U 6 M D E s M H 0 m c X V v d D s s J n F 1 b 3 Q 7 U 2 V j d G l v b j E v Z W l h X 1 V T X 2 V u Z X J n e V 9 j b 2 F s L 0 F 1 d G 9 S Z W 1 v d m V k Q 2 9 s d W 1 u c z E u e 0 N v b H V t b j E s M X 0 m c X V v d D s s J n F 1 b 3 Q 7 U 2 V j d G l v b j E v Z W l h X 1 V T X 2 V u Z X J n e V 9 j b 2 F s L 0 F 1 d G 9 S Z W 1 v d m V k Q 2 9 s d W 1 u c z E u e 1 8 x L D J 9 J n F 1 b 3 Q 7 L C Z x d W 9 0 O 1 N l Y 3 R p b 2 4 x L 2 V p Y V 9 V U 1 9 l b m V y Z 3 l f Y 2 9 h b C 9 B d X R v U m V t b 3 Z l Z E N v b H V t b n M x L n t f M i w z f S Z x d W 9 0 O y w m c X V v d D t T Z W N 0 a W 9 u M S 9 l a W F f V V N f Z W 5 l c m d 5 X 2 N v Y W w v Q X V 0 b 1 J l b W 9 2 Z W R D b 2 x 1 b W 5 z M S 5 7 X z M s N H 0 m c X V v d D s s J n F 1 b 3 Q 7 U 2 V j d G l v b j E v Z W l h X 1 V T X 2 V u Z X J n e V 9 j b 2 F s L 0 F 1 d G 9 S Z W 1 v d m V k Q 2 9 s d W 1 u c z E u e 1 8 0 L D V 9 J n F 1 b 3 Q 7 L C Z x d W 9 0 O 1 N l Y 3 R p b 2 4 x L 2 V p Y V 9 V U 1 9 l b m V y Z 3 l f Y 2 9 h b C 9 B d X R v U m V t b 3 Z l Z E N v b H V t b n M x L n t f N S w 2 f S Z x d W 9 0 O y w m c X V v d D t T Z W N 0 a W 9 u M S 9 l a W F f V V N f Z W 5 l c m d 5 X 2 N v Y W w v Q X V 0 b 1 J l b W 9 2 Z W R D b 2 x 1 b W 5 z M S 5 7 X z Y s N 3 0 m c X V v d D s s J n F 1 b 3 Q 7 U 2 V j d G l v b j E v Z W l h X 1 V T X 2 V u Z X J n e V 9 j b 2 F s L 0 F 1 d G 9 S Z W 1 v d m V k Q 2 9 s d W 1 u c z E u e 1 8 3 L D h 9 J n F 1 b 3 Q 7 L C Z x d W 9 0 O 1 N l Y 3 R p b 2 4 x L 2 V p Y V 9 V U 1 9 l b m V y Z 3 l f Y 2 9 h b C 9 B d X R v U m V t b 3 Z l Z E N v b H V t b n M x L n t f O C w 5 f S Z x d W 9 0 O y w m c X V v d D t T Z W N 0 a W 9 u M S 9 l a W F f V V N f Z W 5 l c m d 5 X 2 N v Y W w v Q X V 0 b 1 J l b W 9 2 Z W R D b 2 x 1 b W 5 z M S 5 7 X z k s M T B 9 J n F 1 b 3 Q 7 L C Z x d W 9 0 O 1 N l Y 3 R p b 2 4 x L 2 V p Y V 9 V U 1 9 l b m V y Z 3 l f Y 2 9 h b C 9 B d X R v U m V t b 3 Z l Z E N v b H V t b n M x L n t f M T A s M T F 9 J n F 1 b 3 Q 7 L C Z x d W 9 0 O 1 N l Y 3 R p b 2 4 x L 2 V p Y V 9 V U 1 9 l b m V y Z 3 l f Y 2 9 h b C 9 B d X R v U m V t b 3 Z l Z E N v b H V t b n M x L n t f M T E s M T J 9 J n F 1 b 3 Q 7 L C Z x d W 9 0 O 1 N l Y 3 R p b 2 4 x L 2 V p Y V 9 V U 1 9 l b m V y Z 3 l f Y 2 9 h b C 9 B d X R v U m V t b 3 Z l Z E N v b H V t b n M x L n t f M T I s M T N 9 J n F 1 b 3 Q 7 L C Z x d W 9 0 O 1 N l Y 3 R p b 2 4 x L 2 V p Y V 9 V U 1 9 l b m V y Z 3 l f Y 2 9 h b C 9 B d X R v U m V t b 3 Z l Z E N v b H V t b n M x L n t f M T M s M T R 9 J n F 1 b 3 Q 7 L C Z x d W 9 0 O 1 N l Y 3 R p b 2 4 x L 2 V p Y V 9 V U 1 9 l b m V y Z 3 l f Y 2 9 h b C 9 B d X R v U m V t b 3 Z l Z E N v b H V t b n M x L n t f M T Q s M T V 9 J n F 1 b 3 Q 7 L C Z x d W 9 0 O 1 N l Y 3 R p b 2 4 x L 2 V p Y V 9 V U 1 9 l b m V y Z 3 l f Y 2 9 h b C 9 B d X R v U m V t b 3 Z l Z E N v b H V t b n M x L n t f M T U s M T Z 9 J n F 1 b 3 Q 7 L C Z x d W 9 0 O 1 N l Y 3 R p b 2 4 x L 2 V p Y V 9 V U 1 9 l b m V y Z 3 l f Y 2 9 h b C 9 B d X R v U m V t b 3 Z l Z E N v b H V t b n M x L n t f M T Y s M T d 9 J n F 1 b 3 Q 7 L C Z x d W 9 0 O 1 N l Y 3 R p b 2 4 x L 2 V p Y V 9 V U 1 9 l b m V y Z 3 l f Y 2 9 h b C 9 B d X R v U m V t b 3 Z l Z E N v b H V t b n M x L n t f M T c s M T h 9 J n F 1 b 3 Q 7 L C Z x d W 9 0 O 1 N l Y 3 R p b 2 4 x L 2 V p Y V 9 V U 1 9 l b m V y Z 3 l f Y 2 9 h b C 9 B d X R v U m V t b 3 Z l Z E N v b H V t b n M x L n t f M T g s M T l 9 J n F 1 b 3 Q 7 L C Z x d W 9 0 O 1 N l Y 3 R p b 2 4 x L 2 V p Y V 9 V U 1 9 l b m V y Z 3 l f Y 2 9 h b C 9 B d X R v U m V t b 3 Z l Z E N v b H V t b n M x L n t f M T k s M j B 9 J n F 1 b 3 Q 7 L C Z x d W 9 0 O 1 N l Y 3 R p b 2 4 x L 2 V p Y V 9 V U 1 9 l b m V y Z 3 l f Y 2 9 h b C 9 B d X R v U m V t b 3 Z l Z E N v b H V t b n M x L n t f M j A s M j F 9 J n F 1 b 3 Q 7 L C Z x d W 9 0 O 1 N l Y 3 R p b 2 4 x L 2 V p Y V 9 V U 1 9 l b m V y Z 3 l f Y 2 9 h b C 9 B d X R v U m V t b 3 Z l Z E N v b H V t b n M x L n t f M j E s M j J 9 J n F 1 b 3 Q 7 L C Z x d W 9 0 O 1 N l Y 3 R p b 2 4 x L 2 V p Y V 9 V U 1 9 l b m V y Z 3 l f Y 2 9 h b C 9 B d X R v U m V t b 3 Z l Z E N v b H V t b n M x L n t f M j I s M j N 9 J n F 1 b 3 Q 7 L C Z x d W 9 0 O 1 N l Y 3 R p b 2 4 x L 2 V p Y V 9 V U 1 9 l b m V y Z 3 l f Y 2 9 h b C 9 B d X R v U m V t b 3 Z l Z E N v b H V t b n M x L n t f M j M s M j R 9 J n F 1 b 3 Q 7 L C Z x d W 9 0 O 1 N l Y 3 R p b 2 4 x L 2 V p Y V 9 V U 1 9 l b m V y Z 3 l f Y 2 9 h b C 9 B d X R v U m V t b 3 Z l Z E N v b H V t b n M x L n t f M j Q s M j V 9 J n F 1 b 3 Q 7 L C Z x d W 9 0 O 1 N l Y 3 R p b 2 4 x L 2 V p Y V 9 V U 1 9 l b m V y Z 3 l f Y 2 9 h b C 9 B d X R v U m V t b 3 Z l Z E N v b H V t b n M x L n t f M j U s M j Z 9 J n F 1 b 3 Q 7 L C Z x d W 9 0 O 1 N l Y 3 R p b 2 4 x L 2 V p Y V 9 V U 1 9 l b m V y Z 3 l f Y 2 9 h b C 9 B d X R v U m V t b 3 Z l Z E N v b H V t b n M x L n t f M j Y s M j d 9 J n F 1 b 3 Q 7 L C Z x d W 9 0 O 1 N l Y 3 R p b 2 4 x L 2 V p Y V 9 V U 1 9 l b m V y Z 3 l f Y 2 9 h b C 9 B d X R v U m V t b 3 Z l Z E N v b H V t b n M x L n t f M j c s M j h 9 J n F 1 b 3 Q 7 L C Z x d W 9 0 O 1 N l Y 3 R p b 2 4 x L 2 V p Y V 9 V U 1 9 l b m V y Z 3 l f Y 2 9 h b C 9 B d X R v U m V t b 3 Z l Z E N v b H V t b n M x L n t f M j g s M j l 9 J n F 1 b 3 Q 7 L C Z x d W 9 0 O 1 N l Y 3 R p b 2 4 x L 2 V p Y V 9 V U 1 9 l b m V y Z 3 l f Y 2 9 h b C 9 B d X R v U m V t b 3 Z l Z E N v b H V t b n M x L n t f M j k s M z B 9 J n F 1 b 3 Q 7 L C Z x d W 9 0 O 1 N l Y 3 R p b 2 4 x L 2 V p Y V 9 V U 1 9 l b m V y Z 3 l f Y 2 9 h b C 9 B d X R v U m V t b 3 Z l Z E N v b H V t b n M x L n t f M z A s M z F 9 J n F 1 b 3 Q 7 L C Z x d W 9 0 O 1 N l Y 3 R p b 2 4 x L 2 V p Y V 9 V U 1 9 l b m V y Z 3 l f Y 2 9 h b C 9 B d X R v U m V t b 3 Z l Z E N v b H V t b n M x L n t f M z E s M z J 9 J n F 1 b 3 Q 7 L C Z x d W 9 0 O 1 N l Y 3 R p b 2 4 x L 2 V p Y V 9 V U 1 9 l b m V y Z 3 l f Y 2 9 h b C 9 B d X R v U m V t b 3 Z l Z E N v b H V t b n M x L n t f M z I s M z N 9 J n F 1 b 3 Q 7 L C Z x d W 9 0 O 1 N l Y 3 R p b 2 4 x L 2 V p Y V 9 V U 1 9 l b m V y Z 3 l f Y 2 9 h b C 9 B d X R v U m V t b 3 Z l Z E N v b H V t b n M x L n t f M z M s M z R 9 J n F 1 b 3 Q 7 L C Z x d W 9 0 O 1 N l Y 3 R p b 2 4 x L 2 V p Y V 9 V U 1 9 l b m V y Z 3 l f Y 2 9 h b C 9 B d X R v U m V t b 3 Z l Z E N v b H V t b n M x L n t f M z Q s M z V 9 J n F 1 b 3 Q 7 L C Z x d W 9 0 O 1 N l Y 3 R p b 2 4 x L 2 V p Y V 9 V U 1 9 l b m V y Z 3 l f Y 2 9 h b C 9 B d X R v U m V t b 3 Z l Z E N v b H V t b n M x L n t f M z U s M z Z 9 J n F 1 b 3 Q 7 L C Z x d W 9 0 O 1 N l Y 3 R p b 2 4 x L 2 V p Y V 9 V U 1 9 l b m V y Z 3 l f Y 2 9 h b C 9 B d X R v U m V t b 3 Z l Z E N v b H V t b n M x L n t f M z Y s M z d 9 J n F 1 b 3 Q 7 L C Z x d W 9 0 O 1 N l Y 3 R p b 2 4 x L 2 V p Y V 9 V U 1 9 l b m V y Z 3 l f Y 2 9 h b C 9 B d X R v U m V t b 3 Z l Z E N v b H V t b n M x L n t f M z c s M z h 9 J n F 1 b 3 Q 7 L C Z x d W 9 0 O 1 N l Y 3 R p b 2 4 x L 2 V p Y V 9 V U 1 9 l b m V y Z 3 l f Y 2 9 h b C 9 B d X R v U m V t b 3 Z l Z E N v b H V t b n M x L n t f M z g s M z l 9 J n F 1 b 3 Q 7 L C Z x d W 9 0 O 1 N l Y 3 R p b 2 4 x L 2 V p Y V 9 V U 1 9 l b m V y Z 3 l f Y 2 9 h b C 9 B d X R v U m V t b 3 Z l Z E N v b H V t b n M x L n t f M z k s N D B 9 J n F 1 b 3 Q 7 L C Z x d W 9 0 O 1 N l Y 3 R p b 2 4 x L 2 V p Y V 9 V U 1 9 l b m V y Z 3 l f Y 2 9 h b C 9 B d X R v U m V t b 3 Z l Z E N v b H V t b n M x L n t f N D A s N D F 9 J n F 1 b 3 Q 7 L C Z x d W 9 0 O 1 N l Y 3 R p b 2 4 x L 2 V p Y V 9 V U 1 9 l b m V y Z 3 l f Y 2 9 h b C 9 B d X R v U m V t b 3 Z l Z E N v b H V t b n M x L n t f N D E s N D J 9 J n F 1 b 3 Q 7 L C Z x d W 9 0 O 1 N l Y 3 R p b 2 4 x L 2 V p Y V 9 V U 1 9 l b m V y Z 3 l f Y 2 9 h b C 9 B d X R v U m V t b 3 Z l Z E N v b H V t b n M x L n t f N D I s N D N 9 J n F 1 b 3 Q 7 L C Z x d W 9 0 O 1 N l Y 3 R p b 2 4 x L 2 V p Y V 9 V U 1 9 l b m V y Z 3 l f Y 2 9 h b C 9 B d X R v U m V t b 3 Z l Z E N v b H V t b n M x L n t f N D M s N D R 9 J n F 1 b 3 Q 7 L C Z x d W 9 0 O 1 N l Y 3 R p b 2 4 x L 2 V p Y V 9 V U 1 9 l b m V y Z 3 l f Y 2 9 h b C 9 B d X R v U m V t b 3 Z l Z E N v b H V t b n M x L n t f N D Q s N D V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l h X 1 V T X 2 V u Z X J n e V 9 m b 3 N z a W x f Z n V l b F 9 l b W l z c 2 l v b n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w O j U y O j I 2 L j k 0 M j g 5 N z B a I i 8 + P E V u d H J 5 I F R 5 c G U 9 I k Z p b G x D b 2 x 1 b W 5 U e X B l c y I g V m F s d W U 9 I n N C Z 1 l G Q l F V R k J R V U Z C U V V G Q l F V R k J R V U Z C U V V G Q l F V R k J R V U Z C U V V G Q l F V R k J R V U Z C U V V G Q l F V R k J R V U Z C U V V G Q l F V R k J R V U Z C U V V G Q l F V R k J R V U Z C U V V G Q l F V R k J R V U Z C U V V G Q l E 9 P S I v P j x F b n R y e S B U e X B l P S J G a W x s Q 2 9 s d W 1 u T m F t Z X M i I F Z h b H V l P S J z W y Z x d W 9 0 O 1 J l c G 9 y d C B n Z W 5 l c m F 0 Z W Q g b 2 4 6 I D A y L T I 0 L T I w M j U g M T Q 6 N T M 6 M T U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s s J n F 1 b 3 Q 7 X z I w J n F 1 b 3 Q 7 L C Z x d W 9 0 O 1 8 y M S Z x d W 9 0 O y w m c X V v d D t f M j I m c X V v d D s s J n F 1 b 3 Q 7 X z I z J n F 1 b 3 Q 7 L C Z x d W 9 0 O 1 8 y N C Z x d W 9 0 O y w m c X V v d D t f M j U m c X V v d D s s J n F 1 b 3 Q 7 X z I 2 J n F 1 b 3 Q 7 L C Z x d W 9 0 O 1 8 y N y Z x d W 9 0 O y w m c X V v d D t f M j g m c X V v d D s s J n F 1 b 3 Q 7 X z I 5 J n F 1 b 3 Q 7 L C Z x d W 9 0 O 1 8 z M C Z x d W 9 0 O y w m c X V v d D t f M z E m c X V v d D s s J n F 1 b 3 Q 7 X z M y J n F 1 b 3 Q 7 L C Z x d W 9 0 O 1 8 z M y Z x d W 9 0 O y w m c X V v d D t f M z Q m c X V v d D s s J n F 1 b 3 Q 7 X z M 1 J n F 1 b 3 Q 7 L C Z x d W 9 0 O 1 8 z N i Z x d W 9 0 O y w m c X V v d D t f M z c m c X V v d D s s J n F 1 b 3 Q 7 X z M 4 J n F 1 b 3 Q 7 L C Z x d W 9 0 O 1 8 z O S Z x d W 9 0 O y w m c X V v d D t f N D A m c X V v d D s s J n F 1 b 3 Q 7 X z Q x J n F 1 b 3 Q 7 L C Z x d W 9 0 O 1 8 0 M i Z x d W 9 0 O y w m c X V v d D t f N D M m c X V v d D s s J n F 1 b 3 Q 7 X z Q 0 J n F 1 b 3 Q 7 L C Z x d W 9 0 O 1 8 0 N S Z x d W 9 0 O y w m c X V v d D t f N D Y m c X V v d D s s J n F 1 b 3 Q 7 X z Q 3 J n F 1 b 3 Q 7 L C Z x d W 9 0 O 1 8 0 O C Z x d W 9 0 O y w m c X V v d D t f N D k m c X V v d D s s J n F 1 b 3 Q 7 X z U w J n F 1 b 3 Q 7 L C Z x d W 9 0 O 1 8 1 M S Z x d W 9 0 O y w m c X V v d D t f N T I m c X V v d D s s J n F 1 b 3 Q 7 X z U z J n F 1 b 3 Q 7 L C Z x d W 9 0 O 1 8 1 N C Z x d W 9 0 O y w m c X V v d D t f N T U m c X V v d D s s J n F 1 b 3 Q 7 X z U 2 J n F 1 b 3 Q 7 L C Z x d W 9 0 O 1 8 1 N y Z x d W 9 0 O y w m c X V v d D t f N T g m c X V v d D s s J n F 1 b 3 Q 7 X z U 5 J n F 1 b 3 Q 7 L C Z x d W 9 0 O 1 8 2 M C Z x d W 9 0 O y w m c X V v d D t f N j E m c X V v d D s s J n F 1 b 3 Q 7 X z Y y J n F 1 b 3 Q 7 L C Z x d W 9 0 O 1 8 2 M y Z x d W 9 0 O y w m c X V v d D t f N j Q m c X V v d D s s J n F 1 b 3 Q 7 X z Y 1 J n F 1 b 3 Q 7 L C Z x d W 9 0 O 1 8 2 N i Z x d W 9 0 O y w m c X V v d D t f N j c m c X V v d D s s J n F 1 b 3 Q 7 X z Y 4 J n F 1 b 3 Q 7 L C Z x d W 9 0 O 1 8 2 O S Z x d W 9 0 O y w m c X V v d D t f N z A m c X V v d D s s J n F 1 b 3 Q 7 X z c x J n F 1 b 3 Q 7 L C Z x d W 9 0 O 1 8 3 M i Z x d W 9 0 O y w m c X V v d D t f N z M m c X V v d D s s J n F 1 b 3 Q 7 X z c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M W Z k Z D A 5 N C 1 i N 2 F k L T R j Z T A t Y W Z m Y S 1 l Y m Y 2 O D I 2 Z W V j Z m I i L z 4 8 R W 5 0 c n k g V H l w Z T 0 i U m V s Y X R p b 2 5 z a G l w S W 5 m b 0 N v b n R h a W 5 l c i I g V m F s d W U 9 I n N 7 J n F 1 b 3 Q 7 Y 2 9 s d W 1 u Q 2 9 1 b n Q m c X V v d D s 6 N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p Y V 9 V U 1 9 l b m V y Z 3 l f Z m 9 z c 2 l s X 2 Z 1 Z W x f Z W 1 p c 3 N p b 2 5 z L 0 F 1 d G 9 S Z W 1 v d m V k Q 2 9 s d W 1 u c z E u e 1 J l c G 9 y d C B n Z W 5 l c m F 0 Z W Q g b 2 4 6 I D A y L T I 0 L T I w M j U g M T Q 6 N T M 6 M T U s M H 0 m c X V v d D s s J n F 1 b 3 Q 7 U 2 V j d G l v b j E v Z W l h X 1 V T X 2 V u Z X J n e V 9 m b 3 N z a W x f Z n V l b F 9 l b W l z c 2 l v b n M v Q X V 0 b 1 J l b W 9 2 Z W R D b 2 x 1 b W 5 z M S 5 7 Q 2 9 s d W 1 u M S w x f S Z x d W 9 0 O y w m c X V v d D t T Z W N 0 a W 9 u M S 9 l a W F f V V N f Z W 5 l c m d 5 X 2 Z v c 3 N p b F 9 m d W V s X 2 V t a X N z a W 9 u c y 9 B d X R v U m V t b 3 Z l Z E N v b H V t b n M x L n t f M S w y f S Z x d W 9 0 O y w m c X V v d D t T Z W N 0 a W 9 u M S 9 l a W F f V V N f Z W 5 l c m d 5 X 2 Z v c 3 N p b F 9 m d W V s X 2 V t a X N z a W 9 u c y 9 B d X R v U m V t b 3 Z l Z E N v b H V t b n M x L n t f M i w z f S Z x d W 9 0 O y w m c X V v d D t T Z W N 0 a W 9 u M S 9 l a W F f V V N f Z W 5 l c m d 5 X 2 Z v c 3 N p b F 9 m d W V s X 2 V t a X N z a W 9 u c y 9 B d X R v U m V t b 3 Z l Z E N v b H V t b n M x L n t f M y w 0 f S Z x d W 9 0 O y w m c X V v d D t T Z W N 0 a W 9 u M S 9 l a W F f V V N f Z W 5 l c m d 5 X 2 Z v c 3 N p b F 9 m d W V s X 2 V t a X N z a W 9 u c y 9 B d X R v U m V t b 3 Z l Z E N v b H V t b n M x L n t f N C w 1 f S Z x d W 9 0 O y w m c X V v d D t T Z W N 0 a W 9 u M S 9 l a W F f V V N f Z W 5 l c m d 5 X 2 Z v c 3 N p b F 9 m d W V s X 2 V t a X N z a W 9 u c y 9 B d X R v U m V t b 3 Z l Z E N v b H V t b n M x L n t f N S w 2 f S Z x d W 9 0 O y w m c X V v d D t T Z W N 0 a W 9 u M S 9 l a W F f V V N f Z W 5 l c m d 5 X 2 Z v c 3 N p b F 9 m d W V s X 2 V t a X N z a W 9 u c y 9 B d X R v U m V t b 3 Z l Z E N v b H V t b n M x L n t f N i w 3 f S Z x d W 9 0 O y w m c X V v d D t T Z W N 0 a W 9 u M S 9 l a W F f V V N f Z W 5 l c m d 5 X 2 Z v c 3 N p b F 9 m d W V s X 2 V t a X N z a W 9 u c y 9 B d X R v U m V t b 3 Z l Z E N v b H V t b n M x L n t f N y w 4 f S Z x d W 9 0 O y w m c X V v d D t T Z W N 0 a W 9 u M S 9 l a W F f V V N f Z W 5 l c m d 5 X 2 Z v c 3 N p b F 9 m d W V s X 2 V t a X N z a W 9 u c y 9 B d X R v U m V t b 3 Z l Z E N v b H V t b n M x L n t f O C w 5 f S Z x d W 9 0 O y w m c X V v d D t T Z W N 0 a W 9 u M S 9 l a W F f V V N f Z W 5 l c m d 5 X 2 Z v c 3 N p b F 9 m d W V s X 2 V t a X N z a W 9 u c y 9 B d X R v U m V t b 3 Z l Z E N v b H V t b n M x L n t f O S w x M H 0 m c X V v d D s s J n F 1 b 3 Q 7 U 2 V j d G l v b j E v Z W l h X 1 V T X 2 V u Z X J n e V 9 m b 3 N z a W x f Z n V l b F 9 l b W l z c 2 l v b n M v Q X V 0 b 1 J l b W 9 2 Z W R D b 2 x 1 b W 5 z M S 5 7 X z E w L D E x f S Z x d W 9 0 O y w m c X V v d D t T Z W N 0 a W 9 u M S 9 l a W F f V V N f Z W 5 l c m d 5 X 2 Z v c 3 N p b F 9 m d W V s X 2 V t a X N z a W 9 u c y 9 B d X R v U m V t b 3 Z l Z E N v b H V t b n M x L n t f M T E s M T J 9 J n F 1 b 3 Q 7 L C Z x d W 9 0 O 1 N l Y 3 R p b 2 4 x L 2 V p Y V 9 V U 1 9 l b m V y Z 3 l f Z m 9 z c 2 l s X 2 Z 1 Z W x f Z W 1 p c 3 N p b 2 5 z L 0 F 1 d G 9 S Z W 1 v d m V k Q 2 9 s d W 1 u c z E u e 1 8 x M i w x M 3 0 m c X V v d D s s J n F 1 b 3 Q 7 U 2 V j d G l v b j E v Z W l h X 1 V T X 2 V u Z X J n e V 9 m b 3 N z a W x f Z n V l b F 9 l b W l z c 2 l v b n M v Q X V 0 b 1 J l b W 9 2 Z W R D b 2 x 1 b W 5 z M S 5 7 X z E z L D E 0 f S Z x d W 9 0 O y w m c X V v d D t T Z W N 0 a W 9 u M S 9 l a W F f V V N f Z W 5 l c m d 5 X 2 Z v c 3 N p b F 9 m d W V s X 2 V t a X N z a W 9 u c y 9 B d X R v U m V t b 3 Z l Z E N v b H V t b n M x L n t f M T Q s M T V 9 J n F 1 b 3 Q 7 L C Z x d W 9 0 O 1 N l Y 3 R p b 2 4 x L 2 V p Y V 9 V U 1 9 l b m V y Z 3 l f Z m 9 z c 2 l s X 2 Z 1 Z W x f Z W 1 p c 3 N p b 2 5 z L 0 F 1 d G 9 S Z W 1 v d m V k Q 2 9 s d W 1 u c z E u e 1 8 x N S w x N n 0 m c X V v d D s s J n F 1 b 3 Q 7 U 2 V j d G l v b j E v Z W l h X 1 V T X 2 V u Z X J n e V 9 m b 3 N z a W x f Z n V l b F 9 l b W l z c 2 l v b n M v Q X V 0 b 1 J l b W 9 2 Z W R D b 2 x 1 b W 5 z M S 5 7 X z E 2 L D E 3 f S Z x d W 9 0 O y w m c X V v d D t T Z W N 0 a W 9 u M S 9 l a W F f V V N f Z W 5 l c m d 5 X 2 Z v c 3 N p b F 9 m d W V s X 2 V t a X N z a W 9 u c y 9 B d X R v U m V t b 3 Z l Z E N v b H V t b n M x L n t f M T c s M T h 9 J n F 1 b 3 Q 7 L C Z x d W 9 0 O 1 N l Y 3 R p b 2 4 x L 2 V p Y V 9 V U 1 9 l b m V y Z 3 l f Z m 9 z c 2 l s X 2 Z 1 Z W x f Z W 1 p c 3 N p b 2 5 z L 0 F 1 d G 9 S Z W 1 v d m V k Q 2 9 s d W 1 u c z E u e 1 8 x O C w x O X 0 m c X V v d D s s J n F 1 b 3 Q 7 U 2 V j d G l v b j E v Z W l h X 1 V T X 2 V u Z X J n e V 9 m b 3 N z a W x f Z n V l b F 9 l b W l z c 2 l v b n M v Q X V 0 b 1 J l b W 9 2 Z W R D b 2 x 1 b W 5 z M S 5 7 X z E 5 L D I w f S Z x d W 9 0 O y w m c X V v d D t T Z W N 0 a W 9 u M S 9 l a W F f V V N f Z W 5 l c m d 5 X 2 Z v c 3 N p b F 9 m d W V s X 2 V t a X N z a W 9 u c y 9 B d X R v U m V t b 3 Z l Z E N v b H V t b n M x L n t f M j A s M j F 9 J n F 1 b 3 Q 7 L C Z x d W 9 0 O 1 N l Y 3 R p b 2 4 x L 2 V p Y V 9 V U 1 9 l b m V y Z 3 l f Z m 9 z c 2 l s X 2 Z 1 Z W x f Z W 1 p c 3 N p b 2 5 z L 0 F 1 d G 9 S Z W 1 v d m V k Q 2 9 s d W 1 u c z E u e 1 8 y M S w y M n 0 m c X V v d D s s J n F 1 b 3 Q 7 U 2 V j d G l v b j E v Z W l h X 1 V T X 2 V u Z X J n e V 9 m b 3 N z a W x f Z n V l b F 9 l b W l z c 2 l v b n M v Q X V 0 b 1 J l b W 9 2 Z W R D b 2 x 1 b W 5 z M S 5 7 X z I y L D I z f S Z x d W 9 0 O y w m c X V v d D t T Z W N 0 a W 9 u M S 9 l a W F f V V N f Z W 5 l c m d 5 X 2 Z v c 3 N p b F 9 m d W V s X 2 V t a X N z a W 9 u c y 9 B d X R v U m V t b 3 Z l Z E N v b H V t b n M x L n t f M j M s M j R 9 J n F 1 b 3 Q 7 L C Z x d W 9 0 O 1 N l Y 3 R p b 2 4 x L 2 V p Y V 9 V U 1 9 l b m V y Z 3 l f Z m 9 z c 2 l s X 2 Z 1 Z W x f Z W 1 p c 3 N p b 2 5 z L 0 F 1 d G 9 S Z W 1 v d m V k Q 2 9 s d W 1 u c z E u e 1 8 y N C w y N X 0 m c X V v d D s s J n F 1 b 3 Q 7 U 2 V j d G l v b j E v Z W l h X 1 V T X 2 V u Z X J n e V 9 m b 3 N z a W x f Z n V l b F 9 l b W l z c 2 l v b n M v Q X V 0 b 1 J l b W 9 2 Z W R D b 2 x 1 b W 5 z M S 5 7 X z I 1 L D I 2 f S Z x d W 9 0 O y w m c X V v d D t T Z W N 0 a W 9 u M S 9 l a W F f V V N f Z W 5 l c m d 5 X 2 Z v c 3 N p b F 9 m d W V s X 2 V t a X N z a W 9 u c y 9 B d X R v U m V t b 3 Z l Z E N v b H V t b n M x L n t f M j Y s M j d 9 J n F 1 b 3 Q 7 L C Z x d W 9 0 O 1 N l Y 3 R p b 2 4 x L 2 V p Y V 9 V U 1 9 l b m V y Z 3 l f Z m 9 z c 2 l s X 2 Z 1 Z W x f Z W 1 p c 3 N p b 2 5 z L 0 F 1 d G 9 S Z W 1 v d m V k Q 2 9 s d W 1 u c z E u e 1 8 y N y w y O H 0 m c X V v d D s s J n F 1 b 3 Q 7 U 2 V j d G l v b j E v Z W l h X 1 V T X 2 V u Z X J n e V 9 m b 3 N z a W x f Z n V l b F 9 l b W l z c 2 l v b n M v Q X V 0 b 1 J l b W 9 2 Z W R D b 2 x 1 b W 5 z M S 5 7 X z I 4 L D I 5 f S Z x d W 9 0 O y w m c X V v d D t T Z W N 0 a W 9 u M S 9 l a W F f V V N f Z W 5 l c m d 5 X 2 Z v c 3 N p b F 9 m d W V s X 2 V t a X N z a W 9 u c y 9 B d X R v U m V t b 3 Z l Z E N v b H V t b n M x L n t f M j k s M z B 9 J n F 1 b 3 Q 7 L C Z x d W 9 0 O 1 N l Y 3 R p b 2 4 x L 2 V p Y V 9 V U 1 9 l b m V y Z 3 l f Z m 9 z c 2 l s X 2 Z 1 Z W x f Z W 1 p c 3 N p b 2 5 z L 0 F 1 d G 9 S Z W 1 v d m V k Q 2 9 s d W 1 u c z E u e 1 8 z M C w z M X 0 m c X V v d D s s J n F 1 b 3 Q 7 U 2 V j d G l v b j E v Z W l h X 1 V T X 2 V u Z X J n e V 9 m b 3 N z a W x f Z n V l b F 9 l b W l z c 2 l v b n M v Q X V 0 b 1 J l b W 9 2 Z W R D b 2 x 1 b W 5 z M S 5 7 X z M x L D M y f S Z x d W 9 0 O y w m c X V v d D t T Z W N 0 a W 9 u M S 9 l a W F f V V N f Z W 5 l c m d 5 X 2 Z v c 3 N p b F 9 m d W V s X 2 V t a X N z a W 9 u c y 9 B d X R v U m V t b 3 Z l Z E N v b H V t b n M x L n t f M z I s M z N 9 J n F 1 b 3 Q 7 L C Z x d W 9 0 O 1 N l Y 3 R p b 2 4 x L 2 V p Y V 9 V U 1 9 l b m V y Z 3 l f Z m 9 z c 2 l s X 2 Z 1 Z W x f Z W 1 p c 3 N p b 2 5 z L 0 F 1 d G 9 S Z W 1 v d m V k Q 2 9 s d W 1 u c z E u e 1 8 z M y w z N H 0 m c X V v d D s s J n F 1 b 3 Q 7 U 2 V j d G l v b j E v Z W l h X 1 V T X 2 V u Z X J n e V 9 m b 3 N z a W x f Z n V l b F 9 l b W l z c 2 l v b n M v Q X V 0 b 1 J l b W 9 2 Z W R D b 2 x 1 b W 5 z M S 5 7 X z M 0 L D M 1 f S Z x d W 9 0 O y w m c X V v d D t T Z W N 0 a W 9 u M S 9 l a W F f V V N f Z W 5 l c m d 5 X 2 Z v c 3 N p b F 9 m d W V s X 2 V t a X N z a W 9 u c y 9 B d X R v U m V t b 3 Z l Z E N v b H V t b n M x L n t f M z U s M z Z 9 J n F 1 b 3 Q 7 L C Z x d W 9 0 O 1 N l Y 3 R p b 2 4 x L 2 V p Y V 9 V U 1 9 l b m V y Z 3 l f Z m 9 z c 2 l s X 2 Z 1 Z W x f Z W 1 p c 3 N p b 2 5 z L 0 F 1 d G 9 S Z W 1 v d m V k Q 2 9 s d W 1 u c z E u e 1 8 z N i w z N 3 0 m c X V v d D s s J n F 1 b 3 Q 7 U 2 V j d G l v b j E v Z W l h X 1 V T X 2 V u Z X J n e V 9 m b 3 N z a W x f Z n V l b F 9 l b W l z c 2 l v b n M v Q X V 0 b 1 J l b W 9 2 Z W R D b 2 x 1 b W 5 z M S 5 7 X z M 3 L D M 4 f S Z x d W 9 0 O y w m c X V v d D t T Z W N 0 a W 9 u M S 9 l a W F f V V N f Z W 5 l c m d 5 X 2 Z v c 3 N p b F 9 m d W V s X 2 V t a X N z a W 9 u c y 9 B d X R v U m V t b 3 Z l Z E N v b H V t b n M x L n t f M z g s M z l 9 J n F 1 b 3 Q 7 L C Z x d W 9 0 O 1 N l Y 3 R p b 2 4 x L 2 V p Y V 9 V U 1 9 l b m V y Z 3 l f Z m 9 z c 2 l s X 2 Z 1 Z W x f Z W 1 p c 3 N p b 2 5 z L 0 F 1 d G 9 S Z W 1 v d m V k Q 2 9 s d W 1 u c z E u e 1 8 z O S w 0 M H 0 m c X V v d D s s J n F 1 b 3 Q 7 U 2 V j d G l v b j E v Z W l h X 1 V T X 2 V u Z X J n e V 9 m b 3 N z a W x f Z n V l b F 9 l b W l z c 2 l v b n M v Q X V 0 b 1 J l b W 9 2 Z W R D b 2 x 1 b W 5 z M S 5 7 X z Q w L D Q x f S Z x d W 9 0 O y w m c X V v d D t T Z W N 0 a W 9 u M S 9 l a W F f V V N f Z W 5 l c m d 5 X 2 Z v c 3 N p b F 9 m d W V s X 2 V t a X N z a W 9 u c y 9 B d X R v U m V t b 3 Z l Z E N v b H V t b n M x L n t f N D E s N D J 9 J n F 1 b 3 Q 7 L C Z x d W 9 0 O 1 N l Y 3 R p b 2 4 x L 2 V p Y V 9 V U 1 9 l b m V y Z 3 l f Z m 9 z c 2 l s X 2 Z 1 Z W x f Z W 1 p c 3 N p b 2 5 z L 0 F 1 d G 9 S Z W 1 v d m V k Q 2 9 s d W 1 u c z E u e 1 8 0 M i w 0 M 3 0 m c X V v d D s s J n F 1 b 3 Q 7 U 2 V j d G l v b j E v Z W l h X 1 V T X 2 V u Z X J n e V 9 m b 3 N z a W x f Z n V l b F 9 l b W l z c 2 l v b n M v Q X V 0 b 1 J l b W 9 2 Z W R D b 2 x 1 b W 5 z M S 5 7 X z Q z L D Q 0 f S Z x d W 9 0 O y w m c X V v d D t T Z W N 0 a W 9 u M S 9 l a W F f V V N f Z W 5 l c m d 5 X 2 Z v c 3 N p b F 9 m d W V s X 2 V t a X N z a W 9 u c y 9 B d X R v U m V t b 3 Z l Z E N v b H V t b n M x L n t f N D Q s N D V 9 J n F 1 b 3 Q 7 L C Z x d W 9 0 O 1 N l Y 3 R p b 2 4 x L 2 V p Y V 9 V U 1 9 l b m V y Z 3 l f Z m 9 z c 2 l s X 2 Z 1 Z W x f Z W 1 p c 3 N p b 2 5 z L 0 F 1 d G 9 S Z W 1 v d m V k Q 2 9 s d W 1 u c z E u e 1 8 0 N S w 0 N n 0 m c X V v d D s s J n F 1 b 3 Q 7 U 2 V j d G l v b j E v Z W l h X 1 V T X 2 V u Z X J n e V 9 m b 3 N z a W x f Z n V l b F 9 l b W l z c 2 l v b n M v Q X V 0 b 1 J l b W 9 2 Z W R D b 2 x 1 b W 5 z M S 5 7 X z Q 2 L D Q 3 f S Z x d W 9 0 O y w m c X V v d D t T Z W N 0 a W 9 u M S 9 l a W F f V V N f Z W 5 l c m d 5 X 2 Z v c 3 N p b F 9 m d W V s X 2 V t a X N z a W 9 u c y 9 B d X R v U m V t b 3 Z l Z E N v b H V t b n M x L n t f N D c s N D h 9 J n F 1 b 3 Q 7 L C Z x d W 9 0 O 1 N l Y 3 R p b 2 4 x L 2 V p Y V 9 V U 1 9 l b m V y Z 3 l f Z m 9 z c 2 l s X 2 Z 1 Z W x f Z W 1 p c 3 N p b 2 5 z L 0 F 1 d G 9 S Z W 1 v d m V k Q 2 9 s d W 1 u c z E u e 1 8 0 O C w 0 O X 0 m c X V v d D s s J n F 1 b 3 Q 7 U 2 V j d G l v b j E v Z W l h X 1 V T X 2 V u Z X J n e V 9 m b 3 N z a W x f Z n V l b F 9 l b W l z c 2 l v b n M v Q X V 0 b 1 J l b W 9 2 Z W R D b 2 x 1 b W 5 z M S 5 7 X z Q 5 L D U w f S Z x d W 9 0 O y w m c X V v d D t T Z W N 0 a W 9 u M S 9 l a W F f V V N f Z W 5 l c m d 5 X 2 Z v c 3 N p b F 9 m d W V s X 2 V t a X N z a W 9 u c y 9 B d X R v U m V t b 3 Z l Z E N v b H V t b n M x L n t f N T A s N T F 9 J n F 1 b 3 Q 7 L C Z x d W 9 0 O 1 N l Y 3 R p b 2 4 x L 2 V p Y V 9 V U 1 9 l b m V y Z 3 l f Z m 9 z c 2 l s X 2 Z 1 Z W x f Z W 1 p c 3 N p b 2 5 z L 0 F 1 d G 9 S Z W 1 v d m V k Q 2 9 s d W 1 u c z E u e 1 8 1 M S w 1 M n 0 m c X V v d D s s J n F 1 b 3 Q 7 U 2 V j d G l v b j E v Z W l h X 1 V T X 2 V u Z X J n e V 9 m b 3 N z a W x f Z n V l b F 9 l b W l z c 2 l v b n M v Q X V 0 b 1 J l b W 9 2 Z W R D b 2 x 1 b W 5 z M S 5 7 X z U y L D U z f S Z x d W 9 0 O y w m c X V v d D t T Z W N 0 a W 9 u M S 9 l a W F f V V N f Z W 5 l c m d 5 X 2 Z v c 3 N p b F 9 m d W V s X 2 V t a X N z a W 9 u c y 9 B d X R v U m V t b 3 Z l Z E N v b H V t b n M x L n t f N T M s N T R 9 J n F 1 b 3 Q 7 L C Z x d W 9 0 O 1 N l Y 3 R p b 2 4 x L 2 V p Y V 9 V U 1 9 l b m V y Z 3 l f Z m 9 z c 2 l s X 2 Z 1 Z W x f Z W 1 p c 3 N p b 2 5 z L 0 F 1 d G 9 S Z W 1 v d m V k Q 2 9 s d W 1 u c z E u e 1 8 1 N C w 1 N X 0 m c X V v d D s s J n F 1 b 3 Q 7 U 2 V j d G l v b j E v Z W l h X 1 V T X 2 V u Z X J n e V 9 m b 3 N z a W x f Z n V l b F 9 l b W l z c 2 l v b n M v Q X V 0 b 1 J l b W 9 2 Z W R D b 2 x 1 b W 5 z M S 5 7 X z U 1 L D U 2 f S Z x d W 9 0 O y w m c X V v d D t T Z W N 0 a W 9 u M S 9 l a W F f V V N f Z W 5 l c m d 5 X 2 Z v c 3 N p b F 9 m d W V s X 2 V t a X N z a W 9 u c y 9 B d X R v U m V t b 3 Z l Z E N v b H V t b n M x L n t f N T Y s N T d 9 J n F 1 b 3 Q 7 L C Z x d W 9 0 O 1 N l Y 3 R p b 2 4 x L 2 V p Y V 9 V U 1 9 l b m V y Z 3 l f Z m 9 z c 2 l s X 2 Z 1 Z W x f Z W 1 p c 3 N p b 2 5 z L 0 F 1 d G 9 S Z W 1 v d m V k Q 2 9 s d W 1 u c z E u e 1 8 1 N y w 1 O H 0 m c X V v d D s s J n F 1 b 3 Q 7 U 2 V j d G l v b j E v Z W l h X 1 V T X 2 V u Z X J n e V 9 m b 3 N z a W x f Z n V l b F 9 l b W l z c 2 l v b n M v Q X V 0 b 1 J l b W 9 2 Z W R D b 2 x 1 b W 5 z M S 5 7 X z U 4 L D U 5 f S Z x d W 9 0 O y w m c X V v d D t T Z W N 0 a W 9 u M S 9 l a W F f V V N f Z W 5 l c m d 5 X 2 Z v c 3 N p b F 9 m d W V s X 2 V t a X N z a W 9 u c y 9 B d X R v U m V t b 3 Z l Z E N v b H V t b n M x L n t f N T k s N j B 9 J n F 1 b 3 Q 7 L C Z x d W 9 0 O 1 N l Y 3 R p b 2 4 x L 2 V p Y V 9 V U 1 9 l b m V y Z 3 l f Z m 9 z c 2 l s X 2 Z 1 Z W x f Z W 1 p c 3 N p b 2 5 z L 0 F 1 d G 9 S Z W 1 v d m V k Q 2 9 s d W 1 u c z E u e 1 8 2 M C w 2 M X 0 m c X V v d D s s J n F 1 b 3 Q 7 U 2 V j d G l v b j E v Z W l h X 1 V T X 2 V u Z X J n e V 9 m b 3 N z a W x f Z n V l b F 9 l b W l z c 2 l v b n M v Q X V 0 b 1 J l b W 9 2 Z W R D b 2 x 1 b W 5 z M S 5 7 X z Y x L D Y y f S Z x d W 9 0 O y w m c X V v d D t T Z W N 0 a W 9 u M S 9 l a W F f V V N f Z W 5 l c m d 5 X 2 Z v c 3 N p b F 9 m d W V s X 2 V t a X N z a W 9 u c y 9 B d X R v U m V t b 3 Z l Z E N v b H V t b n M x L n t f N j I s N j N 9 J n F 1 b 3 Q 7 L C Z x d W 9 0 O 1 N l Y 3 R p b 2 4 x L 2 V p Y V 9 V U 1 9 l b m V y Z 3 l f Z m 9 z c 2 l s X 2 Z 1 Z W x f Z W 1 p c 3 N p b 2 5 z L 0 F 1 d G 9 S Z W 1 v d m V k Q 2 9 s d W 1 u c z E u e 1 8 2 M y w 2 N H 0 m c X V v d D s s J n F 1 b 3 Q 7 U 2 V j d G l v b j E v Z W l h X 1 V T X 2 V u Z X J n e V 9 m b 3 N z a W x f Z n V l b F 9 l b W l z c 2 l v b n M v Q X V 0 b 1 J l b W 9 2 Z W R D b 2 x 1 b W 5 z M S 5 7 X z Y 0 L D Y 1 f S Z x d W 9 0 O y w m c X V v d D t T Z W N 0 a W 9 u M S 9 l a W F f V V N f Z W 5 l c m d 5 X 2 Z v c 3 N p b F 9 m d W V s X 2 V t a X N z a W 9 u c y 9 B d X R v U m V t b 3 Z l Z E N v b H V t b n M x L n t f N j U s N j Z 9 J n F 1 b 3 Q 7 L C Z x d W 9 0 O 1 N l Y 3 R p b 2 4 x L 2 V p Y V 9 V U 1 9 l b m V y Z 3 l f Z m 9 z c 2 l s X 2 Z 1 Z W x f Z W 1 p c 3 N p b 2 5 z L 0 F 1 d G 9 S Z W 1 v d m V k Q 2 9 s d W 1 u c z E u e 1 8 2 N i w 2 N 3 0 m c X V v d D s s J n F 1 b 3 Q 7 U 2 V j d G l v b j E v Z W l h X 1 V T X 2 V u Z X J n e V 9 m b 3 N z a W x f Z n V l b F 9 l b W l z c 2 l v b n M v Q X V 0 b 1 J l b W 9 2 Z W R D b 2 x 1 b W 5 z M S 5 7 X z Y 3 L D Y 4 f S Z x d W 9 0 O y w m c X V v d D t T Z W N 0 a W 9 u M S 9 l a W F f V V N f Z W 5 l c m d 5 X 2 Z v c 3 N p b F 9 m d W V s X 2 V t a X N z a W 9 u c y 9 B d X R v U m V t b 3 Z l Z E N v b H V t b n M x L n t f N j g s N j l 9 J n F 1 b 3 Q 7 L C Z x d W 9 0 O 1 N l Y 3 R p b 2 4 x L 2 V p Y V 9 V U 1 9 l b m V y Z 3 l f Z m 9 z c 2 l s X 2 Z 1 Z W x f Z W 1 p c 3 N p b 2 5 z L 0 F 1 d G 9 S Z W 1 v d m V k Q 2 9 s d W 1 u c z E u e 1 8 2 O S w 3 M H 0 m c X V v d D s s J n F 1 b 3 Q 7 U 2 V j d G l v b j E v Z W l h X 1 V T X 2 V u Z X J n e V 9 m b 3 N z a W x f Z n V l b F 9 l b W l z c 2 l v b n M v Q X V 0 b 1 J l b W 9 2 Z W R D b 2 x 1 b W 5 z M S 5 7 X z c w L D c x f S Z x d W 9 0 O y w m c X V v d D t T Z W N 0 a W 9 u M S 9 l a W F f V V N f Z W 5 l c m d 5 X 2 Z v c 3 N p b F 9 m d W V s X 2 V t a X N z a W 9 u c y 9 B d X R v U m V t b 3 Z l Z E N v b H V t b n M x L n t f N z E s N z J 9 J n F 1 b 3 Q 7 L C Z x d W 9 0 O 1 N l Y 3 R p b 2 4 x L 2 V p Y V 9 V U 1 9 l b m V y Z 3 l f Z m 9 z c 2 l s X 2 Z 1 Z W x f Z W 1 p c 3 N p b 2 5 z L 0 F 1 d G 9 S Z W 1 v d m V k Q 2 9 s d W 1 u c z E u e 1 8 3 M i w 3 M 3 0 m c X V v d D s s J n F 1 b 3 Q 7 U 2 V j d G l v b j E v Z W l h X 1 V T X 2 V u Z X J n e V 9 m b 3 N z a W x f Z n V l b F 9 l b W l z c 2 l v b n M v Q X V 0 b 1 J l b W 9 2 Z W R D b 2 x 1 b W 5 z M S 5 7 X z c z L D c 0 f S Z x d W 9 0 O y w m c X V v d D t T Z W N 0 a W 9 u M S 9 l a W F f V V N f Z W 5 l c m d 5 X 2 Z v c 3 N p b F 9 m d W V s X 2 V t a X N z a W 9 u c y 9 B d X R v U m V t b 3 Z l Z E N v b H V t b n M x L n t f N z Q s N z V 9 J n F 1 b 3 Q 7 X S w m c X V v d D t D b 2 x 1 b W 5 D b 3 V u d C Z x d W 9 0 O z o 3 N i w m c X V v d D t L Z X l D b 2 x 1 b W 5 O Y W 1 l c y Z x d W 9 0 O z p b X S w m c X V v d D t D b 2 x 1 b W 5 J Z G V u d G l 0 a W V z J n F 1 b 3 Q 7 O l s m c X V v d D t T Z W N 0 a W 9 u M S 9 l a W F f V V N f Z W 5 l c m d 5 X 2 Z v c 3 N p b F 9 m d W V s X 2 V t a X N z a W 9 u c y 9 B d X R v U m V t b 3 Z l Z E N v b H V t b n M x L n t S Z X B v c n Q g Z 2 V u Z X J h d G V k I G 9 u O i A w M i 0 y N C 0 y M D I 1 I D E 0 O j U z O j E 1 L D B 9 J n F 1 b 3 Q 7 L C Z x d W 9 0 O 1 N l Y 3 R p b 2 4 x L 2 V p Y V 9 V U 1 9 l b m V y Z 3 l f Z m 9 z c 2 l s X 2 Z 1 Z W x f Z W 1 p c 3 N p b 2 5 z L 0 F 1 d G 9 S Z W 1 v d m V k Q 2 9 s d W 1 u c z E u e 0 N v b H V t b j E s M X 0 m c X V v d D s s J n F 1 b 3 Q 7 U 2 V j d G l v b j E v Z W l h X 1 V T X 2 V u Z X J n e V 9 m b 3 N z a W x f Z n V l b F 9 l b W l z c 2 l v b n M v Q X V 0 b 1 J l b W 9 2 Z W R D b 2 x 1 b W 5 z M S 5 7 X z E s M n 0 m c X V v d D s s J n F 1 b 3 Q 7 U 2 V j d G l v b j E v Z W l h X 1 V T X 2 V u Z X J n e V 9 m b 3 N z a W x f Z n V l b F 9 l b W l z c 2 l v b n M v Q X V 0 b 1 J l b W 9 2 Z W R D b 2 x 1 b W 5 z M S 5 7 X z I s M 3 0 m c X V v d D s s J n F 1 b 3 Q 7 U 2 V j d G l v b j E v Z W l h X 1 V T X 2 V u Z X J n e V 9 m b 3 N z a W x f Z n V l b F 9 l b W l z c 2 l v b n M v Q X V 0 b 1 J l b W 9 2 Z W R D b 2 x 1 b W 5 z M S 5 7 X z M s N H 0 m c X V v d D s s J n F 1 b 3 Q 7 U 2 V j d G l v b j E v Z W l h X 1 V T X 2 V u Z X J n e V 9 m b 3 N z a W x f Z n V l b F 9 l b W l z c 2 l v b n M v Q X V 0 b 1 J l b W 9 2 Z W R D b 2 x 1 b W 5 z M S 5 7 X z Q s N X 0 m c X V v d D s s J n F 1 b 3 Q 7 U 2 V j d G l v b j E v Z W l h X 1 V T X 2 V u Z X J n e V 9 m b 3 N z a W x f Z n V l b F 9 l b W l z c 2 l v b n M v Q X V 0 b 1 J l b W 9 2 Z W R D b 2 x 1 b W 5 z M S 5 7 X z U s N n 0 m c X V v d D s s J n F 1 b 3 Q 7 U 2 V j d G l v b j E v Z W l h X 1 V T X 2 V u Z X J n e V 9 m b 3 N z a W x f Z n V l b F 9 l b W l z c 2 l v b n M v Q X V 0 b 1 J l b W 9 2 Z W R D b 2 x 1 b W 5 z M S 5 7 X z Y s N 3 0 m c X V v d D s s J n F 1 b 3 Q 7 U 2 V j d G l v b j E v Z W l h X 1 V T X 2 V u Z X J n e V 9 m b 3 N z a W x f Z n V l b F 9 l b W l z c 2 l v b n M v Q X V 0 b 1 J l b W 9 2 Z W R D b 2 x 1 b W 5 z M S 5 7 X z c s O H 0 m c X V v d D s s J n F 1 b 3 Q 7 U 2 V j d G l v b j E v Z W l h X 1 V T X 2 V u Z X J n e V 9 m b 3 N z a W x f Z n V l b F 9 l b W l z c 2 l v b n M v Q X V 0 b 1 J l b W 9 2 Z W R D b 2 x 1 b W 5 z M S 5 7 X z g s O X 0 m c X V v d D s s J n F 1 b 3 Q 7 U 2 V j d G l v b j E v Z W l h X 1 V T X 2 V u Z X J n e V 9 m b 3 N z a W x f Z n V l b F 9 l b W l z c 2 l v b n M v Q X V 0 b 1 J l b W 9 2 Z W R D b 2 x 1 b W 5 z M S 5 7 X z k s M T B 9 J n F 1 b 3 Q 7 L C Z x d W 9 0 O 1 N l Y 3 R p b 2 4 x L 2 V p Y V 9 V U 1 9 l b m V y Z 3 l f Z m 9 z c 2 l s X 2 Z 1 Z W x f Z W 1 p c 3 N p b 2 5 z L 0 F 1 d G 9 S Z W 1 v d m V k Q 2 9 s d W 1 u c z E u e 1 8 x M C w x M X 0 m c X V v d D s s J n F 1 b 3 Q 7 U 2 V j d G l v b j E v Z W l h X 1 V T X 2 V u Z X J n e V 9 m b 3 N z a W x f Z n V l b F 9 l b W l z c 2 l v b n M v Q X V 0 b 1 J l b W 9 2 Z W R D b 2 x 1 b W 5 z M S 5 7 X z E x L D E y f S Z x d W 9 0 O y w m c X V v d D t T Z W N 0 a W 9 u M S 9 l a W F f V V N f Z W 5 l c m d 5 X 2 Z v c 3 N p b F 9 m d W V s X 2 V t a X N z a W 9 u c y 9 B d X R v U m V t b 3 Z l Z E N v b H V t b n M x L n t f M T I s M T N 9 J n F 1 b 3 Q 7 L C Z x d W 9 0 O 1 N l Y 3 R p b 2 4 x L 2 V p Y V 9 V U 1 9 l b m V y Z 3 l f Z m 9 z c 2 l s X 2 Z 1 Z W x f Z W 1 p c 3 N p b 2 5 z L 0 F 1 d G 9 S Z W 1 v d m V k Q 2 9 s d W 1 u c z E u e 1 8 x M y w x N H 0 m c X V v d D s s J n F 1 b 3 Q 7 U 2 V j d G l v b j E v Z W l h X 1 V T X 2 V u Z X J n e V 9 m b 3 N z a W x f Z n V l b F 9 l b W l z c 2 l v b n M v Q X V 0 b 1 J l b W 9 2 Z W R D b 2 x 1 b W 5 z M S 5 7 X z E 0 L D E 1 f S Z x d W 9 0 O y w m c X V v d D t T Z W N 0 a W 9 u M S 9 l a W F f V V N f Z W 5 l c m d 5 X 2 Z v c 3 N p b F 9 m d W V s X 2 V t a X N z a W 9 u c y 9 B d X R v U m V t b 3 Z l Z E N v b H V t b n M x L n t f M T U s M T Z 9 J n F 1 b 3 Q 7 L C Z x d W 9 0 O 1 N l Y 3 R p b 2 4 x L 2 V p Y V 9 V U 1 9 l b m V y Z 3 l f Z m 9 z c 2 l s X 2 Z 1 Z W x f Z W 1 p c 3 N p b 2 5 z L 0 F 1 d G 9 S Z W 1 v d m V k Q 2 9 s d W 1 u c z E u e 1 8 x N i w x N 3 0 m c X V v d D s s J n F 1 b 3 Q 7 U 2 V j d G l v b j E v Z W l h X 1 V T X 2 V u Z X J n e V 9 m b 3 N z a W x f Z n V l b F 9 l b W l z c 2 l v b n M v Q X V 0 b 1 J l b W 9 2 Z W R D b 2 x 1 b W 5 z M S 5 7 X z E 3 L D E 4 f S Z x d W 9 0 O y w m c X V v d D t T Z W N 0 a W 9 u M S 9 l a W F f V V N f Z W 5 l c m d 5 X 2 Z v c 3 N p b F 9 m d W V s X 2 V t a X N z a W 9 u c y 9 B d X R v U m V t b 3 Z l Z E N v b H V t b n M x L n t f M T g s M T l 9 J n F 1 b 3 Q 7 L C Z x d W 9 0 O 1 N l Y 3 R p b 2 4 x L 2 V p Y V 9 V U 1 9 l b m V y Z 3 l f Z m 9 z c 2 l s X 2 Z 1 Z W x f Z W 1 p c 3 N p b 2 5 z L 0 F 1 d G 9 S Z W 1 v d m V k Q 2 9 s d W 1 u c z E u e 1 8 x O S w y M H 0 m c X V v d D s s J n F 1 b 3 Q 7 U 2 V j d G l v b j E v Z W l h X 1 V T X 2 V u Z X J n e V 9 m b 3 N z a W x f Z n V l b F 9 l b W l z c 2 l v b n M v Q X V 0 b 1 J l b W 9 2 Z W R D b 2 x 1 b W 5 z M S 5 7 X z I w L D I x f S Z x d W 9 0 O y w m c X V v d D t T Z W N 0 a W 9 u M S 9 l a W F f V V N f Z W 5 l c m d 5 X 2 Z v c 3 N p b F 9 m d W V s X 2 V t a X N z a W 9 u c y 9 B d X R v U m V t b 3 Z l Z E N v b H V t b n M x L n t f M j E s M j J 9 J n F 1 b 3 Q 7 L C Z x d W 9 0 O 1 N l Y 3 R p b 2 4 x L 2 V p Y V 9 V U 1 9 l b m V y Z 3 l f Z m 9 z c 2 l s X 2 Z 1 Z W x f Z W 1 p c 3 N p b 2 5 z L 0 F 1 d G 9 S Z W 1 v d m V k Q 2 9 s d W 1 u c z E u e 1 8 y M i w y M 3 0 m c X V v d D s s J n F 1 b 3 Q 7 U 2 V j d G l v b j E v Z W l h X 1 V T X 2 V u Z X J n e V 9 m b 3 N z a W x f Z n V l b F 9 l b W l z c 2 l v b n M v Q X V 0 b 1 J l b W 9 2 Z W R D b 2 x 1 b W 5 z M S 5 7 X z I z L D I 0 f S Z x d W 9 0 O y w m c X V v d D t T Z W N 0 a W 9 u M S 9 l a W F f V V N f Z W 5 l c m d 5 X 2 Z v c 3 N p b F 9 m d W V s X 2 V t a X N z a W 9 u c y 9 B d X R v U m V t b 3 Z l Z E N v b H V t b n M x L n t f M j Q s M j V 9 J n F 1 b 3 Q 7 L C Z x d W 9 0 O 1 N l Y 3 R p b 2 4 x L 2 V p Y V 9 V U 1 9 l b m V y Z 3 l f Z m 9 z c 2 l s X 2 Z 1 Z W x f Z W 1 p c 3 N p b 2 5 z L 0 F 1 d G 9 S Z W 1 v d m V k Q 2 9 s d W 1 u c z E u e 1 8 y N S w y N n 0 m c X V v d D s s J n F 1 b 3 Q 7 U 2 V j d G l v b j E v Z W l h X 1 V T X 2 V u Z X J n e V 9 m b 3 N z a W x f Z n V l b F 9 l b W l z c 2 l v b n M v Q X V 0 b 1 J l b W 9 2 Z W R D b 2 x 1 b W 5 z M S 5 7 X z I 2 L D I 3 f S Z x d W 9 0 O y w m c X V v d D t T Z W N 0 a W 9 u M S 9 l a W F f V V N f Z W 5 l c m d 5 X 2 Z v c 3 N p b F 9 m d W V s X 2 V t a X N z a W 9 u c y 9 B d X R v U m V t b 3 Z l Z E N v b H V t b n M x L n t f M j c s M j h 9 J n F 1 b 3 Q 7 L C Z x d W 9 0 O 1 N l Y 3 R p b 2 4 x L 2 V p Y V 9 V U 1 9 l b m V y Z 3 l f Z m 9 z c 2 l s X 2 Z 1 Z W x f Z W 1 p c 3 N p b 2 5 z L 0 F 1 d G 9 S Z W 1 v d m V k Q 2 9 s d W 1 u c z E u e 1 8 y O C w y O X 0 m c X V v d D s s J n F 1 b 3 Q 7 U 2 V j d G l v b j E v Z W l h X 1 V T X 2 V u Z X J n e V 9 m b 3 N z a W x f Z n V l b F 9 l b W l z c 2 l v b n M v Q X V 0 b 1 J l b W 9 2 Z W R D b 2 x 1 b W 5 z M S 5 7 X z I 5 L D M w f S Z x d W 9 0 O y w m c X V v d D t T Z W N 0 a W 9 u M S 9 l a W F f V V N f Z W 5 l c m d 5 X 2 Z v c 3 N p b F 9 m d W V s X 2 V t a X N z a W 9 u c y 9 B d X R v U m V t b 3 Z l Z E N v b H V t b n M x L n t f M z A s M z F 9 J n F 1 b 3 Q 7 L C Z x d W 9 0 O 1 N l Y 3 R p b 2 4 x L 2 V p Y V 9 V U 1 9 l b m V y Z 3 l f Z m 9 z c 2 l s X 2 Z 1 Z W x f Z W 1 p c 3 N p b 2 5 z L 0 F 1 d G 9 S Z W 1 v d m V k Q 2 9 s d W 1 u c z E u e 1 8 z M S w z M n 0 m c X V v d D s s J n F 1 b 3 Q 7 U 2 V j d G l v b j E v Z W l h X 1 V T X 2 V u Z X J n e V 9 m b 3 N z a W x f Z n V l b F 9 l b W l z c 2 l v b n M v Q X V 0 b 1 J l b W 9 2 Z W R D b 2 x 1 b W 5 z M S 5 7 X z M y L D M z f S Z x d W 9 0 O y w m c X V v d D t T Z W N 0 a W 9 u M S 9 l a W F f V V N f Z W 5 l c m d 5 X 2 Z v c 3 N p b F 9 m d W V s X 2 V t a X N z a W 9 u c y 9 B d X R v U m V t b 3 Z l Z E N v b H V t b n M x L n t f M z M s M z R 9 J n F 1 b 3 Q 7 L C Z x d W 9 0 O 1 N l Y 3 R p b 2 4 x L 2 V p Y V 9 V U 1 9 l b m V y Z 3 l f Z m 9 z c 2 l s X 2 Z 1 Z W x f Z W 1 p c 3 N p b 2 5 z L 0 F 1 d G 9 S Z W 1 v d m V k Q 2 9 s d W 1 u c z E u e 1 8 z N C w z N X 0 m c X V v d D s s J n F 1 b 3 Q 7 U 2 V j d G l v b j E v Z W l h X 1 V T X 2 V u Z X J n e V 9 m b 3 N z a W x f Z n V l b F 9 l b W l z c 2 l v b n M v Q X V 0 b 1 J l b W 9 2 Z W R D b 2 x 1 b W 5 z M S 5 7 X z M 1 L D M 2 f S Z x d W 9 0 O y w m c X V v d D t T Z W N 0 a W 9 u M S 9 l a W F f V V N f Z W 5 l c m d 5 X 2 Z v c 3 N p b F 9 m d W V s X 2 V t a X N z a W 9 u c y 9 B d X R v U m V t b 3 Z l Z E N v b H V t b n M x L n t f M z Y s M z d 9 J n F 1 b 3 Q 7 L C Z x d W 9 0 O 1 N l Y 3 R p b 2 4 x L 2 V p Y V 9 V U 1 9 l b m V y Z 3 l f Z m 9 z c 2 l s X 2 Z 1 Z W x f Z W 1 p c 3 N p b 2 5 z L 0 F 1 d G 9 S Z W 1 v d m V k Q 2 9 s d W 1 u c z E u e 1 8 z N y w z O H 0 m c X V v d D s s J n F 1 b 3 Q 7 U 2 V j d G l v b j E v Z W l h X 1 V T X 2 V u Z X J n e V 9 m b 3 N z a W x f Z n V l b F 9 l b W l z c 2 l v b n M v Q X V 0 b 1 J l b W 9 2 Z W R D b 2 x 1 b W 5 z M S 5 7 X z M 4 L D M 5 f S Z x d W 9 0 O y w m c X V v d D t T Z W N 0 a W 9 u M S 9 l a W F f V V N f Z W 5 l c m d 5 X 2 Z v c 3 N p b F 9 m d W V s X 2 V t a X N z a W 9 u c y 9 B d X R v U m V t b 3 Z l Z E N v b H V t b n M x L n t f M z k s N D B 9 J n F 1 b 3 Q 7 L C Z x d W 9 0 O 1 N l Y 3 R p b 2 4 x L 2 V p Y V 9 V U 1 9 l b m V y Z 3 l f Z m 9 z c 2 l s X 2 Z 1 Z W x f Z W 1 p c 3 N p b 2 5 z L 0 F 1 d G 9 S Z W 1 v d m V k Q 2 9 s d W 1 u c z E u e 1 8 0 M C w 0 M X 0 m c X V v d D s s J n F 1 b 3 Q 7 U 2 V j d G l v b j E v Z W l h X 1 V T X 2 V u Z X J n e V 9 m b 3 N z a W x f Z n V l b F 9 l b W l z c 2 l v b n M v Q X V 0 b 1 J l b W 9 2 Z W R D b 2 x 1 b W 5 z M S 5 7 X z Q x L D Q y f S Z x d W 9 0 O y w m c X V v d D t T Z W N 0 a W 9 u M S 9 l a W F f V V N f Z W 5 l c m d 5 X 2 Z v c 3 N p b F 9 m d W V s X 2 V t a X N z a W 9 u c y 9 B d X R v U m V t b 3 Z l Z E N v b H V t b n M x L n t f N D I s N D N 9 J n F 1 b 3 Q 7 L C Z x d W 9 0 O 1 N l Y 3 R p b 2 4 x L 2 V p Y V 9 V U 1 9 l b m V y Z 3 l f Z m 9 z c 2 l s X 2 Z 1 Z W x f Z W 1 p c 3 N p b 2 5 z L 0 F 1 d G 9 S Z W 1 v d m V k Q 2 9 s d W 1 u c z E u e 1 8 0 M y w 0 N H 0 m c X V v d D s s J n F 1 b 3 Q 7 U 2 V j d G l v b j E v Z W l h X 1 V T X 2 V u Z X J n e V 9 m b 3 N z a W x f Z n V l b F 9 l b W l z c 2 l v b n M v Q X V 0 b 1 J l b W 9 2 Z W R D b 2 x 1 b W 5 z M S 5 7 X z Q 0 L D Q 1 f S Z x d W 9 0 O y w m c X V v d D t T Z W N 0 a W 9 u M S 9 l a W F f V V N f Z W 5 l c m d 5 X 2 Z v c 3 N p b F 9 m d W V s X 2 V t a X N z a W 9 u c y 9 B d X R v U m V t b 3 Z l Z E N v b H V t b n M x L n t f N D U s N D Z 9 J n F 1 b 3 Q 7 L C Z x d W 9 0 O 1 N l Y 3 R p b 2 4 x L 2 V p Y V 9 V U 1 9 l b m V y Z 3 l f Z m 9 z c 2 l s X 2 Z 1 Z W x f Z W 1 p c 3 N p b 2 5 z L 0 F 1 d G 9 S Z W 1 v d m V k Q 2 9 s d W 1 u c z E u e 1 8 0 N i w 0 N 3 0 m c X V v d D s s J n F 1 b 3 Q 7 U 2 V j d G l v b j E v Z W l h X 1 V T X 2 V u Z X J n e V 9 m b 3 N z a W x f Z n V l b F 9 l b W l z c 2 l v b n M v Q X V 0 b 1 J l b W 9 2 Z W R D b 2 x 1 b W 5 z M S 5 7 X z Q 3 L D Q 4 f S Z x d W 9 0 O y w m c X V v d D t T Z W N 0 a W 9 u M S 9 l a W F f V V N f Z W 5 l c m d 5 X 2 Z v c 3 N p b F 9 m d W V s X 2 V t a X N z a W 9 u c y 9 B d X R v U m V t b 3 Z l Z E N v b H V t b n M x L n t f N D g s N D l 9 J n F 1 b 3 Q 7 L C Z x d W 9 0 O 1 N l Y 3 R p b 2 4 x L 2 V p Y V 9 V U 1 9 l b m V y Z 3 l f Z m 9 z c 2 l s X 2 Z 1 Z W x f Z W 1 p c 3 N p b 2 5 z L 0 F 1 d G 9 S Z W 1 v d m V k Q 2 9 s d W 1 u c z E u e 1 8 0 O S w 1 M H 0 m c X V v d D s s J n F 1 b 3 Q 7 U 2 V j d G l v b j E v Z W l h X 1 V T X 2 V u Z X J n e V 9 m b 3 N z a W x f Z n V l b F 9 l b W l z c 2 l v b n M v Q X V 0 b 1 J l b W 9 2 Z W R D b 2 x 1 b W 5 z M S 5 7 X z U w L D U x f S Z x d W 9 0 O y w m c X V v d D t T Z W N 0 a W 9 u M S 9 l a W F f V V N f Z W 5 l c m d 5 X 2 Z v c 3 N p b F 9 m d W V s X 2 V t a X N z a W 9 u c y 9 B d X R v U m V t b 3 Z l Z E N v b H V t b n M x L n t f N T E s N T J 9 J n F 1 b 3 Q 7 L C Z x d W 9 0 O 1 N l Y 3 R p b 2 4 x L 2 V p Y V 9 V U 1 9 l b m V y Z 3 l f Z m 9 z c 2 l s X 2 Z 1 Z W x f Z W 1 p c 3 N p b 2 5 z L 0 F 1 d G 9 S Z W 1 v d m V k Q 2 9 s d W 1 u c z E u e 1 8 1 M i w 1 M 3 0 m c X V v d D s s J n F 1 b 3 Q 7 U 2 V j d G l v b j E v Z W l h X 1 V T X 2 V u Z X J n e V 9 m b 3 N z a W x f Z n V l b F 9 l b W l z c 2 l v b n M v Q X V 0 b 1 J l b W 9 2 Z W R D b 2 x 1 b W 5 z M S 5 7 X z U z L D U 0 f S Z x d W 9 0 O y w m c X V v d D t T Z W N 0 a W 9 u M S 9 l a W F f V V N f Z W 5 l c m d 5 X 2 Z v c 3 N p b F 9 m d W V s X 2 V t a X N z a W 9 u c y 9 B d X R v U m V t b 3 Z l Z E N v b H V t b n M x L n t f N T Q s N T V 9 J n F 1 b 3 Q 7 L C Z x d W 9 0 O 1 N l Y 3 R p b 2 4 x L 2 V p Y V 9 V U 1 9 l b m V y Z 3 l f Z m 9 z c 2 l s X 2 Z 1 Z W x f Z W 1 p c 3 N p b 2 5 z L 0 F 1 d G 9 S Z W 1 v d m V k Q 2 9 s d W 1 u c z E u e 1 8 1 N S w 1 N n 0 m c X V v d D s s J n F 1 b 3 Q 7 U 2 V j d G l v b j E v Z W l h X 1 V T X 2 V u Z X J n e V 9 m b 3 N z a W x f Z n V l b F 9 l b W l z c 2 l v b n M v Q X V 0 b 1 J l b W 9 2 Z W R D b 2 x 1 b W 5 z M S 5 7 X z U 2 L D U 3 f S Z x d W 9 0 O y w m c X V v d D t T Z W N 0 a W 9 u M S 9 l a W F f V V N f Z W 5 l c m d 5 X 2 Z v c 3 N p b F 9 m d W V s X 2 V t a X N z a W 9 u c y 9 B d X R v U m V t b 3 Z l Z E N v b H V t b n M x L n t f N T c s N T h 9 J n F 1 b 3 Q 7 L C Z x d W 9 0 O 1 N l Y 3 R p b 2 4 x L 2 V p Y V 9 V U 1 9 l b m V y Z 3 l f Z m 9 z c 2 l s X 2 Z 1 Z W x f Z W 1 p c 3 N p b 2 5 z L 0 F 1 d G 9 S Z W 1 v d m V k Q 2 9 s d W 1 u c z E u e 1 8 1 O C w 1 O X 0 m c X V v d D s s J n F 1 b 3 Q 7 U 2 V j d G l v b j E v Z W l h X 1 V T X 2 V u Z X J n e V 9 m b 3 N z a W x f Z n V l b F 9 l b W l z c 2 l v b n M v Q X V 0 b 1 J l b W 9 2 Z W R D b 2 x 1 b W 5 z M S 5 7 X z U 5 L D Y w f S Z x d W 9 0 O y w m c X V v d D t T Z W N 0 a W 9 u M S 9 l a W F f V V N f Z W 5 l c m d 5 X 2 Z v c 3 N p b F 9 m d W V s X 2 V t a X N z a W 9 u c y 9 B d X R v U m V t b 3 Z l Z E N v b H V t b n M x L n t f N j A s N j F 9 J n F 1 b 3 Q 7 L C Z x d W 9 0 O 1 N l Y 3 R p b 2 4 x L 2 V p Y V 9 V U 1 9 l b m V y Z 3 l f Z m 9 z c 2 l s X 2 Z 1 Z W x f Z W 1 p c 3 N p b 2 5 z L 0 F 1 d G 9 S Z W 1 v d m V k Q 2 9 s d W 1 u c z E u e 1 8 2 M S w 2 M n 0 m c X V v d D s s J n F 1 b 3 Q 7 U 2 V j d G l v b j E v Z W l h X 1 V T X 2 V u Z X J n e V 9 m b 3 N z a W x f Z n V l b F 9 l b W l z c 2 l v b n M v Q X V 0 b 1 J l b W 9 2 Z W R D b 2 x 1 b W 5 z M S 5 7 X z Y y L D Y z f S Z x d W 9 0 O y w m c X V v d D t T Z W N 0 a W 9 u M S 9 l a W F f V V N f Z W 5 l c m d 5 X 2 Z v c 3 N p b F 9 m d W V s X 2 V t a X N z a W 9 u c y 9 B d X R v U m V t b 3 Z l Z E N v b H V t b n M x L n t f N j M s N j R 9 J n F 1 b 3 Q 7 L C Z x d W 9 0 O 1 N l Y 3 R p b 2 4 x L 2 V p Y V 9 V U 1 9 l b m V y Z 3 l f Z m 9 z c 2 l s X 2 Z 1 Z W x f Z W 1 p c 3 N p b 2 5 z L 0 F 1 d G 9 S Z W 1 v d m V k Q 2 9 s d W 1 u c z E u e 1 8 2 N C w 2 N X 0 m c X V v d D s s J n F 1 b 3 Q 7 U 2 V j d G l v b j E v Z W l h X 1 V T X 2 V u Z X J n e V 9 m b 3 N z a W x f Z n V l b F 9 l b W l z c 2 l v b n M v Q X V 0 b 1 J l b W 9 2 Z W R D b 2 x 1 b W 5 z M S 5 7 X z Y 1 L D Y 2 f S Z x d W 9 0 O y w m c X V v d D t T Z W N 0 a W 9 u M S 9 l a W F f V V N f Z W 5 l c m d 5 X 2 Z v c 3 N p b F 9 m d W V s X 2 V t a X N z a W 9 u c y 9 B d X R v U m V t b 3 Z l Z E N v b H V t b n M x L n t f N j Y s N j d 9 J n F 1 b 3 Q 7 L C Z x d W 9 0 O 1 N l Y 3 R p b 2 4 x L 2 V p Y V 9 V U 1 9 l b m V y Z 3 l f Z m 9 z c 2 l s X 2 Z 1 Z W x f Z W 1 p c 3 N p b 2 5 z L 0 F 1 d G 9 S Z W 1 v d m V k Q 2 9 s d W 1 u c z E u e 1 8 2 N y w 2 O H 0 m c X V v d D s s J n F 1 b 3 Q 7 U 2 V j d G l v b j E v Z W l h X 1 V T X 2 V u Z X J n e V 9 m b 3 N z a W x f Z n V l b F 9 l b W l z c 2 l v b n M v Q X V 0 b 1 J l b W 9 2 Z W R D b 2 x 1 b W 5 z M S 5 7 X z Y 4 L D Y 5 f S Z x d W 9 0 O y w m c X V v d D t T Z W N 0 a W 9 u M S 9 l a W F f V V N f Z W 5 l c m d 5 X 2 Z v c 3 N p b F 9 m d W V s X 2 V t a X N z a W 9 u c y 9 B d X R v U m V t b 3 Z l Z E N v b H V t b n M x L n t f N j k s N z B 9 J n F 1 b 3 Q 7 L C Z x d W 9 0 O 1 N l Y 3 R p b 2 4 x L 2 V p Y V 9 V U 1 9 l b m V y Z 3 l f Z m 9 z c 2 l s X 2 Z 1 Z W x f Z W 1 p c 3 N p b 2 5 z L 0 F 1 d G 9 S Z W 1 v d m V k Q 2 9 s d W 1 u c z E u e 1 8 3 M C w 3 M X 0 m c X V v d D s s J n F 1 b 3 Q 7 U 2 V j d G l v b j E v Z W l h X 1 V T X 2 V u Z X J n e V 9 m b 3 N z a W x f Z n V l b F 9 l b W l z c 2 l v b n M v Q X V 0 b 1 J l b W 9 2 Z W R D b 2 x 1 b W 5 z M S 5 7 X z c x L D c y f S Z x d W 9 0 O y w m c X V v d D t T Z W N 0 a W 9 u M S 9 l a W F f V V N f Z W 5 l c m d 5 X 2 Z v c 3 N p b F 9 m d W V s X 2 V t a X N z a W 9 u c y 9 B d X R v U m V t b 3 Z l Z E N v b H V t b n M x L n t f N z I s N z N 9 J n F 1 b 3 Q 7 L C Z x d W 9 0 O 1 N l Y 3 R p b 2 4 x L 2 V p Y V 9 V U 1 9 l b m V y Z 3 l f Z m 9 z c 2 l s X 2 Z 1 Z W x f Z W 1 p c 3 N p b 2 5 z L 0 F 1 d G 9 S Z W 1 v d m V k Q 2 9 s d W 1 u c z E u e 1 8 3 M y w 3 N H 0 m c X V v d D s s J n F 1 b 3 Q 7 U 2 V j d G l v b j E v Z W l h X 1 V T X 2 V u Z X J n e V 9 m b 3 N z a W x f Z n V l b F 9 l b W l z c 2 l v b n M v Q X V 0 b 1 J l b W 9 2 Z W R D b 2 x 1 b W 5 z M S 5 7 X z c 0 L D c 1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p Y V 9 V U 1 9 l b m V y Z 3 l f b m F 0 d X J h b F 9 n Y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M D o 1 M j o z O C 4 y M j Q x M T Q z W i I v P j x F b n R y e S B U e X B l P S J G a W x s Q 2 9 s d W 1 u V H l w Z X M i I F Z h b H V l P S J z Q m d Z R k J R V U Z C U V V G Q l F V R k J R V U Z C U V V G Q l F V R k J R V U Z C U V V G Q l F V R k J R V U Z C U V V G Q l F V R k J R V U Z C U V V G Q l E 9 P S I v P j x F b n R y e S B U e X B l P S J G a W x s Q 2 9 s d W 1 u T m F t Z X M i I F Z h b H V l P S J z W y Z x d W 9 0 O 1 J l c G 9 y d C B n Z W 5 l c m F 0 Z W Q g b 2 4 6 I D A y L T I 0 L T I w M j U g M T Y 6 M T I 6 N T k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s s J n F 1 b 3 Q 7 X z I w J n F 1 b 3 Q 7 L C Z x d W 9 0 O 1 8 y M S Z x d W 9 0 O y w m c X V v d D t f M j I m c X V v d D s s J n F 1 b 3 Q 7 X z I z J n F 1 b 3 Q 7 L C Z x d W 9 0 O 1 8 y N C Z x d W 9 0 O y w m c X V v d D t f M j U m c X V v d D s s J n F 1 b 3 Q 7 X z I 2 J n F 1 b 3 Q 7 L C Z x d W 9 0 O 1 8 y N y Z x d W 9 0 O y w m c X V v d D t f M j g m c X V v d D s s J n F 1 b 3 Q 7 X z I 5 J n F 1 b 3 Q 7 L C Z x d W 9 0 O 1 8 z M C Z x d W 9 0 O y w m c X V v d D t f M z E m c X V v d D s s J n F 1 b 3 Q 7 X z M y J n F 1 b 3 Q 7 L C Z x d W 9 0 O 1 8 z M y Z x d W 9 0 O y w m c X V v d D t f M z Q m c X V v d D s s J n F 1 b 3 Q 7 X z M 1 J n F 1 b 3 Q 7 L C Z x d W 9 0 O 1 8 z N i Z x d W 9 0 O y w m c X V v d D t f M z c m c X V v d D s s J n F 1 b 3 Q 7 X z M 4 J n F 1 b 3 Q 7 L C Z x d W 9 0 O 1 8 z O S Z x d W 9 0 O y w m c X V v d D t f N D A m c X V v d D s s J n F 1 b 3 Q 7 X z Q x J n F 1 b 3 Q 7 L C Z x d W 9 0 O 1 8 0 M i Z x d W 9 0 O y w m c X V v d D t f N D M m c X V v d D s s J n F 1 b 3 Q 7 X z Q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O D Y 0 Z T c 2 Y S 0 z N 2 M 2 L T Q 3 M j Y t Y T E x Z S 1 j Y W E 5 N T Y z N W F i O T k i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p Y V 9 V U 1 9 l b m V y Z 3 l f b m F 0 d X J h b F 9 n Y X M v Q X V 0 b 1 J l b W 9 2 Z W R D b 2 x 1 b W 5 z M S 5 7 U m V w b 3 J 0 I G d l b m V y Y X R l Z C B v b j o g M D I t M j Q t M j A y N S A x N j o x M j o 1 O S w w f S Z x d W 9 0 O y w m c X V v d D t T Z W N 0 a W 9 u M S 9 l a W F f V V N f Z W 5 l c m d 5 X 2 5 h d H V y Y W x f Z 2 F z L 0 F 1 d G 9 S Z W 1 v d m V k Q 2 9 s d W 1 u c z E u e 0 N v b H V t b j E s M X 0 m c X V v d D s s J n F 1 b 3 Q 7 U 2 V j d G l v b j E v Z W l h X 1 V T X 2 V u Z X J n e V 9 u Y X R 1 c m F s X 2 d h c y 9 B d X R v U m V t b 3 Z l Z E N v b H V t b n M x L n t f M S w y f S Z x d W 9 0 O y w m c X V v d D t T Z W N 0 a W 9 u M S 9 l a W F f V V N f Z W 5 l c m d 5 X 2 5 h d H V y Y W x f Z 2 F z L 0 F 1 d G 9 S Z W 1 v d m V k Q 2 9 s d W 1 u c z E u e 1 8 y L D N 9 J n F 1 b 3 Q 7 L C Z x d W 9 0 O 1 N l Y 3 R p b 2 4 x L 2 V p Y V 9 V U 1 9 l b m V y Z 3 l f b m F 0 d X J h b F 9 n Y X M v Q X V 0 b 1 J l b W 9 2 Z W R D b 2 x 1 b W 5 z M S 5 7 X z M s N H 0 m c X V v d D s s J n F 1 b 3 Q 7 U 2 V j d G l v b j E v Z W l h X 1 V T X 2 V u Z X J n e V 9 u Y X R 1 c m F s X 2 d h c y 9 B d X R v U m V t b 3 Z l Z E N v b H V t b n M x L n t f N C w 1 f S Z x d W 9 0 O y w m c X V v d D t T Z W N 0 a W 9 u M S 9 l a W F f V V N f Z W 5 l c m d 5 X 2 5 h d H V y Y W x f Z 2 F z L 0 F 1 d G 9 S Z W 1 v d m V k Q 2 9 s d W 1 u c z E u e 1 8 1 L D Z 9 J n F 1 b 3 Q 7 L C Z x d W 9 0 O 1 N l Y 3 R p b 2 4 x L 2 V p Y V 9 V U 1 9 l b m V y Z 3 l f b m F 0 d X J h b F 9 n Y X M v Q X V 0 b 1 J l b W 9 2 Z W R D b 2 x 1 b W 5 z M S 5 7 X z Y s N 3 0 m c X V v d D s s J n F 1 b 3 Q 7 U 2 V j d G l v b j E v Z W l h X 1 V T X 2 V u Z X J n e V 9 u Y X R 1 c m F s X 2 d h c y 9 B d X R v U m V t b 3 Z l Z E N v b H V t b n M x L n t f N y w 4 f S Z x d W 9 0 O y w m c X V v d D t T Z W N 0 a W 9 u M S 9 l a W F f V V N f Z W 5 l c m d 5 X 2 5 h d H V y Y W x f Z 2 F z L 0 F 1 d G 9 S Z W 1 v d m V k Q 2 9 s d W 1 u c z E u e 1 8 4 L D l 9 J n F 1 b 3 Q 7 L C Z x d W 9 0 O 1 N l Y 3 R p b 2 4 x L 2 V p Y V 9 V U 1 9 l b m V y Z 3 l f b m F 0 d X J h b F 9 n Y X M v Q X V 0 b 1 J l b W 9 2 Z W R D b 2 x 1 b W 5 z M S 5 7 X z k s M T B 9 J n F 1 b 3 Q 7 L C Z x d W 9 0 O 1 N l Y 3 R p b 2 4 x L 2 V p Y V 9 V U 1 9 l b m V y Z 3 l f b m F 0 d X J h b F 9 n Y X M v Q X V 0 b 1 J l b W 9 2 Z W R D b 2 x 1 b W 5 z M S 5 7 X z E w L D E x f S Z x d W 9 0 O y w m c X V v d D t T Z W N 0 a W 9 u M S 9 l a W F f V V N f Z W 5 l c m d 5 X 2 5 h d H V y Y W x f Z 2 F z L 0 F 1 d G 9 S Z W 1 v d m V k Q 2 9 s d W 1 u c z E u e 1 8 x M S w x M n 0 m c X V v d D s s J n F 1 b 3 Q 7 U 2 V j d G l v b j E v Z W l h X 1 V T X 2 V u Z X J n e V 9 u Y X R 1 c m F s X 2 d h c y 9 B d X R v U m V t b 3 Z l Z E N v b H V t b n M x L n t f M T I s M T N 9 J n F 1 b 3 Q 7 L C Z x d W 9 0 O 1 N l Y 3 R p b 2 4 x L 2 V p Y V 9 V U 1 9 l b m V y Z 3 l f b m F 0 d X J h b F 9 n Y X M v Q X V 0 b 1 J l b W 9 2 Z W R D b 2 x 1 b W 5 z M S 5 7 X z E z L D E 0 f S Z x d W 9 0 O y w m c X V v d D t T Z W N 0 a W 9 u M S 9 l a W F f V V N f Z W 5 l c m d 5 X 2 5 h d H V y Y W x f Z 2 F z L 0 F 1 d G 9 S Z W 1 v d m V k Q 2 9 s d W 1 u c z E u e 1 8 x N C w x N X 0 m c X V v d D s s J n F 1 b 3 Q 7 U 2 V j d G l v b j E v Z W l h X 1 V T X 2 V u Z X J n e V 9 u Y X R 1 c m F s X 2 d h c y 9 B d X R v U m V t b 3 Z l Z E N v b H V t b n M x L n t f M T U s M T Z 9 J n F 1 b 3 Q 7 L C Z x d W 9 0 O 1 N l Y 3 R p b 2 4 x L 2 V p Y V 9 V U 1 9 l b m V y Z 3 l f b m F 0 d X J h b F 9 n Y X M v Q X V 0 b 1 J l b W 9 2 Z W R D b 2 x 1 b W 5 z M S 5 7 X z E 2 L D E 3 f S Z x d W 9 0 O y w m c X V v d D t T Z W N 0 a W 9 u M S 9 l a W F f V V N f Z W 5 l c m d 5 X 2 5 h d H V y Y W x f Z 2 F z L 0 F 1 d G 9 S Z W 1 v d m V k Q 2 9 s d W 1 u c z E u e 1 8 x N y w x O H 0 m c X V v d D s s J n F 1 b 3 Q 7 U 2 V j d G l v b j E v Z W l h X 1 V T X 2 V u Z X J n e V 9 u Y X R 1 c m F s X 2 d h c y 9 B d X R v U m V t b 3 Z l Z E N v b H V t b n M x L n t f M T g s M T l 9 J n F 1 b 3 Q 7 L C Z x d W 9 0 O 1 N l Y 3 R p b 2 4 x L 2 V p Y V 9 V U 1 9 l b m V y Z 3 l f b m F 0 d X J h b F 9 n Y X M v Q X V 0 b 1 J l b W 9 2 Z W R D b 2 x 1 b W 5 z M S 5 7 X z E 5 L D I w f S Z x d W 9 0 O y w m c X V v d D t T Z W N 0 a W 9 u M S 9 l a W F f V V N f Z W 5 l c m d 5 X 2 5 h d H V y Y W x f Z 2 F z L 0 F 1 d G 9 S Z W 1 v d m V k Q 2 9 s d W 1 u c z E u e 1 8 y M C w y M X 0 m c X V v d D s s J n F 1 b 3 Q 7 U 2 V j d G l v b j E v Z W l h X 1 V T X 2 V u Z X J n e V 9 u Y X R 1 c m F s X 2 d h c y 9 B d X R v U m V t b 3 Z l Z E N v b H V t b n M x L n t f M j E s M j J 9 J n F 1 b 3 Q 7 L C Z x d W 9 0 O 1 N l Y 3 R p b 2 4 x L 2 V p Y V 9 V U 1 9 l b m V y Z 3 l f b m F 0 d X J h b F 9 n Y X M v Q X V 0 b 1 J l b W 9 2 Z W R D b 2 x 1 b W 5 z M S 5 7 X z I y L D I z f S Z x d W 9 0 O y w m c X V v d D t T Z W N 0 a W 9 u M S 9 l a W F f V V N f Z W 5 l c m d 5 X 2 5 h d H V y Y W x f Z 2 F z L 0 F 1 d G 9 S Z W 1 v d m V k Q 2 9 s d W 1 u c z E u e 1 8 y M y w y N H 0 m c X V v d D s s J n F 1 b 3 Q 7 U 2 V j d G l v b j E v Z W l h X 1 V T X 2 V u Z X J n e V 9 u Y X R 1 c m F s X 2 d h c y 9 B d X R v U m V t b 3 Z l Z E N v b H V t b n M x L n t f M j Q s M j V 9 J n F 1 b 3 Q 7 L C Z x d W 9 0 O 1 N l Y 3 R p b 2 4 x L 2 V p Y V 9 V U 1 9 l b m V y Z 3 l f b m F 0 d X J h b F 9 n Y X M v Q X V 0 b 1 J l b W 9 2 Z W R D b 2 x 1 b W 5 z M S 5 7 X z I 1 L D I 2 f S Z x d W 9 0 O y w m c X V v d D t T Z W N 0 a W 9 u M S 9 l a W F f V V N f Z W 5 l c m d 5 X 2 5 h d H V y Y W x f Z 2 F z L 0 F 1 d G 9 S Z W 1 v d m V k Q 2 9 s d W 1 u c z E u e 1 8 y N i w y N 3 0 m c X V v d D s s J n F 1 b 3 Q 7 U 2 V j d G l v b j E v Z W l h X 1 V T X 2 V u Z X J n e V 9 u Y X R 1 c m F s X 2 d h c y 9 B d X R v U m V t b 3 Z l Z E N v b H V t b n M x L n t f M j c s M j h 9 J n F 1 b 3 Q 7 L C Z x d W 9 0 O 1 N l Y 3 R p b 2 4 x L 2 V p Y V 9 V U 1 9 l b m V y Z 3 l f b m F 0 d X J h b F 9 n Y X M v Q X V 0 b 1 J l b W 9 2 Z W R D b 2 x 1 b W 5 z M S 5 7 X z I 4 L D I 5 f S Z x d W 9 0 O y w m c X V v d D t T Z W N 0 a W 9 u M S 9 l a W F f V V N f Z W 5 l c m d 5 X 2 5 h d H V y Y W x f Z 2 F z L 0 F 1 d G 9 S Z W 1 v d m V k Q 2 9 s d W 1 u c z E u e 1 8 y O S w z M H 0 m c X V v d D s s J n F 1 b 3 Q 7 U 2 V j d G l v b j E v Z W l h X 1 V T X 2 V u Z X J n e V 9 u Y X R 1 c m F s X 2 d h c y 9 B d X R v U m V t b 3 Z l Z E N v b H V t b n M x L n t f M z A s M z F 9 J n F 1 b 3 Q 7 L C Z x d W 9 0 O 1 N l Y 3 R p b 2 4 x L 2 V p Y V 9 V U 1 9 l b m V y Z 3 l f b m F 0 d X J h b F 9 n Y X M v Q X V 0 b 1 J l b W 9 2 Z W R D b 2 x 1 b W 5 z M S 5 7 X z M x L D M y f S Z x d W 9 0 O y w m c X V v d D t T Z W N 0 a W 9 u M S 9 l a W F f V V N f Z W 5 l c m d 5 X 2 5 h d H V y Y W x f Z 2 F z L 0 F 1 d G 9 S Z W 1 v d m V k Q 2 9 s d W 1 u c z E u e 1 8 z M i w z M 3 0 m c X V v d D s s J n F 1 b 3 Q 7 U 2 V j d G l v b j E v Z W l h X 1 V T X 2 V u Z X J n e V 9 u Y X R 1 c m F s X 2 d h c y 9 B d X R v U m V t b 3 Z l Z E N v b H V t b n M x L n t f M z M s M z R 9 J n F 1 b 3 Q 7 L C Z x d W 9 0 O 1 N l Y 3 R p b 2 4 x L 2 V p Y V 9 V U 1 9 l b m V y Z 3 l f b m F 0 d X J h b F 9 n Y X M v Q X V 0 b 1 J l b W 9 2 Z W R D b 2 x 1 b W 5 z M S 5 7 X z M 0 L D M 1 f S Z x d W 9 0 O y w m c X V v d D t T Z W N 0 a W 9 u M S 9 l a W F f V V N f Z W 5 l c m d 5 X 2 5 h d H V y Y W x f Z 2 F z L 0 F 1 d G 9 S Z W 1 v d m V k Q 2 9 s d W 1 u c z E u e 1 8 z N S w z N n 0 m c X V v d D s s J n F 1 b 3 Q 7 U 2 V j d G l v b j E v Z W l h X 1 V T X 2 V u Z X J n e V 9 u Y X R 1 c m F s X 2 d h c y 9 B d X R v U m V t b 3 Z l Z E N v b H V t b n M x L n t f M z Y s M z d 9 J n F 1 b 3 Q 7 L C Z x d W 9 0 O 1 N l Y 3 R p b 2 4 x L 2 V p Y V 9 V U 1 9 l b m V y Z 3 l f b m F 0 d X J h b F 9 n Y X M v Q X V 0 b 1 J l b W 9 2 Z W R D b 2 x 1 b W 5 z M S 5 7 X z M 3 L D M 4 f S Z x d W 9 0 O y w m c X V v d D t T Z W N 0 a W 9 u M S 9 l a W F f V V N f Z W 5 l c m d 5 X 2 5 h d H V y Y W x f Z 2 F z L 0 F 1 d G 9 S Z W 1 v d m V k Q 2 9 s d W 1 u c z E u e 1 8 z O C w z O X 0 m c X V v d D s s J n F 1 b 3 Q 7 U 2 V j d G l v b j E v Z W l h X 1 V T X 2 V u Z X J n e V 9 u Y X R 1 c m F s X 2 d h c y 9 B d X R v U m V t b 3 Z l Z E N v b H V t b n M x L n t f M z k s N D B 9 J n F 1 b 3 Q 7 L C Z x d W 9 0 O 1 N l Y 3 R p b 2 4 x L 2 V p Y V 9 V U 1 9 l b m V y Z 3 l f b m F 0 d X J h b F 9 n Y X M v Q X V 0 b 1 J l b W 9 2 Z W R D b 2 x 1 b W 5 z M S 5 7 X z Q w L D Q x f S Z x d W 9 0 O y w m c X V v d D t T Z W N 0 a W 9 u M S 9 l a W F f V V N f Z W 5 l c m d 5 X 2 5 h d H V y Y W x f Z 2 F z L 0 F 1 d G 9 S Z W 1 v d m V k Q 2 9 s d W 1 u c z E u e 1 8 0 M S w 0 M n 0 m c X V v d D s s J n F 1 b 3 Q 7 U 2 V j d G l v b j E v Z W l h X 1 V T X 2 V u Z X J n e V 9 u Y X R 1 c m F s X 2 d h c y 9 B d X R v U m V t b 3 Z l Z E N v b H V t b n M x L n t f N D I s N D N 9 J n F 1 b 3 Q 7 L C Z x d W 9 0 O 1 N l Y 3 R p b 2 4 x L 2 V p Y V 9 V U 1 9 l b m V y Z 3 l f b m F 0 d X J h b F 9 n Y X M v Q X V 0 b 1 J l b W 9 2 Z W R D b 2 x 1 b W 5 z M S 5 7 X z Q z L D Q 0 f S Z x d W 9 0 O y w m c X V v d D t T Z W N 0 a W 9 u M S 9 l a W F f V V N f Z W 5 l c m d 5 X 2 5 h d H V y Y W x f Z 2 F z L 0 F 1 d G 9 S Z W 1 v d m V k Q 2 9 s d W 1 u c z E u e 1 8 0 N C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2 V p Y V 9 V U 1 9 l b m V y Z 3 l f b m F 0 d X J h b F 9 n Y X M v Q X V 0 b 1 J l b W 9 2 Z W R D b 2 x 1 b W 5 z M S 5 7 U m V w b 3 J 0 I G d l b m V y Y X R l Z C B v b j o g M D I t M j Q t M j A y N S A x N j o x M j o 1 O S w w f S Z x d W 9 0 O y w m c X V v d D t T Z W N 0 a W 9 u M S 9 l a W F f V V N f Z W 5 l c m d 5 X 2 5 h d H V y Y W x f Z 2 F z L 0 F 1 d G 9 S Z W 1 v d m V k Q 2 9 s d W 1 u c z E u e 0 N v b H V t b j E s M X 0 m c X V v d D s s J n F 1 b 3 Q 7 U 2 V j d G l v b j E v Z W l h X 1 V T X 2 V u Z X J n e V 9 u Y X R 1 c m F s X 2 d h c y 9 B d X R v U m V t b 3 Z l Z E N v b H V t b n M x L n t f M S w y f S Z x d W 9 0 O y w m c X V v d D t T Z W N 0 a W 9 u M S 9 l a W F f V V N f Z W 5 l c m d 5 X 2 5 h d H V y Y W x f Z 2 F z L 0 F 1 d G 9 S Z W 1 v d m V k Q 2 9 s d W 1 u c z E u e 1 8 y L D N 9 J n F 1 b 3 Q 7 L C Z x d W 9 0 O 1 N l Y 3 R p b 2 4 x L 2 V p Y V 9 V U 1 9 l b m V y Z 3 l f b m F 0 d X J h b F 9 n Y X M v Q X V 0 b 1 J l b W 9 2 Z W R D b 2 x 1 b W 5 z M S 5 7 X z M s N H 0 m c X V v d D s s J n F 1 b 3 Q 7 U 2 V j d G l v b j E v Z W l h X 1 V T X 2 V u Z X J n e V 9 u Y X R 1 c m F s X 2 d h c y 9 B d X R v U m V t b 3 Z l Z E N v b H V t b n M x L n t f N C w 1 f S Z x d W 9 0 O y w m c X V v d D t T Z W N 0 a W 9 u M S 9 l a W F f V V N f Z W 5 l c m d 5 X 2 5 h d H V y Y W x f Z 2 F z L 0 F 1 d G 9 S Z W 1 v d m V k Q 2 9 s d W 1 u c z E u e 1 8 1 L D Z 9 J n F 1 b 3 Q 7 L C Z x d W 9 0 O 1 N l Y 3 R p b 2 4 x L 2 V p Y V 9 V U 1 9 l b m V y Z 3 l f b m F 0 d X J h b F 9 n Y X M v Q X V 0 b 1 J l b W 9 2 Z W R D b 2 x 1 b W 5 z M S 5 7 X z Y s N 3 0 m c X V v d D s s J n F 1 b 3 Q 7 U 2 V j d G l v b j E v Z W l h X 1 V T X 2 V u Z X J n e V 9 u Y X R 1 c m F s X 2 d h c y 9 B d X R v U m V t b 3 Z l Z E N v b H V t b n M x L n t f N y w 4 f S Z x d W 9 0 O y w m c X V v d D t T Z W N 0 a W 9 u M S 9 l a W F f V V N f Z W 5 l c m d 5 X 2 5 h d H V y Y W x f Z 2 F z L 0 F 1 d G 9 S Z W 1 v d m V k Q 2 9 s d W 1 u c z E u e 1 8 4 L D l 9 J n F 1 b 3 Q 7 L C Z x d W 9 0 O 1 N l Y 3 R p b 2 4 x L 2 V p Y V 9 V U 1 9 l b m V y Z 3 l f b m F 0 d X J h b F 9 n Y X M v Q X V 0 b 1 J l b W 9 2 Z W R D b 2 x 1 b W 5 z M S 5 7 X z k s M T B 9 J n F 1 b 3 Q 7 L C Z x d W 9 0 O 1 N l Y 3 R p b 2 4 x L 2 V p Y V 9 V U 1 9 l b m V y Z 3 l f b m F 0 d X J h b F 9 n Y X M v Q X V 0 b 1 J l b W 9 2 Z W R D b 2 x 1 b W 5 z M S 5 7 X z E w L D E x f S Z x d W 9 0 O y w m c X V v d D t T Z W N 0 a W 9 u M S 9 l a W F f V V N f Z W 5 l c m d 5 X 2 5 h d H V y Y W x f Z 2 F z L 0 F 1 d G 9 S Z W 1 v d m V k Q 2 9 s d W 1 u c z E u e 1 8 x M S w x M n 0 m c X V v d D s s J n F 1 b 3 Q 7 U 2 V j d G l v b j E v Z W l h X 1 V T X 2 V u Z X J n e V 9 u Y X R 1 c m F s X 2 d h c y 9 B d X R v U m V t b 3 Z l Z E N v b H V t b n M x L n t f M T I s M T N 9 J n F 1 b 3 Q 7 L C Z x d W 9 0 O 1 N l Y 3 R p b 2 4 x L 2 V p Y V 9 V U 1 9 l b m V y Z 3 l f b m F 0 d X J h b F 9 n Y X M v Q X V 0 b 1 J l b W 9 2 Z W R D b 2 x 1 b W 5 z M S 5 7 X z E z L D E 0 f S Z x d W 9 0 O y w m c X V v d D t T Z W N 0 a W 9 u M S 9 l a W F f V V N f Z W 5 l c m d 5 X 2 5 h d H V y Y W x f Z 2 F z L 0 F 1 d G 9 S Z W 1 v d m V k Q 2 9 s d W 1 u c z E u e 1 8 x N C w x N X 0 m c X V v d D s s J n F 1 b 3 Q 7 U 2 V j d G l v b j E v Z W l h X 1 V T X 2 V u Z X J n e V 9 u Y X R 1 c m F s X 2 d h c y 9 B d X R v U m V t b 3 Z l Z E N v b H V t b n M x L n t f M T U s M T Z 9 J n F 1 b 3 Q 7 L C Z x d W 9 0 O 1 N l Y 3 R p b 2 4 x L 2 V p Y V 9 V U 1 9 l b m V y Z 3 l f b m F 0 d X J h b F 9 n Y X M v Q X V 0 b 1 J l b W 9 2 Z W R D b 2 x 1 b W 5 z M S 5 7 X z E 2 L D E 3 f S Z x d W 9 0 O y w m c X V v d D t T Z W N 0 a W 9 u M S 9 l a W F f V V N f Z W 5 l c m d 5 X 2 5 h d H V y Y W x f Z 2 F z L 0 F 1 d G 9 S Z W 1 v d m V k Q 2 9 s d W 1 u c z E u e 1 8 x N y w x O H 0 m c X V v d D s s J n F 1 b 3 Q 7 U 2 V j d G l v b j E v Z W l h X 1 V T X 2 V u Z X J n e V 9 u Y X R 1 c m F s X 2 d h c y 9 B d X R v U m V t b 3 Z l Z E N v b H V t b n M x L n t f M T g s M T l 9 J n F 1 b 3 Q 7 L C Z x d W 9 0 O 1 N l Y 3 R p b 2 4 x L 2 V p Y V 9 V U 1 9 l b m V y Z 3 l f b m F 0 d X J h b F 9 n Y X M v Q X V 0 b 1 J l b W 9 2 Z W R D b 2 x 1 b W 5 z M S 5 7 X z E 5 L D I w f S Z x d W 9 0 O y w m c X V v d D t T Z W N 0 a W 9 u M S 9 l a W F f V V N f Z W 5 l c m d 5 X 2 5 h d H V y Y W x f Z 2 F z L 0 F 1 d G 9 S Z W 1 v d m V k Q 2 9 s d W 1 u c z E u e 1 8 y M C w y M X 0 m c X V v d D s s J n F 1 b 3 Q 7 U 2 V j d G l v b j E v Z W l h X 1 V T X 2 V u Z X J n e V 9 u Y X R 1 c m F s X 2 d h c y 9 B d X R v U m V t b 3 Z l Z E N v b H V t b n M x L n t f M j E s M j J 9 J n F 1 b 3 Q 7 L C Z x d W 9 0 O 1 N l Y 3 R p b 2 4 x L 2 V p Y V 9 V U 1 9 l b m V y Z 3 l f b m F 0 d X J h b F 9 n Y X M v Q X V 0 b 1 J l b W 9 2 Z W R D b 2 x 1 b W 5 z M S 5 7 X z I y L D I z f S Z x d W 9 0 O y w m c X V v d D t T Z W N 0 a W 9 u M S 9 l a W F f V V N f Z W 5 l c m d 5 X 2 5 h d H V y Y W x f Z 2 F z L 0 F 1 d G 9 S Z W 1 v d m V k Q 2 9 s d W 1 u c z E u e 1 8 y M y w y N H 0 m c X V v d D s s J n F 1 b 3 Q 7 U 2 V j d G l v b j E v Z W l h X 1 V T X 2 V u Z X J n e V 9 u Y X R 1 c m F s X 2 d h c y 9 B d X R v U m V t b 3 Z l Z E N v b H V t b n M x L n t f M j Q s M j V 9 J n F 1 b 3 Q 7 L C Z x d W 9 0 O 1 N l Y 3 R p b 2 4 x L 2 V p Y V 9 V U 1 9 l b m V y Z 3 l f b m F 0 d X J h b F 9 n Y X M v Q X V 0 b 1 J l b W 9 2 Z W R D b 2 x 1 b W 5 z M S 5 7 X z I 1 L D I 2 f S Z x d W 9 0 O y w m c X V v d D t T Z W N 0 a W 9 u M S 9 l a W F f V V N f Z W 5 l c m d 5 X 2 5 h d H V y Y W x f Z 2 F z L 0 F 1 d G 9 S Z W 1 v d m V k Q 2 9 s d W 1 u c z E u e 1 8 y N i w y N 3 0 m c X V v d D s s J n F 1 b 3 Q 7 U 2 V j d G l v b j E v Z W l h X 1 V T X 2 V u Z X J n e V 9 u Y X R 1 c m F s X 2 d h c y 9 B d X R v U m V t b 3 Z l Z E N v b H V t b n M x L n t f M j c s M j h 9 J n F 1 b 3 Q 7 L C Z x d W 9 0 O 1 N l Y 3 R p b 2 4 x L 2 V p Y V 9 V U 1 9 l b m V y Z 3 l f b m F 0 d X J h b F 9 n Y X M v Q X V 0 b 1 J l b W 9 2 Z W R D b 2 x 1 b W 5 z M S 5 7 X z I 4 L D I 5 f S Z x d W 9 0 O y w m c X V v d D t T Z W N 0 a W 9 u M S 9 l a W F f V V N f Z W 5 l c m d 5 X 2 5 h d H V y Y W x f Z 2 F z L 0 F 1 d G 9 S Z W 1 v d m V k Q 2 9 s d W 1 u c z E u e 1 8 y O S w z M H 0 m c X V v d D s s J n F 1 b 3 Q 7 U 2 V j d G l v b j E v Z W l h X 1 V T X 2 V u Z X J n e V 9 u Y X R 1 c m F s X 2 d h c y 9 B d X R v U m V t b 3 Z l Z E N v b H V t b n M x L n t f M z A s M z F 9 J n F 1 b 3 Q 7 L C Z x d W 9 0 O 1 N l Y 3 R p b 2 4 x L 2 V p Y V 9 V U 1 9 l b m V y Z 3 l f b m F 0 d X J h b F 9 n Y X M v Q X V 0 b 1 J l b W 9 2 Z W R D b 2 x 1 b W 5 z M S 5 7 X z M x L D M y f S Z x d W 9 0 O y w m c X V v d D t T Z W N 0 a W 9 u M S 9 l a W F f V V N f Z W 5 l c m d 5 X 2 5 h d H V y Y W x f Z 2 F z L 0 F 1 d G 9 S Z W 1 v d m V k Q 2 9 s d W 1 u c z E u e 1 8 z M i w z M 3 0 m c X V v d D s s J n F 1 b 3 Q 7 U 2 V j d G l v b j E v Z W l h X 1 V T X 2 V u Z X J n e V 9 u Y X R 1 c m F s X 2 d h c y 9 B d X R v U m V t b 3 Z l Z E N v b H V t b n M x L n t f M z M s M z R 9 J n F 1 b 3 Q 7 L C Z x d W 9 0 O 1 N l Y 3 R p b 2 4 x L 2 V p Y V 9 V U 1 9 l b m V y Z 3 l f b m F 0 d X J h b F 9 n Y X M v Q X V 0 b 1 J l b W 9 2 Z W R D b 2 x 1 b W 5 z M S 5 7 X z M 0 L D M 1 f S Z x d W 9 0 O y w m c X V v d D t T Z W N 0 a W 9 u M S 9 l a W F f V V N f Z W 5 l c m d 5 X 2 5 h d H V y Y W x f Z 2 F z L 0 F 1 d G 9 S Z W 1 v d m V k Q 2 9 s d W 1 u c z E u e 1 8 z N S w z N n 0 m c X V v d D s s J n F 1 b 3 Q 7 U 2 V j d G l v b j E v Z W l h X 1 V T X 2 V u Z X J n e V 9 u Y X R 1 c m F s X 2 d h c y 9 B d X R v U m V t b 3 Z l Z E N v b H V t b n M x L n t f M z Y s M z d 9 J n F 1 b 3 Q 7 L C Z x d W 9 0 O 1 N l Y 3 R p b 2 4 x L 2 V p Y V 9 V U 1 9 l b m V y Z 3 l f b m F 0 d X J h b F 9 n Y X M v Q X V 0 b 1 J l b W 9 2 Z W R D b 2 x 1 b W 5 z M S 5 7 X z M 3 L D M 4 f S Z x d W 9 0 O y w m c X V v d D t T Z W N 0 a W 9 u M S 9 l a W F f V V N f Z W 5 l c m d 5 X 2 5 h d H V y Y W x f Z 2 F z L 0 F 1 d G 9 S Z W 1 v d m V k Q 2 9 s d W 1 u c z E u e 1 8 z O C w z O X 0 m c X V v d D s s J n F 1 b 3 Q 7 U 2 V j d G l v b j E v Z W l h X 1 V T X 2 V u Z X J n e V 9 u Y X R 1 c m F s X 2 d h c y 9 B d X R v U m V t b 3 Z l Z E N v b H V t b n M x L n t f M z k s N D B 9 J n F 1 b 3 Q 7 L C Z x d W 9 0 O 1 N l Y 3 R p b 2 4 x L 2 V p Y V 9 V U 1 9 l b m V y Z 3 l f b m F 0 d X J h b F 9 n Y X M v Q X V 0 b 1 J l b W 9 2 Z W R D b 2 x 1 b W 5 z M S 5 7 X z Q w L D Q x f S Z x d W 9 0 O y w m c X V v d D t T Z W N 0 a W 9 u M S 9 l a W F f V V N f Z W 5 l c m d 5 X 2 5 h d H V y Y W x f Z 2 F z L 0 F 1 d G 9 S Z W 1 v d m V k Q 2 9 s d W 1 u c z E u e 1 8 0 M S w 0 M n 0 m c X V v d D s s J n F 1 b 3 Q 7 U 2 V j d G l v b j E v Z W l h X 1 V T X 2 V u Z X J n e V 9 u Y X R 1 c m F s X 2 d h c y 9 B d X R v U m V t b 3 Z l Z E N v b H V t b n M x L n t f N D I s N D N 9 J n F 1 b 3 Q 7 L C Z x d W 9 0 O 1 N l Y 3 R p b 2 4 x L 2 V p Y V 9 V U 1 9 l b m V y Z 3 l f b m F 0 d X J h b F 9 n Y X M v Q X V 0 b 1 J l b W 9 2 Z W R D b 2 x 1 b W 5 z M S 5 7 X z Q z L D Q 0 f S Z x d W 9 0 O y w m c X V v d D t T Z W N 0 a W 9 u M S 9 l a W F f V V N f Z W 5 l c m d 5 X 2 5 h d H V y Y W x f Z 2 F z L 0 F 1 d G 9 S Z W 1 v d m V k Q 2 9 s d W 1 u c z E u e 1 8 0 N C w 0 N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a W F f V V N f Z W 5 l c m d 5 X 2 5 1 Y 2 x l Y X J f c G 9 3 Z X J f c G x h b n R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0 N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M D o 1 M j o 1 N i 4 1 N j A 4 M D I z W i I v P j x F b n R y e S B U e X B l P S J G a W x s Q 2 9 s d W 1 u V H l w Z X M i I F Z h b H V l P S J z Q m d N R 0 F 3 W U c i L z 4 8 R W 5 0 c n k g V H l w Z T 0 i R m l s b E N v b H V t b k 5 h b W V z I i B W Y W x 1 Z T 0 i c 1 s m c X V v d D t N U 0 4 m c X V v d D s s J n F 1 b 3 Q 7 W V l Z W U 1 N J n F 1 b 3 Q 7 L C Z x d W 9 0 O 1 Z h b H V l J n F 1 b 3 Q 7 L C Z x d W 9 0 O 0 N v b H V t b l 9 P c m R l c i Z x d W 9 0 O y w m c X V v d D t E Z X N j c m l w d G l v b i Z x d W 9 0 O y w m c X V v d D t V b m l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N W U 0 M D U z Y y 1 i Z T A 3 L T Q x M z I t O G R j N C 1 i Y j M z O D Y 2 M G M 3 N m E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l h X 1 V T X 2 V u Z X J n e V 9 u d W N s Z W F y X 3 B v d 2 V y X 3 B s Y W 5 0 c y 9 B d X R v U m V t b 3 Z l Z E N v b H V t b n M x L n t N U 0 4 s M H 0 m c X V v d D s s J n F 1 b 3 Q 7 U 2 V j d G l v b j E v Z W l h X 1 V T X 2 V u Z X J n e V 9 u d W N s Z W F y X 3 B v d 2 V y X 3 B s Y W 5 0 c y 9 B d X R v U m V t b 3 Z l Z E N v b H V t b n M x L n t Z W V l Z T U 0 s M X 0 m c X V v d D s s J n F 1 b 3 Q 7 U 2 V j d G l v b j E v Z W l h X 1 V T X 2 V u Z X J n e V 9 u d W N s Z W F y X 3 B v d 2 V y X 3 B s Y W 5 0 c y 9 B d X R v U m V t b 3 Z l Z E N v b H V t b n M x L n t W Y W x 1 Z S w y f S Z x d W 9 0 O y w m c X V v d D t T Z W N 0 a W 9 u M S 9 l a W F f V V N f Z W 5 l c m d 5 X 2 5 1 Y 2 x l Y X J f c G 9 3 Z X J f c G x h b n R z L 0 F 1 d G 9 S Z W 1 v d m V k Q 2 9 s d W 1 u c z E u e 0 N v b H V t b l 9 P c m R l c i w z f S Z x d W 9 0 O y w m c X V v d D t T Z W N 0 a W 9 u M S 9 l a W F f V V N f Z W 5 l c m d 5 X 2 5 1 Y 2 x l Y X J f c G 9 3 Z X J f c G x h b n R z L 0 F 1 d G 9 S Z W 1 v d m V k Q 2 9 s d W 1 u c z E u e 0 R l c 2 N y a X B 0 a W 9 u L D R 9 J n F 1 b 3 Q 7 L C Z x d W 9 0 O 1 N l Y 3 R p b 2 4 x L 2 V p Y V 9 V U 1 9 l b m V y Z 3 l f b n V j b G V h c l 9 w b 3 d l c l 9 w b G F u d H M v Q X V 0 b 1 J l b W 9 2 Z W R D b 2 x 1 b W 5 z M S 5 7 V W 5 p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l a W F f V V N f Z W 5 l c m d 5 X 2 5 1 Y 2 x l Y X J f c G 9 3 Z X J f c G x h b n R z L 0 F 1 d G 9 S Z W 1 v d m V k Q 2 9 s d W 1 u c z E u e 0 1 T T i w w f S Z x d W 9 0 O y w m c X V v d D t T Z W N 0 a W 9 u M S 9 l a W F f V V N f Z W 5 l c m d 5 X 2 5 1 Y 2 x l Y X J f c G 9 3 Z X J f c G x h b n R z L 0 F 1 d G 9 S Z W 1 v d m V k Q 2 9 s d W 1 u c z E u e 1 l Z W V l N T S w x f S Z x d W 9 0 O y w m c X V v d D t T Z W N 0 a W 9 u M S 9 l a W F f V V N f Z W 5 l c m d 5 X 2 5 1 Y 2 x l Y X J f c G 9 3 Z X J f c G x h b n R z L 0 F 1 d G 9 S Z W 1 v d m V k Q 2 9 s d W 1 u c z E u e 1 Z h b H V l L D J 9 J n F 1 b 3 Q 7 L C Z x d W 9 0 O 1 N l Y 3 R p b 2 4 x L 2 V p Y V 9 V U 1 9 l b m V y Z 3 l f b n V j b G V h c l 9 w b 3 d l c l 9 w b G F u d H M v Q X V 0 b 1 J l b W 9 2 Z W R D b 2 x 1 b W 5 z M S 5 7 Q 2 9 s d W 1 u X 0 9 y Z G V y L D N 9 J n F 1 b 3 Q 7 L C Z x d W 9 0 O 1 N l Y 3 R p b 2 4 x L 2 V p Y V 9 V U 1 9 l b m V y Z 3 l f b n V j b G V h c l 9 w b 3 d l c l 9 w b G F u d H M v Q X V 0 b 1 J l b W 9 2 Z W R D b 2 x 1 b W 5 z M S 5 7 R G V z Y 3 J p c H R p b 2 4 s N H 0 m c X V v d D s s J n F 1 b 3 Q 7 U 2 V j d G l v b j E v Z W l h X 1 V T X 2 V u Z X J n e V 9 u d W N s Z W F y X 3 B v d 2 V y X 3 B s Y W 5 0 c y 9 B d X R v U m V t b 3 Z l Z E N v b H V t b n M x L n t V b m l 0 L D V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l h X 1 V T X 2 V u Z X J n e V 9 w c m 9 k d W N 0 a W 9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A 6 N T M 6 M T E u M D Y y N T U 0 M V o i L z 4 8 R W 5 0 c n k g V H l w Z T 0 i R m l s b E N v b H V t b l R 5 c G V z I i B W Y W x 1 Z T 0 i c 0 J n W U Z C U V V G Q l F V R k J R V U Z C U V V G Q l F V R k J R V U Z C U V V G Q l F V R k J R V U Z C U V V G Q l F V R k J R V U Z C U V V G Q l F V R k J R P T 0 i L z 4 8 R W 5 0 c n k g V H l w Z T 0 i R m l s b E N v b H V t b k 5 h b W V z I i B W Y W x 1 Z T 0 i c 1 s m c X V v d D t S Z X B v c n Q g Z 2 V u Z X J h d G V k I G 9 u O i A w M i 0 y N C 0 y M D I 1 I D E 0 O j U w O j M 2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m E 0 M j U w O T Q t Y 2 Q 0 Y y 0 0 Y W N l L T l k Z W E t M T g 2 O T g 4 Y z F m M j h m I i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W F f V V N f Z W 5 l c m d 5 X 3 B y b 2 R 1 Y 3 R p b 2 4 v Q X V 0 b 1 J l b W 9 2 Z W R D b 2 x 1 b W 5 z M S 5 7 U m V w b 3 J 0 I G d l b m V y Y X R l Z C B v b j o g M D I t M j Q t M j A y N S A x N D o 1 M D o z N i w w f S Z x d W 9 0 O y w m c X V v d D t T Z W N 0 a W 9 u M S 9 l a W F f V V N f Z W 5 l c m d 5 X 3 B y b 2 R 1 Y 3 R p b 2 4 v Q X V 0 b 1 J l b W 9 2 Z W R D b 2 x 1 b W 5 z M S 5 7 Q 2 9 s d W 1 u M S w x f S Z x d W 9 0 O y w m c X V v d D t T Z W N 0 a W 9 u M S 9 l a W F f V V N f Z W 5 l c m d 5 X 3 B y b 2 R 1 Y 3 R p b 2 4 v Q X V 0 b 1 J l b W 9 2 Z W R D b 2 x 1 b W 5 z M S 5 7 X z E s M n 0 m c X V v d D s s J n F 1 b 3 Q 7 U 2 V j d G l v b j E v Z W l h X 1 V T X 2 V u Z X J n e V 9 w c m 9 k d W N 0 a W 9 u L 0 F 1 d G 9 S Z W 1 v d m V k Q 2 9 s d W 1 u c z E u e 1 8 y L D N 9 J n F 1 b 3 Q 7 L C Z x d W 9 0 O 1 N l Y 3 R p b 2 4 x L 2 V p Y V 9 V U 1 9 l b m V y Z 3 l f c H J v Z H V j d G l v b i 9 B d X R v U m V t b 3 Z l Z E N v b H V t b n M x L n t f M y w 0 f S Z x d W 9 0 O y w m c X V v d D t T Z W N 0 a W 9 u M S 9 l a W F f V V N f Z W 5 l c m d 5 X 3 B y b 2 R 1 Y 3 R p b 2 4 v Q X V 0 b 1 J l b W 9 2 Z W R D b 2 x 1 b W 5 z M S 5 7 X z Q s N X 0 m c X V v d D s s J n F 1 b 3 Q 7 U 2 V j d G l v b j E v Z W l h X 1 V T X 2 V u Z X J n e V 9 w c m 9 k d W N 0 a W 9 u L 0 F 1 d G 9 S Z W 1 v d m V k Q 2 9 s d W 1 u c z E u e 1 8 1 L D Z 9 J n F 1 b 3 Q 7 L C Z x d W 9 0 O 1 N l Y 3 R p b 2 4 x L 2 V p Y V 9 V U 1 9 l b m V y Z 3 l f c H J v Z H V j d G l v b i 9 B d X R v U m V t b 3 Z l Z E N v b H V t b n M x L n t f N i w 3 f S Z x d W 9 0 O y w m c X V v d D t T Z W N 0 a W 9 u M S 9 l a W F f V V N f Z W 5 l c m d 5 X 3 B y b 2 R 1 Y 3 R p b 2 4 v Q X V 0 b 1 J l b W 9 2 Z W R D b 2 x 1 b W 5 z M S 5 7 X z c s O H 0 m c X V v d D s s J n F 1 b 3 Q 7 U 2 V j d G l v b j E v Z W l h X 1 V T X 2 V u Z X J n e V 9 w c m 9 k d W N 0 a W 9 u L 0 F 1 d G 9 S Z W 1 v d m V k Q 2 9 s d W 1 u c z E u e 1 8 4 L D l 9 J n F 1 b 3 Q 7 L C Z x d W 9 0 O 1 N l Y 3 R p b 2 4 x L 2 V p Y V 9 V U 1 9 l b m V y Z 3 l f c H J v Z H V j d G l v b i 9 B d X R v U m V t b 3 Z l Z E N v b H V t b n M x L n t f O S w x M H 0 m c X V v d D s s J n F 1 b 3 Q 7 U 2 V j d G l v b j E v Z W l h X 1 V T X 2 V u Z X J n e V 9 w c m 9 k d W N 0 a W 9 u L 0 F 1 d G 9 S Z W 1 v d m V k Q 2 9 s d W 1 u c z E u e 1 8 x M C w x M X 0 m c X V v d D s s J n F 1 b 3 Q 7 U 2 V j d G l v b j E v Z W l h X 1 V T X 2 V u Z X J n e V 9 w c m 9 k d W N 0 a W 9 u L 0 F 1 d G 9 S Z W 1 v d m V k Q 2 9 s d W 1 u c z E u e 1 8 x M S w x M n 0 m c X V v d D s s J n F 1 b 3 Q 7 U 2 V j d G l v b j E v Z W l h X 1 V T X 2 V u Z X J n e V 9 w c m 9 k d W N 0 a W 9 u L 0 F 1 d G 9 S Z W 1 v d m V k Q 2 9 s d W 1 u c z E u e 1 8 x M i w x M 3 0 m c X V v d D s s J n F 1 b 3 Q 7 U 2 V j d G l v b j E v Z W l h X 1 V T X 2 V u Z X J n e V 9 w c m 9 k d W N 0 a W 9 u L 0 F 1 d G 9 S Z W 1 v d m V k Q 2 9 s d W 1 u c z E u e 1 8 x M y w x N H 0 m c X V v d D s s J n F 1 b 3 Q 7 U 2 V j d G l v b j E v Z W l h X 1 V T X 2 V u Z X J n e V 9 w c m 9 k d W N 0 a W 9 u L 0 F 1 d G 9 S Z W 1 v d m V k Q 2 9 s d W 1 u c z E u e 1 8 x N C w x N X 0 m c X V v d D s s J n F 1 b 3 Q 7 U 2 V j d G l v b j E v Z W l h X 1 V T X 2 V u Z X J n e V 9 w c m 9 k d W N 0 a W 9 u L 0 F 1 d G 9 S Z W 1 v d m V k Q 2 9 s d W 1 u c z E u e 1 8 x N S w x N n 0 m c X V v d D s s J n F 1 b 3 Q 7 U 2 V j d G l v b j E v Z W l h X 1 V T X 2 V u Z X J n e V 9 w c m 9 k d W N 0 a W 9 u L 0 F 1 d G 9 S Z W 1 v d m V k Q 2 9 s d W 1 u c z E u e 1 8 x N i w x N 3 0 m c X V v d D s s J n F 1 b 3 Q 7 U 2 V j d G l v b j E v Z W l h X 1 V T X 2 V u Z X J n e V 9 w c m 9 k d W N 0 a W 9 u L 0 F 1 d G 9 S Z W 1 v d m V k Q 2 9 s d W 1 u c z E u e 1 8 x N y w x O H 0 m c X V v d D s s J n F 1 b 3 Q 7 U 2 V j d G l v b j E v Z W l h X 1 V T X 2 V u Z X J n e V 9 w c m 9 k d W N 0 a W 9 u L 0 F 1 d G 9 S Z W 1 v d m V k Q 2 9 s d W 1 u c z E u e 1 8 x O C w x O X 0 m c X V v d D s s J n F 1 b 3 Q 7 U 2 V j d G l v b j E v Z W l h X 1 V T X 2 V u Z X J n e V 9 w c m 9 k d W N 0 a W 9 u L 0 F 1 d G 9 S Z W 1 v d m V k Q 2 9 s d W 1 u c z E u e 1 8 x O S w y M H 0 m c X V v d D s s J n F 1 b 3 Q 7 U 2 V j d G l v b j E v Z W l h X 1 V T X 2 V u Z X J n e V 9 w c m 9 k d W N 0 a W 9 u L 0 F 1 d G 9 S Z W 1 v d m V k Q 2 9 s d W 1 u c z E u e 1 8 y M C w y M X 0 m c X V v d D s s J n F 1 b 3 Q 7 U 2 V j d G l v b j E v Z W l h X 1 V T X 2 V u Z X J n e V 9 w c m 9 k d W N 0 a W 9 u L 0 F 1 d G 9 S Z W 1 v d m V k Q 2 9 s d W 1 u c z E u e 1 8 y M S w y M n 0 m c X V v d D s s J n F 1 b 3 Q 7 U 2 V j d G l v b j E v Z W l h X 1 V T X 2 V u Z X J n e V 9 w c m 9 k d W N 0 a W 9 u L 0 F 1 d G 9 S Z W 1 v d m V k Q 2 9 s d W 1 u c z E u e 1 8 y M i w y M 3 0 m c X V v d D s s J n F 1 b 3 Q 7 U 2 V j d G l v b j E v Z W l h X 1 V T X 2 V u Z X J n e V 9 w c m 9 k d W N 0 a W 9 u L 0 F 1 d G 9 S Z W 1 v d m V k Q 2 9 s d W 1 u c z E u e 1 8 y M y w y N H 0 m c X V v d D s s J n F 1 b 3 Q 7 U 2 V j d G l v b j E v Z W l h X 1 V T X 2 V u Z X J n e V 9 w c m 9 k d W N 0 a W 9 u L 0 F 1 d G 9 S Z W 1 v d m V k Q 2 9 s d W 1 u c z E u e 1 8 y N C w y N X 0 m c X V v d D s s J n F 1 b 3 Q 7 U 2 V j d G l v b j E v Z W l h X 1 V T X 2 V u Z X J n e V 9 w c m 9 k d W N 0 a W 9 u L 0 F 1 d G 9 S Z W 1 v d m V k Q 2 9 s d W 1 u c z E u e 1 8 y N S w y N n 0 m c X V v d D s s J n F 1 b 3 Q 7 U 2 V j d G l v b j E v Z W l h X 1 V T X 2 V u Z X J n e V 9 w c m 9 k d W N 0 a W 9 u L 0 F 1 d G 9 S Z W 1 v d m V k Q 2 9 s d W 1 u c z E u e 1 8 y N i w y N 3 0 m c X V v d D s s J n F 1 b 3 Q 7 U 2 V j d G l v b j E v Z W l h X 1 V T X 2 V u Z X J n e V 9 w c m 9 k d W N 0 a W 9 u L 0 F 1 d G 9 S Z W 1 v d m V k Q 2 9 s d W 1 u c z E u e 1 8 y N y w y O H 0 m c X V v d D s s J n F 1 b 3 Q 7 U 2 V j d G l v b j E v Z W l h X 1 V T X 2 V u Z X J n e V 9 w c m 9 k d W N 0 a W 9 u L 0 F 1 d G 9 S Z W 1 v d m V k Q 2 9 s d W 1 u c z E u e 1 8 y O C w y O X 0 m c X V v d D s s J n F 1 b 3 Q 7 U 2 V j d G l v b j E v Z W l h X 1 V T X 2 V u Z X J n e V 9 w c m 9 k d W N 0 a W 9 u L 0 F 1 d G 9 S Z W 1 v d m V k Q 2 9 s d W 1 u c z E u e 1 8 y O S w z M H 0 m c X V v d D s s J n F 1 b 3 Q 7 U 2 V j d G l v b j E v Z W l h X 1 V T X 2 V u Z X J n e V 9 w c m 9 k d W N 0 a W 9 u L 0 F 1 d G 9 S Z W 1 v d m V k Q 2 9 s d W 1 u c z E u e 1 8 z M C w z M X 0 m c X V v d D s s J n F 1 b 3 Q 7 U 2 V j d G l v b j E v Z W l h X 1 V T X 2 V u Z X J n e V 9 w c m 9 k d W N 0 a W 9 u L 0 F 1 d G 9 S Z W 1 v d m V k Q 2 9 s d W 1 u c z E u e 1 8 z M S w z M n 0 m c X V v d D s s J n F 1 b 3 Q 7 U 2 V j d G l v b j E v Z W l h X 1 V T X 2 V u Z X J n e V 9 w c m 9 k d W N 0 a W 9 u L 0 F 1 d G 9 S Z W 1 v d m V k Q 2 9 s d W 1 u c z E u e 1 8 z M i w z M 3 0 m c X V v d D s s J n F 1 b 3 Q 7 U 2 V j d G l v b j E v Z W l h X 1 V T X 2 V u Z X J n e V 9 w c m 9 k d W N 0 a W 9 u L 0 F 1 d G 9 S Z W 1 v d m V k Q 2 9 s d W 1 u c z E u e 1 8 z M y w z N H 0 m c X V v d D s s J n F 1 b 3 Q 7 U 2 V j d G l v b j E v Z W l h X 1 V T X 2 V u Z X J n e V 9 w c m 9 k d W N 0 a W 9 u L 0 F 1 d G 9 S Z W 1 v d m V k Q 2 9 s d W 1 u c z E u e 1 8 z N C w z N X 0 m c X V v d D s s J n F 1 b 3 Q 7 U 2 V j d G l v b j E v Z W l h X 1 V T X 2 V u Z X J n e V 9 w c m 9 k d W N 0 a W 9 u L 0 F 1 d G 9 S Z W 1 v d m V k Q 2 9 s d W 1 u c z E u e 1 8 z N S w z N n 0 m c X V v d D s s J n F 1 b 3 Q 7 U 2 V j d G l v b j E v Z W l h X 1 V T X 2 V u Z X J n e V 9 w c m 9 k d W N 0 a W 9 u L 0 F 1 d G 9 S Z W 1 v d m V k Q 2 9 s d W 1 u c z E u e 1 8 z N i w z N 3 0 m c X V v d D s s J n F 1 b 3 Q 7 U 2 V j d G l v b j E v Z W l h X 1 V T X 2 V u Z X J n e V 9 w c m 9 k d W N 0 a W 9 u L 0 F 1 d G 9 S Z W 1 v d m V k Q 2 9 s d W 1 u c z E u e 1 8 z N y w z O H 0 m c X V v d D s s J n F 1 b 3 Q 7 U 2 V j d G l v b j E v Z W l h X 1 V T X 2 V u Z X J n e V 9 w c m 9 k d W N 0 a W 9 u L 0 F 1 d G 9 S Z W 1 v d m V k Q 2 9 s d W 1 u c z E u e 1 8 z O C w z O X 0 m c X V v d D s s J n F 1 b 3 Q 7 U 2 V j d G l v b j E v Z W l h X 1 V T X 2 V u Z X J n e V 9 w c m 9 k d W N 0 a W 9 u L 0 F 1 d G 9 S Z W 1 v d m V k Q 2 9 s d W 1 u c z E u e 1 8 z O S w 0 M H 0 m c X V v d D s s J n F 1 b 3 Q 7 U 2 V j d G l v b j E v Z W l h X 1 V T X 2 V u Z X J n e V 9 w c m 9 k d W N 0 a W 9 u L 0 F 1 d G 9 S Z W 1 v d m V k Q 2 9 s d W 1 u c z E u e 1 8 0 M C w 0 M X 0 m c X V v d D s s J n F 1 b 3 Q 7 U 2 V j d G l v b j E v Z W l h X 1 V T X 2 V u Z X J n e V 9 w c m 9 k d W N 0 a W 9 u L 0 F 1 d G 9 S Z W 1 v d m V k Q 2 9 s d W 1 u c z E u e 1 8 0 M S w 0 M n 0 m c X V v d D s s J n F 1 b 3 Q 7 U 2 V j d G l v b j E v Z W l h X 1 V T X 2 V u Z X J n e V 9 w c m 9 k d W N 0 a W 9 u L 0 F 1 d G 9 S Z W 1 v d m V k Q 2 9 s d W 1 u c z E u e 1 8 0 M i w 0 M 3 0 m c X V v d D s s J n F 1 b 3 Q 7 U 2 V j d G l v b j E v Z W l h X 1 V T X 2 V u Z X J n e V 9 w c m 9 k d W N 0 a W 9 u L 0 F 1 d G 9 S Z W 1 v d m V k Q 2 9 s d W 1 u c z E u e 1 8 0 M y w 0 N H 0 m c X V v d D s s J n F 1 b 3 Q 7 U 2 V j d G l v b j E v Z W l h X 1 V T X 2 V u Z X J n e V 9 w c m 9 k d W N 0 a W 9 u L 0 F 1 d G 9 S Z W 1 v d m V k Q 2 9 s d W 1 u c z E u e 1 8 0 N C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2 V p Y V 9 V U 1 9 l b m V y Z 3 l f c H J v Z H V j d G l v b i 9 B d X R v U m V t b 3 Z l Z E N v b H V t b n M x L n t S Z X B v c n Q g Z 2 V u Z X J h d G V k I G 9 u O i A w M i 0 y N C 0 y M D I 1 I D E 0 O j U w O j M 2 L D B 9 J n F 1 b 3 Q 7 L C Z x d W 9 0 O 1 N l Y 3 R p b 2 4 x L 2 V p Y V 9 V U 1 9 l b m V y Z 3 l f c H J v Z H V j d G l v b i 9 B d X R v U m V t b 3 Z l Z E N v b H V t b n M x L n t D b 2 x 1 b W 4 x L D F 9 J n F 1 b 3 Q 7 L C Z x d W 9 0 O 1 N l Y 3 R p b 2 4 x L 2 V p Y V 9 V U 1 9 l b m V y Z 3 l f c H J v Z H V j d G l v b i 9 B d X R v U m V t b 3 Z l Z E N v b H V t b n M x L n t f M S w y f S Z x d W 9 0 O y w m c X V v d D t T Z W N 0 a W 9 u M S 9 l a W F f V V N f Z W 5 l c m d 5 X 3 B y b 2 R 1 Y 3 R p b 2 4 v Q X V 0 b 1 J l b W 9 2 Z W R D b 2 x 1 b W 5 z M S 5 7 X z I s M 3 0 m c X V v d D s s J n F 1 b 3 Q 7 U 2 V j d G l v b j E v Z W l h X 1 V T X 2 V u Z X J n e V 9 w c m 9 k d W N 0 a W 9 u L 0 F 1 d G 9 S Z W 1 v d m V k Q 2 9 s d W 1 u c z E u e 1 8 z L D R 9 J n F 1 b 3 Q 7 L C Z x d W 9 0 O 1 N l Y 3 R p b 2 4 x L 2 V p Y V 9 V U 1 9 l b m V y Z 3 l f c H J v Z H V j d G l v b i 9 B d X R v U m V t b 3 Z l Z E N v b H V t b n M x L n t f N C w 1 f S Z x d W 9 0 O y w m c X V v d D t T Z W N 0 a W 9 u M S 9 l a W F f V V N f Z W 5 l c m d 5 X 3 B y b 2 R 1 Y 3 R p b 2 4 v Q X V 0 b 1 J l b W 9 2 Z W R D b 2 x 1 b W 5 z M S 5 7 X z U s N n 0 m c X V v d D s s J n F 1 b 3 Q 7 U 2 V j d G l v b j E v Z W l h X 1 V T X 2 V u Z X J n e V 9 w c m 9 k d W N 0 a W 9 u L 0 F 1 d G 9 S Z W 1 v d m V k Q 2 9 s d W 1 u c z E u e 1 8 2 L D d 9 J n F 1 b 3 Q 7 L C Z x d W 9 0 O 1 N l Y 3 R p b 2 4 x L 2 V p Y V 9 V U 1 9 l b m V y Z 3 l f c H J v Z H V j d G l v b i 9 B d X R v U m V t b 3 Z l Z E N v b H V t b n M x L n t f N y w 4 f S Z x d W 9 0 O y w m c X V v d D t T Z W N 0 a W 9 u M S 9 l a W F f V V N f Z W 5 l c m d 5 X 3 B y b 2 R 1 Y 3 R p b 2 4 v Q X V 0 b 1 J l b W 9 2 Z W R D b 2 x 1 b W 5 z M S 5 7 X z g s O X 0 m c X V v d D s s J n F 1 b 3 Q 7 U 2 V j d G l v b j E v Z W l h X 1 V T X 2 V u Z X J n e V 9 w c m 9 k d W N 0 a W 9 u L 0 F 1 d G 9 S Z W 1 v d m V k Q 2 9 s d W 1 u c z E u e 1 8 5 L D E w f S Z x d W 9 0 O y w m c X V v d D t T Z W N 0 a W 9 u M S 9 l a W F f V V N f Z W 5 l c m d 5 X 3 B y b 2 R 1 Y 3 R p b 2 4 v Q X V 0 b 1 J l b W 9 2 Z W R D b 2 x 1 b W 5 z M S 5 7 X z E w L D E x f S Z x d W 9 0 O y w m c X V v d D t T Z W N 0 a W 9 u M S 9 l a W F f V V N f Z W 5 l c m d 5 X 3 B y b 2 R 1 Y 3 R p b 2 4 v Q X V 0 b 1 J l b W 9 2 Z W R D b 2 x 1 b W 5 z M S 5 7 X z E x L D E y f S Z x d W 9 0 O y w m c X V v d D t T Z W N 0 a W 9 u M S 9 l a W F f V V N f Z W 5 l c m d 5 X 3 B y b 2 R 1 Y 3 R p b 2 4 v Q X V 0 b 1 J l b W 9 2 Z W R D b 2 x 1 b W 5 z M S 5 7 X z E y L D E z f S Z x d W 9 0 O y w m c X V v d D t T Z W N 0 a W 9 u M S 9 l a W F f V V N f Z W 5 l c m d 5 X 3 B y b 2 R 1 Y 3 R p b 2 4 v Q X V 0 b 1 J l b W 9 2 Z W R D b 2 x 1 b W 5 z M S 5 7 X z E z L D E 0 f S Z x d W 9 0 O y w m c X V v d D t T Z W N 0 a W 9 u M S 9 l a W F f V V N f Z W 5 l c m d 5 X 3 B y b 2 R 1 Y 3 R p b 2 4 v Q X V 0 b 1 J l b W 9 2 Z W R D b 2 x 1 b W 5 z M S 5 7 X z E 0 L D E 1 f S Z x d W 9 0 O y w m c X V v d D t T Z W N 0 a W 9 u M S 9 l a W F f V V N f Z W 5 l c m d 5 X 3 B y b 2 R 1 Y 3 R p b 2 4 v Q X V 0 b 1 J l b W 9 2 Z W R D b 2 x 1 b W 5 z M S 5 7 X z E 1 L D E 2 f S Z x d W 9 0 O y w m c X V v d D t T Z W N 0 a W 9 u M S 9 l a W F f V V N f Z W 5 l c m d 5 X 3 B y b 2 R 1 Y 3 R p b 2 4 v Q X V 0 b 1 J l b W 9 2 Z W R D b 2 x 1 b W 5 z M S 5 7 X z E 2 L D E 3 f S Z x d W 9 0 O y w m c X V v d D t T Z W N 0 a W 9 u M S 9 l a W F f V V N f Z W 5 l c m d 5 X 3 B y b 2 R 1 Y 3 R p b 2 4 v Q X V 0 b 1 J l b W 9 2 Z W R D b 2 x 1 b W 5 z M S 5 7 X z E 3 L D E 4 f S Z x d W 9 0 O y w m c X V v d D t T Z W N 0 a W 9 u M S 9 l a W F f V V N f Z W 5 l c m d 5 X 3 B y b 2 R 1 Y 3 R p b 2 4 v Q X V 0 b 1 J l b W 9 2 Z W R D b 2 x 1 b W 5 z M S 5 7 X z E 4 L D E 5 f S Z x d W 9 0 O y w m c X V v d D t T Z W N 0 a W 9 u M S 9 l a W F f V V N f Z W 5 l c m d 5 X 3 B y b 2 R 1 Y 3 R p b 2 4 v Q X V 0 b 1 J l b W 9 2 Z W R D b 2 x 1 b W 5 z M S 5 7 X z E 5 L D I w f S Z x d W 9 0 O y w m c X V v d D t T Z W N 0 a W 9 u M S 9 l a W F f V V N f Z W 5 l c m d 5 X 3 B y b 2 R 1 Y 3 R p b 2 4 v Q X V 0 b 1 J l b W 9 2 Z W R D b 2 x 1 b W 5 z M S 5 7 X z I w L D I x f S Z x d W 9 0 O y w m c X V v d D t T Z W N 0 a W 9 u M S 9 l a W F f V V N f Z W 5 l c m d 5 X 3 B y b 2 R 1 Y 3 R p b 2 4 v Q X V 0 b 1 J l b W 9 2 Z W R D b 2 x 1 b W 5 z M S 5 7 X z I x L D I y f S Z x d W 9 0 O y w m c X V v d D t T Z W N 0 a W 9 u M S 9 l a W F f V V N f Z W 5 l c m d 5 X 3 B y b 2 R 1 Y 3 R p b 2 4 v Q X V 0 b 1 J l b W 9 2 Z W R D b 2 x 1 b W 5 z M S 5 7 X z I y L D I z f S Z x d W 9 0 O y w m c X V v d D t T Z W N 0 a W 9 u M S 9 l a W F f V V N f Z W 5 l c m d 5 X 3 B y b 2 R 1 Y 3 R p b 2 4 v Q X V 0 b 1 J l b W 9 2 Z W R D b 2 x 1 b W 5 z M S 5 7 X z I z L D I 0 f S Z x d W 9 0 O y w m c X V v d D t T Z W N 0 a W 9 u M S 9 l a W F f V V N f Z W 5 l c m d 5 X 3 B y b 2 R 1 Y 3 R p b 2 4 v Q X V 0 b 1 J l b W 9 2 Z W R D b 2 x 1 b W 5 z M S 5 7 X z I 0 L D I 1 f S Z x d W 9 0 O y w m c X V v d D t T Z W N 0 a W 9 u M S 9 l a W F f V V N f Z W 5 l c m d 5 X 3 B y b 2 R 1 Y 3 R p b 2 4 v Q X V 0 b 1 J l b W 9 2 Z W R D b 2 x 1 b W 5 z M S 5 7 X z I 1 L D I 2 f S Z x d W 9 0 O y w m c X V v d D t T Z W N 0 a W 9 u M S 9 l a W F f V V N f Z W 5 l c m d 5 X 3 B y b 2 R 1 Y 3 R p b 2 4 v Q X V 0 b 1 J l b W 9 2 Z W R D b 2 x 1 b W 5 z M S 5 7 X z I 2 L D I 3 f S Z x d W 9 0 O y w m c X V v d D t T Z W N 0 a W 9 u M S 9 l a W F f V V N f Z W 5 l c m d 5 X 3 B y b 2 R 1 Y 3 R p b 2 4 v Q X V 0 b 1 J l b W 9 2 Z W R D b 2 x 1 b W 5 z M S 5 7 X z I 3 L D I 4 f S Z x d W 9 0 O y w m c X V v d D t T Z W N 0 a W 9 u M S 9 l a W F f V V N f Z W 5 l c m d 5 X 3 B y b 2 R 1 Y 3 R p b 2 4 v Q X V 0 b 1 J l b W 9 2 Z W R D b 2 x 1 b W 5 z M S 5 7 X z I 4 L D I 5 f S Z x d W 9 0 O y w m c X V v d D t T Z W N 0 a W 9 u M S 9 l a W F f V V N f Z W 5 l c m d 5 X 3 B y b 2 R 1 Y 3 R p b 2 4 v Q X V 0 b 1 J l b W 9 2 Z W R D b 2 x 1 b W 5 z M S 5 7 X z I 5 L D M w f S Z x d W 9 0 O y w m c X V v d D t T Z W N 0 a W 9 u M S 9 l a W F f V V N f Z W 5 l c m d 5 X 3 B y b 2 R 1 Y 3 R p b 2 4 v Q X V 0 b 1 J l b W 9 2 Z W R D b 2 x 1 b W 5 z M S 5 7 X z M w L D M x f S Z x d W 9 0 O y w m c X V v d D t T Z W N 0 a W 9 u M S 9 l a W F f V V N f Z W 5 l c m d 5 X 3 B y b 2 R 1 Y 3 R p b 2 4 v Q X V 0 b 1 J l b W 9 2 Z W R D b 2 x 1 b W 5 z M S 5 7 X z M x L D M y f S Z x d W 9 0 O y w m c X V v d D t T Z W N 0 a W 9 u M S 9 l a W F f V V N f Z W 5 l c m d 5 X 3 B y b 2 R 1 Y 3 R p b 2 4 v Q X V 0 b 1 J l b W 9 2 Z W R D b 2 x 1 b W 5 z M S 5 7 X z M y L D M z f S Z x d W 9 0 O y w m c X V v d D t T Z W N 0 a W 9 u M S 9 l a W F f V V N f Z W 5 l c m d 5 X 3 B y b 2 R 1 Y 3 R p b 2 4 v Q X V 0 b 1 J l b W 9 2 Z W R D b 2 x 1 b W 5 z M S 5 7 X z M z L D M 0 f S Z x d W 9 0 O y w m c X V v d D t T Z W N 0 a W 9 u M S 9 l a W F f V V N f Z W 5 l c m d 5 X 3 B y b 2 R 1 Y 3 R p b 2 4 v Q X V 0 b 1 J l b W 9 2 Z W R D b 2 x 1 b W 5 z M S 5 7 X z M 0 L D M 1 f S Z x d W 9 0 O y w m c X V v d D t T Z W N 0 a W 9 u M S 9 l a W F f V V N f Z W 5 l c m d 5 X 3 B y b 2 R 1 Y 3 R p b 2 4 v Q X V 0 b 1 J l b W 9 2 Z W R D b 2 x 1 b W 5 z M S 5 7 X z M 1 L D M 2 f S Z x d W 9 0 O y w m c X V v d D t T Z W N 0 a W 9 u M S 9 l a W F f V V N f Z W 5 l c m d 5 X 3 B y b 2 R 1 Y 3 R p b 2 4 v Q X V 0 b 1 J l b W 9 2 Z W R D b 2 x 1 b W 5 z M S 5 7 X z M 2 L D M 3 f S Z x d W 9 0 O y w m c X V v d D t T Z W N 0 a W 9 u M S 9 l a W F f V V N f Z W 5 l c m d 5 X 3 B y b 2 R 1 Y 3 R p b 2 4 v Q X V 0 b 1 J l b W 9 2 Z W R D b 2 x 1 b W 5 z M S 5 7 X z M 3 L D M 4 f S Z x d W 9 0 O y w m c X V v d D t T Z W N 0 a W 9 u M S 9 l a W F f V V N f Z W 5 l c m d 5 X 3 B y b 2 R 1 Y 3 R p b 2 4 v Q X V 0 b 1 J l b W 9 2 Z W R D b 2 x 1 b W 5 z M S 5 7 X z M 4 L D M 5 f S Z x d W 9 0 O y w m c X V v d D t T Z W N 0 a W 9 u M S 9 l a W F f V V N f Z W 5 l c m d 5 X 3 B y b 2 R 1 Y 3 R p b 2 4 v Q X V 0 b 1 J l b W 9 2 Z W R D b 2 x 1 b W 5 z M S 5 7 X z M 5 L D Q w f S Z x d W 9 0 O y w m c X V v d D t T Z W N 0 a W 9 u M S 9 l a W F f V V N f Z W 5 l c m d 5 X 3 B y b 2 R 1 Y 3 R p b 2 4 v Q X V 0 b 1 J l b W 9 2 Z W R D b 2 x 1 b W 5 z M S 5 7 X z Q w L D Q x f S Z x d W 9 0 O y w m c X V v d D t T Z W N 0 a W 9 u M S 9 l a W F f V V N f Z W 5 l c m d 5 X 3 B y b 2 R 1 Y 3 R p b 2 4 v Q X V 0 b 1 J l b W 9 2 Z W R D b 2 x 1 b W 5 z M S 5 7 X z Q x L D Q y f S Z x d W 9 0 O y w m c X V v d D t T Z W N 0 a W 9 u M S 9 l a W F f V V N f Z W 5 l c m d 5 X 3 B y b 2 R 1 Y 3 R p b 2 4 v Q X V 0 b 1 J l b W 9 2 Z W R D b 2 x 1 b W 5 z M S 5 7 X z Q y L D Q z f S Z x d W 9 0 O y w m c X V v d D t T Z W N 0 a W 9 u M S 9 l a W F f V V N f Z W 5 l c m d 5 X 3 B y b 2 R 1 Y 3 R p b 2 4 v Q X V 0 b 1 J l b W 9 2 Z W R D b 2 x 1 b W 5 z M S 5 7 X z Q z L D Q 0 f S Z x d W 9 0 O y w m c X V v d D t T Z W N 0 a W 9 u M S 9 l a W F f V V N f Z W 5 l c m d 5 X 3 B y b 2 R 1 Y 3 R p b 2 4 v Q X V 0 b 1 J l b W 9 2 Z W R D b 2 x 1 b W 5 z M S 5 7 X z Q 0 L D Q 1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p Y V 9 V U 1 9 l b m V y Z 3 l f d X J h b m l 1 b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M D o 1 M z o y N C 4 2 M j U w N z I 3 W i I v P j x F b n R y e S B U e X B l P S J G a W x s Q 2 9 s d W 1 u V H l w Z X M i I F Z h b H V l P S J z Q m d N R 0 F 3 W U c i L z 4 8 R W 5 0 c n k g V H l w Z T 0 i R m l s b E N v b H V t b k 5 h b W V z I i B W Y W x 1 Z T 0 i c 1 s m c X V v d D t N U 0 4 m c X V v d D s s J n F 1 b 3 Q 7 W V l Z W U 1 N J n F 1 b 3 Q 7 L C Z x d W 9 0 O 1 Z h b H V l J n F 1 b 3 Q 7 L C Z x d W 9 0 O 0 N v b H V t b l 9 P c m R l c i Z x d W 9 0 O y w m c X V v d D t E Z X N j c m l w d G l v b i Z x d W 9 0 O y w m c X V v d D t V b m l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Z D c z Z T B k Y i 0 x N G Y 5 L T Q y N G E t O W N l Y i 0 y O D R i Z T Z l N W Z h Z j g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l h X 1 V T X 2 V u Z X J n e V 9 1 c m F u a X V t L 0 F 1 d G 9 S Z W 1 v d m V k Q 2 9 s d W 1 u c z E u e 0 1 T T i w w f S Z x d W 9 0 O y w m c X V v d D t T Z W N 0 a W 9 u M S 9 l a W F f V V N f Z W 5 l c m d 5 X 3 V y Y W 5 p d W 0 v Q X V 0 b 1 J l b W 9 2 Z W R D b 2 x 1 b W 5 z M S 5 7 W V l Z W U 1 N L D F 9 J n F 1 b 3 Q 7 L C Z x d W 9 0 O 1 N l Y 3 R p b 2 4 x L 2 V p Y V 9 V U 1 9 l b m V y Z 3 l f d X J h b m l 1 b S 9 B d X R v U m V t b 3 Z l Z E N v b H V t b n M x L n t W Y W x 1 Z S w y f S Z x d W 9 0 O y w m c X V v d D t T Z W N 0 a W 9 u M S 9 l a W F f V V N f Z W 5 l c m d 5 X 3 V y Y W 5 p d W 0 v Q X V 0 b 1 J l b W 9 2 Z W R D b 2 x 1 b W 5 z M S 5 7 Q 2 9 s d W 1 u X 0 9 y Z G V y L D N 9 J n F 1 b 3 Q 7 L C Z x d W 9 0 O 1 N l Y 3 R p b 2 4 x L 2 V p Y V 9 V U 1 9 l b m V y Z 3 l f d X J h b m l 1 b S 9 B d X R v U m V t b 3 Z l Z E N v b H V t b n M x L n t E Z X N j c m l w d G l v b i w 0 f S Z x d W 9 0 O y w m c X V v d D t T Z W N 0 a W 9 u M S 9 l a W F f V V N f Z W 5 l c m d 5 X 3 V y Y W 5 p d W 0 v Q X V 0 b 1 J l b W 9 2 Z W R D b 2 x 1 b W 5 z M S 5 7 V W 5 p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l a W F f V V N f Z W 5 l c m d 5 X 3 V y Y W 5 p d W 0 v Q X V 0 b 1 J l b W 9 2 Z W R D b 2 x 1 b W 5 z M S 5 7 T V N O L D B 9 J n F 1 b 3 Q 7 L C Z x d W 9 0 O 1 N l Y 3 R p b 2 4 x L 2 V p Y V 9 V U 1 9 l b m V y Z 3 l f d X J h b m l 1 b S 9 B d X R v U m V t b 3 Z l Z E N v b H V t b n M x L n t Z W V l Z T U 0 s M X 0 m c X V v d D s s J n F 1 b 3 Q 7 U 2 V j d G l v b j E v Z W l h X 1 V T X 2 V u Z X J n e V 9 1 c m F u a X V t L 0 F 1 d G 9 S Z W 1 v d m V k Q 2 9 s d W 1 u c z E u e 1 Z h b H V l L D J 9 J n F 1 b 3 Q 7 L C Z x d W 9 0 O 1 N l Y 3 R p b 2 4 x L 2 V p Y V 9 V U 1 9 l b m V y Z 3 l f d X J h b m l 1 b S 9 B d X R v U m V t b 3 Z l Z E N v b H V t b n M x L n t D b 2 x 1 b W 5 f T 3 J k Z X I s M 3 0 m c X V v d D s s J n F 1 b 3 Q 7 U 2 V j d G l v b j E v Z W l h X 1 V T X 2 V u Z X J n e V 9 1 c m F u a X V t L 0 F 1 d G 9 S Z W 1 v d m V k Q 2 9 s d W 1 u c z E u e 0 R l c 2 N y a X B 0 a W 9 u L D R 9 J n F 1 b 3 Q 7 L C Z x d W 9 0 O 1 N l Y 3 R p b 2 4 x L 2 V p Y V 9 V U 1 9 l b m V y Z 3 l f d X J h b m l 1 b S 9 B d X R v U m V t b 3 Z l Z E N v b H V t b n M x L n t V b m l 0 L D V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l h X 1 V T X 2 V u Z X J n e V 9 v a W w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z O j I x O j Q 2 L j E z N j Y w O T N a I i 8 + P E V u d H J 5 I F R 5 c G U 9 I k Z p b G x D b 2 x 1 b W 5 U e X B l c y I g V m F s d W U 9 I n N C Z 1 l G Q l F V R k J R V U Z C U V V G Q l F V R k J R V U Z C U V V G Q l F V R k J R V U Z C U V V G Q l F V R k J R V U Z C U V V G Q l F V R k J R V T 0 i L z 4 8 R W 5 0 c n k g V H l w Z T 0 i R m l s b E N v b H V t b k 5 h b W V z I i B W Y W x 1 Z T 0 i c 1 s m c X V v d D t S Z X B v c n Q g Z 2 V u Z X J h d G V k I G 9 u O i A w M y 0 w M i 0 y M D I 1 I D E 5 O j E 3 O j I 4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x M z A 3 N W N h L T U 2 Y m M t N D U 0 Z S 0 4 Z j k 1 L T N j M j k x Z D V h N G J h M S I v P j x F b n R y e S B U e X B l P S J S Z W x h d G l v b n N o a X B J b m Z v Q 2 9 u d G F p b m V y I i B W Y W x 1 Z T 0 i c 3 s m c X V v d D t j b 2 x 1 b W 5 D b 3 V u d C Z x d W 9 0 O z o 0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l h X 1 V T X 2 V u Z X J n e V 9 v a W w v Q X V 0 b 1 J l b W 9 2 Z W R D b 2 x 1 b W 5 z M S 5 7 U m V w b 3 J 0 I G d l b m V y Y X R l Z C B v b j o g M D M t M D I t M j A y N S A x O T o x N z o y O C w w f S Z x d W 9 0 O y w m c X V v d D t T Z W N 0 a W 9 u M S 9 l a W F f V V N f Z W 5 l c m d 5 X 2 9 p b C 9 B d X R v U m V t b 3 Z l Z E N v b H V t b n M x L n t D b 2 x 1 b W 4 x L D F 9 J n F 1 b 3 Q 7 L C Z x d W 9 0 O 1 N l Y 3 R p b 2 4 x L 2 V p Y V 9 V U 1 9 l b m V y Z 3 l f b 2 l s L 0 F 1 d G 9 S Z W 1 v d m V k Q 2 9 s d W 1 u c z E u e 1 8 x L D J 9 J n F 1 b 3 Q 7 L C Z x d W 9 0 O 1 N l Y 3 R p b 2 4 x L 2 V p Y V 9 V U 1 9 l b m V y Z 3 l f b 2 l s L 0 F 1 d G 9 S Z W 1 v d m V k Q 2 9 s d W 1 u c z E u e 1 8 y L D N 9 J n F 1 b 3 Q 7 L C Z x d W 9 0 O 1 N l Y 3 R p b 2 4 x L 2 V p Y V 9 V U 1 9 l b m V y Z 3 l f b 2 l s L 0 F 1 d G 9 S Z W 1 v d m V k Q 2 9 s d W 1 u c z E u e 1 8 z L D R 9 J n F 1 b 3 Q 7 L C Z x d W 9 0 O 1 N l Y 3 R p b 2 4 x L 2 V p Y V 9 V U 1 9 l b m V y Z 3 l f b 2 l s L 0 F 1 d G 9 S Z W 1 v d m V k Q 2 9 s d W 1 u c z E u e 1 8 0 L D V 9 J n F 1 b 3 Q 7 L C Z x d W 9 0 O 1 N l Y 3 R p b 2 4 x L 2 V p Y V 9 V U 1 9 l b m V y Z 3 l f b 2 l s L 0 F 1 d G 9 S Z W 1 v d m V k Q 2 9 s d W 1 u c z E u e 1 8 1 L D Z 9 J n F 1 b 3 Q 7 L C Z x d W 9 0 O 1 N l Y 3 R p b 2 4 x L 2 V p Y V 9 V U 1 9 l b m V y Z 3 l f b 2 l s L 0 F 1 d G 9 S Z W 1 v d m V k Q 2 9 s d W 1 u c z E u e 1 8 2 L D d 9 J n F 1 b 3 Q 7 L C Z x d W 9 0 O 1 N l Y 3 R p b 2 4 x L 2 V p Y V 9 V U 1 9 l b m V y Z 3 l f b 2 l s L 0 F 1 d G 9 S Z W 1 v d m V k Q 2 9 s d W 1 u c z E u e 1 8 3 L D h 9 J n F 1 b 3 Q 7 L C Z x d W 9 0 O 1 N l Y 3 R p b 2 4 x L 2 V p Y V 9 V U 1 9 l b m V y Z 3 l f b 2 l s L 0 F 1 d G 9 S Z W 1 v d m V k Q 2 9 s d W 1 u c z E u e 1 8 4 L D l 9 J n F 1 b 3 Q 7 L C Z x d W 9 0 O 1 N l Y 3 R p b 2 4 x L 2 V p Y V 9 V U 1 9 l b m V y Z 3 l f b 2 l s L 0 F 1 d G 9 S Z W 1 v d m V k Q 2 9 s d W 1 u c z E u e 1 8 5 L D E w f S Z x d W 9 0 O y w m c X V v d D t T Z W N 0 a W 9 u M S 9 l a W F f V V N f Z W 5 l c m d 5 X 2 9 p b C 9 B d X R v U m V t b 3 Z l Z E N v b H V t b n M x L n t f M T A s M T F 9 J n F 1 b 3 Q 7 L C Z x d W 9 0 O 1 N l Y 3 R p b 2 4 x L 2 V p Y V 9 V U 1 9 l b m V y Z 3 l f b 2 l s L 0 F 1 d G 9 S Z W 1 v d m V k Q 2 9 s d W 1 u c z E u e 1 8 x M S w x M n 0 m c X V v d D s s J n F 1 b 3 Q 7 U 2 V j d G l v b j E v Z W l h X 1 V T X 2 V u Z X J n e V 9 v a W w v Q X V 0 b 1 J l b W 9 2 Z W R D b 2 x 1 b W 5 z M S 5 7 X z E y L D E z f S Z x d W 9 0 O y w m c X V v d D t T Z W N 0 a W 9 u M S 9 l a W F f V V N f Z W 5 l c m d 5 X 2 9 p b C 9 B d X R v U m V t b 3 Z l Z E N v b H V t b n M x L n t f M T M s M T R 9 J n F 1 b 3 Q 7 L C Z x d W 9 0 O 1 N l Y 3 R p b 2 4 x L 2 V p Y V 9 V U 1 9 l b m V y Z 3 l f b 2 l s L 0 F 1 d G 9 S Z W 1 v d m V k Q 2 9 s d W 1 u c z E u e 1 8 x N C w x N X 0 m c X V v d D s s J n F 1 b 3 Q 7 U 2 V j d G l v b j E v Z W l h X 1 V T X 2 V u Z X J n e V 9 v a W w v Q X V 0 b 1 J l b W 9 2 Z W R D b 2 x 1 b W 5 z M S 5 7 X z E 1 L D E 2 f S Z x d W 9 0 O y w m c X V v d D t T Z W N 0 a W 9 u M S 9 l a W F f V V N f Z W 5 l c m d 5 X 2 9 p b C 9 B d X R v U m V t b 3 Z l Z E N v b H V t b n M x L n t f M T Y s M T d 9 J n F 1 b 3 Q 7 L C Z x d W 9 0 O 1 N l Y 3 R p b 2 4 x L 2 V p Y V 9 V U 1 9 l b m V y Z 3 l f b 2 l s L 0 F 1 d G 9 S Z W 1 v d m V k Q 2 9 s d W 1 u c z E u e 1 8 x N y w x O H 0 m c X V v d D s s J n F 1 b 3 Q 7 U 2 V j d G l v b j E v Z W l h X 1 V T X 2 V u Z X J n e V 9 v a W w v Q X V 0 b 1 J l b W 9 2 Z W R D b 2 x 1 b W 5 z M S 5 7 X z E 4 L D E 5 f S Z x d W 9 0 O y w m c X V v d D t T Z W N 0 a W 9 u M S 9 l a W F f V V N f Z W 5 l c m d 5 X 2 9 p b C 9 B d X R v U m V t b 3 Z l Z E N v b H V t b n M x L n t f M T k s M j B 9 J n F 1 b 3 Q 7 L C Z x d W 9 0 O 1 N l Y 3 R p b 2 4 x L 2 V p Y V 9 V U 1 9 l b m V y Z 3 l f b 2 l s L 0 F 1 d G 9 S Z W 1 v d m V k Q 2 9 s d W 1 u c z E u e 1 8 y M C w y M X 0 m c X V v d D s s J n F 1 b 3 Q 7 U 2 V j d G l v b j E v Z W l h X 1 V T X 2 V u Z X J n e V 9 v a W w v Q X V 0 b 1 J l b W 9 2 Z W R D b 2 x 1 b W 5 z M S 5 7 X z I x L D I y f S Z x d W 9 0 O y w m c X V v d D t T Z W N 0 a W 9 u M S 9 l a W F f V V N f Z W 5 l c m d 5 X 2 9 p b C 9 B d X R v U m V t b 3 Z l Z E N v b H V t b n M x L n t f M j I s M j N 9 J n F 1 b 3 Q 7 L C Z x d W 9 0 O 1 N l Y 3 R p b 2 4 x L 2 V p Y V 9 V U 1 9 l b m V y Z 3 l f b 2 l s L 0 F 1 d G 9 S Z W 1 v d m V k Q 2 9 s d W 1 u c z E u e 1 8 y M y w y N H 0 m c X V v d D s s J n F 1 b 3 Q 7 U 2 V j d G l v b j E v Z W l h X 1 V T X 2 V u Z X J n e V 9 v a W w v Q X V 0 b 1 J l b W 9 2 Z W R D b 2 x 1 b W 5 z M S 5 7 X z I 0 L D I 1 f S Z x d W 9 0 O y w m c X V v d D t T Z W N 0 a W 9 u M S 9 l a W F f V V N f Z W 5 l c m d 5 X 2 9 p b C 9 B d X R v U m V t b 3 Z l Z E N v b H V t b n M x L n t f M j U s M j Z 9 J n F 1 b 3 Q 7 L C Z x d W 9 0 O 1 N l Y 3 R p b 2 4 x L 2 V p Y V 9 V U 1 9 l b m V y Z 3 l f b 2 l s L 0 F 1 d G 9 S Z W 1 v d m V k Q 2 9 s d W 1 u c z E u e 1 8 y N i w y N 3 0 m c X V v d D s s J n F 1 b 3 Q 7 U 2 V j d G l v b j E v Z W l h X 1 V T X 2 V u Z X J n e V 9 v a W w v Q X V 0 b 1 J l b W 9 2 Z W R D b 2 x 1 b W 5 z M S 5 7 X z I 3 L D I 4 f S Z x d W 9 0 O y w m c X V v d D t T Z W N 0 a W 9 u M S 9 l a W F f V V N f Z W 5 l c m d 5 X 2 9 p b C 9 B d X R v U m V t b 3 Z l Z E N v b H V t b n M x L n t f M j g s M j l 9 J n F 1 b 3 Q 7 L C Z x d W 9 0 O 1 N l Y 3 R p b 2 4 x L 2 V p Y V 9 V U 1 9 l b m V y Z 3 l f b 2 l s L 0 F 1 d G 9 S Z W 1 v d m V k Q 2 9 s d W 1 u c z E u e 1 8 y O S w z M H 0 m c X V v d D s s J n F 1 b 3 Q 7 U 2 V j d G l v b j E v Z W l h X 1 V T X 2 V u Z X J n e V 9 v a W w v Q X V 0 b 1 J l b W 9 2 Z W R D b 2 x 1 b W 5 z M S 5 7 X z M w L D M x f S Z x d W 9 0 O y w m c X V v d D t T Z W N 0 a W 9 u M S 9 l a W F f V V N f Z W 5 l c m d 5 X 2 9 p b C 9 B d X R v U m V t b 3 Z l Z E N v b H V t b n M x L n t f M z E s M z J 9 J n F 1 b 3 Q 7 L C Z x d W 9 0 O 1 N l Y 3 R p b 2 4 x L 2 V p Y V 9 V U 1 9 l b m V y Z 3 l f b 2 l s L 0 F 1 d G 9 S Z W 1 v d m V k Q 2 9 s d W 1 u c z E u e 1 8 z M i w z M 3 0 m c X V v d D s s J n F 1 b 3 Q 7 U 2 V j d G l v b j E v Z W l h X 1 V T X 2 V u Z X J n e V 9 v a W w v Q X V 0 b 1 J l b W 9 2 Z W R D b 2 x 1 b W 5 z M S 5 7 X z M z L D M 0 f S Z x d W 9 0 O y w m c X V v d D t T Z W N 0 a W 9 u M S 9 l a W F f V V N f Z W 5 l c m d 5 X 2 9 p b C 9 B d X R v U m V t b 3 Z l Z E N v b H V t b n M x L n t f M z Q s M z V 9 J n F 1 b 3 Q 7 L C Z x d W 9 0 O 1 N l Y 3 R p b 2 4 x L 2 V p Y V 9 V U 1 9 l b m V y Z 3 l f b 2 l s L 0 F 1 d G 9 S Z W 1 v d m V k Q 2 9 s d W 1 u c z E u e 1 8 z N S w z N n 0 m c X V v d D s s J n F 1 b 3 Q 7 U 2 V j d G l v b j E v Z W l h X 1 V T X 2 V u Z X J n e V 9 v a W w v Q X V 0 b 1 J l b W 9 2 Z W R D b 2 x 1 b W 5 z M S 5 7 X z M 2 L D M 3 f S Z x d W 9 0 O y w m c X V v d D t T Z W N 0 a W 9 u M S 9 l a W F f V V N f Z W 5 l c m d 5 X 2 9 p b C 9 B d X R v U m V t b 3 Z l Z E N v b H V t b n M x L n t f M z c s M z h 9 J n F 1 b 3 Q 7 L C Z x d W 9 0 O 1 N l Y 3 R p b 2 4 x L 2 V p Y V 9 V U 1 9 l b m V y Z 3 l f b 2 l s L 0 F 1 d G 9 S Z W 1 v d m V k Q 2 9 s d W 1 u c z E u e 1 8 z O C w z O X 0 m c X V v d D s s J n F 1 b 3 Q 7 U 2 V j d G l v b j E v Z W l h X 1 V T X 2 V u Z X J n e V 9 v a W w v Q X V 0 b 1 J l b W 9 2 Z W R D b 2 x 1 b W 5 z M S 5 7 X z M 5 L D Q w f S Z x d W 9 0 O y w m c X V v d D t T Z W N 0 a W 9 u M S 9 l a W F f V V N f Z W 5 l c m d 5 X 2 9 p b C 9 B d X R v U m V t b 3 Z l Z E N v b H V t b n M x L n t f N D A s N D F 9 J n F 1 b 3 Q 7 L C Z x d W 9 0 O 1 N l Y 3 R p b 2 4 x L 2 V p Y V 9 V U 1 9 l b m V y Z 3 l f b 2 l s L 0 F 1 d G 9 S Z W 1 v d m V k Q 2 9 s d W 1 u c z E u e 1 8 0 M S w 0 M n 0 m c X V v d D s s J n F 1 b 3 Q 7 U 2 V j d G l v b j E v Z W l h X 1 V T X 2 V u Z X J n e V 9 v a W w v Q X V 0 b 1 J l b W 9 2 Z W R D b 2 x 1 b W 5 z M S 5 7 X z Q y L D Q z f S Z x d W 9 0 O 1 0 s J n F 1 b 3 Q 7 Q 2 9 s d W 1 u Q 2 9 1 b n Q m c X V v d D s 6 N D Q s J n F 1 b 3 Q 7 S 2 V 5 Q 2 9 s d W 1 u T m F t Z X M m c X V v d D s 6 W 1 0 s J n F 1 b 3 Q 7 Q 2 9 s d W 1 u S W R l b n R p d G l l c y Z x d W 9 0 O z p b J n F 1 b 3 Q 7 U 2 V j d G l v b j E v Z W l h X 1 V T X 2 V u Z X J n e V 9 v a W w v Q X V 0 b 1 J l b W 9 2 Z W R D b 2 x 1 b W 5 z M S 5 7 U m V w b 3 J 0 I G d l b m V y Y X R l Z C B v b j o g M D M t M D I t M j A y N S A x O T o x N z o y O C w w f S Z x d W 9 0 O y w m c X V v d D t T Z W N 0 a W 9 u M S 9 l a W F f V V N f Z W 5 l c m d 5 X 2 9 p b C 9 B d X R v U m V t b 3 Z l Z E N v b H V t b n M x L n t D b 2 x 1 b W 4 x L D F 9 J n F 1 b 3 Q 7 L C Z x d W 9 0 O 1 N l Y 3 R p b 2 4 x L 2 V p Y V 9 V U 1 9 l b m V y Z 3 l f b 2 l s L 0 F 1 d G 9 S Z W 1 v d m V k Q 2 9 s d W 1 u c z E u e 1 8 x L D J 9 J n F 1 b 3 Q 7 L C Z x d W 9 0 O 1 N l Y 3 R p b 2 4 x L 2 V p Y V 9 V U 1 9 l b m V y Z 3 l f b 2 l s L 0 F 1 d G 9 S Z W 1 v d m V k Q 2 9 s d W 1 u c z E u e 1 8 y L D N 9 J n F 1 b 3 Q 7 L C Z x d W 9 0 O 1 N l Y 3 R p b 2 4 x L 2 V p Y V 9 V U 1 9 l b m V y Z 3 l f b 2 l s L 0 F 1 d G 9 S Z W 1 v d m V k Q 2 9 s d W 1 u c z E u e 1 8 z L D R 9 J n F 1 b 3 Q 7 L C Z x d W 9 0 O 1 N l Y 3 R p b 2 4 x L 2 V p Y V 9 V U 1 9 l b m V y Z 3 l f b 2 l s L 0 F 1 d G 9 S Z W 1 v d m V k Q 2 9 s d W 1 u c z E u e 1 8 0 L D V 9 J n F 1 b 3 Q 7 L C Z x d W 9 0 O 1 N l Y 3 R p b 2 4 x L 2 V p Y V 9 V U 1 9 l b m V y Z 3 l f b 2 l s L 0 F 1 d G 9 S Z W 1 v d m V k Q 2 9 s d W 1 u c z E u e 1 8 1 L D Z 9 J n F 1 b 3 Q 7 L C Z x d W 9 0 O 1 N l Y 3 R p b 2 4 x L 2 V p Y V 9 V U 1 9 l b m V y Z 3 l f b 2 l s L 0 F 1 d G 9 S Z W 1 v d m V k Q 2 9 s d W 1 u c z E u e 1 8 2 L D d 9 J n F 1 b 3 Q 7 L C Z x d W 9 0 O 1 N l Y 3 R p b 2 4 x L 2 V p Y V 9 V U 1 9 l b m V y Z 3 l f b 2 l s L 0 F 1 d G 9 S Z W 1 v d m V k Q 2 9 s d W 1 u c z E u e 1 8 3 L D h 9 J n F 1 b 3 Q 7 L C Z x d W 9 0 O 1 N l Y 3 R p b 2 4 x L 2 V p Y V 9 V U 1 9 l b m V y Z 3 l f b 2 l s L 0 F 1 d G 9 S Z W 1 v d m V k Q 2 9 s d W 1 u c z E u e 1 8 4 L D l 9 J n F 1 b 3 Q 7 L C Z x d W 9 0 O 1 N l Y 3 R p b 2 4 x L 2 V p Y V 9 V U 1 9 l b m V y Z 3 l f b 2 l s L 0 F 1 d G 9 S Z W 1 v d m V k Q 2 9 s d W 1 u c z E u e 1 8 5 L D E w f S Z x d W 9 0 O y w m c X V v d D t T Z W N 0 a W 9 u M S 9 l a W F f V V N f Z W 5 l c m d 5 X 2 9 p b C 9 B d X R v U m V t b 3 Z l Z E N v b H V t b n M x L n t f M T A s M T F 9 J n F 1 b 3 Q 7 L C Z x d W 9 0 O 1 N l Y 3 R p b 2 4 x L 2 V p Y V 9 V U 1 9 l b m V y Z 3 l f b 2 l s L 0 F 1 d G 9 S Z W 1 v d m V k Q 2 9 s d W 1 u c z E u e 1 8 x M S w x M n 0 m c X V v d D s s J n F 1 b 3 Q 7 U 2 V j d G l v b j E v Z W l h X 1 V T X 2 V u Z X J n e V 9 v a W w v Q X V 0 b 1 J l b W 9 2 Z W R D b 2 x 1 b W 5 z M S 5 7 X z E y L D E z f S Z x d W 9 0 O y w m c X V v d D t T Z W N 0 a W 9 u M S 9 l a W F f V V N f Z W 5 l c m d 5 X 2 9 p b C 9 B d X R v U m V t b 3 Z l Z E N v b H V t b n M x L n t f M T M s M T R 9 J n F 1 b 3 Q 7 L C Z x d W 9 0 O 1 N l Y 3 R p b 2 4 x L 2 V p Y V 9 V U 1 9 l b m V y Z 3 l f b 2 l s L 0 F 1 d G 9 S Z W 1 v d m V k Q 2 9 s d W 1 u c z E u e 1 8 x N C w x N X 0 m c X V v d D s s J n F 1 b 3 Q 7 U 2 V j d G l v b j E v Z W l h X 1 V T X 2 V u Z X J n e V 9 v a W w v Q X V 0 b 1 J l b W 9 2 Z W R D b 2 x 1 b W 5 z M S 5 7 X z E 1 L D E 2 f S Z x d W 9 0 O y w m c X V v d D t T Z W N 0 a W 9 u M S 9 l a W F f V V N f Z W 5 l c m d 5 X 2 9 p b C 9 B d X R v U m V t b 3 Z l Z E N v b H V t b n M x L n t f M T Y s M T d 9 J n F 1 b 3 Q 7 L C Z x d W 9 0 O 1 N l Y 3 R p b 2 4 x L 2 V p Y V 9 V U 1 9 l b m V y Z 3 l f b 2 l s L 0 F 1 d G 9 S Z W 1 v d m V k Q 2 9 s d W 1 u c z E u e 1 8 x N y w x O H 0 m c X V v d D s s J n F 1 b 3 Q 7 U 2 V j d G l v b j E v Z W l h X 1 V T X 2 V u Z X J n e V 9 v a W w v Q X V 0 b 1 J l b W 9 2 Z W R D b 2 x 1 b W 5 z M S 5 7 X z E 4 L D E 5 f S Z x d W 9 0 O y w m c X V v d D t T Z W N 0 a W 9 u M S 9 l a W F f V V N f Z W 5 l c m d 5 X 2 9 p b C 9 B d X R v U m V t b 3 Z l Z E N v b H V t b n M x L n t f M T k s M j B 9 J n F 1 b 3 Q 7 L C Z x d W 9 0 O 1 N l Y 3 R p b 2 4 x L 2 V p Y V 9 V U 1 9 l b m V y Z 3 l f b 2 l s L 0 F 1 d G 9 S Z W 1 v d m V k Q 2 9 s d W 1 u c z E u e 1 8 y M C w y M X 0 m c X V v d D s s J n F 1 b 3 Q 7 U 2 V j d G l v b j E v Z W l h X 1 V T X 2 V u Z X J n e V 9 v a W w v Q X V 0 b 1 J l b W 9 2 Z W R D b 2 x 1 b W 5 z M S 5 7 X z I x L D I y f S Z x d W 9 0 O y w m c X V v d D t T Z W N 0 a W 9 u M S 9 l a W F f V V N f Z W 5 l c m d 5 X 2 9 p b C 9 B d X R v U m V t b 3 Z l Z E N v b H V t b n M x L n t f M j I s M j N 9 J n F 1 b 3 Q 7 L C Z x d W 9 0 O 1 N l Y 3 R p b 2 4 x L 2 V p Y V 9 V U 1 9 l b m V y Z 3 l f b 2 l s L 0 F 1 d G 9 S Z W 1 v d m V k Q 2 9 s d W 1 u c z E u e 1 8 y M y w y N H 0 m c X V v d D s s J n F 1 b 3 Q 7 U 2 V j d G l v b j E v Z W l h X 1 V T X 2 V u Z X J n e V 9 v a W w v Q X V 0 b 1 J l b W 9 2 Z W R D b 2 x 1 b W 5 z M S 5 7 X z I 0 L D I 1 f S Z x d W 9 0 O y w m c X V v d D t T Z W N 0 a W 9 u M S 9 l a W F f V V N f Z W 5 l c m d 5 X 2 9 p b C 9 B d X R v U m V t b 3 Z l Z E N v b H V t b n M x L n t f M j U s M j Z 9 J n F 1 b 3 Q 7 L C Z x d W 9 0 O 1 N l Y 3 R p b 2 4 x L 2 V p Y V 9 V U 1 9 l b m V y Z 3 l f b 2 l s L 0 F 1 d G 9 S Z W 1 v d m V k Q 2 9 s d W 1 u c z E u e 1 8 y N i w y N 3 0 m c X V v d D s s J n F 1 b 3 Q 7 U 2 V j d G l v b j E v Z W l h X 1 V T X 2 V u Z X J n e V 9 v a W w v Q X V 0 b 1 J l b W 9 2 Z W R D b 2 x 1 b W 5 z M S 5 7 X z I 3 L D I 4 f S Z x d W 9 0 O y w m c X V v d D t T Z W N 0 a W 9 u M S 9 l a W F f V V N f Z W 5 l c m d 5 X 2 9 p b C 9 B d X R v U m V t b 3 Z l Z E N v b H V t b n M x L n t f M j g s M j l 9 J n F 1 b 3 Q 7 L C Z x d W 9 0 O 1 N l Y 3 R p b 2 4 x L 2 V p Y V 9 V U 1 9 l b m V y Z 3 l f b 2 l s L 0 F 1 d G 9 S Z W 1 v d m V k Q 2 9 s d W 1 u c z E u e 1 8 y O S w z M H 0 m c X V v d D s s J n F 1 b 3 Q 7 U 2 V j d G l v b j E v Z W l h X 1 V T X 2 V u Z X J n e V 9 v a W w v Q X V 0 b 1 J l b W 9 2 Z W R D b 2 x 1 b W 5 z M S 5 7 X z M w L D M x f S Z x d W 9 0 O y w m c X V v d D t T Z W N 0 a W 9 u M S 9 l a W F f V V N f Z W 5 l c m d 5 X 2 9 p b C 9 B d X R v U m V t b 3 Z l Z E N v b H V t b n M x L n t f M z E s M z J 9 J n F 1 b 3 Q 7 L C Z x d W 9 0 O 1 N l Y 3 R p b 2 4 x L 2 V p Y V 9 V U 1 9 l b m V y Z 3 l f b 2 l s L 0 F 1 d G 9 S Z W 1 v d m V k Q 2 9 s d W 1 u c z E u e 1 8 z M i w z M 3 0 m c X V v d D s s J n F 1 b 3 Q 7 U 2 V j d G l v b j E v Z W l h X 1 V T X 2 V u Z X J n e V 9 v a W w v Q X V 0 b 1 J l b W 9 2 Z W R D b 2 x 1 b W 5 z M S 5 7 X z M z L D M 0 f S Z x d W 9 0 O y w m c X V v d D t T Z W N 0 a W 9 u M S 9 l a W F f V V N f Z W 5 l c m d 5 X 2 9 p b C 9 B d X R v U m V t b 3 Z l Z E N v b H V t b n M x L n t f M z Q s M z V 9 J n F 1 b 3 Q 7 L C Z x d W 9 0 O 1 N l Y 3 R p b 2 4 x L 2 V p Y V 9 V U 1 9 l b m V y Z 3 l f b 2 l s L 0 F 1 d G 9 S Z W 1 v d m V k Q 2 9 s d W 1 u c z E u e 1 8 z N S w z N n 0 m c X V v d D s s J n F 1 b 3 Q 7 U 2 V j d G l v b j E v Z W l h X 1 V T X 2 V u Z X J n e V 9 v a W w v Q X V 0 b 1 J l b W 9 2 Z W R D b 2 x 1 b W 5 z M S 5 7 X z M 2 L D M 3 f S Z x d W 9 0 O y w m c X V v d D t T Z W N 0 a W 9 u M S 9 l a W F f V V N f Z W 5 l c m d 5 X 2 9 p b C 9 B d X R v U m V t b 3 Z l Z E N v b H V t b n M x L n t f M z c s M z h 9 J n F 1 b 3 Q 7 L C Z x d W 9 0 O 1 N l Y 3 R p b 2 4 x L 2 V p Y V 9 V U 1 9 l b m V y Z 3 l f b 2 l s L 0 F 1 d G 9 S Z W 1 v d m V k Q 2 9 s d W 1 u c z E u e 1 8 z O C w z O X 0 m c X V v d D s s J n F 1 b 3 Q 7 U 2 V j d G l v b j E v Z W l h X 1 V T X 2 V u Z X J n e V 9 v a W w v Q X V 0 b 1 J l b W 9 2 Z W R D b 2 x 1 b W 5 z M S 5 7 X z M 5 L D Q w f S Z x d W 9 0 O y w m c X V v d D t T Z W N 0 a W 9 u M S 9 l a W F f V V N f Z W 5 l c m d 5 X 2 9 p b C 9 B d X R v U m V t b 3 Z l Z E N v b H V t b n M x L n t f N D A s N D F 9 J n F 1 b 3 Q 7 L C Z x d W 9 0 O 1 N l Y 3 R p b 2 4 x L 2 V p Y V 9 V U 1 9 l b m V y Z 3 l f b 2 l s L 0 F 1 d G 9 S Z W 1 v d m V k Q 2 9 s d W 1 u c z E u e 1 8 0 M S w 0 M n 0 m c X V v d D s s J n F 1 b 3 Q 7 U 2 V j d G l v b j E v Z W l h X 1 V T X 2 V u Z X J n e V 9 v a W w v Q X V 0 b 1 J l b W 9 2 Z W R D b 2 x 1 b W 5 z M S 5 7 X z Q y L D Q z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z O j Q 5 O j A 2 L j U y M T A w M z V a I i 8 + P E V u d H J 5 I F R 5 c G U 9 I k Z p b G x D b 2 x 1 b W 5 U e X B l c y I g V m F s d W U 9 I n N B Q U F B Q U F B Q U F B Q U E i L z 4 8 R W 5 0 c n k g V H l w Z T 0 i R m l s b E N v b H V t b k 5 h b W V z I i B W Y W x 1 Z T 0 i c 1 s m c X V v d D t U Y W J s Z S A z L i B B b m 5 1 Y W w g Y 2 9 t b W V y Y 2 l h b C B z c G V u d C B m d W V s I G R p c 2 N o Y X J n Z X M g Y W 5 k I G J 1 c m 5 1 c C w g M T k 2 O O K A k z I w M T c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Y j k 2 M m Y 0 M S 0 4 N 2 I 2 L T R m N m Y t O G E y Z C 0 4 N 2 Q y Z m N k Z D d m Y m Q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1 R h Y m x l I D M u I E F u b n V h b C B j b 2 1 t Z X J j a W F s I H N w Z W 5 0 I G Z 1 Z W w g Z G l z Y 2 h h c m d l c y B h b m Q g Y n V y b n V w L C A x O T Y 4 4 o C T M j A x N y w w f S Z x d W 9 0 O y w m c X V v d D t T Z W N 0 a W 9 u M S 9 T a G V l d D E v Q X V 0 b 1 J l b W 9 2 Z W R D b 2 x 1 b W 5 z M S 5 7 Q 2 9 s d W 1 u M i w x f S Z x d W 9 0 O y w m c X V v d D t T Z W N 0 a W 9 u M S 9 T a G V l d D E v Q X V 0 b 1 J l b W 9 2 Z W R D b 2 x 1 b W 5 z M S 5 7 Q 2 9 s d W 1 u M y w y f S Z x d W 9 0 O y w m c X V v d D t T Z W N 0 a W 9 u M S 9 T a G V l d D E v Q X V 0 b 1 J l b W 9 2 Z W R D b 2 x 1 b W 5 z M S 5 7 Q 2 9 s d W 1 u N C w z f S Z x d W 9 0 O y w m c X V v d D t T Z W N 0 a W 9 u M S 9 T a G V l d D E v Q X V 0 b 1 J l b W 9 2 Z W R D b 2 x 1 b W 5 z M S 5 7 Q 2 9 s d W 1 u N S w 0 f S Z x d W 9 0 O y w m c X V v d D t T Z W N 0 a W 9 u M S 9 T a G V l d D E v Q X V 0 b 1 J l b W 9 2 Z W R D b 2 x 1 b W 5 z M S 5 7 Q 2 9 s d W 1 u N i w 1 f S Z x d W 9 0 O y w m c X V v d D t T Z W N 0 a W 9 u M S 9 T a G V l d D E v Q X V 0 b 1 J l b W 9 2 Z W R D b 2 x 1 b W 5 z M S 5 7 Q 2 9 s d W 1 u N y w 2 f S Z x d W 9 0 O y w m c X V v d D t T Z W N 0 a W 9 u M S 9 T a G V l d D E v Q X V 0 b 1 J l b W 9 2 Z W R D b 2 x 1 b W 5 z M S 5 7 Q 2 9 s d W 1 u O C w 3 f S Z x d W 9 0 O y w m c X V v d D t T Z W N 0 a W 9 u M S 9 T a G V l d D E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a G V l d D E v Q X V 0 b 1 J l b W 9 2 Z W R D b 2 x 1 b W 5 z M S 5 7 V G F i b G U g M y 4 g Q W 5 u d W F s I G N v b W 1 l c m N p Y W w g c 3 B l b n Q g Z n V l b C B k a X N j a G F y Z 2 V z I G F u Z C B i d X J u d X A s I D E 5 N j j i g J M y M D E 3 L D B 9 J n F 1 b 3 Q 7 L C Z x d W 9 0 O 1 N l Y 3 R p b 2 4 x L 1 N o Z W V 0 M S 9 B d X R v U m V t b 3 Z l Z E N v b H V t b n M x L n t D b 2 x 1 b W 4 y L D F 9 J n F 1 b 3 Q 7 L C Z x d W 9 0 O 1 N l Y 3 R p b 2 4 x L 1 N o Z W V 0 M S 9 B d X R v U m V t b 3 Z l Z E N v b H V t b n M x L n t D b 2 x 1 b W 4 z L D J 9 J n F 1 b 3 Q 7 L C Z x d W 9 0 O 1 N l Y 3 R p b 2 4 x L 1 N o Z W V 0 M S 9 B d X R v U m V t b 3 Z l Z E N v b H V t b n M x L n t D b 2 x 1 b W 4 0 L D N 9 J n F 1 b 3 Q 7 L C Z x d W 9 0 O 1 N l Y 3 R p b 2 4 x L 1 N o Z W V 0 M S 9 B d X R v U m V t b 3 Z l Z E N v b H V t b n M x L n t D b 2 x 1 b W 4 1 L D R 9 J n F 1 b 3 Q 7 L C Z x d W 9 0 O 1 N l Y 3 R p b 2 4 x L 1 N o Z W V 0 M S 9 B d X R v U m V t b 3 Z l Z E N v b H V t b n M x L n t D b 2 x 1 b W 4 2 L D V 9 J n F 1 b 3 Q 7 L C Z x d W 9 0 O 1 N l Y 3 R p b 2 4 x L 1 N o Z W V 0 M S 9 B d X R v U m V t b 3 Z l Z E N v b H V t b n M x L n t D b 2 x 1 b W 4 3 L D Z 9 J n F 1 b 3 Q 7 L C Z x d W 9 0 O 1 N l Y 3 R p b 2 4 x L 1 N o Z W V 0 M S 9 B d X R v U m V t b 3 Z l Z E N v b H V t b n M x L n t D b 2 x 1 b W 4 4 L D d 9 J n F 1 b 3 Q 7 L C Z x d W 9 0 O 1 N l Y 3 R p b 2 4 x L 1 N o Z W V 0 M S 9 B d X R v U m V t b 3 Z l Z E N v b H V t b n M x L n t D b 2 x 1 b W 4 5 L D h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M 6 N D k 6 N D I u M z M 4 N z g x M l o i L z 4 8 R W 5 0 c n k g V H l w Z T 0 i R m l s b E N v b H V t b l R 5 c G V z I i B W Y W x 1 Z T 0 i c 0 F 3 T U R B d 1 V G Q l F V R k J R V U R C U T 0 9 I i 8 + P E V u d H J 5 I F R 5 c G U 9 I k Z p b G x D b 2 x 1 b W 5 O Y W 1 l c y I g V m F s d W U 9 I n N b J n F 1 b 3 Q 7 W W V h c i Z x d W 9 0 O y w m c X V v d D t C V 1 I g T n V t Y m V y I G 9 m I G R p c 2 N o Y X J n Z W Q g Y X N z Z W 1 i b G l l c y Z x d W 9 0 O y w m c X V v d D t Q V 1 I g T n V t Y m V y I G 9 m I G R p c 2 N o Y X J n Z W Q g Y X N z Z W 1 i b G l l c y Z x d W 9 0 O y w m c X V v d D t U b 3 R h b C B O d W 1 i Z X I g b 2 Y g Z G l z Y 2 h h c m d l Z C B h c 3 N l b W J s a W V z J n F 1 b 3 Q 7 L C Z x d W 9 0 O 0 J X U i B N Z X R y a W M g d G 9 u c y B v Z i B p b m l 0 a W F s I G h l Y X Z 5 I G 1 l d G F s I C h N V G l I T S k g b 2 Y g Z G l z Y 2 h h c m d l Z C B h c 3 N l b W J s a W V z J n F 1 b 3 Q 7 L C Z x d W 9 0 O 1 B X U i B N Z X R y a W M g d G 9 u c y B v Z i B p b m l 0 a W F s I G h l Y X Z 5 I G 1 l d G F s I C h N V G l I T S k g b 2 Y g Z G l z Y 2 h h c m d l Z C B h c 3 N l b W J s a W V z J n F 1 b 3 Q 7 L C Z x d W 9 0 O 1 R v d G F s I E 1 l d H J p Y y B 0 b 2 5 z I G 9 m I G l u a X R p Y W w g a G V h d n k g b W V 0 Y W w g K E 1 U a U h N K S B v Z i B k a X N j a G F y Z 2 V k I G F z c 2 V t Y m x p Z X M m c X V v d D s s J n F 1 b 3 Q 7 Q l d S I E F 2 Z X J h Z 2 U g Y n V y b n V w I C h H V 0 R 0 L 0 1 U V S k g b 2 Y g Z G l z Y 2 h h c m d l Z C B h c 3 N l b W J s a W V z J n F 1 b 3 Q 7 L C Z x d W 9 0 O 1 B X U i B B d m V y Y W d l I G J 1 c m 5 1 c C A o R 1 d E d C 9 N V F U p I G 9 m I G R p c 2 N o Y X J n Z W Q g Y X N z Z W 1 i b G l l c y Z x d W 9 0 O y w m c X V v d D t C V 1 I g Q X Z l c m F n Z S B p b m l 0 a W F s I G V u c m l j a G 1 l b n Q g K F d l a W d o d C A l I F U t M j M 1 K S B v Z i B k a X N j a G F y Z 2 V k I G F z c 2 V t Y m x p Z X M m c X V v d D s s J n F 1 b 3 Q 7 U F d S I E F 2 Z X J h Z 2 U g a W 5 p d G l h b C B l b n J p Y 2 h t Z W 5 0 I C h X Z W l n a H Q g J S B V L T I z N S k g b 2 Y g Z G l z Y 2 h h c m d l Z C B h c 3 N l b W J s a W V z J n F 1 b 3 Q 7 L C Z x d W 9 0 O 0 N 1 b X V s Y X R p d m U g d G 9 0 Y W w g b n V t Y m V y I G 9 m I G R p c 2 N o Y X J n Z W Q g Y X N z Z W 1 i b G l l c y Z x d W 9 0 O y w m c X V v d D t D d W 1 1 b G F 0 a X Z l I H R v d G F s I G 1 l d H J p Y y B 0 b 2 5 z I G 9 m I G l u a X R p Y W w g a G V h d n k g b W V 0 Y W w g K E 1 U a U h N K S B v Z i B k a X N j a G F y Z 2 V k I G F z c 2 V t Y m x p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Y W I z Z m F l L T U w M 2 Y t N G Z h Y i 0 4 Z m M 1 L T F h Y j A 0 N 2 N k N T J m Y S I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B d X R v U m V t b 3 Z l Z E N v b H V t b n M x L n t Z Z W F y L D B 9 J n F 1 b 3 Q 7 L C Z x d W 9 0 O 1 N l Y 3 R p b 2 4 x L 1 N o Z W V 0 M S A o M i k v Q X V 0 b 1 J l b W 9 2 Z W R D b 2 x 1 b W 5 z M S 5 7 Q l d S I E 5 1 b W J l c i B v Z i B k a X N j a G F y Z 2 V k I G F z c 2 V t Y m x p Z X M s M X 0 m c X V v d D s s J n F 1 b 3 Q 7 U 2 V j d G l v b j E v U 2 h l Z X Q x I C g y K S 9 B d X R v U m V t b 3 Z l Z E N v b H V t b n M x L n t Q V 1 I g T n V t Y m V y I G 9 m I G R p c 2 N o Y X J n Z W Q g Y X N z Z W 1 i b G l l c y w y f S Z x d W 9 0 O y w m c X V v d D t T Z W N 0 a W 9 u M S 9 T a G V l d D E g K D I p L 0 F 1 d G 9 S Z W 1 v d m V k Q 2 9 s d W 1 u c z E u e 1 R v d G F s I E 5 1 b W J l c i B v Z i B k a X N j a G F y Z 2 V k I G F z c 2 V t Y m x p Z X M s M 3 0 m c X V v d D s s J n F 1 b 3 Q 7 U 2 V j d G l v b j E v U 2 h l Z X Q x I C g y K S 9 B d X R v U m V t b 3 Z l Z E N v b H V t b n M x L n t C V 1 I g T W V 0 c m l j I H R v b n M g b 2 Y g a W 5 p d G l h b C B o Z W F 2 e S B t Z X R h b C A o T V R p S E 0 p I G 9 m I G R p c 2 N o Y X J n Z W Q g Y X N z Z W 1 i b G l l c y w 0 f S Z x d W 9 0 O y w m c X V v d D t T Z W N 0 a W 9 u M S 9 T a G V l d D E g K D I p L 0 F 1 d G 9 S Z W 1 v d m V k Q 2 9 s d W 1 u c z E u e 1 B X U i B N Z X R y a W M g d G 9 u c y B v Z i B p b m l 0 a W F s I G h l Y X Z 5 I G 1 l d G F s I C h N V G l I T S k g b 2 Y g Z G l z Y 2 h h c m d l Z C B h c 3 N l b W J s a W V z L D V 9 J n F 1 b 3 Q 7 L C Z x d W 9 0 O 1 N l Y 3 R p b 2 4 x L 1 N o Z W V 0 M S A o M i k v Q X V 0 b 1 J l b W 9 2 Z W R D b 2 x 1 b W 5 z M S 5 7 V G 9 0 Y W w g T W V 0 c m l j I H R v b n M g b 2 Y g a W 5 p d G l h b C B o Z W F 2 e S B t Z X R h b C A o T V R p S E 0 p I G 9 m I G R p c 2 N o Y X J n Z W Q g Y X N z Z W 1 i b G l l c y w 2 f S Z x d W 9 0 O y w m c X V v d D t T Z W N 0 a W 9 u M S 9 T a G V l d D E g K D I p L 0 F 1 d G 9 S Z W 1 v d m V k Q 2 9 s d W 1 u c z E u e 0 J X U i B B d m V y Y W d l I G J 1 c m 5 1 c C A o R 1 d E d C 9 N V F U p I G 9 m I G R p c 2 N o Y X J n Z W Q g Y X N z Z W 1 i b G l l c y w 3 f S Z x d W 9 0 O y w m c X V v d D t T Z W N 0 a W 9 u M S 9 T a G V l d D E g K D I p L 0 F 1 d G 9 S Z W 1 v d m V k Q 2 9 s d W 1 u c z E u e 1 B X U i B B d m V y Y W d l I G J 1 c m 5 1 c C A o R 1 d E d C 9 N V F U p I G 9 m I G R p c 2 N o Y X J n Z W Q g Y X N z Z W 1 i b G l l c y w 4 f S Z x d W 9 0 O y w m c X V v d D t T Z W N 0 a W 9 u M S 9 T a G V l d D E g K D I p L 0 F 1 d G 9 S Z W 1 v d m V k Q 2 9 s d W 1 u c z E u e 0 J X U i B B d m V y Y W d l I G l u a X R p Y W w g Z W 5 y a W N o b W V u d C A o V 2 V p Z 2 h 0 I C U g V S 0 y M z U p I G 9 m I G R p c 2 N o Y X J n Z W Q g Y X N z Z W 1 i b G l l c y w 5 f S Z x d W 9 0 O y w m c X V v d D t T Z W N 0 a W 9 u M S 9 T a G V l d D E g K D I p L 0 F 1 d G 9 S Z W 1 v d m V k Q 2 9 s d W 1 u c z E u e 1 B X U i B B d m V y Y W d l I G l u a X R p Y W w g Z W 5 y a W N o b W V u d C A o V 2 V p Z 2 h 0 I C U g V S 0 y M z U p I G 9 m I G R p c 2 N o Y X J n Z W Q g Y X N z Z W 1 i b G l l c y w x M H 0 m c X V v d D s s J n F 1 b 3 Q 7 U 2 V j d G l v b j E v U 2 h l Z X Q x I C g y K S 9 B d X R v U m V t b 3 Z l Z E N v b H V t b n M x L n t D d W 1 1 b G F 0 a X Z l I H R v d G F s I G 5 1 b W J l c i B v Z i B k a X N j a G F y Z 2 V k I G F z c 2 V t Y m x p Z X M s M T F 9 J n F 1 b 3 Q 7 L C Z x d W 9 0 O 1 N l Y 3 R p b 2 4 x L 1 N o Z W V 0 M S A o M i k v Q X V 0 b 1 J l b W 9 2 Z W R D b 2 x 1 b W 5 z M S 5 7 Q 3 V t d W x h d G l 2 Z S B 0 b 3 R h b C B t Z X R y a W M g d G 9 u c y B v Z i B p b m l 0 a W F s I G h l Y X Z 5 I G 1 l d G F s I C h N V G l I T S k g b 2 Y g Z G l z Y 2 h h c m d l Z C B h c 3 N l b W J s a W V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2 h l Z X Q x I C g y K S 9 B d X R v U m V t b 3 Z l Z E N v b H V t b n M x L n t Z Z W F y L D B 9 J n F 1 b 3 Q 7 L C Z x d W 9 0 O 1 N l Y 3 R p b 2 4 x L 1 N o Z W V 0 M S A o M i k v Q X V 0 b 1 J l b W 9 2 Z W R D b 2 x 1 b W 5 z M S 5 7 Q l d S I E 5 1 b W J l c i B v Z i B k a X N j a G F y Z 2 V k I G F z c 2 V t Y m x p Z X M s M X 0 m c X V v d D s s J n F 1 b 3 Q 7 U 2 V j d G l v b j E v U 2 h l Z X Q x I C g y K S 9 B d X R v U m V t b 3 Z l Z E N v b H V t b n M x L n t Q V 1 I g T n V t Y m V y I G 9 m I G R p c 2 N o Y X J n Z W Q g Y X N z Z W 1 i b G l l c y w y f S Z x d W 9 0 O y w m c X V v d D t T Z W N 0 a W 9 u M S 9 T a G V l d D E g K D I p L 0 F 1 d G 9 S Z W 1 v d m V k Q 2 9 s d W 1 u c z E u e 1 R v d G F s I E 5 1 b W J l c i B v Z i B k a X N j a G F y Z 2 V k I G F z c 2 V t Y m x p Z X M s M 3 0 m c X V v d D s s J n F 1 b 3 Q 7 U 2 V j d G l v b j E v U 2 h l Z X Q x I C g y K S 9 B d X R v U m V t b 3 Z l Z E N v b H V t b n M x L n t C V 1 I g T W V 0 c m l j I H R v b n M g b 2 Y g a W 5 p d G l h b C B o Z W F 2 e S B t Z X R h b C A o T V R p S E 0 p I G 9 m I G R p c 2 N o Y X J n Z W Q g Y X N z Z W 1 i b G l l c y w 0 f S Z x d W 9 0 O y w m c X V v d D t T Z W N 0 a W 9 u M S 9 T a G V l d D E g K D I p L 0 F 1 d G 9 S Z W 1 v d m V k Q 2 9 s d W 1 u c z E u e 1 B X U i B N Z X R y a W M g d G 9 u c y B v Z i B p b m l 0 a W F s I G h l Y X Z 5 I G 1 l d G F s I C h N V G l I T S k g b 2 Y g Z G l z Y 2 h h c m d l Z C B h c 3 N l b W J s a W V z L D V 9 J n F 1 b 3 Q 7 L C Z x d W 9 0 O 1 N l Y 3 R p b 2 4 x L 1 N o Z W V 0 M S A o M i k v Q X V 0 b 1 J l b W 9 2 Z W R D b 2 x 1 b W 5 z M S 5 7 V G 9 0 Y W w g T W V 0 c m l j I H R v b n M g b 2 Y g a W 5 p d G l h b C B o Z W F 2 e S B t Z X R h b C A o T V R p S E 0 p I G 9 m I G R p c 2 N o Y X J n Z W Q g Y X N z Z W 1 i b G l l c y w 2 f S Z x d W 9 0 O y w m c X V v d D t T Z W N 0 a W 9 u M S 9 T a G V l d D E g K D I p L 0 F 1 d G 9 S Z W 1 v d m V k Q 2 9 s d W 1 u c z E u e 0 J X U i B B d m V y Y W d l I G J 1 c m 5 1 c C A o R 1 d E d C 9 N V F U p I G 9 m I G R p c 2 N o Y X J n Z W Q g Y X N z Z W 1 i b G l l c y w 3 f S Z x d W 9 0 O y w m c X V v d D t T Z W N 0 a W 9 u M S 9 T a G V l d D E g K D I p L 0 F 1 d G 9 S Z W 1 v d m V k Q 2 9 s d W 1 u c z E u e 1 B X U i B B d m V y Y W d l I G J 1 c m 5 1 c C A o R 1 d E d C 9 N V F U p I G 9 m I G R p c 2 N o Y X J n Z W Q g Y X N z Z W 1 i b G l l c y w 4 f S Z x d W 9 0 O y w m c X V v d D t T Z W N 0 a W 9 u M S 9 T a G V l d D E g K D I p L 0 F 1 d G 9 S Z W 1 v d m V k Q 2 9 s d W 1 u c z E u e 0 J X U i B B d m V y Y W d l I G l u a X R p Y W w g Z W 5 y a W N o b W V u d C A o V 2 V p Z 2 h 0 I C U g V S 0 y M z U p I G 9 m I G R p c 2 N o Y X J n Z W Q g Y X N z Z W 1 i b G l l c y w 5 f S Z x d W 9 0 O y w m c X V v d D t T Z W N 0 a W 9 u M S 9 T a G V l d D E g K D I p L 0 F 1 d G 9 S Z W 1 v d m V k Q 2 9 s d W 1 u c z E u e 1 B X U i B B d m V y Y W d l I G l u a X R p Y W w g Z W 5 y a W N o b W V u d C A o V 2 V p Z 2 h 0 I C U g V S 0 y M z U p I G 9 m I G R p c 2 N o Y X J n Z W Q g Y X N z Z W 1 i b G l l c y w x M H 0 m c X V v d D s s J n F 1 b 3 Q 7 U 2 V j d G l v b j E v U 2 h l Z X Q x I C g y K S 9 B d X R v U m V t b 3 Z l Z E N v b H V t b n M x L n t D d W 1 1 b G F 0 a X Z l I H R v d G F s I G 5 1 b W J l c i B v Z i B k a X N j a G F y Z 2 V k I G F z c 2 V t Y m x p Z X M s M T F 9 J n F 1 b 3 Q 7 L C Z x d W 9 0 O 1 N l Y 3 R p b 2 4 x L 1 N o Z W V 0 M S A o M i k v Q X V 0 b 1 J l b W 9 2 Z W R D b 2 x 1 b W 5 z M S 5 7 Q 3 V t d W x h d G l 2 Z S B 0 b 3 R h b C B t Z X R y a W M g d G 9 u c y B v Z i B p b m l 0 a W F s I G h l Y X Z 5 I G 1 l d G F s I C h N V G l I T S k g b 2 Y g Z G l z Y 2 h h c m d l Z C B h c 3 N l b W J s a W V z L D E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p Y V 9 V U 1 9 m d W x s X 2 V s Z W N 0 c m l j a X R 5 X 3 R h Y m x l K D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N F Q w N D o 0 M T o y N y 4 4 N z I 1 O D Q 4 W i I v P j x F b n R y e S B U e X B l P S J G a W x s Q 2 9 s d W 1 u V H l w Z X M i I F Z h b H V l P S J z Q m d Z R 0 J n W U d C Z 1 l H Q m d Z R 0 J n W U d C Z 1 l H Q m d Z R 0 J n W U d C Z 1 l H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w N 2 R h Z G J h L W E x M j Q t N G R m O S 1 i Y j B h L T Y 4 N D U z Y m N i N j U 5 N i I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l h X 1 V T X 2 Z 1 b G x f Z W x l Y 3 R y a W N p d H l f d G F i b G U o N y 9 B d X R v U m V t b 3 Z l Z E N v b H V t b n M x L n t D b 2 x 1 b W 4 x L D B 9 J n F 1 b 3 Q 7 L C Z x d W 9 0 O 1 N l Y 3 R p b 2 4 x L 2 V p Y V 9 V U 1 9 m d W x s X 2 V s Z W N 0 c m l j a X R 5 X 3 R h Y m x l K D c v Q X V 0 b 1 J l b W 9 2 Z W R D b 2 x 1 b W 5 z M S 5 7 Q 2 9 s d W 1 u M i w x f S Z x d W 9 0 O y w m c X V v d D t T Z W N 0 a W 9 u M S 9 l a W F f V V N f Z n V s b F 9 l b G V j d H J p Y 2 l 0 e V 9 0 Y W J s Z S g 3 L 0 F 1 d G 9 S Z W 1 v d m V k Q 2 9 s d W 1 u c z E u e 0 N v b H V t b j M s M n 0 m c X V v d D s s J n F 1 b 3 Q 7 U 2 V j d G l v b j E v Z W l h X 1 V T X 2 Z 1 b G x f Z W x l Y 3 R y a W N p d H l f d G F i b G U o N y 9 B d X R v U m V t b 3 Z l Z E N v b H V t b n M x L n t D b 2 x 1 b W 4 0 L D N 9 J n F 1 b 3 Q 7 L C Z x d W 9 0 O 1 N l Y 3 R p b 2 4 x L 2 V p Y V 9 V U 1 9 m d W x s X 2 V s Z W N 0 c m l j a X R 5 X 3 R h Y m x l K D c v Q X V 0 b 1 J l b W 9 2 Z W R D b 2 x 1 b W 5 z M S 5 7 Q 2 9 s d W 1 u N S w 0 f S Z x d W 9 0 O y w m c X V v d D t T Z W N 0 a W 9 u M S 9 l a W F f V V N f Z n V s b F 9 l b G V j d H J p Y 2 l 0 e V 9 0 Y W J s Z S g 3 L 0 F 1 d G 9 S Z W 1 v d m V k Q 2 9 s d W 1 u c z E u e 0 N v b H V t b j Y s N X 0 m c X V v d D s s J n F 1 b 3 Q 7 U 2 V j d G l v b j E v Z W l h X 1 V T X 2 Z 1 b G x f Z W x l Y 3 R y a W N p d H l f d G F i b G U o N y 9 B d X R v U m V t b 3 Z l Z E N v b H V t b n M x L n t D b 2 x 1 b W 4 3 L D Z 9 J n F 1 b 3 Q 7 L C Z x d W 9 0 O 1 N l Y 3 R p b 2 4 x L 2 V p Y V 9 V U 1 9 m d W x s X 2 V s Z W N 0 c m l j a X R 5 X 3 R h Y m x l K D c v Q X V 0 b 1 J l b W 9 2 Z W R D b 2 x 1 b W 5 z M S 5 7 Q 2 9 s d W 1 u O C w 3 f S Z x d W 9 0 O y w m c X V v d D t T Z W N 0 a W 9 u M S 9 l a W F f V V N f Z n V s b F 9 l b G V j d H J p Y 2 l 0 e V 9 0 Y W J s Z S g 3 L 0 F 1 d G 9 S Z W 1 v d m V k Q 2 9 s d W 1 u c z E u e 0 N v b H V t b j k s O H 0 m c X V v d D s s J n F 1 b 3 Q 7 U 2 V j d G l v b j E v Z W l h X 1 V T X 2 Z 1 b G x f Z W x l Y 3 R y a W N p d H l f d G F i b G U o N y 9 B d X R v U m V t b 3 Z l Z E N v b H V t b n M x L n t D b 2 x 1 b W 4 x M C w 5 f S Z x d W 9 0 O y w m c X V v d D t T Z W N 0 a W 9 u M S 9 l a W F f V V N f Z n V s b F 9 l b G V j d H J p Y 2 l 0 e V 9 0 Y W J s Z S g 3 L 0 F 1 d G 9 S Z W 1 v d m V k Q 2 9 s d W 1 u c z E u e 0 N v b H V t b j E x L D E w f S Z x d W 9 0 O y w m c X V v d D t T Z W N 0 a W 9 u M S 9 l a W F f V V N f Z n V s b F 9 l b G V j d H J p Y 2 l 0 e V 9 0 Y W J s Z S g 3 L 0 F 1 d G 9 S Z W 1 v d m V k Q 2 9 s d W 1 u c z E u e 0 N v b H V t b j E y L D E x f S Z x d W 9 0 O y w m c X V v d D t T Z W N 0 a W 9 u M S 9 l a W F f V V N f Z n V s b F 9 l b G V j d H J p Y 2 l 0 e V 9 0 Y W J s Z S g 3 L 0 F 1 d G 9 S Z W 1 v d m V k Q 2 9 s d W 1 u c z E u e 0 N v b H V t b j E z L D E y f S Z x d W 9 0 O y w m c X V v d D t T Z W N 0 a W 9 u M S 9 l a W F f V V N f Z n V s b F 9 l b G V j d H J p Y 2 l 0 e V 9 0 Y W J s Z S g 3 L 0 F 1 d G 9 S Z W 1 v d m V k Q 2 9 s d W 1 u c z E u e 0 N v b H V t b j E 0 L D E z f S Z x d W 9 0 O y w m c X V v d D t T Z W N 0 a W 9 u M S 9 l a W F f V V N f Z n V s b F 9 l b G V j d H J p Y 2 l 0 e V 9 0 Y W J s Z S g 3 L 0 F 1 d G 9 S Z W 1 v d m V k Q 2 9 s d W 1 u c z E u e 0 N v b H V t b j E 1 L D E 0 f S Z x d W 9 0 O y w m c X V v d D t T Z W N 0 a W 9 u M S 9 l a W F f V V N f Z n V s b F 9 l b G V j d H J p Y 2 l 0 e V 9 0 Y W J s Z S g 3 L 0 F 1 d G 9 S Z W 1 v d m V k Q 2 9 s d W 1 u c z E u e 0 N v b H V t b j E 2 L D E 1 f S Z x d W 9 0 O y w m c X V v d D t T Z W N 0 a W 9 u M S 9 l a W F f V V N f Z n V s b F 9 l b G V j d H J p Y 2 l 0 e V 9 0 Y W J s Z S g 3 L 0 F 1 d G 9 S Z W 1 v d m V k Q 2 9 s d W 1 u c z E u e 0 N v b H V t b j E 3 L D E 2 f S Z x d W 9 0 O y w m c X V v d D t T Z W N 0 a W 9 u M S 9 l a W F f V V N f Z n V s b F 9 l b G V j d H J p Y 2 l 0 e V 9 0 Y W J s Z S g 3 L 0 F 1 d G 9 S Z W 1 v d m V k Q 2 9 s d W 1 u c z E u e 0 N v b H V t b j E 4 L D E 3 f S Z x d W 9 0 O y w m c X V v d D t T Z W N 0 a W 9 u M S 9 l a W F f V V N f Z n V s b F 9 l b G V j d H J p Y 2 l 0 e V 9 0 Y W J s Z S g 3 L 0 F 1 d G 9 S Z W 1 v d m V k Q 2 9 s d W 1 u c z E u e 0 N v b H V t b j E 5 L D E 4 f S Z x d W 9 0 O y w m c X V v d D t T Z W N 0 a W 9 u M S 9 l a W F f V V N f Z n V s b F 9 l b G V j d H J p Y 2 l 0 e V 9 0 Y W J s Z S g 3 L 0 F 1 d G 9 S Z W 1 v d m V k Q 2 9 s d W 1 u c z E u e 0 N v b H V t b j I w L D E 5 f S Z x d W 9 0 O y w m c X V v d D t T Z W N 0 a W 9 u M S 9 l a W F f V V N f Z n V s b F 9 l b G V j d H J p Y 2 l 0 e V 9 0 Y W J s Z S g 3 L 0 F 1 d G 9 S Z W 1 v d m V k Q 2 9 s d W 1 u c z E u e 0 N v b H V t b j I x L D I w f S Z x d W 9 0 O y w m c X V v d D t T Z W N 0 a W 9 u M S 9 l a W F f V V N f Z n V s b F 9 l b G V j d H J p Y 2 l 0 e V 9 0 Y W J s Z S g 3 L 0 F 1 d G 9 S Z W 1 v d m V k Q 2 9 s d W 1 u c z E u e 0 N v b H V t b j I y L D I x f S Z x d W 9 0 O y w m c X V v d D t T Z W N 0 a W 9 u M S 9 l a W F f V V N f Z n V s b F 9 l b G V j d H J p Y 2 l 0 e V 9 0 Y W J s Z S g 3 L 0 F 1 d G 9 S Z W 1 v d m V k Q 2 9 s d W 1 u c z E u e 0 N v b H V t b j I z L D I y f S Z x d W 9 0 O y w m c X V v d D t T Z W N 0 a W 9 u M S 9 l a W F f V V N f Z n V s b F 9 l b G V j d H J p Y 2 l 0 e V 9 0 Y W J s Z S g 3 L 0 F 1 d G 9 S Z W 1 v d m V k Q 2 9 s d W 1 u c z E u e 0 N v b H V t b j I 0 L D I z f S Z x d W 9 0 O y w m c X V v d D t T Z W N 0 a W 9 u M S 9 l a W F f V V N f Z n V s b F 9 l b G V j d H J p Y 2 l 0 e V 9 0 Y W J s Z S g 3 L 0 F 1 d G 9 S Z W 1 v d m V k Q 2 9 s d W 1 u c z E u e 0 N v b H V t b j I 1 L D I 0 f S Z x d W 9 0 O y w m c X V v d D t T Z W N 0 a W 9 u M S 9 l a W F f V V N f Z n V s b F 9 l b G V j d H J p Y 2 l 0 e V 9 0 Y W J s Z S g 3 L 0 F 1 d G 9 S Z W 1 v d m V k Q 2 9 s d W 1 u c z E u e 0 N v b H V t b j I 2 L D I 1 f S Z x d W 9 0 O y w m c X V v d D t T Z W N 0 a W 9 u M S 9 l a W F f V V N f Z n V s b F 9 l b G V j d H J p Y 2 l 0 e V 9 0 Y W J s Z S g 3 L 0 F 1 d G 9 S Z W 1 v d m V k Q 2 9 s d W 1 u c z E u e 0 N v b H V t b j I 3 L D I 2 f S Z x d W 9 0 O y w m c X V v d D t T Z W N 0 a W 9 u M S 9 l a W F f V V N f Z n V s b F 9 l b G V j d H J p Y 2 l 0 e V 9 0 Y W J s Z S g 3 L 0 F 1 d G 9 S Z W 1 v d m V k Q 2 9 s d W 1 u c z E u e 0 N v b H V t b j I 4 L D I 3 f S Z x d W 9 0 O y w m c X V v d D t T Z W N 0 a W 9 u M S 9 l a W F f V V N f Z n V s b F 9 l b G V j d H J p Y 2 l 0 e V 9 0 Y W J s Z S g 3 L 0 F 1 d G 9 S Z W 1 v d m V k Q 2 9 s d W 1 u c z E u e 0 N v b H V t b j I 5 L D I 4 f S Z x d W 9 0 O y w m c X V v d D t T Z W N 0 a W 9 u M S 9 l a W F f V V N f Z n V s b F 9 l b G V j d H J p Y 2 l 0 e V 9 0 Y W J s Z S g 3 L 0 F 1 d G 9 S Z W 1 v d m V k Q 2 9 s d W 1 u c z E u e 0 N v b H V t b j M w L D I 5 f S Z x d W 9 0 O y w m c X V v d D t T Z W N 0 a W 9 u M S 9 l a W F f V V N f Z n V s b F 9 l b G V j d H J p Y 2 l 0 e V 9 0 Y W J s Z S g 3 L 0 F 1 d G 9 S Z W 1 v d m V k Q 2 9 s d W 1 u c z E u e 0 N v b H V t b j M x L D M w f S Z x d W 9 0 O y w m c X V v d D t T Z W N 0 a W 9 u M S 9 l a W F f V V N f Z n V s b F 9 l b G V j d H J p Y 2 l 0 e V 9 0 Y W J s Z S g 3 L 0 F 1 d G 9 S Z W 1 v d m V k Q 2 9 s d W 1 u c z E u e 0 N v b H V t b j M y L D M x f S Z x d W 9 0 O y w m c X V v d D t T Z W N 0 a W 9 u M S 9 l a W F f V V N f Z n V s b F 9 l b G V j d H J p Y 2 l 0 e V 9 0 Y W J s Z S g 3 L 0 F 1 d G 9 S Z W 1 v d m V k Q 2 9 s d W 1 u c z E u e 0 N v b H V t b j M z L D M y f S Z x d W 9 0 O y w m c X V v d D t T Z W N 0 a W 9 u M S 9 l a W F f V V N f Z n V s b F 9 l b G V j d H J p Y 2 l 0 e V 9 0 Y W J s Z S g 3 L 0 F 1 d G 9 S Z W 1 v d m V k Q 2 9 s d W 1 u c z E u e 0 N v b H V t b j M 0 L D M z f S Z x d W 9 0 O y w m c X V v d D t T Z W N 0 a W 9 u M S 9 l a W F f V V N f Z n V s b F 9 l b G V j d H J p Y 2 l 0 e V 9 0 Y W J s Z S g 3 L 0 F 1 d G 9 S Z W 1 v d m V k Q 2 9 s d W 1 u c z E u e 0 N v b H V t b j M 1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Z W l h X 1 V T X 2 Z 1 b G x f Z W x l Y 3 R y a W N p d H l f d G F i b G U o N y 9 B d X R v U m V t b 3 Z l Z E N v b H V t b n M x L n t D b 2 x 1 b W 4 x L D B 9 J n F 1 b 3 Q 7 L C Z x d W 9 0 O 1 N l Y 3 R p b 2 4 x L 2 V p Y V 9 V U 1 9 m d W x s X 2 V s Z W N 0 c m l j a X R 5 X 3 R h Y m x l K D c v Q X V 0 b 1 J l b W 9 2 Z W R D b 2 x 1 b W 5 z M S 5 7 Q 2 9 s d W 1 u M i w x f S Z x d W 9 0 O y w m c X V v d D t T Z W N 0 a W 9 u M S 9 l a W F f V V N f Z n V s b F 9 l b G V j d H J p Y 2 l 0 e V 9 0 Y W J s Z S g 3 L 0 F 1 d G 9 S Z W 1 v d m V k Q 2 9 s d W 1 u c z E u e 0 N v b H V t b j M s M n 0 m c X V v d D s s J n F 1 b 3 Q 7 U 2 V j d G l v b j E v Z W l h X 1 V T X 2 Z 1 b G x f Z W x l Y 3 R y a W N p d H l f d G F i b G U o N y 9 B d X R v U m V t b 3 Z l Z E N v b H V t b n M x L n t D b 2 x 1 b W 4 0 L D N 9 J n F 1 b 3 Q 7 L C Z x d W 9 0 O 1 N l Y 3 R p b 2 4 x L 2 V p Y V 9 V U 1 9 m d W x s X 2 V s Z W N 0 c m l j a X R 5 X 3 R h Y m x l K D c v Q X V 0 b 1 J l b W 9 2 Z W R D b 2 x 1 b W 5 z M S 5 7 Q 2 9 s d W 1 u N S w 0 f S Z x d W 9 0 O y w m c X V v d D t T Z W N 0 a W 9 u M S 9 l a W F f V V N f Z n V s b F 9 l b G V j d H J p Y 2 l 0 e V 9 0 Y W J s Z S g 3 L 0 F 1 d G 9 S Z W 1 v d m V k Q 2 9 s d W 1 u c z E u e 0 N v b H V t b j Y s N X 0 m c X V v d D s s J n F 1 b 3 Q 7 U 2 V j d G l v b j E v Z W l h X 1 V T X 2 Z 1 b G x f Z W x l Y 3 R y a W N p d H l f d G F i b G U o N y 9 B d X R v U m V t b 3 Z l Z E N v b H V t b n M x L n t D b 2 x 1 b W 4 3 L D Z 9 J n F 1 b 3 Q 7 L C Z x d W 9 0 O 1 N l Y 3 R p b 2 4 x L 2 V p Y V 9 V U 1 9 m d W x s X 2 V s Z W N 0 c m l j a X R 5 X 3 R h Y m x l K D c v Q X V 0 b 1 J l b W 9 2 Z W R D b 2 x 1 b W 5 z M S 5 7 Q 2 9 s d W 1 u O C w 3 f S Z x d W 9 0 O y w m c X V v d D t T Z W N 0 a W 9 u M S 9 l a W F f V V N f Z n V s b F 9 l b G V j d H J p Y 2 l 0 e V 9 0 Y W J s Z S g 3 L 0 F 1 d G 9 S Z W 1 v d m V k Q 2 9 s d W 1 u c z E u e 0 N v b H V t b j k s O H 0 m c X V v d D s s J n F 1 b 3 Q 7 U 2 V j d G l v b j E v Z W l h X 1 V T X 2 Z 1 b G x f Z W x l Y 3 R y a W N p d H l f d G F i b G U o N y 9 B d X R v U m V t b 3 Z l Z E N v b H V t b n M x L n t D b 2 x 1 b W 4 x M C w 5 f S Z x d W 9 0 O y w m c X V v d D t T Z W N 0 a W 9 u M S 9 l a W F f V V N f Z n V s b F 9 l b G V j d H J p Y 2 l 0 e V 9 0 Y W J s Z S g 3 L 0 F 1 d G 9 S Z W 1 v d m V k Q 2 9 s d W 1 u c z E u e 0 N v b H V t b j E x L D E w f S Z x d W 9 0 O y w m c X V v d D t T Z W N 0 a W 9 u M S 9 l a W F f V V N f Z n V s b F 9 l b G V j d H J p Y 2 l 0 e V 9 0 Y W J s Z S g 3 L 0 F 1 d G 9 S Z W 1 v d m V k Q 2 9 s d W 1 u c z E u e 0 N v b H V t b j E y L D E x f S Z x d W 9 0 O y w m c X V v d D t T Z W N 0 a W 9 u M S 9 l a W F f V V N f Z n V s b F 9 l b G V j d H J p Y 2 l 0 e V 9 0 Y W J s Z S g 3 L 0 F 1 d G 9 S Z W 1 v d m V k Q 2 9 s d W 1 u c z E u e 0 N v b H V t b j E z L D E y f S Z x d W 9 0 O y w m c X V v d D t T Z W N 0 a W 9 u M S 9 l a W F f V V N f Z n V s b F 9 l b G V j d H J p Y 2 l 0 e V 9 0 Y W J s Z S g 3 L 0 F 1 d G 9 S Z W 1 v d m V k Q 2 9 s d W 1 u c z E u e 0 N v b H V t b j E 0 L D E z f S Z x d W 9 0 O y w m c X V v d D t T Z W N 0 a W 9 u M S 9 l a W F f V V N f Z n V s b F 9 l b G V j d H J p Y 2 l 0 e V 9 0 Y W J s Z S g 3 L 0 F 1 d G 9 S Z W 1 v d m V k Q 2 9 s d W 1 u c z E u e 0 N v b H V t b j E 1 L D E 0 f S Z x d W 9 0 O y w m c X V v d D t T Z W N 0 a W 9 u M S 9 l a W F f V V N f Z n V s b F 9 l b G V j d H J p Y 2 l 0 e V 9 0 Y W J s Z S g 3 L 0 F 1 d G 9 S Z W 1 v d m V k Q 2 9 s d W 1 u c z E u e 0 N v b H V t b j E 2 L D E 1 f S Z x d W 9 0 O y w m c X V v d D t T Z W N 0 a W 9 u M S 9 l a W F f V V N f Z n V s b F 9 l b G V j d H J p Y 2 l 0 e V 9 0 Y W J s Z S g 3 L 0 F 1 d G 9 S Z W 1 v d m V k Q 2 9 s d W 1 u c z E u e 0 N v b H V t b j E 3 L D E 2 f S Z x d W 9 0 O y w m c X V v d D t T Z W N 0 a W 9 u M S 9 l a W F f V V N f Z n V s b F 9 l b G V j d H J p Y 2 l 0 e V 9 0 Y W J s Z S g 3 L 0 F 1 d G 9 S Z W 1 v d m V k Q 2 9 s d W 1 u c z E u e 0 N v b H V t b j E 4 L D E 3 f S Z x d W 9 0 O y w m c X V v d D t T Z W N 0 a W 9 u M S 9 l a W F f V V N f Z n V s b F 9 l b G V j d H J p Y 2 l 0 e V 9 0 Y W J s Z S g 3 L 0 F 1 d G 9 S Z W 1 v d m V k Q 2 9 s d W 1 u c z E u e 0 N v b H V t b j E 5 L D E 4 f S Z x d W 9 0 O y w m c X V v d D t T Z W N 0 a W 9 u M S 9 l a W F f V V N f Z n V s b F 9 l b G V j d H J p Y 2 l 0 e V 9 0 Y W J s Z S g 3 L 0 F 1 d G 9 S Z W 1 v d m V k Q 2 9 s d W 1 u c z E u e 0 N v b H V t b j I w L D E 5 f S Z x d W 9 0 O y w m c X V v d D t T Z W N 0 a W 9 u M S 9 l a W F f V V N f Z n V s b F 9 l b G V j d H J p Y 2 l 0 e V 9 0 Y W J s Z S g 3 L 0 F 1 d G 9 S Z W 1 v d m V k Q 2 9 s d W 1 u c z E u e 0 N v b H V t b j I x L D I w f S Z x d W 9 0 O y w m c X V v d D t T Z W N 0 a W 9 u M S 9 l a W F f V V N f Z n V s b F 9 l b G V j d H J p Y 2 l 0 e V 9 0 Y W J s Z S g 3 L 0 F 1 d G 9 S Z W 1 v d m V k Q 2 9 s d W 1 u c z E u e 0 N v b H V t b j I y L D I x f S Z x d W 9 0 O y w m c X V v d D t T Z W N 0 a W 9 u M S 9 l a W F f V V N f Z n V s b F 9 l b G V j d H J p Y 2 l 0 e V 9 0 Y W J s Z S g 3 L 0 F 1 d G 9 S Z W 1 v d m V k Q 2 9 s d W 1 u c z E u e 0 N v b H V t b j I z L D I y f S Z x d W 9 0 O y w m c X V v d D t T Z W N 0 a W 9 u M S 9 l a W F f V V N f Z n V s b F 9 l b G V j d H J p Y 2 l 0 e V 9 0 Y W J s Z S g 3 L 0 F 1 d G 9 S Z W 1 v d m V k Q 2 9 s d W 1 u c z E u e 0 N v b H V t b j I 0 L D I z f S Z x d W 9 0 O y w m c X V v d D t T Z W N 0 a W 9 u M S 9 l a W F f V V N f Z n V s b F 9 l b G V j d H J p Y 2 l 0 e V 9 0 Y W J s Z S g 3 L 0 F 1 d G 9 S Z W 1 v d m V k Q 2 9 s d W 1 u c z E u e 0 N v b H V t b j I 1 L D I 0 f S Z x d W 9 0 O y w m c X V v d D t T Z W N 0 a W 9 u M S 9 l a W F f V V N f Z n V s b F 9 l b G V j d H J p Y 2 l 0 e V 9 0 Y W J s Z S g 3 L 0 F 1 d G 9 S Z W 1 v d m V k Q 2 9 s d W 1 u c z E u e 0 N v b H V t b j I 2 L D I 1 f S Z x d W 9 0 O y w m c X V v d D t T Z W N 0 a W 9 u M S 9 l a W F f V V N f Z n V s b F 9 l b G V j d H J p Y 2 l 0 e V 9 0 Y W J s Z S g 3 L 0 F 1 d G 9 S Z W 1 v d m V k Q 2 9 s d W 1 u c z E u e 0 N v b H V t b j I 3 L D I 2 f S Z x d W 9 0 O y w m c X V v d D t T Z W N 0 a W 9 u M S 9 l a W F f V V N f Z n V s b F 9 l b G V j d H J p Y 2 l 0 e V 9 0 Y W J s Z S g 3 L 0 F 1 d G 9 S Z W 1 v d m V k Q 2 9 s d W 1 u c z E u e 0 N v b H V t b j I 4 L D I 3 f S Z x d W 9 0 O y w m c X V v d D t T Z W N 0 a W 9 u M S 9 l a W F f V V N f Z n V s b F 9 l b G V j d H J p Y 2 l 0 e V 9 0 Y W J s Z S g 3 L 0 F 1 d G 9 S Z W 1 v d m V k Q 2 9 s d W 1 u c z E u e 0 N v b H V t b j I 5 L D I 4 f S Z x d W 9 0 O y w m c X V v d D t T Z W N 0 a W 9 u M S 9 l a W F f V V N f Z n V s b F 9 l b G V j d H J p Y 2 l 0 e V 9 0 Y W J s Z S g 3 L 0 F 1 d G 9 S Z W 1 v d m V k Q 2 9 s d W 1 u c z E u e 0 N v b H V t b j M w L D I 5 f S Z x d W 9 0 O y w m c X V v d D t T Z W N 0 a W 9 u M S 9 l a W F f V V N f Z n V s b F 9 l b G V j d H J p Y 2 l 0 e V 9 0 Y W J s Z S g 3 L 0 F 1 d G 9 S Z W 1 v d m V k Q 2 9 s d W 1 u c z E u e 0 N v b H V t b j M x L D M w f S Z x d W 9 0 O y w m c X V v d D t T Z W N 0 a W 9 u M S 9 l a W F f V V N f Z n V s b F 9 l b G V j d H J p Y 2 l 0 e V 9 0 Y W J s Z S g 3 L 0 F 1 d G 9 S Z W 1 v d m V k Q 2 9 s d W 1 u c z E u e 0 N v b H V t b j M y L D M x f S Z x d W 9 0 O y w m c X V v d D t T Z W N 0 a W 9 u M S 9 l a W F f V V N f Z n V s b F 9 l b G V j d H J p Y 2 l 0 e V 9 0 Y W J s Z S g 3 L 0 F 1 d G 9 S Z W 1 v d m V k Q 2 9 s d W 1 u c z E u e 0 N v b H V t b j M z L D M y f S Z x d W 9 0 O y w m c X V v d D t T Z W N 0 a W 9 u M S 9 l a W F f V V N f Z n V s b F 9 l b G V j d H J p Y 2 l 0 e V 9 0 Y W J s Z S g 3 L 0 F 1 d G 9 S Z W 1 v d m V k Q 2 9 s d W 1 u c z E u e 0 N v b H V t b j M 0 L D M z f S Z x d W 9 0 O y w m c X V v d D t T Z W N 0 a W 9 u M S 9 l a W F f V V N f Z n V s b F 9 l b G V j d H J p Y 2 l 0 e V 9 0 Y W J s Z S g 3 L 0 F 1 d G 9 S Z W 1 v d m V k Q 2 9 s d W 1 u c z E u e 0 N v b H V t b j M 1 L D M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U l M j A l M j B H Z W 5 l c m F 0 a W 9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g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R U M D U 6 M T c 6 M D A u N z E 0 N z Y 5 N l o i L z 4 8 R W 5 0 c n k g V H l w Z T 0 i R m l s b E N v b H V t b l R 5 c G V z I i B W Y W x 1 Z T 0 i c 0 J n Q U F B Q U F B Q U F B Q U F B Q U F B Q U F B Q U F B Q U F B Q U F B Q U F B Q U F B Q U F B Q U F B Q U F B Q U F B Q U F B Q U E i L z 4 8 R W 5 0 c n k g V H l w Z T 0 i R m l s b E N v b H V t b k 5 h b W V z I i B W Y W x 1 Z T 0 i c 1 s m c X V v d D t U Y W J s Z S A 1 L i B F b G V j d H J p Y y B w b 3 d l c i B p b m R 1 c 3 R y e S B n Z W 5 l c m F 0 a W 9 u I G J 5 I H B y a W 1 h c n k g Z W 5 l c m d 5 I H N v d X J j Z S w g M T k 5 M C B 0 a H J v d W d o I D I w M j M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M W N i N z Z m M C 1 m N m V j L T R k O D Q t O W Z k Y i 1 h Y m J l Y m N j O G M 4 M 2 Q i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g I E d l b m V y Y X R p b 2 4 v Q X V 0 b 1 J l b W 9 2 Z W R D b 2 x 1 b W 5 z M S 5 7 V G F i b G U g N S 4 g R W x l Y 3 R y a W M g c G 9 3 Z X I g a W 5 k d X N 0 c n k g Z 2 V u Z X J h d G l v b i B i e S B w c m l t Y X J 5 I G V u Z X J n e S B z b 3 V y Y 2 U s I D E 5 O T A g d G h y b 3 V n a C A y M D I z L D B 9 J n F 1 b 3 Q 7 L C Z x d W 9 0 O 1 N l Y 3 R p b 2 4 x L z U g I E d l b m V y Y X R p b 2 4 v Q X V 0 b 1 J l b W 9 2 Z W R D b 2 x 1 b W 5 z M S 5 7 Q 2 9 s d W 1 u M i w x f S Z x d W 9 0 O y w m c X V v d D t T Z W N 0 a W 9 u M S 8 1 I C B H Z W 5 l c m F 0 a W 9 u L 0 F 1 d G 9 S Z W 1 v d m V k Q 2 9 s d W 1 u c z E u e 0 N v b H V t b j M s M n 0 m c X V v d D s s J n F 1 b 3 Q 7 U 2 V j d G l v b j E v N S A g R 2 V u Z X J h d G l v b i 9 B d X R v U m V t b 3 Z l Z E N v b H V t b n M x L n t D b 2 x 1 b W 4 0 L D N 9 J n F 1 b 3 Q 7 L C Z x d W 9 0 O 1 N l Y 3 R p b 2 4 x L z U g I E d l b m V y Y X R p b 2 4 v Q X V 0 b 1 J l b W 9 2 Z W R D b 2 x 1 b W 5 z M S 5 7 Q 2 9 s d W 1 u N S w 0 f S Z x d W 9 0 O y w m c X V v d D t T Z W N 0 a W 9 u M S 8 1 I C B H Z W 5 l c m F 0 a W 9 u L 0 F 1 d G 9 S Z W 1 v d m V k Q 2 9 s d W 1 u c z E u e 0 N v b H V t b j Y s N X 0 m c X V v d D s s J n F 1 b 3 Q 7 U 2 V j d G l v b j E v N S A g R 2 V u Z X J h d G l v b i 9 B d X R v U m V t b 3 Z l Z E N v b H V t b n M x L n t D b 2 x 1 b W 4 3 L D Z 9 J n F 1 b 3 Q 7 L C Z x d W 9 0 O 1 N l Y 3 R p b 2 4 x L z U g I E d l b m V y Y X R p b 2 4 v Q X V 0 b 1 J l b W 9 2 Z W R D b 2 x 1 b W 5 z M S 5 7 Q 2 9 s d W 1 u O C w 3 f S Z x d W 9 0 O y w m c X V v d D t T Z W N 0 a W 9 u M S 8 1 I C B H Z W 5 l c m F 0 a W 9 u L 0 F 1 d G 9 S Z W 1 v d m V k Q 2 9 s d W 1 u c z E u e 0 N v b H V t b j k s O H 0 m c X V v d D s s J n F 1 b 3 Q 7 U 2 V j d G l v b j E v N S A g R 2 V u Z X J h d G l v b i 9 B d X R v U m V t b 3 Z l Z E N v b H V t b n M x L n t D b 2 x 1 b W 4 x M C w 5 f S Z x d W 9 0 O y w m c X V v d D t T Z W N 0 a W 9 u M S 8 1 I C B H Z W 5 l c m F 0 a W 9 u L 0 F 1 d G 9 S Z W 1 v d m V k Q 2 9 s d W 1 u c z E u e 0 N v b H V t b j E x L D E w f S Z x d W 9 0 O y w m c X V v d D t T Z W N 0 a W 9 u M S 8 1 I C B H Z W 5 l c m F 0 a W 9 u L 0 F 1 d G 9 S Z W 1 v d m V k Q 2 9 s d W 1 u c z E u e 0 N v b H V t b j E y L D E x f S Z x d W 9 0 O y w m c X V v d D t T Z W N 0 a W 9 u M S 8 1 I C B H Z W 5 l c m F 0 a W 9 u L 0 F 1 d G 9 S Z W 1 v d m V k Q 2 9 s d W 1 u c z E u e 0 N v b H V t b j E z L D E y f S Z x d W 9 0 O y w m c X V v d D t T Z W N 0 a W 9 u M S 8 1 I C B H Z W 5 l c m F 0 a W 9 u L 0 F 1 d G 9 S Z W 1 v d m V k Q 2 9 s d W 1 u c z E u e 0 N v b H V t b j E 0 L D E z f S Z x d W 9 0 O y w m c X V v d D t T Z W N 0 a W 9 u M S 8 1 I C B H Z W 5 l c m F 0 a W 9 u L 0 F 1 d G 9 S Z W 1 v d m V k Q 2 9 s d W 1 u c z E u e 0 N v b H V t b j E 1 L D E 0 f S Z x d W 9 0 O y w m c X V v d D t T Z W N 0 a W 9 u M S 8 1 I C B H Z W 5 l c m F 0 a W 9 u L 0 F 1 d G 9 S Z W 1 v d m V k Q 2 9 s d W 1 u c z E u e 0 N v b H V t b j E 2 L D E 1 f S Z x d W 9 0 O y w m c X V v d D t T Z W N 0 a W 9 u M S 8 1 I C B H Z W 5 l c m F 0 a W 9 u L 0 F 1 d G 9 S Z W 1 v d m V k Q 2 9 s d W 1 u c z E u e 0 N v b H V t b j E 3 L D E 2 f S Z x d W 9 0 O y w m c X V v d D t T Z W N 0 a W 9 u M S 8 1 I C B H Z W 5 l c m F 0 a W 9 u L 0 F 1 d G 9 S Z W 1 v d m V k Q 2 9 s d W 1 u c z E u e 0 N v b H V t b j E 4 L D E 3 f S Z x d W 9 0 O y w m c X V v d D t T Z W N 0 a W 9 u M S 8 1 I C B H Z W 5 l c m F 0 a W 9 u L 0 F 1 d G 9 S Z W 1 v d m V k Q 2 9 s d W 1 u c z E u e 0 N v b H V t b j E 5 L D E 4 f S Z x d W 9 0 O y w m c X V v d D t T Z W N 0 a W 9 u M S 8 1 I C B H Z W 5 l c m F 0 a W 9 u L 0 F 1 d G 9 S Z W 1 v d m V k Q 2 9 s d W 1 u c z E u e 0 N v b H V t b j I w L D E 5 f S Z x d W 9 0 O y w m c X V v d D t T Z W N 0 a W 9 u M S 8 1 I C B H Z W 5 l c m F 0 a W 9 u L 0 F 1 d G 9 S Z W 1 v d m V k Q 2 9 s d W 1 u c z E u e 0 N v b H V t b j I x L D I w f S Z x d W 9 0 O y w m c X V v d D t T Z W N 0 a W 9 u M S 8 1 I C B H Z W 5 l c m F 0 a W 9 u L 0 F 1 d G 9 S Z W 1 v d m V k Q 2 9 s d W 1 u c z E u e 0 N v b H V t b j I y L D I x f S Z x d W 9 0 O y w m c X V v d D t T Z W N 0 a W 9 u M S 8 1 I C B H Z W 5 l c m F 0 a W 9 u L 0 F 1 d G 9 S Z W 1 v d m V k Q 2 9 s d W 1 u c z E u e 0 N v b H V t b j I z L D I y f S Z x d W 9 0 O y w m c X V v d D t T Z W N 0 a W 9 u M S 8 1 I C B H Z W 5 l c m F 0 a W 9 u L 0 F 1 d G 9 S Z W 1 v d m V k Q 2 9 s d W 1 u c z E u e 0 N v b H V t b j I 0 L D I z f S Z x d W 9 0 O y w m c X V v d D t T Z W N 0 a W 9 u M S 8 1 I C B H Z W 5 l c m F 0 a W 9 u L 0 F 1 d G 9 S Z W 1 v d m V k Q 2 9 s d W 1 u c z E u e 0 N v b H V t b j I 1 L D I 0 f S Z x d W 9 0 O y w m c X V v d D t T Z W N 0 a W 9 u M S 8 1 I C B H Z W 5 l c m F 0 a W 9 u L 0 F 1 d G 9 S Z W 1 v d m V k Q 2 9 s d W 1 u c z E u e 0 N v b H V t b j I 2 L D I 1 f S Z x d W 9 0 O y w m c X V v d D t T Z W N 0 a W 9 u M S 8 1 I C B H Z W 5 l c m F 0 a W 9 u L 0 F 1 d G 9 S Z W 1 v d m V k Q 2 9 s d W 1 u c z E u e 0 N v b H V t b j I 3 L D I 2 f S Z x d W 9 0 O y w m c X V v d D t T Z W N 0 a W 9 u M S 8 1 I C B H Z W 5 l c m F 0 a W 9 u L 0 F 1 d G 9 S Z W 1 v d m V k Q 2 9 s d W 1 u c z E u e 0 N v b H V t b j I 4 L D I 3 f S Z x d W 9 0 O y w m c X V v d D t T Z W N 0 a W 9 u M S 8 1 I C B H Z W 5 l c m F 0 a W 9 u L 0 F 1 d G 9 S Z W 1 v d m V k Q 2 9 s d W 1 u c z E u e 0 N v b H V t b j I 5 L D I 4 f S Z x d W 9 0 O y w m c X V v d D t T Z W N 0 a W 9 u M S 8 1 I C B H Z W 5 l c m F 0 a W 9 u L 0 F 1 d G 9 S Z W 1 v d m V k Q 2 9 s d W 1 u c z E u e 0 N v b H V t b j M w L D I 5 f S Z x d W 9 0 O y w m c X V v d D t T Z W N 0 a W 9 u M S 8 1 I C B H Z W 5 l c m F 0 a W 9 u L 0 F 1 d G 9 S Z W 1 v d m V k Q 2 9 s d W 1 u c z E u e 0 N v b H V t b j M x L D M w f S Z x d W 9 0 O y w m c X V v d D t T Z W N 0 a W 9 u M S 8 1 I C B H Z W 5 l c m F 0 a W 9 u L 0 F 1 d G 9 S Z W 1 v d m V k Q 2 9 s d W 1 u c z E u e 0 N v b H V t b j M y L D M x f S Z x d W 9 0 O y w m c X V v d D t T Z W N 0 a W 9 u M S 8 1 I C B H Z W 5 l c m F 0 a W 9 u L 0 F 1 d G 9 S Z W 1 v d m V k Q 2 9 s d W 1 u c z E u e 0 N v b H V t b j M z L D M y f S Z x d W 9 0 O y w m c X V v d D t T Z W N 0 a W 9 u M S 8 1 I C B H Z W 5 l c m F 0 a W 9 u L 0 F 1 d G 9 S Z W 1 v d m V k Q 2 9 s d W 1 u c z E u e 0 N v b H V t b j M 0 L D M z f S Z x d W 9 0 O y w m c X V v d D t T Z W N 0 a W 9 u M S 8 1 I C B H Z W 5 l c m F 0 a W 9 u L 0 F 1 d G 9 S Z W 1 v d m V k Q 2 9 s d W 1 u c z E u e 0 N v b H V t b j M 1 L D M 0 f S Z x d W 9 0 O y w m c X V v d D t T Z W N 0 a W 9 u M S 8 1 I C B H Z W 5 l c m F 0 a W 9 u L 0 F 1 d G 9 S Z W 1 v d m V k Q 2 9 s d W 1 u c z E u e 0 N v b H V t b j M 2 L D M 1 f S Z x d W 9 0 O y w m c X V v d D t T Z W N 0 a W 9 u M S 8 1 I C B H Z W 5 l c m F 0 a W 9 u L 0 F 1 d G 9 S Z W 1 v d m V k Q 2 9 s d W 1 u c z E u e 0 N v b H V t b j M 3 L D M 2 f S Z x d W 9 0 O y w m c X V v d D t T Z W N 0 a W 9 u M S 8 1 I C B H Z W 5 l c m F 0 a W 9 u L 0 F 1 d G 9 S Z W 1 v d m V k Q 2 9 s d W 1 u c z E u e 0 N v b H V t b j M 4 L D M 3 f S Z x d W 9 0 O y w m c X V v d D t T Z W N 0 a W 9 u M S 8 1 I C B H Z W 5 l c m F 0 a W 9 u L 0 F 1 d G 9 S Z W 1 v d m V k Q 2 9 s d W 1 u c z E u e 0 N v b H V t b j M 5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N S A g R 2 V u Z X J h d G l v b i 9 B d X R v U m V t b 3 Z l Z E N v b H V t b n M x L n t U Y W J s Z S A 1 L i B F b G V j d H J p Y y B w b 3 d l c i B p b m R 1 c 3 R y e S B n Z W 5 l c m F 0 a W 9 u I G J 5 I H B y a W 1 h c n k g Z W 5 l c m d 5 I H N v d X J j Z S w g M T k 5 M C B 0 a H J v d W d o I D I w M j M s M H 0 m c X V v d D s s J n F 1 b 3 Q 7 U 2 V j d G l v b j E v N S A g R 2 V u Z X J h d G l v b i 9 B d X R v U m V t b 3 Z l Z E N v b H V t b n M x L n t D b 2 x 1 b W 4 y L D F 9 J n F 1 b 3 Q 7 L C Z x d W 9 0 O 1 N l Y 3 R p b 2 4 x L z U g I E d l b m V y Y X R p b 2 4 v Q X V 0 b 1 J l b W 9 2 Z W R D b 2 x 1 b W 5 z M S 5 7 Q 2 9 s d W 1 u M y w y f S Z x d W 9 0 O y w m c X V v d D t T Z W N 0 a W 9 u M S 8 1 I C B H Z W 5 l c m F 0 a W 9 u L 0 F 1 d G 9 S Z W 1 v d m V k Q 2 9 s d W 1 u c z E u e 0 N v b H V t b j Q s M 3 0 m c X V v d D s s J n F 1 b 3 Q 7 U 2 V j d G l v b j E v N S A g R 2 V u Z X J h d G l v b i 9 B d X R v U m V t b 3 Z l Z E N v b H V t b n M x L n t D b 2 x 1 b W 4 1 L D R 9 J n F 1 b 3 Q 7 L C Z x d W 9 0 O 1 N l Y 3 R p b 2 4 x L z U g I E d l b m V y Y X R p b 2 4 v Q X V 0 b 1 J l b W 9 2 Z W R D b 2 x 1 b W 5 z M S 5 7 Q 2 9 s d W 1 u N i w 1 f S Z x d W 9 0 O y w m c X V v d D t T Z W N 0 a W 9 u M S 8 1 I C B H Z W 5 l c m F 0 a W 9 u L 0 F 1 d G 9 S Z W 1 v d m V k Q 2 9 s d W 1 u c z E u e 0 N v b H V t b j c s N n 0 m c X V v d D s s J n F 1 b 3 Q 7 U 2 V j d G l v b j E v N S A g R 2 V u Z X J h d G l v b i 9 B d X R v U m V t b 3 Z l Z E N v b H V t b n M x L n t D b 2 x 1 b W 4 4 L D d 9 J n F 1 b 3 Q 7 L C Z x d W 9 0 O 1 N l Y 3 R p b 2 4 x L z U g I E d l b m V y Y X R p b 2 4 v Q X V 0 b 1 J l b W 9 2 Z W R D b 2 x 1 b W 5 z M S 5 7 Q 2 9 s d W 1 u O S w 4 f S Z x d W 9 0 O y w m c X V v d D t T Z W N 0 a W 9 u M S 8 1 I C B H Z W 5 l c m F 0 a W 9 u L 0 F 1 d G 9 S Z W 1 v d m V k Q 2 9 s d W 1 u c z E u e 0 N v b H V t b j E w L D l 9 J n F 1 b 3 Q 7 L C Z x d W 9 0 O 1 N l Y 3 R p b 2 4 x L z U g I E d l b m V y Y X R p b 2 4 v Q X V 0 b 1 J l b W 9 2 Z W R D b 2 x 1 b W 5 z M S 5 7 Q 2 9 s d W 1 u M T E s M T B 9 J n F 1 b 3 Q 7 L C Z x d W 9 0 O 1 N l Y 3 R p b 2 4 x L z U g I E d l b m V y Y X R p b 2 4 v Q X V 0 b 1 J l b W 9 2 Z W R D b 2 x 1 b W 5 z M S 5 7 Q 2 9 s d W 1 u M T I s M T F 9 J n F 1 b 3 Q 7 L C Z x d W 9 0 O 1 N l Y 3 R p b 2 4 x L z U g I E d l b m V y Y X R p b 2 4 v Q X V 0 b 1 J l b W 9 2 Z W R D b 2 x 1 b W 5 z M S 5 7 Q 2 9 s d W 1 u M T M s M T J 9 J n F 1 b 3 Q 7 L C Z x d W 9 0 O 1 N l Y 3 R p b 2 4 x L z U g I E d l b m V y Y X R p b 2 4 v Q X V 0 b 1 J l b W 9 2 Z W R D b 2 x 1 b W 5 z M S 5 7 Q 2 9 s d W 1 u M T Q s M T N 9 J n F 1 b 3 Q 7 L C Z x d W 9 0 O 1 N l Y 3 R p b 2 4 x L z U g I E d l b m V y Y X R p b 2 4 v Q X V 0 b 1 J l b W 9 2 Z W R D b 2 x 1 b W 5 z M S 5 7 Q 2 9 s d W 1 u M T U s M T R 9 J n F 1 b 3 Q 7 L C Z x d W 9 0 O 1 N l Y 3 R p b 2 4 x L z U g I E d l b m V y Y X R p b 2 4 v Q X V 0 b 1 J l b W 9 2 Z W R D b 2 x 1 b W 5 z M S 5 7 Q 2 9 s d W 1 u M T Y s M T V 9 J n F 1 b 3 Q 7 L C Z x d W 9 0 O 1 N l Y 3 R p b 2 4 x L z U g I E d l b m V y Y X R p b 2 4 v Q X V 0 b 1 J l b W 9 2 Z W R D b 2 x 1 b W 5 z M S 5 7 Q 2 9 s d W 1 u M T c s M T Z 9 J n F 1 b 3 Q 7 L C Z x d W 9 0 O 1 N l Y 3 R p b 2 4 x L z U g I E d l b m V y Y X R p b 2 4 v Q X V 0 b 1 J l b W 9 2 Z W R D b 2 x 1 b W 5 z M S 5 7 Q 2 9 s d W 1 u M T g s M T d 9 J n F 1 b 3 Q 7 L C Z x d W 9 0 O 1 N l Y 3 R p b 2 4 x L z U g I E d l b m V y Y X R p b 2 4 v Q X V 0 b 1 J l b W 9 2 Z W R D b 2 x 1 b W 5 z M S 5 7 Q 2 9 s d W 1 u M T k s M T h 9 J n F 1 b 3 Q 7 L C Z x d W 9 0 O 1 N l Y 3 R p b 2 4 x L z U g I E d l b m V y Y X R p b 2 4 v Q X V 0 b 1 J l b W 9 2 Z W R D b 2 x 1 b W 5 z M S 5 7 Q 2 9 s d W 1 u M j A s M T l 9 J n F 1 b 3 Q 7 L C Z x d W 9 0 O 1 N l Y 3 R p b 2 4 x L z U g I E d l b m V y Y X R p b 2 4 v Q X V 0 b 1 J l b W 9 2 Z W R D b 2 x 1 b W 5 z M S 5 7 Q 2 9 s d W 1 u M j E s M j B 9 J n F 1 b 3 Q 7 L C Z x d W 9 0 O 1 N l Y 3 R p b 2 4 x L z U g I E d l b m V y Y X R p b 2 4 v Q X V 0 b 1 J l b W 9 2 Z W R D b 2 x 1 b W 5 z M S 5 7 Q 2 9 s d W 1 u M j I s M j F 9 J n F 1 b 3 Q 7 L C Z x d W 9 0 O 1 N l Y 3 R p b 2 4 x L z U g I E d l b m V y Y X R p b 2 4 v Q X V 0 b 1 J l b W 9 2 Z W R D b 2 x 1 b W 5 z M S 5 7 Q 2 9 s d W 1 u M j M s M j J 9 J n F 1 b 3 Q 7 L C Z x d W 9 0 O 1 N l Y 3 R p b 2 4 x L z U g I E d l b m V y Y X R p b 2 4 v Q X V 0 b 1 J l b W 9 2 Z W R D b 2 x 1 b W 5 z M S 5 7 Q 2 9 s d W 1 u M j Q s M j N 9 J n F 1 b 3 Q 7 L C Z x d W 9 0 O 1 N l Y 3 R p b 2 4 x L z U g I E d l b m V y Y X R p b 2 4 v Q X V 0 b 1 J l b W 9 2 Z W R D b 2 x 1 b W 5 z M S 5 7 Q 2 9 s d W 1 u M j U s M j R 9 J n F 1 b 3 Q 7 L C Z x d W 9 0 O 1 N l Y 3 R p b 2 4 x L z U g I E d l b m V y Y X R p b 2 4 v Q X V 0 b 1 J l b W 9 2 Z W R D b 2 x 1 b W 5 z M S 5 7 Q 2 9 s d W 1 u M j Y s M j V 9 J n F 1 b 3 Q 7 L C Z x d W 9 0 O 1 N l Y 3 R p b 2 4 x L z U g I E d l b m V y Y X R p b 2 4 v Q X V 0 b 1 J l b W 9 2 Z W R D b 2 x 1 b W 5 z M S 5 7 Q 2 9 s d W 1 u M j c s M j Z 9 J n F 1 b 3 Q 7 L C Z x d W 9 0 O 1 N l Y 3 R p b 2 4 x L z U g I E d l b m V y Y X R p b 2 4 v Q X V 0 b 1 J l b W 9 2 Z W R D b 2 x 1 b W 5 z M S 5 7 Q 2 9 s d W 1 u M j g s M j d 9 J n F 1 b 3 Q 7 L C Z x d W 9 0 O 1 N l Y 3 R p b 2 4 x L z U g I E d l b m V y Y X R p b 2 4 v Q X V 0 b 1 J l b W 9 2 Z W R D b 2 x 1 b W 5 z M S 5 7 Q 2 9 s d W 1 u M j k s M j h 9 J n F 1 b 3 Q 7 L C Z x d W 9 0 O 1 N l Y 3 R p b 2 4 x L z U g I E d l b m V y Y X R p b 2 4 v Q X V 0 b 1 J l b W 9 2 Z W R D b 2 x 1 b W 5 z M S 5 7 Q 2 9 s d W 1 u M z A s M j l 9 J n F 1 b 3 Q 7 L C Z x d W 9 0 O 1 N l Y 3 R p b 2 4 x L z U g I E d l b m V y Y X R p b 2 4 v Q X V 0 b 1 J l b W 9 2 Z W R D b 2 x 1 b W 5 z M S 5 7 Q 2 9 s d W 1 u M z E s M z B 9 J n F 1 b 3 Q 7 L C Z x d W 9 0 O 1 N l Y 3 R p b 2 4 x L z U g I E d l b m V y Y X R p b 2 4 v Q X V 0 b 1 J l b W 9 2 Z W R D b 2 x 1 b W 5 z M S 5 7 Q 2 9 s d W 1 u M z I s M z F 9 J n F 1 b 3 Q 7 L C Z x d W 9 0 O 1 N l Y 3 R p b 2 4 x L z U g I E d l b m V y Y X R p b 2 4 v Q X V 0 b 1 J l b W 9 2 Z W R D b 2 x 1 b W 5 z M S 5 7 Q 2 9 s d W 1 u M z M s M z J 9 J n F 1 b 3 Q 7 L C Z x d W 9 0 O 1 N l Y 3 R p b 2 4 x L z U g I E d l b m V y Y X R p b 2 4 v Q X V 0 b 1 J l b W 9 2 Z W R D b 2 x 1 b W 5 z M S 5 7 Q 2 9 s d W 1 u M z Q s M z N 9 J n F 1 b 3 Q 7 L C Z x d W 9 0 O 1 N l Y 3 R p b 2 4 x L z U g I E d l b m V y Y X R p b 2 4 v Q X V 0 b 1 J l b W 9 2 Z W R D b 2 x 1 b W 5 z M S 5 7 Q 2 9 s d W 1 u M z U s M z R 9 J n F 1 b 3 Q 7 L C Z x d W 9 0 O 1 N l Y 3 R p b 2 4 x L z U g I E d l b m V y Y X R p b 2 4 v Q X V 0 b 1 J l b W 9 2 Z W R D b 2 x 1 b W 5 z M S 5 7 Q 2 9 s d W 1 u M z Y s M z V 9 J n F 1 b 3 Q 7 L C Z x d W 9 0 O 1 N l Y 3 R p b 2 4 x L z U g I E d l b m V y Y X R p b 2 4 v Q X V 0 b 1 J l b W 9 2 Z W R D b 2 x 1 b W 5 z M S 5 7 Q 2 9 s d W 1 u M z c s M z Z 9 J n F 1 b 3 Q 7 L C Z x d W 9 0 O 1 N l Y 3 R p b 2 4 x L z U g I E d l b m V y Y X R p b 2 4 v Q X V 0 b 1 J l b W 9 2 Z W R D b 2 x 1 b W 5 z M S 5 7 Q 2 9 s d W 1 u M z g s M z d 9 J n F 1 b 3 Q 7 L C Z x d W 9 0 O 1 N l Y 3 R p b 2 4 x L z U g I E d l b m V y Y X R p b 2 4 v Q X V 0 b 1 J l b W 9 2 Z W R D b 2 x 1 b W 5 z M S 5 7 Q 2 9 s d W 1 u M z k s M z h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N y U y M C U y M E V t a X N z a W 9 u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0 V D A 1 O j E 3 O j U 3 L j A w O T g 2 N D F a I i 8 + P E V u d H J 5 I F R 5 c G U 9 I k Z p b G x D b 2 x 1 b W 5 U e X B l c y I g V m F s d W U 9 I n N C Z 0 F B Q U F B Q U F B Q U F B Q U F B Q U F B Q U F B Q U F B Q U F B Q U F B Q U F B Q U F B Q U F B Q U F B Q U F B Q T 0 i L z 4 8 R W 5 0 c n k g V H l w Z T 0 i R m l s b E N v b H V t b k 5 h b W V z I i B W Y W x 1 Z T 0 i c 1 s m c X V v d D t U Y W J s Z S A 3 L i B F b G V j d H J p Y y B w b 3 d l c i B p b m R 1 c 3 R y e S B l b W l z c 2 l v b n M g Z X N 0 a W 1 h d G V z L C A x O T k w I H R o c m 9 1 Z 2 g g M j A y M y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J l Y z A y N 2 I y L W E 1 N z c t N G Z j Y i 0 4 Y z R j L T B m M j U z N G M 3 M 2 N m M C I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y A g R W 1 p c 3 N p b 2 5 z L 0 F 1 d G 9 S Z W 1 v d m V k Q 2 9 s d W 1 u c z E u e 1 R h Y m x l I D c u I E V s Z W N 0 c m l j I H B v d 2 V y I G l u Z H V z d H J 5 I G V t a X N z a W 9 u c y B l c 3 R p b W F 0 Z X M s I D E 5 O T A g d G h y b 3 V n a C A y M D I z L D B 9 J n F 1 b 3 Q 7 L C Z x d W 9 0 O 1 N l Y 3 R p b 2 4 x L z c g I E V t a X N z a W 9 u c y 9 B d X R v U m V t b 3 Z l Z E N v b H V t b n M x L n t D b 2 x 1 b W 4 y L D F 9 J n F 1 b 3 Q 7 L C Z x d W 9 0 O 1 N l Y 3 R p b 2 4 x L z c g I E V t a X N z a W 9 u c y 9 B d X R v U m V t b 3 Z l Z E N v b H V t b n M x L n t D b 2 x 1 b W 4 z L D J 9 J n F 1 b 3 Q 7 L C Z x d W 9 0 O 1 N l Y 3 R p b 2 4 x L z c g I E V t a X N z a W 9 u c y 9 B d X R v U m V t b 3 Z l Z E N v b H V t b n M x L n t D b 2 x 1 b W 4 0 L D N 9 J n F 1 b 3 Q 7 L C Z x d W 9 0 O 1 N l Y 3 R p b 2 4 x L z c g I E V t a X N z a W 9 u c y 9 B d X R v U m V t b 3 Z l Z E N v b H V t b n M x L n t D b 2 x 1 b W 4 1 L D R 9 J n F 1 b 3 Q 7 L C Z x d W 9 0 O 1 N l Y 3 R p b 2 4 x L z c g I E V t a X N z a W 9 u c y 9 B d X R v U m V t b 3 Z l Z E N v b H V t b n M x L n t D b 2 x 1 b W 4 2 L D V 9 J n F 1 b 3 Q 7 L C Z x d W 9 0 O 1 N l Y 3 R p b 2 4 x L z c g I E V t a X N z a W 9 u c y 9 B d X R v U m V t b 3 Z l Z E N v b H V t b n M x L n t D b 2 x 1 b W 4 3 L D Z 9 J n F 1 b 3 Q 7 L C Z x d W 9 0 O 1 N l Y 3 R p b 2 4 x L z c g I E V t a X N z a W 9 u c y 9 B d X R v U m V t b 3 Z l Z E N v b H V t b n M x L n t D b 2 x 1 b W 4 4 L D d 9 J n F 1 b 3 Q 7 L C Z x d W 9 0 O 1 N l Y 3 R p b 2 4 x L z c g I E V t a X N z a W 9 u c y 9 B d X R v U m V t b 3 Z l Z E N v b H V t b n M x L n t D b 2 x 1 b W 4 5 L D h 9 J n F 1 b 3 Q 7 L C Z x d W 9 0 O 1 N l Y 3 R p b 2 4 x L z c g I E V t a X N z a W 9 u c y 9 B d X R v U m V t b 3 Z l Z E N v b H V t b n M x L n t D b 2 x 1 b W 4 x M C w 5 f S Z x d W 9 0 O y w m c X V v d D t T Z W N 0 a W 9 u M S 8 3 I C B F b W l z c 2 l v b n M v Q X V 0 b 1 J l b W 9 2 Z W R D b 2 x 1 b W 5 z M S 5 7 Q 2 9 s d W 1 u M T E s M T B 9 J n F 1 b 3 Q 7 L C Z x d W 9 0 O 1 N l Y 3 R p b 2 4 x L z c g I E V t a X N z a W 9 u c y 9 B d X R v U m V t b 3 Z l Z E N v b H V t b n M x L n t D b 2 x 1 b W 4 x M i w x M X 0 m c X V v d D s s J n F 1 b 3 Q 7 U 2 V j d G l v b j E v N y A g R W 1 p c 3 N p b 2 5 z L 0 F 1 d G 9 S Z W 1 v d m V k Q 2 9 s d W 1 u c z E u e 0 N v b H V t b j E z L D E y f S Z x d W 9 0 O y w m c X V v d D t T Z W N 0 a W 9 u M S 8 3 I C B F b W l z c 2 l v b n M v Q X V 0 b 1 J l b W 9 2 Z W R D b 2 x 1 b W 5 z M S 5 7 Q 2 9 s d W 1 u M T Q s M T N 9 J n F 1 b 3 Q 7 L C Z x d W 9 0 O 1 N l Y 3 R p b 2 4 x L z c g I E V t a X N z a W 9 u c y 9 B d X R v U m V t b 3 Z l Z E N v b H V t b n M x L n t D b 2 x 1 b W 4 x N S w x N H 0 m c X V v d D s s J n F 1 b 3 Q 7 U 2 V j d G l v b j E v N y A g R W 1 p c 3 N p b 2 5 z L 0 F 1 d G 9 S Z W 1 v d m V k Q 2 9 s d W 1 u c z E u e 0 N v b H V t b j E 2 L D E 1 f S Z x d W 9 0 O y w m c X V v d D t T Z W N 0 a W 9 u M S 8 3 I C B F b W l z c 2 l v b n M v Q X V 0 b 1 J l b W 9 2 Z W R D b 2 x 1 b W 5 z M S 5 7 Q 2 9 s d W 1 u M T c s M T Z 9 J n F 1 b 3 Q 7 L C Z x d W 9 0 O 1 N l Y 3 R p b 2 4 x L z c g I E V t a X N z a W 9 u c y 9 B d X R v U m V t b 3 Z l Z E N v b H V t b n M x L n t D b 2 x 1 b W 4 x O C w x N 3 0 m c X V v d D s s J n F 1 b 3 Q 7 U 2 V j d G l v b j E v N y A g R W 1 p c 3 N p b 2 5 z L 0 F 1 d G 9 S Z W 1 v d m V k Q 2 9 s d W 1 u c z E u e 0 N v b H V t b j E 5 L D E 4 f S Z x d W 9 0 O y w m c X V v d D t T Z W N 0 a W 9 u M S 8 3 I C B F b W l z c 2 l v b n M v Q X V 0 b 1 J l b W 9 2 Z W R D b 2 x 1 b W 5 z M S 5 7 Q 2 9 s d W 1 u M j A s M T l 9 J n F 1 b 3 Q 7 L C Z x d W 9 0 O 1 N l Y 3 R p b 2 4 x L z c g I E V t a X N z a W 9 u c y 9 B d X R v U m V t b 3 Z l Z E N v b H V t b n M x L n t D b 2 x 1 b W 4 y M S w y M H 0 m c X V v d D s s J n F 1 b 3 Q 7 U 2 V j d G l v b j E v N y A g R W 1 p c 3 N p b 2 5 z L 0 F 1 d G 9 S Z W 1 v d m V k Q 2 9 s d W 1 u c z E u e 0 N v b H V t b j I y L D I x f S Z x d W 9 0 O y w m c X V v d D t T Z W N 0 a W 9 u M S 8 3 I C B F b W l z c 2 l v b n M v Q X V 0 b 1 J l b W 9 2 Z W R D b 2 x 1 b W 5 z M S 5 7 Q 2 9 s d W 1 u M j M s M j J 9 J n F 1 b 3 Q 7 L C Z x d W 9 0 O 1 N l Y 3 R p b 2 4 x L z c g I E V t a X N z a W 9 u c y 9 B d X R v U m V t b 3 Z l Z E N v b H V t b n M x L n t D b 2 x 1 b W 4 y N C w y M 3 0 m c X V v d D s s J n F 1 b 3 Q 7 U 2 V j d G l v b j E v N y A g R W 1 p c 3 N p b 2 5 z L 0 F 1 d G 9 S Z W 1 v d m V k Q 2 9 s d W 1 u c z E u e 0 N v b H V t b j I 1 L D I 0 f S Z x d W 9 0 O y w m c X V v d D t T Z W N 0 a W 9 u M S 8 3 I C B F b W l z c 2 l v b n M v Q X V 0 b 1 J l b W 9 2 Z W R D b 2 x 1 b W 5 z M S 5 7 Q 2 9 s d W 1 u M j Y s M j V 9 J n F 1 b 3 Q 7 L C Z x d W 9 0 O 1 N l Y 3 R p b 2 4 x L z c g I E V t a X N z a W 9 u c y 9 B d X R v U m V t b 3 Z l Z E N v b H V t b n M x L n t D b 2 x 1 b W 4 y N y w y N n 0 m c X V v d D s s J n F 1 b 3 Q 7 U 2 V j d G l v b j E v N y A g R W 1 p c 3 N p b 2 5 z L 0 F 1 d G 9 S Z W 1 v d m V k Q 2 9 s d W 1 u c z E u e 0 N v b H V t b j I 4 L D I 3 f S Z x d W 9 0 O y w m c X V v d D t T Z W N 0 a W 9 u M S 8 3 I C B F b W l z c 2 l v b n M v Q X V 0 b 1 J l b W 9 2 Z W R D b 2 x 1 b W 5 z M S 5 7 Q 2 9 s d W 1 u M j k s M j h 9 J n F 1 b 3 Q 7 L C Z x d W 9 0 O 1 N l Y 3 R p b 2 4 x L z c g I E V t a X N z a W 9 u c y 9 B d X R v U m V t b 3 Z l Z E N v b H V t b n M x L n t D b 2 x 1 b W 4 z M C w y O X 0 m c X V v d D s s J n F 1 b 3 Q 7 U 2 V j d G l v b j E v N y A g R W 1 p c 3 N p b 2 5 z L 0 F 1 d G 9 S Z W 1 v d m V k Q 2 9 s d W 1 u c z E u e 0 N v b H V t b j M x L D M w f S Z x d W 9 0 O y w m c X V v d D t T Z W N 0 a W 9 u M S 8 3 I C B F b W l z c 2 l v b n M v Q X V 0 b 1 J l b W 9 2 Z W R D b 2 x 1 b W 5 z M S 5 7 Q 2 9 s d W 1 u M z I s M z F 9 J n F 1 b 3 Q 7 L C Z x d W 9 0 O 1 N l Y 3 R p b 2 4 x L z c g I E V t a X N z a W 9 u c y 9 B d X R v U m V t b 3 Z l Z E N v b H V t b n M x L n t D b 2 x 1 b W 4 z M y w z M n 0 m c X V v d D s s J n F 1 b 3 Q 7 U 2 V j d G l v b j E v N y A g R W 1 p c 3 N p b 2 5 z L 0 F 1 d G 9 S Z W 1 v d m V k Q 2 9 s d W 1 u c z E u e 0 N v b H V t b j M 0 L D M z f S Z x d W 9 0 O y w m c X V v d D t T Z W N 0 a W 9 u M S 8 3 I C B F b W l z c 2 l v b n M v Q X V 0 b 1 J l b W 9 2 Z W R D b 2 x 1 b W 5 z M S 5 7 Q 2 9 s d W 1 u M z U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8 3 I C B F b W l z c 2 l v b n M v Q X V 0 b 1 J l b W 9 2 Z W R D b 2 x 1 b W 5 z M S 5 7 V G F i b G U g N y 4 g R W x l Y 3 R y a W M g c G 9 3 Z X I g a W 5 k d X N 0 c n k g Z W 1 p c 3 N p b 2 5 z I G V z d G l t Y X R l c y w g M T k 5 M C B 0 a H J v d W d o I D I w M j M s M H 0 m c X V v d D s s J n F 1 b 3 Q 7 U 2 V j d G l v b j E v N y A g R W 1 p c 3 N p b 2 5 z L 0 F 1 d G 9 S Z W 1 v d m V k Q 2 9 s d W 1 u c z E u e 0 N v b H V t b j I s M X 0 m c X V v d D s s J n F 1 b 3 Q 7 U 2 V j d G l v b j E v N y A g R W 1 p c 3 N p b 2 5 z L 0 F 1 d G 9 S Z W 1 v d m V k Q 2 9 s d W 1 u c z E u e 0 N v b H V t b j M s M n 0 m c X V v d D s s J n F 1 b 3 Q 7 U 2 V j d G l v b j E v N y A g R W 1 p c 3 N p b 2 5 z L 0 F 1 d G 9 S Z W 1 v d m V k Q 2 9 s d W 1 u c z E u e 0 N v b H V t b j Q s M 3 0 m c X V v d D s s J n F 1 b 3 Q 7 U 2 V j d G l v b j E v N y A g R W 1 p c 3 N p b 2 5 z L 0 F 1 d G 9 S Z W 1 v d m V k Q 2 9 s d W 1 u c z E u e 0 N v b H V t b j U s N H 0 m c X V v d D s s J n F 1 b 3 Q 7 U 2 V j d G l v b j E v N y A g R W 1 p c 3 N p b 2 5 z L 0 F 1 d G 9 S Z W 1 v d m V k Q 2 9 s d W 1 u c z E u e 0 N v b H V t b j Y s N X 0 m c X V v d D s s J n F 1 b 3 Q 7 U 2 V j d G l v b j E v N y A g R W 1 p c 3 N p b 2 5 z L 0 F 1 d G 9 S Z W 1 v d m V k Q 2 9 s d W 1 u c z E u e 0 N v b H V t b j c s N n 0 m c X V v d D s s J n F 1 b 3 Q 7 U 2 V j d G l v b j E v N y A g R W 1 p c 3 N p b 2 5 z L 0 F 1 d G 9 S Z W 1 v d m V k Q 2 9 s d W 1 u c z E u e 0 N v b H V t b j g s N 3 0 m c X V v d D s s J n F 1 b 3 Q 7 U 2 V j d G l v b j E v N y A g R W 1 p c 3 N p b 2 5 z L 0 F 1 d G 9 S Z W 1 v d m V k Q 2 9 s d W 1 u c z E u e 0 N v b H V t b j k s O H 0 m c X V v d D s s J n F 1 b 3 Q 7 U 2 V j d G l v b j E v N y A g R W 1 p c 3 N p b 2 5 z L 0 F 1 d G 9 S Z W 1 v d m V k Q 2 9 s d W 1 u c z E u e 0 N v b H V t b j E w L D l 9 J n F 1 b 3 Q 7 L C Z x d W 9 0 O 1 N l Y 3 R p b 2 4 x L z c g I E V t a X N z a W 9 u c y 9 B d X R v U m V t b 3 Z l Z E N v b H V t b n M x L n t D b 2 x 1 b W 4 x M S w x M H 0 m c X V v d D s s J n F 1 b 3 Q 7 U 2 V j d G l v b j E v N y A g R W 1 p c 3 N p b 2 5 z L 0 F 1 d G 9 S Z W 1 v d m V k Q 2 9 s d W 1 u c z E u e 0 N v b H V t b j E y L D E x f S Z x d W 9 0 O y w m c X V v d D t T Z W N 0 a W 9 u M S 8 3 I C B F b W l z c 2 l v b n M v Q X V 0 b 1 J l b W 9 2 Z W R D b 2 x 1 b W 5 z M S 5 7 Q 2 9 s d W 1 u M T M s M T J 9 J n F 1 b 3 Q 7 L C Z x d W 9 0 O 1 N l Y 3 R p b 2 4 x L z c g I E V t a X N z a W 9 u c y 9 B d X R v U m V t b 3 Z l Z E N v b H V t b n M x L n t D b 2 x 1 b W 4 x N C w x M 3 0 m c X V v d D s s J n F 1 b 3 Q 7 U 2 V j d G l v b j E v N y A g R W 1 p c 3 N p b 2 5 z L 0 F 1 d G 9 S Z W 1 v d m V k Q 2 9 s d W 1 u c z E u e 0 N v b H V t b j E 1 L D E 0 f S Z x d W 9 0 O y w m c X V v d D t T Z W N 0 a W 9 u M S 8 3 I C B F b W l z c 2 l v b n M v Q X V 0 b 1 J l b W 9 2 Z W R D b 2 x 1 b W 5 z M S 5 7 Q 2 9 s d W 1 u M T Y s M T V 9 J n F 1 b 3 Q 7 L C Z x d W 9 0 O 1 N l Y 3 R p b 2 4 x L z c g I E V t a X N z a W 9 u c y 9 B d X R v U m V t b 3 Z l Z E N v b H V t b n M x L n t D b 2 x 1 b W 4 x N y w x N n 0 m c X V v d D s s J n F 1 b 3 Q 7 U 2 V j d G l v b j E v N y A g R W 1 p c 3 N p b 2 5 z L 0 F 1 d G 9 S Z W 1 v d m V k Q 2 9 s d W 1 u c z E u e 0 N v b H V t b j E 4 L D E 3 f S Z x d W 9 0 O y w m c X V v d D t T Z W N 0 a W 9 u M S 8 3 I C B F b W l z c 2 l v b n M v Q X V 0 b 1 J l b W 9 2 Z W R D b 2 x 1 b W 5 z M S 5 7 Q 2 9 s d W 1 u M T k s M T h 9 J n F 1 b 3 Q 7 L C Z x d W 9 0 O 1 N l Y 3 R p b 2 4 x L z c g I E V t a X N z a W 9 u c y 9 B d X R v U m V t b 3 Z l Z E N v b H V t b n M x L n t D b 2 x 1 b W 4 y M C w x O X 0 m c X V v d D s s J n F 1 b 3 Q 7 U 2 V j d G l v b j E v N y A g R W 1 p c 3 N p b 2 5 z L 0 F 1 d G 9 S Z W 1 v d m V k Q 2 9 s d W 1 u c z E u e 0 N v b H V t b j I x L D I w f S Z x d W 9 0 O y w m c X V v d D t T Z W N 0 a W 9 u M S 8 3 I C B F b W l z c 2 l v b n M v Q X V 0 b 1 J l b W 9 2 Z W R D b 2 x 1 b W 5 z M S 5 7 Q 2 9 s d W 1 u M j I s M j F 9 J n F 1 b 3 Q 7 L C Z x d W 9 0 O 1 N l Y 3 R p b 2 4 x L z c g I E V t a X N z a W 9 u c y 9 B d X R v U m V t b 3 Z l Z E N v b H V t b n M x L n t D b 2 x 1 b W 4 y M y w y M n 0 m c X V v d D s s J n F 1 b 3 Q 7 U 2 V j d G l v b j E v N y A g R W 1 p c 3 N p b 2 5 z L 0 F 1 d G 9 S Z W 1 v d m V k Q 2 9 s d W 1 u c z E u e 0 N v b H V t b j I 0 L D I z f S Z x d W 9 0 O y w m c X V v d D t T Z W N 0 a W 9 u M S 8 3 I C B F b W l z c 2 l v b n M v Q X V 0 b 1 J l b W 9 2 Z W R D b 2 x 1 b W 5 z M S 5 7 Q 2 9 s d W 1 u M j U s M j R 9 J n F 1 b 3 Q 7 L C Z x d W 9 0 O 1 N l Y 3 R p b 2 4 x L z c g I E V t a X N z a W 9 u c y 9 B d X R v U m V t b 3 Z l Z E N v b H V t b n M x L n t D b 2 x 1 b W 4 y N i w y N X 0 m c X V v d D s s J n F 1 b 3 Q 7 U 2 V j d G l v b j E v N y A g R W 1 p c 3 N p b 2 5 z L 0 F 1 d G 9 S Z W 1 v d m V k Q 2 9 s d W 1 u c z E u e 0 N v b H V t b j I 3 L D I 2 f S Z x d W 9 0 O y w m c X V v d D t T Z W N 0 a W 9 u M S 8 3 I C B F b W l z c 2 l v b n M v Q X V 0 b 1 J l b W 9 2 Z W R D b 2 x 1 b W 5 z M S 5 7 Q 2 9 s d W 1 u M j g s M j d 9 J n F 1 b 3 Q 7 L C Z x d W 9 0 O 1 N l Y 3 R p b 2 4 x L z c g I E V t a X N z a W 9 u c y 9 B d X R v U m V t b 3 Z l Z E N v b H V t b n M x L n t D b 2 x 1 b W 4 y O S w y O H 0 m c X V v d D s s J n F 1 b 3 Q 7 U 2 V j d G l v b j E v N y A g R W 1 p c 3 N p b 2 5 z L 0 F 1 d G 9 S Z W 1 v d m V k Q 2 9 s d W 1 u c z E u e 0 N v b H V t b j M w L D I 5 f S Z x d W 9 0 O y w m c X V v d D t T Z W N 0 a W 9 u M S 8 3 I C B F b W l z c 2 l v b n M v Q X V 0 b 1 J l b W 9 2 Z W R D b 2 x 1 b W 5 z M S 5 7 Q 2 9 s d W 1 u M z E s M z B 9 J n F 1 b 3 Q 7 L C Z x d W 9 0 O 1 N l Y 3 R p b 2 4 x L z c g I E V t a X N z a W 9 u c y 9 B d X R v U m V t b 3 Z l Z E N v b H V t b n M x L n t D b 2 x 1 b W 4 z M i w z M X 0 m c X V v d D s s J n F 1 b 3 Q 7 U 2 V j d G l v b j E v N y A g R W 1 p c 3 N p b 2 5 z L 0 F 1 d G 9 S Z W 1 v d m V k Q 2 9 s d W 1 u c z E u e 0 N v b H V t b j M z L D M y f S Z x d W 9 0 O y w m c X V v d D t T Z W N 0 a W 9 u M S 8 3 I C B F b W l z c 2 l v b n M v Q X V 0 b 1 J l b W 9 2 Z W R D b 2 x 1 b W 5 z M S 5 7 Q 2 9 s d W 1 u M z Q s M z N 9 J n F 1 b 3 Q 7 L C Z x d W 9 0 O 1 N l Y 3 R p b 2 4 x L z c g I E V t a X N z a W 9 u c y 9 B d X R v U m V t b 3 Z l Z E N v b H V t b n M x L n t D b 2 x 1 b W 4 z N S w z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1 J T I w J T I w R 2 V u Z X J h d G l v b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0 V D A 1 O j I z O j U 1 L j E 2 M T g 5 O D B a I i 8 + P E V u d H J 5 I F R 5 c G U 9 I k Z p b G x D b 2 x 1 b W 5 U e X B l c y I g V m F s d W U 9 I n N C Z 0 F B Q U F B Q U F B Q U F B Q U F B Q U F B Q U F B Q U F B Q U F B Q U F B Q U F B Q U F B Q U F B Q U F B Q U F B Q U F B Q U F B I i 8 + P E V u d H J 5 I F R 5 c G U 9 I k Z p b G x D b 2 x 1 b W 5 O Y W 1 l c y I g V m F s d W U 9 I n N b J n F 1 b 3 Q 7 V G F i b G U g N S 4 g R W x l Y 3 R y a W M g c G 9 3 Z X I g a W 5 k d X N 0 c n k g Z 2 V u Z X J h d G l v b i B i e S B w c m l t Y X J 5 I G V u Z X J n e S B z b 3 V y Y 2 U s I D E 5 O T A g d G h y b 3 V n a C A y M D I z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Q 0 O D l l Y z c t Z j A 5 N C 0 0 M T l h L W F m Z T c t M D F l Y T A 0 M W E 3 O G Y 4 I i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I C B H Z W 5 l c m F 0 a W 9 u I C g y K S 9 B d X R v U m V t b 3 Z l Z E N v b H V t b n M x L n t U Y W J s Z S A 1 L i B F b G V j d H J p Y y B w b 3 d l c i B p b m R 1 c 3 R y e S B n Z W 5 l c m F 0 a W 9 u I G J 5 I H B y a W 1 h c n k g Z W 5 l c m d 5 I H N v d X J j Z S w g M T k 5 M C B 0 a H J v d W d o I D I w M j M s M H 0 m c X V v d D s s J n F 1 b 3 Q 7 U 2 V j d G l v b j E v N S A g R 2 V u Z X J h d G l v b i A o M i k v Q X V 0 b 1 J l b W 9 2 Z W R D b 2 x 1 b W 5 z M S 5 7 Q 2 9 s d W 1 u M i w x f S Z x d W 9 0 O y w m c X V v d D t T Z W N 0 a W 9 u M S 8 1 I C B H Z W 5 l c m F 0 a W 9 u I C g y K S 9 B d X R v U m V t b 3 Z l Z E N v b H V t b n M x L n t D b 2 x 1 b W 4 z L D J 9 J n F 1 b 3 Q 7 L C Z x d W 9 0 O 1 N l Y 3 R p b 2 4 x L z U g I E d l b m V y Y X R p b 2 4 g K D I p L 0 F 1 d G 9 S Z W 1 v d m V k Q 2 9 s d W 1 u c z E u e 0 N v b H V t b j Q s M 3 0 m c X V v d D s s J n F 1 b 3 Q 7 U 2 V j d G l v b j E v N S A g R 2 V u Z X J h d G l v b i A o M i k v Q X V 0 b 1 J l b W 9 2 Z W R D b 2 x 1 b W 5 z M S 5 7 Q 2 9 s d W 1 u N S w 0 f S Z x d W 9 0 O y w m c X V v d D t T Z W N 0 a W 9 u M S 8 1 I C B H Z W 5 l c m F 0 a W 9 u I C g y K S 9 B d X R v U m V t b 3 Z l Z E N v b H V t b n M x L n t D b 2 x 1 b W 4 2 L D V 9 J n F 1 b 3 Q 7 L C Z x d W 9 0 O 1 N l Y 3 R p b 2 4 x L z U g I E d l b m V y Y X R p b 2 4 g K D I p L 0 F 1 d G 9 S Z W 1 v d m V k Q 2 9 s d W 1 u c z E u e 0 N v b H V t b j c s N n 0 m c X V v d D s s J n F 1 b 3 Q 7 U 2 V j d G l v b j E v N S A g R 2 V u Z X J h d G l v b i A o M i k v Q X V 0 b 1 J l b W 9 2 Z W R D b 2 x 1 b W 5 z M S 5 7 Q 2 9 s d W 1 u O C w 3 f S Z x d W 9 0 O y w m c X V v d D t T Z W N 0 a W 9 u M S 8 1 I C B H Z W 5 l c m F 0 a W 9 u I C g y K S 9 B d X R v U m V t b 3 Z l Z E N v b H V t b n M x L n t D b 2 x 1 b W 4 5 L D h 9 J n F 1 b 3 Q 7 L C Z x d W 9 0 O 1 N l Y 3 R p b 2 4 x L z U g I E d l b m V y Y X R p b 2 4 g K D I p L 0 F 1 d G 9 S Z W 1 v d m V k Q 2 9 s d W 1 u c z E u e 0 N v b H V t b j E w L D l 9 J n F 1 b 3 Q 7 L C Z x d W 9 0 O 1 N l Y 3 R p b 2 4 x L z U g I E d l b m V y Y X R p b 2 4 g K D I p L 0 F 1 d G 9 S Z W 1 v d m V k Q 2 9 s d W 1 u c z E u e 0 N v b H V t b j E x L D E w f S Z x d W 9 0 O y w m c X V v d D t T Z W N 0 a W 9 u M S 8 1 I C B H Z W 5 l c m F 0 a W 9 u I C g y K S 9 B d X R v U m V t b 3 Z l Z E N v b H V t b n M x L n t D b 2 x 1 b W 4 x M i w x M X 0 m c X V v d D s s J n F 1 b 3 Q 7 U 2 V j d G l v b j E v N S A g R 2 V u Z X J h d G l v b i A o M i k v Q X V 0 b 1 J l b W 9 2 Z W R D b 2 x 1 b W 5 z M S 5 7 Q 2 9 s d W 1 u M T M s M T J 9 J n F 1 b 3 Q 7 L C Z x d W 9 0 O 1 N l Y 3 R p b 2 4 x L z U g I E d l b m V y Y X R p b 2 4 g K D I p L 0 F 1 d G 9 S Z W 1 v d m V k Q 2 9 s d W 1 u c z E u e 0 N v b H V t b j E 0 L D E z f S Z x d W 9 0 O y w m c X V v d D t T Z W N 0 a W 9 u M S 8 1 I C B H Z W 5 l c m F 0 a W 9 u I C g y K S 9 B d X R v U m V t b 3 Z l Z E N v b H V t b n M x L n t D b 2 x 1 b W 4 x N S w x N H 0 m c X V v d D s s J n F 1 b 3 Q 7 U 2 V j d G l v b j E v N S A g R 2 V u Z X J h d G l v b i A o M i k v Q X V 0 b 1 J l b W 9 2 Z W R D b 2 x 1 b W 5 z M S 5 7 Q 2 9 s d W 1 u M T Y s M T V 9 J n F 1 b 3 Q 7 L C Z x d W 9 0 O 1 N l Y 3 R p b 2 4 x L z U g I E d l b m V y Y X R p b 2 4 g K D I p L 0 F 1 d G 9 S Z W 1 v d m V k Q 2 9 s d W 1 u c z E u e 0 N v b H V t b j E 3 L D E 2 f S Z x d W 9 0 O y w m c X V v d D t T Z W N 0 a W 9 u M S 8 1 I C B H Z W 5 l c m F 0 a W 9 u I C g y K S 9 B d X R v U m V t b 3 Z l Z E N v b H V t b n M x L n t D b 2 x 1 b W 4 x O C w x N 3 0 m c X V v d D s s J n F 1 b 3 Q 7 U 2 V j d G l v b j E v N S A g R 2 V u Z X J h d G l v b i A o M i k v Q X V 0 b 1 J l b W 9 2 Z W R D b 2 x 1 b W 5 z M S 5 7 Q 2 9 s d W 1 u M T k s M T h 9 J n F 1 b 3 Q 7 L C Z x d W 9 0 O 1 N l Y 3 R p b 2 4 x L z U g I E d l b m V y Y X R p b 2 4 g K D I p L 0 F 1 d G 9 S Z W 1 v d m V k Q 2 9 s d W 1 u c z E u e 0 N v b H V t b j I w L D E 5 f S Z x d W 9 0 O y w m c X V v d D t T Z W N 0 a W 9 u M S 8 1 I C B H Z W 5 l c m F 0 a W 9 u I C g y K S 9 B d X R v U m V t b 3 Z l Z E N v b H V t b n M x L n t D b 2 x 1 b W 4 y M S w y M H 0 m c X V v d D s s J n F 1 b 3 Q 7 U 2 V j d G l v b j E v N S A g R 2 V u Z X J h d G l v b i A o M i k v Q X V 0 b 1 J l b W 9 2 Z W R D b 2 x 1 b W 5 z M S 5 7 Q 2 9 s d W 1 u M j I s M j F 9 J n F 1 b 3 Q 7 L C Z x d W 9 0 O 1 N l Y 3 R p b 2 4 x L z U g I E d l b m V y Y X R p b 2 4 g K D I p L 0 F 1 d G 9 S Z W 1 v d m V k Q 2 9 s d W 1 u c z E u e 0 N v b H V t b j I z L D I y f S Z x d W 9 0 O y w m c X V v d D t T Z W N 0 a W 9 u M S 8 1 I C B H Z W 5 l c m F 0 a W 9 u I C g y K S 9 B d X R v U m V t b 3 Z l Z E N v b H V t b n M x L n t D b 2 x 1 b W 4 y N C w y M 3 0 m c X V v d D s s J n F 1 b 3 Q 7 U 2 V j d G l v b j E v N S A g R 2 V u Z X J h d G l v b i A o M i k v Q X V 0 b 1 J l b W 9 2 Z W R D b 2 x 1 b W 5 z M S 5 7 Q 2 9 s d W 1 u M j U s M j R 9 J n F 1 b 3 Q 7 L C Z x d W 9 0 O 1 N l Y 3 R p b 2 4 x L z U g I E d l b m V y Y X R p b 2 4 g K D I p L 0 F 1 d G 9 S Z W 1 v d m V k Q 2 9 s d W 1 u c z E u e 0 N v b H V t b j I 2 L D I 1 f S Z x d W 9 0 O y w m c X V v d D t T Z W N 0 a W 9 u M S 8 1 I C B H Z W 5 l c m F 0 a W 9 u I C g y K S 9 B d X R v U m V t b 3 Z l Z E N v b H V t b n M x L n t D b 2 x 1 b W 4 y N y w y N n 0 m c X V v d D s s J n F 1 b 3 Q 7 U 2 V j d G l v b j E v N S A g R 2 V u Z X J h d G l v b i A o M i k v Q X V 0 b 1 J l b W 9 2 Z W R D b 2 x 1 b W 5 z M S 5 7 Q 2 9 s d W 1 u M j g s M j d 9 J n F 1 b 3 Q 7 L C Z x d W 9 0 O 1 N l Y 3 R p b 2 4 x L z U g I E d l b m V y Y X R p b 2 4 g K D I p L 0 F 1 d G 9 S Z W 1 v d m V k Q 2 9 s d W 1 u c z E u e 0 N v b H V t b j I 5 L D I 4 f S Z x d W 9 0 O y w m c X V v d D t T Z W N 0 a W 9 u M S 8 1 I C B H Z W 5 l c m F 0 a W 9 u I C g y K S 9 B d X R v U m V t b 3 Z l Z E N v b H V t b n M x L n t D b 2 x 1 b W 4 z M C w y O X 0 m c X V v d D s s J n F 1 b 3 Q 7 U 2 V j d G l v b j E v N S A g R 2 V u Z X J h d G l v b i A o M i k v Q X V 0 b 1 J l b W 9 2 Z W R D b 2 x 1 b W 5 z M S 5 7 Q 2 9 s d W 1 u M z E s M z B 9 J n F 1 b 3 Q 7 L C Z x d W 9 0 O 1 N l Y 3 R p b 2 4 x L z U g I E d l b m V y Y X R p b 2 4 g K D I p L 0 F 1 d G 9 S Z W 1 v d m V k Q 2 9 s d W 1 u c z E u e 0 N v b H V t b j M y L D M x f S Z x d W 9 0 O y w m c X V v d D t T Z W N 0 a W 9 u M S 8 1 I C B H Z W 5 l c m F 0 a W 9 u I C g y K S 9 B d X R v U m V t b 3 Z l Z E N v b H V t b n M x L n t D b 2 x 1 b W 4 z M y w z M n 0 m c X V v d D s s J n F 1 b 3 Q 7 U 2 V j d G l v b j E v N S A g R 2 V u Z X J h d G l v b i A o M i k v Q X V 0 b 1 J l b W 9 2 Z W R D b 2 x 1 b W 5 z M S 5 7 Q 2 9 s d W 1 u M z Q s M z N 9 J n F 1 b 3 Q 7 L C Z x d W 9 0 O 1 N l Y 3 R p b 2 4 x L z U g I E d l b m V y Y X R p b 2 4 g K D I p L 0 F 1 d G 9 S Z W 1 v d m V k Q 2 9 s d W 1 u c z E u e 0 N v b H V t b j M 1 L D M 0 f S Z x d W 9 0 O y w m c X V v d D t T Z W N 0 a W 9 u M S 8 1 I C B H Z W 5 l c m F 0 a W 9 u I C g y K S 9 B d X R v U m V t b 3 Z l Z E N v b H V t b n M x L n t D b 2 x 1 b W 4 z N i w z N X 0 m c X V v d D s s J n F 1 b 3 Q 7 U 2 V j d G l v b j E v N S A g R 2 V u Z X J h d G l v b i A o M i k v Q X V 0 b 1 J l b W 9 2 Z W R D b 2 x 1 b W 5 z M S 5 7 Q 2 9 s d W 1 u M z c s M z Z 9 J n F 1 b 3 Q 7 L C Z x d W 9 0 O 1 N l Y 3 R p b 2 4 x L z U g I E d l b m V y Y X R p b 2 4 g K D I p L 0 F 1 d G 9 S Z W 1 v d m V k Q 2 9 s d W 1 u c z E u e 0 N v b H V t b j M 4 L D M 3 f S Z x d W 9 0 O y w m c X V v d D t T Z W N 0 a W 9 u M S 8 1 I C B H Z W 5 l c m F 0 a W 9 u I C g y K S 9 B d X R v U m V t b 3 Z l Z E N v b H V t b n M x L n t D b 2 x 1 b W 4 z O S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z U g I E d l b m V y Y X R p b 2 4 g K D I p L 0 F 1 d G 9 S Z W 1 v d m V k Q 2 9 s d W 1 u c z E u e 1 R h Y m x l I D U u I E V s Z W N 0 c m l j I H B v d 2 V y I G l u Z H V z d H J 5 I G d l b m V y Y X R p b 2 4 g Y n k g c H J p b W F y e S B l b m V y Z 3 k g c 2 9 1 c m N l L C A x O T k w I H R o c m 9 1 Z 2 g g M j A y M y w w f S Z x d W 9 0 O y w m c X V v d D t T Z W N 0 a W 9 u M S 8 1 I C B H Z W 5 l c m F 0 a W 9 u I C g y K S 9 B d X R v U m V t b 3 Z l Z E N v b H V t b n M x L n t D b 2 x 1 b W 4 y L D F 9 J n F 1 b 3 Q 7 L C Z x d W 9 0 O 1 N l Y 3 R p b 2 4 x L z U g I E d l b m V y Y X R p b 2 4 g K D I p L 0 F 1 d G 9 S Z W 1 v d m V k Q 2 9 s d W 1 u c z E u e 0 N v b H V t b j M s M n 0 m c X V v d D s s J n F 1 b 3 Q 7 U 2 V j d G l v b j E v N S A g R 2 V u Z X J h d G l v b i A o M i k v Q X V 0 b 1 J l b W 9 2 Z W R D b 2 x 1 b W 5 z M S 5 7 Q 2 9 s d W 1 u N C w z f S Z x d W 9 0 O y w m c X V v d D t T Z W N 0 a W 9 u M S 8 1 I C B H Z W 5 l c m F 0 a W 9 u I C g y K S 9 B d X R v U m V t b 3 Z l Z E N v b H V t b n M x L n t D b 2 x 1 b W 4 1 L D R 9 J n F 1 b 3 Q 7 L C Z x d W 9 0 O 1 N l Y 3 R p b 2 4 x L z U g I E d l b m V y Y X R p b 2 4 g K D I p L 0 F 1 d G 9 S Z W 1 v d m V k Q 2 9 s d W 1 u c z E u e 0 N v b H V t b j Y s N X 0 m c X V v d D s s J n F 1 b 3 Q 7 U 2 V j d G l v b j E v N S A g R 2 V u Z X J h d G l v b i A o M i k v Q X V 0 b 1 J l b W 9 2 Z W R D b 2 x 1 b W 5 z M S 5 7 Q 2 9 s d W 1 u N y w 2 f S Z x d W 9 0 O y w m c X V v d D t T Z W N 0 a W 9 u M S 8 1 I C B H Z W 5 l c m F 0 a W 9 u I C g y K S 9 B d X R v U m V t b 3 Z l Z E N v b H V t b n M x L n t D b 2 x 1 b W 4 4 L D d 9 J n F 1 b 3 Q 7 L C Z x d W 9 0 O 1 N l Y 3 R p b 2 4 x L z U g I E d l b m V y Y X R p b 2 4 g K D I p L 0 F 1 d G 9 S Z W 1 v d m V k Q 2 9 s d W 1 u c z E u e 0 N v b H V t b j k s O H 0 m c X V v d D s s J n F 1 b 3 Q 7 U 2 V j d G l v b j E v N S A g R 2 V u Z X J h d G l v b i A o M i k v Q X V 0 b 1 J l b W 9 2 Z W R D b 2 x 1 b W 5 z M S 5 7 Q 2 9 s d W 1 u M T A s O X 0 m c X V v d D s s J n F 1 b 3 Q 7 U 2 V j d G l v b j E v N S A g R 2 V u Z X J h d G l v b i A o M i k v Q X V 0 b 1 J l b W 9 2 Z W R D b 2 x 1 b W 5 z M S 5 7 Q 2 9 s d W 1 u M T E s M T B 9 J n F 1 b 3 Q 7 L C Z x d W 9 0 O 1 N l Y 3 R p b 2 4 x L z U g I E d l b m V y Y X R p b 2 4 g K D I p L 0 F 1 d G 9 S Z W 1 v d m V k Q 2 9 s d W 1 u c z E u e 0 N v b H V t b j E y L D E x f S Z x d W 9 0 O y w m c X V v d D t T Z W N 0 a W 9 u M S 8 1 I C B H Z W 5 l c m F 0 a W 9 u I C g y K S 9 B d X R v U m V t b 3 Z l Z E N v b H V t b n M x L n t D b 2 x 1 b W 4 x M y w x M n 0 m c X V v d D s s J n F 1 b 3 Q 7 U 2 V j d G l v b j E v N S A g R 2 V u Z X J h d G l v b i A o M i k v Q X V 0 b 1 J l b W 9 2 Z W R D b 2 x 1 b W 5 z M S 5 7 Q 2 9 s d W 1 u M T Q s M T N 9 J n F 1 b 3 Q 7 L C Z x d W 9 0 O 1 N l Y 3 R p b 2 4 x L z U g I E d l b m V y Y X R p b 2 4 g K D I p L 0 F 1 d G 9 S Z W 1 v d m V k Q 2 9 s d W 1 u c z E u e 0 N v b H V t b j E 1 L D E 0 f S Z x d W 9 0 O y w m c X V v d D t T Z W N 0 a W 9 u M S 8 1 I C B H Z W 5 l c m F 0 a W 9 u I C g y K S 9 B d X R v U m V t b 3 Z l Z E N v b H V t b n M x L n t D b 2 x 1 b W 4 x N i w x N X 0 m c X V v d D s s J n F 1 b 3 Q 7 U 2 V j d G l v b j E v N S A g R 2 V u Z X J h d G l v b i A o M i k v Q X V 0 b 1 J l b W 9 2 Z W R D b 2 x 1 b W 5 z M S 5 7 Q 2 9 s d W 1 u M T c s M T Z 9 J n F 1 b 3 Q 7 L C Z x d W 9 0 O 1 N l Y 3 R p b 2 4 x L z U g I E d l b m V y Y X R p b 2 4 g K D I p L 0 F 1 d G 9 S Z W 1 v d m V k Q 2 9 s d W 1 u c z E u e 0 N v b H V t b j E 4 L D E 3 f S Z x d W 9 0 O y w m c X V v d D t T Z W N 0 a W 9 u M S 8 1 I C B H Z W 5 l c m F 0 a W 9 u I C g y K S 9 B d X R v U m V t b 3 Z l Z E N v b H V t b n M x L n t D b 2 x 1 b W 4 x O S w x O H 0 m c X V v d D s s J n F 1 b 3 Q 7 U 2 V j d G l v b j E v N S A g R 2 V u Z X J h d G l v b i A o M i k v Q X V 0 b 1 J l b W 9 2 Z W R D b 2 x 1 b W 5 z M S 5 7 Q 2 9 s d W 1 u M j A s M T l 9 J n F 1 b 3 Q 7 L C Z x d W 9 0 O 1 N l Y 3 R p b 2 4 x L z U g I E d l b m V y Y X R p b 2 4 g K D I p L 0 F 1 d G 9 S Z W 1 v d m V k Q 2 9 s d W 1 u c z E u e 0 N v b H V t b j I x L D I w f S Z x d W 9 0 O y w m c X V v d D t T Z W N 0 a W 9 u M S 8 1 I C B H Z W 5 l c m F 0 a W 9 u I C g y K S 9 B d X R v U m V t b 3 Z l Z E N v b H V t b n M x L n t D b 2 x 1 b W 4 y M i w y M X 0 m c X V v d D s s J n F 1 b 3 Q 7 U 2 V j d G l v b j E v N S A g R 2 V u Z X J h d G l v b i A o M i k v Q X V 0 b 1 J l b W 9 2 Z W R D b 2 x 1 b W 5 z M S 5 7 Q 2 9 s d W 1 u M j M s M j J 9 J n F 1 b 3 Q 7 L C Z x d W 9 0 O 1 N l Y 3 R p b 2 4 x L z U g I E d l b m V y Y X R p b 2 4 g K D I p L 0 F 1 d G 9 S Z W 1 v d m V k Q 2 9 s d W 1 u c z E u e 0 N v b H V t b j I 0 L D I z f S Z x d W 9 0 O y w m c X V v d D t T Z W N 0 a W 9 u M S 8 1 I C B H Z W 5 l c m F 0 a W 9 u I C g y K S 9 B d X R v U m V t b 3 Z l Z E N v b H V t b n M x L n t D b 2 x 1 b W 4 y N S w y N H 0 m c X V v d D s s J n F 1 b 3 Q 7 U 2 V j d G l v b j E v N S A g R 2 V u Z X J h d G l v b i A o M i k v Q X V 0 b 1 J l b W 9 2 Z W R D b 2 x 1 b W 5 z M S 5 7 Q 2 9 s d W 1 u M j Y s M j V 9 J n F 1 b 3 Q 7 L C Z x d W 9 0 O 1 N l Y 3 R p b 2 4 x L z U g I E d l b m V y Y X R p b 2 4 g K D I p L 0 F 1 d G 9 S Z W 1 v d m V k Q 2 9 s d W 1 u c z E u e 0 N v b H V t b j I 3 L D I 2 f S Z x d W 9 0 O y w m c X V v d D t T Z W N 0 a W 9 u M S 8 1 I C B H Z W 5 l c m F 0 a W 9 u I C g y K S 9 B d X R v U m V t b 3 Z l Z E N v b H V t b n M x L n t D b 2 x 1 b W 4 y O C w y N 3 0 m c X V v d D s s J n F 1 b 3 Q 7 U 2 V j d G l v b j E v N S A g R 2 V u Z X J h d G l v b i A o M i k v Q X V 0 b 1 J l b W 9 2 Z W R D b 2 x 1 b W 5 z M S 5 7 Q 2 9 s d W 1 u M j k s M j h 9 J n F 1 b 3 Q 7 L C Z x d W 9 0 O 1 N l Y 3 R p b 2 4 x L z U g I E d l b m V y Y X R p b 2 4 g K D I p L 0 F 1 d G 9 S Z W 1 v d m V k Q 2 9 s d W 1 u c z E u e 0 N v b H V t b j M w L D I 5 f S Z x d W 9 0 O y w m c X V v d D t T Z W N 0 a W 9 u M S 8 1 I C B H Z W 5 l c m F 0 a W 9 u I C g y K S 9 B d X R v U m V t b 3 Z l Z E N v b H V t b n M x L n t D b 2 x 1 b W 4 z M S w z M H 0 m c X V v d D s s J n F 1 b 3 Q 7 U 2 V j d G l v b j E v N S A g R 2 V u Z X J h d G l v b i A o M i k v Q X V 0 b 1 J l b W 9 2 Z W R D b 2 x 1 b W 5 z M S 5 7 Q 2 9 s d W 1 u M z I s M z F 9 J n F 1 b 3 Q 7 L C Z x d W 9 0 O 1 N l Y 3 R p b 2 4 x L z U g I E d l b m V y Y X R p b 2 4 g K D I p L 0 F 1 d G 9 S Z W 1 v d m V k Q 2 9 s d W 1 u c z E u e 0 N v b H V t b j M z L D M y f S Z x d W 9 0 O y w m c X V v d D t T Z W N 0 a W 9 u M S 8 1 I C B H Z W 5 l c m F 0 a W 9 u I C g y K S 9 B d X R v U m V t b 3 Z l Z E N v b H V t b n M x L n t D b 2 x 1 b W 4 z N C w z M 3 0 m c X V v d D s s J n F 1 b 3 Q 7 U 2 V j d G l v b j E v N S A g R 2 V u Z X J h d G l v b i A o M i k v Q X V 0 b 1 J l b W 9 2 Z W R D b 2 x 1 b W 5 z M S 5 7 Q 2 9 s d W 1 u M z U s M z R 9 J n F 1 b 3 Q 7 L C Z x d W 9 0 O 1 N l Y 3 R p b 2 4 x L z U g I E d l b m V y Y X R p b 2 4 g K D I p L 0 F 1 d G 9 S Z W 1 v d m V k Q 2 9 s d W 1 u c z E u e 0 N v b H V t b j M 2 L D M 1 f S Z x d W 9 0 O y w m c X V v d D t T Z W N 0 a W 9 u M S 8 1 I C B H Z W 5 l c m F 0 a W 9 u I C g y K S 9 B d X R v U m V t b 3 Z l Z E N v b H V t b n M x L n t D b 2 x 1 b W 4 z N y w z N n 0 m c X V v d D s s J n F 1 b 3 Q 7 U 2 V j d G l v b j E v N S A g R 2 V u Z X J h d G l v b i A o M i k v Q X V 0 b 1 J l b W 9 2 Z W R D b 2 x 1 b W 5 z M S 5 7 Q 2 9 s d W 1 u M z g s M z d 9 J n F 1 b 3 Q 7 L C Z x d W 9 0 O 1 N l Y 3 R p b 2 4 x L z U g I E d l b m V y Y X R p b 2 4 g K D I p L 0 F 1 d G 9 S Z W 1 v d m V k Q 2 9 s d W 1 u c z E u e 0 N v b H V t b j M 5 L D M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F U l 9 U M D N f M D d D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k w N z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N j c y I i 8 + P E V u d H J 5 I F R 5 c G U 9 I k Z p b G x M Y X N 0 V X B k Y X R l Z C I g V m F s d W U 9 I m Q y M D I 1 L T A z L T A 0 V D I w O j Q 2 O j E 1 L j c x O T E z N j Z a I i 8 + P E V u d H J 5 I F R 5 c G U 9 I k Z p b G x D b 2 x 1 b W 5 U e X B l c y I g V m F s d W U 9 I n N C Z 0 1 G Q X d Z R y I v P j x F b n R y e S B U e X B l P S J G a W x s Q 2 9 s d W 1 u T m F t Z X M i I F Z h b H V l P S J z W y Z x d W 9 0 O 0 1 T T i Z x d W 9 0 O y w m c X V v d D t Z W V l Z T U 0 m c X V v d D s s J n F 1 b 3 Q 7 V m F s d W U m c X V v d D s s J n F 1 b 3 Q 7 Q 2 9 s d W 1 u X 0 9 y Z G V y J n F 1 b 3 Q 7 L C Z x d W 9 0 O 0 R l c 2 N y a X B 0 a W 9 u J n F 1 b 3 Q 7 L C Z x d W 9 0 O 1 V u a X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B l N D R i N 2 I 0 L T d l Y z U t N G R m Y S 1 i Z D l m L W U x Y z N h M D g 3 Z W N m N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R V J f V D A z X z A 3 Q y 9 B d X R v U m V t b 3 Z l Z E N v b H V t b n M x L n t N U 0 4 s M H 0 m c X V v d D s s J n F 1 b 3 Q 7 U 2 V j d G l v b j E v T U V S X 1 Q w M 1 8 w N 0 M v Q X V 0 b 1 J l b W 9 2 Z W R D b 2 x 1 b W 5 z M S 5 7 W V l Z W U 1 N L D F 9 J n F 1 b 3 Q 7 L C Z x d W 9 0 O 1 N l Y 3 R p b 2 4 x L 0 1 F U l 9 U M D N f M D d D L 0 F 1 d G 9 S Z W 1 v d m V k Q 2 9 s d W 1 u c z E u e 1 Z h b H V l L D J 9 J n F 1 b 3 Q 7 L C Z x d W 9 0 O 1 N l Y 3 R p b 2 4 x L 0 1 F U l 9 U M D N f M D d D L 0 F 1 d G 9 S Z W 1 v d m V k Q 2 9 s d W 1 u c z E u e 0 N v b H V t b l 9 P c m R l c i w z f S Z x d W 9 0 O y w m c X V v d D t T Z W N 0 a W 9 u M S 9 N R V J f V D A z X z A 3 Q y 9 B d X R v U m V t b 3 Z l Z E N v b H V t b n M x L n t E Z X N j c m l w d G l v b i w 0 f S Z x d W 9 0 O y w m c X V v d D t T Z W N 0 a W 9 u M S 9 N R V J f V D A z X z A 3 Q y 9 B d X R v U m V t b 3 Z l Z E N v b H V t b n M x L n t V b m l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F U l 9 U M D N f M D d D L 0 F 1 d G 9 S Z W 1 v d m V k Q 2 9 s d W 1 u c z E u e 0 1 T T i w w f S Z x d W 9 0 O y w m c X V v d D t T Z W N 0 a W 9 u M S 9 N R V J f V D A z X z A 3 Q y 9 B d X R v U m V t b 3 Z l Z E N v b H V t b n M x L n t Z W V l Z T U 0 s M X 0 m c X V v d D s s J n F 1 b 3 Q 7 U 2 V j d G l v b j E v T U V S X 1 Q w M 1 8 w N 0 M v Q X V 0 b 1 J l b W 9 2 Z W R D b 2 x 1 b W 5 z M S 5 7 V m F s d W U s M n 0 m c X V v d D s s J n F 1 b 3 Q 7 U 2 V j d G l v b j E v T U V S X 1 Q w M 1 8 w N 0 M v Q X V 0 b 1 J l b W 9 2 Z W R D b 2 x 1 b W 5 z M S 5 7 Q 2 9 s d W 1 u X 0 9 y Z G V y L D N 9 J n F 1 b 3 Q 7 L C Z x d W 9 0 O 1 N l Y 3 R p b 2 4 x L 0 1 F U l 9 U M D N f M D d D L 0 F 1 d G 9 S Z W 1 v d m V k Q 2 9 s d W 1 u c z E u e 0 R l c 2 N y a X B 0 a W 9 u L D R 9 J n F 1 b 3 Q 7 L C Z x d W 9 0 O 1 N l Y 3 R p b 2 4 x L 0 1 F U l 9 U M D N f M D d D L 0 F 1 d G 9 S Z W 1 v d m V k Q 2 9 s d W 1 u c z E u e 1 V u a X Q s N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b m 5 1 Y W w l M j B E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N F Q y M j o w M z o 1 N S 4 2 M z Q 4 M D Q x W i I v P j x F b n R y e S B U e X B l P S J G a W x s Q 2 9 s d W 1 u V H l w Z X M i I F Z h b H V l P S J z Q U F B Q U F B Q U F B Q U F B Q U F B Q U F B Q U F B Q U F B Q U F B Q U F B Q U F B Q U E 9 I i 8 + P E V u d H J 5 I F R 5 c G U 9 I k Z p b G x D b 2 x 1 b W 5 O Y W 1 l c y I g V m F s d W U 9 I n N b J n F 1 b 3 Q 7 V S 5 T L i B F b m V y Z 3 k g S W 5 m b 3 J t Y X R p b 2 4 g Q W R t a W 5 p c 3 R y Y X R p b 2 4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M D Y 1 O W R m N S 1 j Y m Y 2 L T R m N T I t O T h h N S 1 k N T Y z Z G N k Y m E z N D E i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b n V h b C B E Y X R h L 0 F 1 d G 9 S Z W 1 v d m V k Q 2 9 s d W 1 u c z E u e 1 U u U y 4 g R W 5 l c m d 5 I E l u Z m 9 y b W F 0 a W 9 u I E F k b W l u a X N 0 c m F 0 a W 9 u L D B 9 J n F 1 b 3 Q 7 L C Z x d W 9 0 O 1 N l Y 3 R p b 2 4 x L 0 F u b n V h b C B E Y X R h L 0 F 1 d G 9 S Z W 1 v d m V k Q 2 9 s d W 1 u c z E u e 0 N v b H V t b j I s M X 0 m c X V v d D s s J n F 1 b 3 Q 7 U 2 V j d G l v b j E v Q W 5 u d W F s I E R h d G E v Q X V 0 b 1 J l b W 9 2 Z W R D b 2 x 1 b W 5 z M S 5 7 Q 2 9 s d W 1 u M y w y f S Z x d W 9 0 O y w m c X V v d D t T Z W N 0 a W 9 u M S 9 B b m 5 1 Y W w g R G F 0 Y S 9 B d X R v U m V t b 3 Z l Z E N v b H V t b n M x L n t D b 2 x 1 b W 4 0 L D N 9 J n F 1 b 3 Q 7 L C Z x d W 9 0 O 1 N l Y 3 R p b 2 4 x L 0 F u b n V h b C B E Y X R h L 0 F 1 d G 9 S Z W 1 v d m V k Q 2 9 s d W 1 u c z E u e 0 N v b H V t b j U s N H 0 m c X V v d D s s J n F 1 b 3 Q 7 U 2 V j d G l v b j E v Q W 5 u d W F s I E R h d G E v Q X V 0 b 1 J l b W 9 2 Z W R D b 2 x 1 b W 5 z M S 5 7 Q 2 9 s d W 1 u N i w 1 f S Z x d W 9 0 O y w m c X V v d D t T Z W N 0 a W 9 u M S 9 B b m 5 1 Y W w g R G F 0 Y S 9 B d X R v U m V t b 3 Z l Z E N v b H V t b n M x L n t D b 2 x 1 b W 4 3 L D Z 9 J n F 1 b 3 Q 7 L C Z x d W 9 0 O 1 N l Y 3 R p b 2 4 x L 0 F u b n V h b C B E Y X R h L 0 F 1 d G 9 S Z W 1 v d m V k Q 2 9 s d W 1 u c z E u e 0 N v b H V t b j g s N 3 0 m c X V v d D s s J n F 1 b 3 Q 7 U 2 V j d G l v b j E v Q W 5 u d W F s I E R h d G E v Q X V 0 b 1 J l b W 9 2 Z W R D b 2 x 1 b W 5 z M S 5 7 Q 2 9 s d W 1 u O S w 4 f S Z x d W 9 0 O y w m c X V v d D t T Z W N 0 a W 9 u M S 9 B b m 5 1 Y W w g R G F 0 Y S 9 B d X R v U m V t b 3 Z l Z E N v b H V t b n M x L n t D b 2 x 1 b W 4 x M C w 5 f S Z x d W 9 0 O y w m c X V v d D t T Z W N 0 a W 9 u M S 9 B b m 5 1 Y W w g R G F 0 Y S 9 B d X R v U m V t b 3 Z l Z E N v b H V t b n M x L n t D b 2 x 1 b W 4 x M S w x M H 0 m c X V v d D s s J n F 1 b 3 Q 7 U 2 V j d G l v b j E v Q W 5 u d W F s I E R h d G E v Q X V 0 b 1 J l b W 9 2 Z W R D b 2 x 1 b W 5 z M S 5 7 Q 2 9 s d W 1 u M T I s M T F 9 J n F 1 b 3 Q 7 L C Z x d W 9 0 O 1 N l Y 3 R p b 2 4 x L 0 F u b n V h b C B E Y X R h L 0 F 1 d G 9 S Z W 1 v d m V k Q 2 9 s d W 1 u c z E u e 0 N v b H V t b j E z L D E y f S Z x d W 9 0 O y w m c X V v d D t T Z W N 0 a W 9 u M S 9 B b m 5 1 Y W w g R G F 0 Y S 9 B d X R v U m V t b 3 Z l Z E N v b H V t b n M x L n t D b 2 x 1 b W 4 x N C w x M 3 0 m c X V v d D s s J n F 1 b 3 Q 7 U 2 V j d G l v b j E v Q W 5 u d W F s I E R h d G E v Q X V 0 b 1 J l b W 9 2 Z W R D b 2 x 1 b W 5 z M S 5 7 Q 2 9 s d W 1 u M T U s M T R 9 J n F 1 b 3 Q 7 L C Z x d W 9 0 O 1 N l Y 3 R p b 2 4 x L 0 F u b n V h b C B E Y X R h L 0 F 1 d G 9 S Z W 1 v d m V k Q 2 9 s d W 1 u c z E u e 0 N v b H V t b j E 2 L D E 1 f S Z x d W 9 0 O y w m c X V v d D t T Z W N 0 a W 9 u M S 9 B b m 5 1 Y W w g R G F 0 Y S 9 B d X R v U m V t b 3 Z l Z E N v b H V t b n M x L n t D b 2 x 1 b W 4 x N y w x N n 0 m c X V v d D s s J n F 1 b 3 Q 7 U 2 V j d G l v b j E v Q W 5 u d W F s I E R h d G E v Q X V 0 b 1 J l b W 9 2 Z W R D b 2 x 1 b W 5 z M S 5 7 Q 2 9 s d W 1 u M T g s M T d 9 J n F 1 b 3 Q 7 L C Z x d W 9 0 O 1 N l Y 3 R p b 2 4 x L 0 F u b n V h b C B E Y X R h L 0 F 1 d G 9 S Z W 1 v d m V k Q 2 9 s d W 1 u c z E u e 0 N v b H V t b j E 5 L D E 4 f S Z x d W 9 0 O y w m c X V v d D t T Z W N 0 a W 9 u M S 9 B b m 5 1 Y W w g R G F 0 Y S 9 B d X R v U m V t b 3 Z l Z E N v b H V t b n M x L n t D b 2 x 1 b W 4 y M C w x O X 0 m c X V v d D s s J n F 1 b 3 Q 7 U 2 V j d G l v b j E v Q W 5 u d W F s I E R h d G E v Q X V 0 b 1 J l b W 9 2 Z W R D b 2 x 1 b W 5 z M S 5 7 Q 2 9 s d W 1 u M j E s M j B 9 J n F 1 b 3 Q 7 L C Z x d W 9 0 O 1 N l Y 3 R p b 2 4 x L 0 F u b n V h b C B E Y X R h L 0 F 1 d G 9 S Z W 1 v d m V k Q 2 9 s d W 1 u c z E u e 0 N v b H V t b j I y L D I x f S Z x d W 9 0 O y w m c X V v d D t T Z W N 0 a W 9 u M S 9 B b m 5 1 Y W w g R G F 0 Y S 9 B d X R v U m V t b 3 Z l Z E N v b H V t b n M x L n t D b 2 x 1 b W 4 y M y w y M n 0 m c X V v d D s s J n F 1 b 3 Q 7 U 2 V j d G l v b j E v Q W 5 u d W F s I E R h d G E v Q X V 0 b 1 J l b W 9 2 Z W R D b 2 x 1 b W 5 z M S 5 7 Q 2 9 s d W 1 u M j Q s M j N 9 J n F 1 b 3 Q 7 L C Z x d W 9 0 O 1 N l Y 3 R p b 2 4 x L 0 F u b n V h b C B E Y X R h L 0 F 1 d G 9 S Z W 1 v d m V k Q 2 9 s d W 1 u c z E u e 0 N v b H V t b j I 1 L D I 0 f S Z x d W 9 0 O y w m c X V v d D t T Z W N 0 a W 9 u M S 9 B b m 5 1 Y W w g R G F 0 Y S 9 B d X R v U m V t b 3 Z l Z E N v b H V t b n M x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F u b n V h b C B E Y X R h L 0 F 1 d G 9 S Z W 1 v d m V k Q 2 9 s d W 1 u c z E u e 1 U u U y 4 g R W 5 l c m d 5 I E l u Z m 9 y b W F 0 a W 9 u I E F k b W l u a X N 0 c m F 0 a W 9 u L D B 9 J n F 1 b 3 Q 7 L C Z x d W 9 0 O 1 N l Y 3 R p b 2 4 x L 0 F u b n V h b C B E Y X R h L 0 F 1 d G 9 S Z W 1 v d m V k Q 2 9 s d W 1 u c z E u e 0 N v b H V t b j I s M X 0 m c X V v d D s s J n F 1 b 3 Q 7 U 2 V j d G l v b j E v Q W 5 u d W F s I E R h d G E v Q X V 0 b 1 J l b W 9 2 Z W R D b 2 x 1 b W 5 z M S 5 7 Q 2 9 s d W 1 u M y w y f S Z x d W 9 0 O y w m c X V v d D t T Z W N 0 a W 9 u M S 9 B b m 5 1 Y W w g R G F 0 Y S 9 B d X R v U m V t b 3 Z l Z E N v b H V t b n M x L n t D b 2 x 1 b W 4 0 L D N 9 J n F 1 b 3 Q 7 L C Z x d W 9 0 O 1 N l Y 3 R p b 2 4 x L 0 F u b n V h b C B E Y X R h L 0 F 1 d G 9 S Z W 1 v d m V k Q 2 9 s d W 1 u c z E u e 0 N v b H V t b j U s N H 0 m c X V v d D s s J n F 1 b 3 Q 7 U 2 V j d G l v b j E v Q W 5 u d W F s I E R h d G E v Q X V 0 b 1 J l b W 9 2 Z W R D b 2 x 1 b W 5 z M S 5 7 Q 2 9 s d W 1 u N i w 1 f S Z x d W 9 0 O y w m c X V v d D t T Z W N 0 a W 9 u M S 9 B b m 5 1 Y W w g R G F 0 Y S 9 B d X R v U m V t b 3 Z l Z E N v b H V t b n M x L n t D b 2 x 1 b W 4 3 L D Z 9 J n F 1 b 3 Q 7 L C Z x d W 9 0 O 1 N l Y 3 R p b 2 4 x L 0 F u b n V h b C B E Y X R h L 0 F 1 d G 9 S Z W 1 v d m V k Q 2 9 s d W 1 u c z E u e 0 N v b H V t b j g s N 3 0 m c X V v d D s s J n F 1 b 3 Q 7 U 2 V j d G l v b j E v Q W 5 u d W F s I E R h d G E v Q X V 0 b 1 J l b W 9 2 Z W R D b 2 x 1 b W 5 z M S 5 7 Q 2 9 s d W 1 u O S w 4 f S Z x d W 9 0 O y w m c X V v d D t T Z W N 0 a W 9 u M S 9 B b m 5 1 Y W w g R G F 0 Y S 9 B d X R v U m V t b 3 Z l Z E N v b H V t b n M x L n t D b 2 x 1 b W 4 x M C w 5 f S Z x d W 9 0 O y w m c X V v d D t T Z W N 0 a W 9 u M S 9 B b m 5 1 Y W w g R G F 0 Y S 9 B d X R v U m V t b 3 Z l Z E N v b H V t b n M x L n t D b 2 x 1 b W 4 x M S w x M H 0 m c X V v d D s s J n F 1 b 3 Q 7 U 2 V j d G l v b j E v Q W 5 u d W F s I E R h d G E v Q X V 0 b 1 J l b W 9 2 Z W R D b 2 x 1 b W 5 z M S 5 7 Q 2 9 s d W 1 u M T I s M T F 9 J n F 1 b 3 Q 7 L C Z x d W 9 0 O 1 N l Y 3 R p b 2 4 x L 0 F u b n V h b C B E Y X R h L 0 F 1 d G 9 S Z W 1 v d m V k Q 2 9 s d W 1 u c z E u e 0 N v b H V t b j E z L D E y f S Z x d W 9 0 O y w m c X V v d D t T Z W N 0 a W 9 u M S 9 B b m 5 1 Y W w g R G F 0 Y S 9 B d X R v U m V t b 3 Z l Z E N v b H V t b n M x L n t D b 2 x 1 b W 4 x N C w x M 3 0 m c X V v d D s s J n F 1 b 3 Q 7 U 2 V j d G l v b j E v Q W 5 u d W F s I E R h d G E v Q X V 0 b 1 J l b W 9 2 Z W R D b 2 x 1 b W 5 z M S 5 7 Q 2 9 s d W 1 u M T U s M T R 9 J n F 1 b 3 Q 7 L C Z x d W 9 0 O 1 N l Y 3 R p b 2 4 x L 0 F u b n V h b C B E Y X R h L 0 F 1 d G 9 S Z W 1 v d m V k Q 2 9 s d W 1 u c z E u e 0 N v b H V t b j E 2 L D E 1 f S Z x d W 9 0 O y w m c X V v d D t T Z W N 0 a W 9 u M S 9 B b m 5 1 Y W w g R G F 0 Y S 9 B d X R v U m V t b 3 Z l Z E N v b H V t b n M x L n t D b 2 x 1 b W 4 x N y w x N n 0 m c X V v d D s s J n F 1 b 3 Q 7 U 2 V j d G l v b j E v Q W 5 u d W F s I E R h d G E v Q X V 0 b 1 J l b W 9 2 Z W R D b 2 x 1 b W 5 z M S 5 7 Q 2 9 s d W 1 u M T g s M T d 9 J n F 1 b 3 Q 7 L C Z x d W 9 0 O 1 N l Y 3 R p b 2 4 x L 0 F u b n V h b C B E Y X R h L 0 F 1 d G 9 S Z W 1 v d m V k Q 2 9 s d W 1 u c z E u e 0 N v b H V t b j E 5 L D E 4 f S Z x d W 9 0 O y w m c X V v d D t T Z W N 0 a W 9 u M S 9 B b m 5 1 Y W w g R G F 0 Y S 9 B d X R v U m V t b 3 Z l Z E N v b H V t b n M x L n t D b 2 x 1 b W 4 y M C w x O X 0 m c X V v d D s s J n F 1 b 3 Q 7 U 2 V j d G l v b j E v Q W 5 u d W F s I E R h d G E v Q X V 0 b 1 J l b W 9 2 Z W R D b 2 x 1 b W 5 z M S 5 7 Q 2 9 s d W 1 u M j E s M j B 9 J n F 1 b 3 Q 7 L C Z x d W 9 0 O 1 N l Y 3 R p b 2 4 x L 0 F u b n V h b C B E Y X R h L 0 F 1 d G 9 S Z W 1 v d m V k Q 2 9 s d W 1 u c z E u e 0 N v b H V t b j I y L D I x f S Z x d W 9 0 O y w m c X V v d D t T Z W N 0 a W 9 u M S 9 B b m 5 1 Y W w g R G F 0 Y S 9 B d X R v U m V t b 3 Z l Z E N v b H V t b n M x L n t D b 2 x 1 b W 4 y M y w y M n 0 m c X V v d D s s J n F 1 b 3 Q 7 U 2 V j d G l v b j E v Q W 5 u d W F s I E R h d G E v Q X V 0 b 1 J l b W 9 2 Z W R D b 2 x 1 b W 5 z M S 5 7 Q 2 9 s d W 1 u M j Q s M j N 9 J n F 1 b 3 Q 7 L C Z x d W 9 0 O 1 N l Y 3 R p b 2 4 x L 0 F u b n V h b C B E Y X R h L 0 F 1 d G 9 S Z W 1 v d m V k Q 2 9 s d W 1 u c z E u e 0 N v b H V t b j I 1 L D I 0 f S Z x d W 9 0 O y w m c X V v d D t T Z W N 0 a W 9 u M S 9 B b m 5 1 Y W w g R G F 0 Y S 9 B d X R v U m V t b 3 Z l Z E N v b H V t b n M x L n t D b 2 x 1 b W 4 y N i w y N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b m 5 1 Y W w l M j B E Y X R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N F Q y M j o w N D o x M S 4 1 M T A z M T A 1 W i I v P j x F b n R y e S B U e X B l P S J G a W x s Q 2 9 s d W 1 u V H l w Z X M i I F Z h b H V l P S J z Q U F B Q U F B Q U F B Q U F B Q U F B Q U F B Q U F B Q U F B Q U F B Q U F B Q U F B Q U E 9 I i 8 + P E V u d H J 5 I F R 5 c G U 9 I k Z p b G x D b 2 x 1 b W 5 O Y W 1 l c y I g V m F s d W U 9 I n N b J n F 1 b 3 Q 7 V S 5 T L i B F b m V y Z 3 k g S W 5 m b 3 J t Y X R p b 2 4 g Q W R t a W 5 p c 3 R y Y X R p b 2 4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Y j E 5 Y z I w Y i 1 m N W U z L T Q 1 N z k t O W I w N S 1 h Z T M 4 Y 2 N m O T Z i M z k i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b n V h b C B E Y X R h I C g y K S 9 B d X R v U m V t b 3 Z l Z E N v b H V t b n M x L n t V L l M u I E V u Z X J n e S B J b m Z v c m 1 h d G l v b i B B Z G 1 p b m l z d H J h d G l v b i w w f S Z x d W 9 0 O y w m c X V v d D t T Z W N 0 a W 9 u M S 9 B b m 5 1 Y W w g R G F 0 Y S A o M i k v Q X V 0 b 1 J l b W 9 2 Z W R D b 2 x 1 b W 5 z M S 5 7 Q 2 9 s d W 1 u M i w x f S Z x d W 9 0 O y w m c X V v d D t T Z W N 0 a W 9 u M S 9 B b m 5 1 Y W w g R G F 0 Y S A o M i k v Q X V 0 b 1 J l b W 9 2 Z W R D b 2 x 1 b W 5 z M S 5 7 Q 2 9 s d W 1 u M y w y f S Z x d W 9 0 O y w m c X V v d D t T Z W N 0 a W 9 u M S 9 B b m 5 1 Y W w g R G F 0 Y S A o M i k v Q X V 0 b 1 J l b W 9 2 Z W R D b 2 x 1 b W 5 z M S 5 7 Q 2 9 s d W 1 u N C w z f S Z x d W 9 0 O y w m c X V v d D t T Z W N 0 a W 9 u M S 9 B b m 5 1 Y W w g R G F 0 Y S A o M i k v Q X V 0 b 1 J l b W 9 2 Z W R D b 2 x 1 b W 5 z M S 5 7 Q 2 9 s d W 1 u N S w 0 f S Z x d W 9 0 O y w m c X V v d D t T Z W N 0 a W 9 u M S 9 B b m 5 1 Y W w g R G F 0 Y S A o M i k v Q X V 0 b 1 J l b W 9 2 Z W R D b 2 x 1 b W 5 z M S 5 7 Q 2 9 s d W 1 u N i w 1 f S Z x d W 9 0 O y w m c X V v d D t T Z W N 0 a W 9 u M S 9 B b m 5 1 Y W w g R G F 0 Y S A o M i k v Q X V 0 b 1 J l b W 9 2 Z W R D b 2 x 1 b W 5 z M S 5 7 Q 2 9 s d W 1 u N y w 2 f S Z x d W 9 0 O y w m c X V v d D t T Z W N 0 a W 9 u M S 9 B b m 5 1 Y W w g R G F 0 Y S A o M i k v Q X V 0 b 1 J l b W 9 2 Z W R D b 2 x 1 b W 5 z M S 5 7 Q 2 9 s d W 1 u O C w 3 f S Z x d W 9 0 O y w m c X V v d D t T Z W N 0 a W 9 u M S 9 B b m 5 1 Y W w g R G F 0 Y S A o M i k v Q X V 0 b 1 J l b W 9 2 Z W R D b 2 x 1 b W 5 z M S 5 7 Q 2 9 s d W 1 u O S w 4 f S Z x d W 9 0 O y w m c X V v d D t T Z W N 0 a W 9 u M S 9 B b m 5 1 Y W w g R G F 0 Y S A o M i k v Q X V 0 b 1 J l b W 9 2 Z W R D b 2 x 1 b W 5 z M S 5 7 Q 2 9 s d W 1 u M T A s O X 0 m c X V v d D s s J n F 1 b 3 Q 7 U 2 V j d G l v b j E v Q W 5 u d W F s I E R h d G E g K D I p L 0 F 1 d G 9 S Z W 1 v d m V k Q 2 9 s d W 1 u c z E u e 0 N v b H V t b j E x L D E w f S Z x d W 9 0 O y w m c X V v d D t T Z W N 0 a W 9 u M S 9 B b m 5 1 Y W w g R G F 0 Y S A o M i k v Q X V 0 b 1 J l b W 9 2 Z W R D b 2 x 1 b W 5 z M S 5 7 Q 2 9 s d W 1 u M T I s M T F 9 J n F 1 b 3 Q 7 L C Z x d W 9 0 O 1 N l Y 3 R p b 2 4 x L 0 F u b n V h b C B E Y X R h I C g y K S 9 B d X R v U m V t b 3 Z l Z E N v b H V t b n M x L n t D b 2 x 1 b W 4 x M y w x M n 0 m c X V v d D s s J n F 1 b 3 Q 7 U 2 V j d G l v b j E v Q W 5 u d W F s I E R h d G E g K D I p L 0 F 1 d G 9 S Z W 1 v d m V k Q 2 9 s d W 1 u c z E u e 0 N v b H V t b j E 0 L D E z f S Z x d W 9 0 O y w m c X V v d D t T Z W N 0 a W 9 u M S 9 B b m 5 1 Y W w g R G F 0 Y S A o M i k v Q X V 0 b 1 J l b W 9 2 Z W R D b 2 x 1 b W 5 z M S 5 7 Q 2 9 s d W 1 u M T U s M T R 9 J n F 1 b 3 Q 7 L C Z x d W 9 0 O 1 N l Y 3 R p b 2 4 x L 0 F u b n V h b C B E Y X R h I C g y K S 9 B d X R v U m V t b 3 Z l Z E N v b H V t b n M x L n t D b 2 x 1 b W 4 x N i w x N X 0 m c X V v d D s s J n F 1 b 3 Q 7 U 2 V j d G l v b j E v Q W 5 u d W F s I E R h d G E g K D I p L 0 F 1 d G 9 S Z W 1 v d m V k Q 2 9 s d W 1 u c z E u e 0 N v b H V t b j E 3 L D E 2 f S Z x d W 9 0 O y w m c X V v d D t T Z W N 0 a W 9 u M S 9 B b m 5 1 Y W w g R G F 0 Y S A o M i k v Q X V 0 b 1 J l b W 9 2 Z W R D b 2 x 1 b W 5 z M S 5 7 Q 2 9 s d W 1 u M T g s M T d 9 J n F 1 b 3 Q 7 L C Z x d W 9 0 O 1 N l Y 3 R p b 2 4 x L 0 F u b n V h b C B E Y X R h I C g y K S 9 B d X R v U m V t b 3 Z l Z E N v b H V t b n M x L n t D b 2 x 1 b W 4 x O S w x O H 0 m c X V v d D s s J n F 1 b 3 Q 7 U 2 V j d G l v b j E v Q W 5 u d W F s I E R h d G E g K D I p L 0 F 1 d G 9 S Z W 1 v d m V k Q 2 9 s d W 1 u c z E u e 0 N v b H V t b j I w L D E 5 f S Z x d W 9 0 O y w m c X V v d D t T Z W N 0 a W 9 u M S 9 B b m 5 1 Y W w g R G F 0 Y S A o M i k v Q X V 0 b 1 J l b W 9 2 Z W R D b 2 x 1 b W 5 z M S 5 7 Q 2 9 s d W 1 u M j E s M j B 9 J n F 1 b 3 Q 7 L C Z x d W 9 0 O 1 N l Y 3 R p b 2 4 x L 0 F u b n V h b C B E Y X R h I C g y K S 9 B d X R v U m V t b 3 Z l Z E N v b H V t b n M x L n t D b 2 x 1 b W 4 y M i w y M X 0 m c X V v d D s s J n F 1 b 3 Q 7 U 2 V j d G l v b j E v Q W 5 u d W F s I E R h d G E g K D I p L 0 F 1 d G 9 S Z W 1 v d m V k Q 2 9 s d W 1 u c z E u e 0 N v b H V t b j I z L D I y f S Z x d W 9 0 O y w m c X V v d D t T Z W N 0 a W 9 u M S 9 B b m 5 1 Y W w g R G F 0 Y S A o M i k v Q X V 0 b 1 J l b W 9 2 Z W R D b 2 x 1 b W 5 z M S 5 7 Q 2 9 s d W 1 u M j Q s M j N 9 J n F 1 b 3 Q 7 L C Z x d W 9 0 O 1 N l Y 3 R p b 2 4 x L 0 F u b n V h b C B E Y X R h I C g y K S 9 B d X R v U m V t b 3 Z l Z E N v b H V t b n M x L n t D b 2 x 1 b W 4 y N S w y N H 0 m c X V v d D s s J n F 1 b 3 Q 7 U 2 V j d G l v b j E v Q W 5 u d W F s I E R h d G E g K D I p L 0 F 1 d G 9 S Z W 1 v d m V k Q 2 9 s d W 1 u c z E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Q W 5 u d W F s I E R h d G E g K D I p L 0 F 1 d G 9 S Z W 1 v d m V k Q 2 9 s d W 1 u c z E u e 1 U u U y 4 g R W 5 l c m d 5 I E l u Z m 9 y b W F 0 a W 9 u I E F k b W l u a X N 0 c m F 0 a W 9 u L D B 9 J n F 1 b 3 Q 7 L C Z x d W 9 0 O 1 N l Y 3 R p b 2 4 x L 0 F u b n V h b C B E Y X R h I C g y K S 9 B d X R v U m V t b 3 Z l Z E N v b H V t b n M x L n t D b 2 x 1 b W 4 y L D F 9 J n F 1 b 3 Q 7 L C Z x d W 9 0 O 1 N l Y 3 R p b 2 4 x L 0 F u b n V h b C B E Y X R h I C g y K S 9 B d X R v U m V t b 3 Z l Z E N v b H V t b n M x L n t D b 2 x 1 b W 4 z L D J 9 J n F 1 b 3 Q 7 L C Z x d W 9 0 O 1 N l Y 3 R p b 2 4 x L 0 F u b n V h b C B E Y X R h I C g y K S 9 B d X R v U m V t b 3 Z l Z E N v b H V t b n M x L n t D b 2 x 1 b W 4 0 L D N 9 J n F 1 b 3 Q 7 L C Z x d W 9 0 O 1 N l Y 3 R p b 2 4 x L 0 F u b n V h b C B E Y X R h I C g y K S 9 B d X R v U m V t b 3 Z l Z E N v b H V t b n M x L n t D b 2 x 1 b W 4 1 L D R 9 J n F 1 b 3 Q 7 L C Z x d W 9 0 O 1 N l Y 3 R p b 2 4 x L 0 F u b n V h b C B E Y X R h I C g y K S 9 B d X R v U m V t b 3 Z l Z E N v b H V t b n M x L n t D b 2 x 1 b W 4 2 L D V 9 J n F 1 b 3 Q 7 L C Z x d W 9 0 O 1 N l Y 3 R p b 2 4 x L 0 F u b n V h b C B E Y X R h I C g y K S 9 B d X R v U m V t b 3 Z l Z E N v b H V t b n M x L n t D b 2 x 1 b W 4 3 L D Z 9 J n F 1 b 3 Q 7 L C Z x d W 9 0 O 1 N l Y 3 R p b 2 4 x L 0 F u b n V h b C B E Y X R h I C g y K S 9 B d X R v U m V t b 3 Z l Z E N v b H V t b n M x L n t D b 2 x 1 b W 4 4 L D d 9 J n F 1 b 3 Q 7 L C Z x d W 9 0 O 1 N l Y 3 R p b 2 4 x L 0 F u b n V h b C B E Y X R h I C g y K S 9 B d X R v U m V t b 3 Z l Z E N v b H V t b n M x L n t D b 2 x 1 b W 4 5 L D h 9 J n F 1 b 3 Q 7 L C Z x d W 9 0 O 1 N l Y 3 R p b 2 4 x L 0 F u b n V h b C B E Y X R h I C g y K S 9 B d X R v U m V t b 3 Z l Z E N v b H V t b n M x L n t D b 2 x 1 b W 4 x M C w 5 f S Z x d W 9 0 O y w m c X V v d D t T Z W N 0 a W 9 u M S 9 B b m 5 1 Y W w g R G F 0 Y S A o M i k v Q X V 0 b 1 J l b W 9 2 Z W R D b 2 x 1 b W 5 z M S 5 7 Q 2 9 s d W 1 u M T E s M T B 9 J n F 1 b 3 Q 7 L C Z x d W 9 0 O 1 N l Y 3 R p b 2 4 x L 0 F u b n V h b C B E Y X R h I C g y K S 9 B d X R v U m V t b 3 Z l Z E N v b H V t b n M x L n t D b 2 x 1 b W 4 x M i w x M X 0 m c X V v d D s s J n F 1 b 3 Q 7 U 2 V j d G l v b j E v Q W 5 u d W F s I E R h d G E g K D I p L 0 F 1 d G 9 S Z W 1 v d m V k Q 2 9 s d W 1 u c z E u e 0 N v b H V t b j E z L D E y f S Z x d W 9 0 O y w m c X V v d D t T Z W N 0 a W 9 u M S 9 B b m 5 1 Y W w g R G F 0 Y S A o M i k v Q X V 0 b 1 J l b W 9 2 Z W R D b 2 x 1 b W 5 z M S 5 7 Q 2 9 s d W 1 u M T Q s M T N 9 J n F 1 b 3 Q 7 L C Z x d W 9 0 O 1 N l Y 3 R p b 2 4 x L 0 F u b n V h b C B E Y X R h I C g y K S 9 B d X R v U m V t b 3 Z l Z E N v b H V t b n M x L n t D b 2 x 1 b W 4 x N S w x N H 0 m c X V v d D s s J n F 1 b 3 Q 7 U 2 V j d G l v b j E v Q W 5 u d W F s I E R h d G E g K D I p L 0 F 1 d G 9 S Z W 1 v d m V k Q 2 9 s d W 1 u c z E u e 0 N v b H V t b j E 2 L D E 1 f S Z x d W 9 0 O y w m c X V v d D t T Z W N 0 a W 9 u M S 9 B b m 5 1 Y W w g R G F 0 Y S A o M i k v Q X V 0 b 1 J l b W 9 2 Z W R D b 2 x 1 b W 5 z M S 5 7 Q 2 9 s d W 1 u M T c s M T Z 9 J n F 1 b 3 Q 7 L C Z x d W 9 0 O 1 N l Y 3 R p b 2 4 x L 0 F u b n V h b C B E Y X R h I C g y K S 9 B d X R v U m V t b 3 Z l Z E N v b H V t b n M x L n t D b 2 x 1 b W 4 x O C w x N 3 0 m c X V v d D s s J n F 1 b 3 Q 7 U 2 V j d G l v b j E v Q W 5 u d W F s I E R h d G E g K D I p L 0 F 1 d G 9 S Z W 1 v d m V k Q 2 9 s d W 1 u c z E u e 0 N v b H V t b j E 5 L D E 4 f S Z x d W 9 0 O y w m c X V v d D t T Z W N 0 a W 9 u M S 9 B b m 5 1 Y W w g R G F 0 Y S A o M i k v Q X V 0 b 1 J l b W 9 2 Z W R D b 2 x 1 b W 5 z M S 5 7 Q 2 9 s d W 1 u M j A s M T l 9 J n F 1 b 3 Q 7 L C Z x d W 9 0 O 1 N l Y 3 R p b 2 4 x L 0 F u b n V h b C B E Y X R h I C g y K S 9 B d X R v U m V t b 3 Z l Z E N v b H V t b n M x L n t D b 2 x 1 b W 4 y M S w y M H 0 m c X V v d D s s J n F 1 b 3 Q 7 U 2 V j d G l v b j E v Q W 5 u d W F s I E R h d G E g K D I p L 0 F 1 d G 9 S Z W 1 v d m V k Q 2 9 s d W 1 u c z E u e 0 N v b H V t b j I y L D I x f S Z x d W 9 0 O y w m c X V v d D t T Z W N 0 a W 9 u M S 9 B b m 5 1 Y W w g R G F 0 Y S A o M i k v Q X V 0 b 1 J l b W 9 2 Z W R D b 2 x 1 b W 5 z M S 5 7 Q 2 9 s d W 1 u M j M s M j J 9 J n F 1 b 3 Q 7 L C Z x d W 9 0 O 1 N l Y 3 R p b 2 4 x L 0 F u b n V h b C B E Y X R h I C g y K S 9 B d X R v U m V t b 3 Z l Z E N v b H V t b n M x L n t D b 2 x 1 b W 4 y N C w y M 3 0 m c X V v d D s s J n F 1 b 3 Q 7 U 2 V j d G l v b j E v Q W 5 u d W F s I E R h d G E g K D I p L 0 F 1 d G 9 S Z W 1 v d m V k Q 2 9 s d W 1 u c z E u e 0 N v b H V t b j I 1 L D I 0 f S Z x d W 9 0 O y w m c X V v d D t T Z W N 0 a W 9 u M S 9 B b m 5 1 Y W w g R G F 0 Y S A o M i k v Q X V 0 b 1 J l b W 9 2 Z W R D b 2 x 1 b W 5 z M S 5 7 Q 2 9 s d W 1 u M j Y s M j V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5 u d W F s J T I w R G F 0 Y S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0 V D I y O j A 0 O j I 3 L j c y M j A 3 O T l a I i 8 + P E V u d H J 5 I F R 5 c G U 9 I k Z p b G x D b 2 x 1 b W 5 U e X B l c y I g V m F s d W U 9 I n N B Q U F B Q U F B Q U F B Q U F B Q U F B Q U F B Q U F B Q U F B Q U F B Q U F B Q U F B Q T 0 i L z 4 8 R W 5 0 c n k g V H l w Z T 0 i R m l s b E N v b H V t b k 5 h b W V z I i B W Y W x 1 Z T 0 i c 1 s m c X V v d D t V L l M u I E V u Z X J n e S B J b m Z v c m 1 h d G l v b i B B Z G 1 p b m l z d H J h d G l v b i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Q y M T R m Y j E 5 L W Q 2 Y z E t N G F k Z i 0 4 M j k y L W E 2 N G E w N z M z Y j M w Y y I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u d W F s I E R h d G E g K D M p L 0 F 1 d G 9 S Z W 1 v d m V k Q 2 9 s d W 1 u c z E u e 1 U u U y 4 g R W 5 l c m d 5 I E l u Z m 9 y b W F 0 a W 9 u I E F k b W l u a X N 0 c m F 0 a W 9 u L D B 9 J n F 1 b 3 Q 7 L C Z x d W 9 0 O 1 N l Y 3 R p b 2 4 x L 0 F u b n V h b C B E Y X R h I C g z K S 9 B d X R v U m V t b 3 Z l Z E N v b H V t b n M x L n t D b 2 x 1 b W 4 y L D F 9 J n F 1 b 3 Q 7 L C Z x d W 9 0 O 1 N l Y 3 R p b 2 4 x L 0 F u b n V h b C B E Y X R h I C g z K S 9 B d X R v U m V t b 3 Z l Z E N v b H V t b n M x L n t D b 2 x 1 b W 4 z L D J 9 J n F 1 b 3 Q 7 L C Z x d W 9 0 O 1 N l Y 3 R p b 2 4 x L 0 F u b n V h b C B E Y X R h I C g z K S 9 B d X R v U m V t b 3 Z l Z E N v b H V t b n M x L n t D b 2 x 1 b W 4 0 L D N 9 J n F 1 b 3 Q 7 L C Z x d W 9 0 O 1 N l Y 3 R p b 2 4 x L 0 F u b n V h b C B E Y X R h I C g z K S 9 B d X R v U m V t b 3 Z l Z E N v b H V t b n M x L n t D b 2 x 1 b W 4 1 L D R 9 J n F 1 b 3 Q 7 L C Z x d W 9 0 O 1 N l Y 3 R p b 2 4 x L 0 F u b n V h b C B E Y X R h I C g z K S 9 B d X R v U m V t b 3 Z l Z E N v b H V t b n M x L n t D b 2 x 1 b W 4 2 L D V 9 J n F 1 b 3 Q 7 L C Z x d W 9 0 O 1 N l Y 3 R p b 2 4 x L 0 F u b n V h b C B E Y X R h I C g z K S 9 B d X R v U m V t b 3 Z l Z E N v b H V t b n M x L n t D b 2 x 1 b W 4 3 L D Z 9 J n F 1 b 3 Q 7 L C Z x d W 9 0 O 1 N l Y 3 R p b 2 4 x L 0 F u b n V h b C B E Y X R h I C g z K S 9 B d X R v U m V t b 3 Z l Z E N v b H V t b n M x L n t D b 2 x 1 b W 4 4 L D d 9 J n F 1 b 3 Q 7 L C Z x d W 9 0 O 1 N l Y 3 R p b 2 4 x L 0 F u b n V h b C B E Y X R h I C g z K S 9 B d X R v U m V t b 3 Z l Z E N v b H V t b n M x L n t D b 2 x 1 b W 4 5 L D h 9 J n F 1 b 3 Q 7 L C Z x d W 9 0 O 1 N l Y 3 R p b 2 4 x L 0 F u b n V h b C B E Y X R h I C g z K S 9 B d X R v U m V t b 3 Z l Z E N v b H V t b n M x L n t D b 2 x 1 b W 4 x M C w 5 f S Z x d W 9 0 O y w m c X V v d D t T Z W N 0 a W 9 u M S 9 B b m 5 1 Y W w g R G F 0 Y S A o M y k v Q X V 0 b 1 J l b W 9 2 Z W R D b 2 x 1 b W 5 z M S 5 7 Q 2 9 s d W 1 u M T E s M T B 9 J n F 1 b 3 Q 7 L C Z x d W 9 0 O 1 N l Y 3 R p b 2 4 x L 0 F u b n V h b C B E Y X R h I C g z K S 9 B d X R v U m V t b 3 Z l Z E N v b H V t b n M x L n t D b 2 x 1 b W 4 x M i w x M X 0 m c X V v d D s s J n F 1 b 3 Q 7 U 2 V j d G l v b j E v Q W 5 u d W F s I E R h d G E g K D M p L 0 F 1 d G 9 S Z W 1 v d m V k Q 2 9 s d W 1 u c z E u e 0 N v b H V t b j E z L D E y f S Z x d W 9 0 O y w m c X V v d D t T Z W N 0 a W 9 u M S 9 B b m 5 1 Y W w g R G F 0 Y S A o M y k v Q X V 0 b 1 J l b W 9 2 Z W R D b 2 x 1 b W 5 z M S 5 7 Q 2 9 s d W 1 u M T Q s M T N 9 J n F 1 b 3 Q 7 L C Z x d W 9 0 O 1 N l Y 3 R p b 2 4 x L 0 F u b n V h b C B E Y X R h I C g z K S 9 B d X R v U m V t b 3 Z l Z E N v b H V t b n M x L n t D b 2 x 1 b W 4 x N S w x N H 0 m c X V v d D s s J n F 1 b 3 Q 7 U 2 V j d G l v b j E v Q W 5 u d W F s I E R h d G E g K D M p L 0 F 1 d G 9 S Z W 1 v d m V k Q 2 9 s d W 1 u c z E u e 0 N v b H V t b j E 2 L D E 1 f S Z x d W 9 0 O y w m c X V v d D t T Z W N 0 a W 9 u M S 9 B b m 5 1 Y W w g R G F 0 Y S A o M y k v Q X V 0 b 1 J l b W 9 2 Z W R D b 2 x 1 b W 5 z M S 5 7 Q 2 9 s d W 1 u M T c s M T Z 9 J n F 1 b 3 Q 7 L C Z x d W 9 0 O 1 N l Y 3 R p b 2 4 x L 0 F u b n V h b C B E Y X R h I C g z K S 9 B d X R v U m V t b 3 Z l Z E N v b H V t b n M x L n t D b 2 x 1 b W 4 x O C w x N 3 0 m c X V v d D s s J n F 1 b 3 Q 7 U 2 V j d G l v b j E v Q W 5 u d W F s I E R h d G E g K D M p L 0 F 1 d G 9 S Z W 1 v d m V k Q 2 9 s d W 1 u c z E u e 0 N v b H V t b j E 5 L D E 4 f S Z x d W 9 0 O y w m c X V v d D t T Z W N 0 a W 9 u M S 9 B b m 5 1 Y W w g R G F 0 Y S A o M y k v Q X V 0 b 1 J l b W 9 2 Z W R D b 2 x 1 b W 5 z M S 5 7 Q 2 9 s d W 1 u M j A s M T l 9 J n F 1 b 3 Q 7 L C Z x d W 9 0 O 1 N l Y 3 R p b 2 4 x L 0 F u b n V h b C B E Y X R h I C g z K S 9 B d X R v U m V t b 3 Z l Z E N v b H V t b n M x L n t D b 2 x 1 b W 4 y M S w y M H 0 m c X V v d D s s J n F 1 b 3 Q 7 U 2 V j d G l v b j E v Q W 5 u d W F s I E R h d G E g K D M p L 0 F 1 d G 9 S Z W 1 v d m V k Q 2 9 s d W 1 u c z E u e 0 N v b H V t b j I y L D I x f S Z x d W 9 0 O y w m c X V v d D t T Z W N 0 a W 9 u M S 9 B b m 5 1 Y W w g R G F 0 Y S A o M y k v Q X V 0 b 1 J l b W 9 2 Z W R D b 2 x 1 b W 5 z M S 5 7 Q 2 9 s d W 1 u M j M s M j J 9 J n F 1 b 3 Q 7 L C Z x d W 9 0 O 1 N l Y 3 R p b 2 4 x L 0 F u b n V h b C B E Y X R h I C g z K S 9 B d X R v U m V t b 3 Z l Z E N v b H V t b n M x L n t D b 2 x 1 b W 4 y N C w y M 3 0 m c X V v d D s s J n F 1 b 3 Q 7 U 2 V j d G l v b j E v Q W 5 u d W F s I E R h d G E g K D M p L 0 F 1 d G 9 S Z W 1 v d m V k Q 2 9 s d W 1 u c z E u e 0 N v b H V t b j I 1 L D I 0 f S Z x d W 9 0 O y w m c X V v d D t T Z W N 0 a W 9 u M S 9 B b m 5 1 Y W w g R G F 0 Y S A o M y k v Q X V 0 b 1 J l b W 9 2 Z W R D b 2 x 1 b W 5 z M S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B b m 5 1 Y W w g R G F 0 Y S A o M y k v Q X V 0 b 1 J l b W 9 2 Z W R D b 2 x 1 b W 5 z M S 5 7 V S 5 T L i B F b m V y Z 3 k g S W 5 m b 3 J t Y X R p b 2 4 g Q W R t a W 5 p c 3 R y Y X R p b 2 4 s M H 0 m c X V v d D s s J n F 1 b 3 Q 7 U 2 V j d G l v b j E v Q W 5 u d W F s I E R h d G E g K D M p L 0 F 1 d G 9 S Z W 1 v d m V k Q 2 9 s d W 1 u c z E u e 0 N v b H V t b j I s M X 0 m c X V v d D s s J n F 1 b 3 Q 7 U 2 V j d G l v b j E v Q W 5 u d W F s I E R h d G E g K D M p L 0 F 1 d G 9 S Z W 1 v d m V k Q 2 9 s d W 1 u c z E u e 0 N v b H V t b j M s M n 0 m c X V v d D s s J n F 1 b 3 Q 7 U 2 V j d G l v b j E v Q W 5 u d W F s I E R h d G E g K D M p L 0 F 1 d G 9 S Z W 1 v d m V k Q 2 9 s d W 1 u c z E u e 0 N v b H V t b j Q s M 3 0 m c X V v d D s s J n F 1 b 3 Q 7 U 2 V j d G l v b j E v Q W 5 u d W F s I E R h d G E g K D M p L 0 F 1 d G 9 S Z W 1 v d m V k Q 2 9 s d W 1 u c z E u e 0 N v b H V t b j U s N H 0 m c X V v d D s s J n F 1 b 3 Q 7 U 2 V j d G l v b j E v Q W 5 u d W F s I E R h d G E g K D M p L 0 F 1 d G 9 S Z W 1 v d m V k Q 2 9 s d W 1 u c z E u e 0 N v b H V t b j Y s N X 0 m c X V v d D s s J n F 1 b 3 Q 7 U 2 V j d G l v b j E v Q W 5 u d W F s I E R h d G E g K D M p L 0 F 1 d G 9 S Z W 1 v d m V k Q 2 9 s d W 1 u c z E u e 0 N v b H V t b j c s N n 0 m c X V v d D s s J n F 1 b 3 Q 7 U 2 V j d G l v b j E v Q W 5 u d W F s I E R h d G E g K D M p L 0 F 1 d G 9 S Z W 1 v d m V k Q 2 9 s d W 1 u c z E u e 0 N v b H V t b j g s N 3 0 m c X V v d D s s J n F 1 b 3 Q 7 U 2 V j d G l v b j E v Q W 5 u d W F s I E R h d G E g K D M p L 0 F 1 d G 9 S Z W 1 v d m V k Q 2 9 s d W 1 u c z E u e 0 N v b H V t b j k s O H 0 m c X V v d D s s J n F 1 b 3 Q 7 U 2 V j d G l v b j E v Q W 5 u d W F s I E R h d G E g K D M p L 0 F 1 d G 9 S Z W 1 v d m V k Q 2 9 s d W 1 u c z E u e 0 N v b H V t b j E w L D l 9 J n F 1 b 3 Q 7 L C Z x d W 9 0 O 1 N l Y 3 R p b 2 4 x L 0 F u b n V h b C B E Y X R h I C g z K S 9 B d X R v U m V t b 3 Z l Z E N v b H V t b n M x L n t D b 2 x 1 b W 4 x M S w x M H 0 m c X V v d D s s J n F 1 b 3 Q 7 U 2 V j d G l v b j E v Q W 5 u d W F s I E R h d G E g K D M p L 0 F 1 d G 9 S Z W 1 v d m V k Q 2 9 s d W 1 u c z E u e 0 N v b H V t b j E y L D E x f S Z x d W 9 0 O y w m c X V v d D t T Z W N 0 a W 9 u M S 9 B b m 5 1 Y W w g R G F 0 Y S A o M y k v Q X V 0 b 1 J l b W 9 2 Z W R D b 2 x 1 b W 5 z M S 5 7 Q 2 9 s d W 1 u M T M s M T J 9 J n F 1 b 3 Q 7 L C Z x d W 9 0 O 1 N l Y 3 R p b 2 4 x L 0 F u b n V h b C B E Y X R h I C g z K S 9 B d X R v U m V t b 3 Z l Z E N v b H V t b n M x L n t D b 2 x 1 b W 4 x N C w x M 3 0 m c X V v d D s s J n F 1 b 3 Q 7 U 2 V j d G l v b j E v Q W 5 u d W F s I E R h d G E g K D M p L 0 F 1 d G 9 S Z W 1 v d m V k Q 2 9 s d W 1 u c z E u e 0 N v b H V t b j E 1 L D E 0 f S Z x d W 9 0 O y w m c X V v d D t T Z W N 0 a W 9 u M S 9 B b m 5 1 Y W w g R G F 0 Y S A o M y k v Q X V 0 b 1 J l b W 9 2 Z W R D b 2 x 1 b W 5 z M S 5 7 Q 2 9 s d W 1 u M T Y s M T V 9 J n F 1 b 3 Q 7 L C Z x d W 9 0 O 1 N l Y 3 R p b 2 4 x L 0 F u b n V h b C B E Y X R h I C g z K S 9 B d X R v U m V t b 3 Z l Z E N v b H V t b n M x L n t D b 2 x 1 b W 4 x N y w x N n 0 m c X V v d D s s J n F 1 b 3 Q 7 U 2 V j d G l v b j E v Q W 5 u d W F s I E R h d G E g K D M p L 0 F 1 d G 9 S Z W 1 v d m V k Q 2 9 s d W 1 u c z E u e 0 N v b H V t b j E 4 L D E 3 f S Z x d W 9 0 O y w m c X V v d D t T Z W N 0 a W 9 u M S 9 B b m 5 1 Y W w g R G F 0 Y S A o M y k v Q X V 0 b 1 J l b W 9 2 Z W R D b 2 x 1 b W 5 z M S 5 7 Q 2 9 s d W 1 u M T k s M T h 9 J n F 1 b 3 Q 7 L C Z x d W 9 0 O 1 N l Y 3 R p b 2 4 x L 0 F u b n V h b C B E Y X R h I C g z K S 9 B d X R v U m V t b 3 Z l Z E N v b H V t b n M x L n t D b 2 x 1 b W 4 y M C w x O X 0 m c X V v d D s s J n F 1 b 3 Q 7 U 2 V j d G l v b j E v Q W 5 u d W F s I E R h d G E g K D M p L 0 F 1 d G 9 S Z W 1 v d m V k Q 2 9 s d W 1 u c z E u e 0 N v b H V t b j I x L D I w f S Z x d W 9 0 O y w m c X V v d D t T Z W N 0 a W 9 u M S 9 B b m 5 1 Y W w g R G F 0 Y S A o M y k v Q X V 0 b 1 J l b W 9 2 Z W R D b 2 x 1 b W 5 z M S 5 7 Q 2 9 s d W 1 u M j I s M j F 9 J n F 1 b 3 Q 7 L C Z x d W 9 0 O 1 N l Y 3 R p b 2 4 x L 0 F u b n V h b C B E Y X R h I C g z K S 9 B d X R v U m V t b 3 Z l Z E N v b H V t b n M x L n t D b 2 x 1 b W 4 y M y w y M n 0 m c X V v d D s s J n F 1 b 3 Q 7 U 2 V j d G l v b j E v Q W 5 u d W F s I E R h d G E g K D M p L 0 F 1 d G 9 S Z W 1 v d m V k Q 2 9 s d W 1 u c z E u e 0 N v b H V t b j I 0 L D I z f S Z x d W 9 0 O y w m c X V v d D t T Z W N 0 a W 9 u M S 9 B b m 5 1 Y W w g R G F 0 Y S A o M y k v Q X V 0 b 1 J l b W 9 2 Z W R D b 2 x 1 b W 5 z M S 5 7 Q 2 9 s d W 1 u M j U s M j R 9 J n F 1 b 3 Q 7 L C Z x d W 9 0 O 1 N l Y 3 R p b 2 4 x L 0 F u b n V h b C B E Y X R h I C g z K S 9 B d X R v U m V t b 3 Z l Z E N v b H V t b n M x L n t D b 2 x 1 b W 4 y N i w y N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b m 5 1 Y W w l M j B E Y X R h J T I w K D Q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N F Q y M j o w N D o 1 N C 4 w N T Y 5 N z k 1 W i I v P j x F b n R y e S B U e X B l P S J G a W x s Q 2 9 s d W 1 u V H l w Z X M i I F Z h b H V l P S J z Q U F B Q U F B Q U F B Q U F B Q U F B Q U F B Q U F B Q U F B Q U F B Q U F B Q U F B Q U E 9 I i 8 + P E V u d H J 5 I F R 5 c G U 9 I k Z p b G x D b 2 x 1 b W 5 O Y W 1 l c y I g V m F s d W U 9 I n N b J n F 1 b 3 Q 7 V S 5 T L i B F b m V y Z 3 k g S W 5 m b 3 J t Y X R p b 2 4 g Q W R t a W 5 p c 3 R y Y X R p b 2 4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N G Q y M W Q 4 O S 1 m O T Q 0 L T R h Y W I t Y j R m Z C 1 i Z j J l Z D k x Z D Q 0 N T E i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b n V h b C B E Y X R h I C g 0 K S 9 B d X R v U m V t b 3 Z l Z E N v b H V t b n M x L n t V L l M u I E V u Z X J n e S B J b m Z v c m 1 h d G l v b i B B Z G 1 p b m l z d H J h d G l v b i w w f S Z x d W 9 0 O y w m c X V v d D t T Z W N 0 a W 9 u M S 9 B b m 5 1 Y W w g R G F 0 Y S A o N C k v Q X V 0 b 1 J l b W 9 2 Z W R D b 2 x 1 b W 5 z M S 5 7 Q 2 9 s d W 1 u M i w x f S Z x d W 9 0 O y w m c X V v d D t T Z W N 0 a W 9 u M S 9 B b m 5 1 Y W w g R G F 0 Y S A o N C k v Q X V 0 b 1 J l b W 9 2 Z W R D b 2 x 1 b W 5 z M S 5 7 Q 2 9 s d W 1 u M y w y f S Z x d W 9 0 O y w m c X V v d D t T Z W N 0 a W 9 u M S 9 B b m 5 1 Y W w g R G F 0 Y S A o N C k v Q X V 0 b 1 J l b W 9 2 Z W R D b 2 x 1 b W 5 z M S 5 7 Q 2 9 s d W 1 u N C w z f S Z x d W 9 0 O y w m c X V v d D t T Z W N 0 a W 9 u M S 9 B b m 5 1 Y W w g R G F 0 Y S A o N C k v Q X V 0 b 1 J l b W 9 2 Z W R D b 2 x 1 b W 5 z M S 5 7 Q 2 9 s d W 1 u N S w 0 f S Z x d W 9 0 O y w m c X V v d D t T Z W N 0 a W 9 u M S 9 B b m 5 1 Y W w g R G F 0 Y S A o N C k v Q X V 0 b 1 J l b W 9 2 Z W R D b 2 x 1 b W 5 z M S 5 7 Q 2 9 s d W 1 u N i w 1 f S Z x d W 9 0 O y w m c X V v d D t T Z W N 0 a W 9 u M S 9 B b m 5 1 Y W w g R G F 0 Y S A o N C k v Q X V 0 b 1 J l b W 9 2 Z W R D b 2 x 1 b W 5 z M S 5 7 Q 2 9 s d W 1 u N y w 2 f S Z x d W 9 0 O y w m c X V v d D t T Z W N 0 a W 9 u M S 9 B b m 5 1 Y W w g R G F 0 Y S A o N C k v Q X V 0 b 1 J l b W 9 2 Z W R D b 2 x 1 b W 5 z M S 5 7 Q 2 9 s d W 1 u O C w 3 f S Z x d W 9 0 O y w m c X V v d D t T Z W N 0 a W 9 u M S 9 B b m 5 1 Y W w g R G F 0 Y S A o N C k v Q X V 0 b 1 J l b W 9 2 Z W R D b 2 x 1 b W 5 z M S 5 7 Q 2 9 s d W 1 u O S w 4 f S Z x d W 9 0 O y w m c X V v d D t T Z W N 0 a W 9 u M S 9 B b m 5 1 Y W w g R G F 0 Y S A o N C k v Q X V 0 b 1 J l b W 9 2 Z W R D b 2 x 1 b W 5 z M S 5 7 Q 2 9 s d W 1 u M T A s O X 0 m c X V v d D s s J n F 1 b 3 Q 7 U 2 V j d G l v b j E v Q W 5 u d W F s I E R h d G E g K D Q p L 0 F 1 d G 9 S Z W 1 v d m V k Q 2 9 s d W 1 u c z E u e 0 N v b H V t b j E x L D E w f S Z x d W 9 0 O y w m c X V v d D t T Z W N 0 a W 9 u M S 9 B b m 5 1 Y W w g R G F 0 Y S A o N C k v Q X V 0 b 1 J l b W 9 2 Z W R D b 2 x 1 b W 5 z M S 5 7 Q 2 9 s d W 1 u M T I s M T F 9 J n F 1 b 3 Q 7 L C Z x d W 9 0 O 1 N l Y 3 R p b 2 4 x L 0 F u b n V h b C B E Y X R h I C g 0 K S 9 B d X R v U m V t b 3 Z l Z E N v b H V t b n M x L n t D b 2 x 1 b W 4 x M y w x M n 0 m c X V v d D s s J n F 1 b 3 Q 7 U 2 V j d G l v b j E v Q W 5 u d W F s I E R h d G E g K D Q p L 0 F 1 d G 9 S Z W 1 v d m V k Q 2 9 s d W 1 u c z E u e 0 N v b H V t b j E 0 L D E z f S Z x d W 9 0 O y w m c X V v d D t T Z W N 0 a W 9 u M S 9 B b m 5 1 Y W w g R G F 0 Y S A o N C k v Q X V 0 b 1 J l b W 9 2 Z W R D b 2 x 1 b W 5 z M S 5 7 Q 2 9 s d W 1 u M T U s M T R 9 J n F 1 b 3 Q 7 L C Z x d W 9 0 O 1 N l Y 3 R p b 2 4 x L 0 F u b n V h b C B E Y X R h I C g 0 K S 9 B d X R v U m V t b 3 Z l Z E N v b H V t b n M x L n t D b 2 x 1 b W 4 x N i w x N X 0 m c X V v d D s s J n F 1 b 3 Q 7 U 2 V j d G l v b j E v Q W 5 u d W F s I E R h d G E g K D Q p L 0 F 1 d G 9 S Z W 1 v d m V k Q 2 9 s d W 1 u c z E u e 0 N v b H V t b j E 3 L D E 2 f S Z x d W 9 0 O y w m c X V v d D t T Z W N 0 a W 9 u M S 9 B b m 5 1 Y W w g R G F 0 Y S A o N C k v Q X V 0 b 1 J l b W 9 2 Z W R D b 2 x 1 b W 5 z M S 5 7 Q 2 9 s d W 1 u M T g s M T d 9 J n F 1 b 3 Q 7 L C Z x d W 9 0 O 1 N l Y 3 R p b 2 4 x L 0 F u b n V h b C B E Y X R h I C g 0 K S 9 B d X R v U m V t b 3 Z l Z E N v b H V t b n M x L n t D b 2 x 1 b W 4 x O S w x O H 0 m c X V v d D s s J n F 1 b 3 Q 7 U 2 V j d G l v b j E v Q W 5 u d W F s I E R h d G E g K D Q p L 0 F 1 d G 9 S Z W 1 v d m V k Q 2 9 s d W 1 u c z E u e 0 N v b H V t b j I w L D E 5 f S Z x d W 9 0 O y w m c X V v d D t T Z W N 0 a W 9 u M S 9 B b m 5 1 Y W w g R G F 0 Y S A o N C k v Q X V 0 b 1 J l b W 9 2 Z W R D b 2 x 1 b W 5 z M S 5 7 Q 2 9 s d W 1 u M j E s M j B 9 J n F 1 b 3 Q 7 L C Z x d W 9 0 O 1 N l Y 3 R p b 2 4 x L 0 F u b n V h b C B E Y X R h I C g 0 K S 9 B d X R v U m V t b 3 Z l Z E N v b H V t b n M x L n t D b 2 x 1 b W 4 y M i w y M X 0 m c X V v d D s s J n F 1 b 3 Q 7 U 2 V j d G l v b j E v Q W 5 u d W F s I E R h d G E g K D Q p L 0 F 1 d G 9 S Z W 1 v d m V k Q 2 9 s d W 1 u c z E u e 0 N v b H V t b j I z L D I y f S Z x d W 9 0 O y w m c X V v d D t T Z W N 0 a W 9 u M S 9 B b m 5 1 Y W w g R G F 0 Y S A o N C k v Q X V 0 b 1 J l b W 9 2 Z W R D b 2 x 1 b W 5 z M S 5 7 Q 2 9 s d W 1 u M j Q s M j N 9 J n F 1 b 3 Q 7 L C Z x d W 9 0 O 1 N l Y 3 R p b 2 4 x L 0 F u b n V h b C B E Y X R h I C g 0 K S 9 B d X R v U m V t b 3 Z l Z E N v b H V t b n M x L n t D b 2 x 1 b W 4 y N S w y N H 0 m c X V v d D s s J n F 1 b 3 Q 7 U 2 V j d G l v b j E v Q W 5 u d W F s I E R h d G E g K D Q p L 0 F 1 d G 9 S Z W 1 v d m V k Q 2 9 s d W 1 u c z E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Q W 5 u d W F s I E R h d G E g K D Q p L 0 F 1 d G 9 S Z W 1 v d m V k Q 2 9 s d W 1 u c z E u e 1 U u U y 4 g R W 5 l c m d 5 I E l u Z m 9 y b W F 0 a W 9 u I E F k b W l u a X N 0 c m F 0 a W 9 u L D B 9 J n F 1 b 3 Q 7 L C Z x d W 9 0 O 1 N l Y 3 R p b 2 4 x L 0 F u b n V h b C B E Y X R h I C g 0 K S 9 B d X R v U m V t b 3 Z l Z E N v b H V t b n M x L n t D b 2 x 1 b W 4 y L D F 9 J n F 1 b 3 Q 7 L C Z x d W 9 0 O 1 N l Y 3 R p b 2 4 x L 0 F u b n V h b C B E Y X R h I C g 0 K S 9 B d X R v U m V t b 3 Z l Z E N v b H V t b n M x L n t D b 2 x 1 b W 4 z L D J 9 J n F 1 b 3 Q 7 L C Z x d W 9 0 O 1 N l Y 3 R p b 2 4 x L 0 F u b n V h b C B E Y X R h I C g 0 K S 9 B d X R v U m V t b 3 Z l Z E N v b H V t b n M x L n t D b 2 x 1 b W 4 0 L D N 9 J n F 1 b 3 Q 7 L C Z x d W 9 0 O 1 N l Y 3 R p b 2 4 x L 0 F u b n V h b C B E Y X R h I C g 0 K S 9 B d X R v U m V t b 3 Z l Z E N v b H V t b n M x L n t D b 2 x 1 b W 4 1 L D R 9 J n F 1 b 3 Q 7 L C Z x d W 9 0 O 1 N l Y 3 R p b 2 4 x L 0 F u b n V h b C B E Y X R h I C g 0 K S 9 B d X R v U m V t b 3 Z l Z E N v b H V t b n M x L n t D b 2 x 1 b W 4 2 L D V 9 J n F 1 b 3 Q 7 L C Z x d W 9 0 O 1 N l Y 3 R p b 2 4 x L 0 F u b n V h b C B E Y X R h I C g 0 K S 9 B d X R v U m V t b 3 Z l Z E N v b H V t b n M x L n t D b 2 x 1 b W 4 3 L D Z 9 J n F 1 b 3 Q 7 L C Z x d W 9 0 O 1 N l Y 3 R p b 2 4 x L 0 F u b n V h b C B E Y X R h I C g 0 K S 9 B d X R v U m V t b 3 Z l Z E N v b H V t b n M x L n t D b 2 x 1 b W 4 4 L D d 9 J n F 1 b 3 Q 7 L C Z x d W 9 0 O 1 N l Y 3 R p b 2 4 x L 0 F u b n V h b C B E Y X R h I C g 0 K S 9 B d X R v U m V t b 3 Z l Z E N v b H V t b n M x L n t D b 2 x 1 b W 4 5 L D h 9 J n F 1 b 3 Q 7 L C Z x d W 9 0 O 1 N l Y 3 R p b 2 4 x L 0 F u b n V h b C B E Y X R h I C g 0 K S 9 B d X R v U m V t b 3 Z l Z E N v b H V t b n M x L n t D b 2 x 1 b W 4 x M C w 5 f S Z x d W 9 0 O y w m c X V v d D t T Z W N 0 a W 9 u M S 9 B b m 5 1 Y W w g R G F 0 Y S A o N C k v Q X V 0 b 1 J l b W 9 2 Z W R D b 2 x 1 b W 5 z M S 5 7 Q 2 9 s d W 1 u M T E s M T B 9 J n F 1 b 3 Q 7 L C Z x d W 9 0 O 1 N l Y 3 R p b 2 4 x L 0 F u b n V h b C B E Y X R h I C g 0 K S 9 B d X R v U m V t b 3 Z l Z E N v b H V t b n M x L n t D b 2 x 1 b W 4 x M i w x M X 0 m c X V v d D s s J n F 1 b 3 Q 7 U 2 V j d G l v b j E v Q W 5 u d W F s I E R h d G E g K D Q p L 0 F 1 d G 9 S Z W 1 v d m V k Q 2 9 s d W 1 u c z E u e 0 N v b H V t b j E z L D E y f S Z x d W 9 0 O y w m c X V v d D t T Z W N 0 a W 9 u M S 9 B b m 5 1 Y W w g R G F 0 Y S A o N C k v Q X V 0 b 1 J l b W 9 2 Z W R D b 2 x 1 b W 5 z M S 5 7 Q 2 9 s d W 1 u M T Q s M T N 9 J n F 1 b 3 Q 7 L C Z x d W 9 0 O 1 N l Y 3 R p b 2 4 x L 0 F u b n V h b C B E Y X R h I C g 0 K S 9 B d X R v U m V t b 3 Z l Z E N v b H V t b n M x L n t D b 2 x 1 b W 4 x N S w x N H 0 m c X V v d D s s J n F 1 b 3 Q 7 U 2 V j d G l v b j E v Q W 5 u d W F s I E R h d G E g K D Q p L 0 F 1 d G 9 S Z W 1 v d m V k Q 2 9 s d W 1 u c z E u e 0 N v b H V t b j E 2 L D E 1 f S Z x d W 9 0 O y w m c X V v d D t T Z W N 0 a W 9 u M S 9 B b m 5 1 Y W w g R G F 0 Y S A o N C k v Q X V 0 b 1 J l b W 9 2 Z W R D b 2 x 1 b W 5 z M S 5 7 Q 2 9 s d W 1 u M T c s M T Z 9 J n F 1 b 3 Q 7 L C Z x d W 9 0 O 1 N l Y 3 R p b 2 4 x L 0 F u b n V h b C B E Y X R h I C g 0 K S 9 B d X R v U m V t b 3 Z l Z E N v b H V t b n M x L n t D b 2 x 1 b W 4 x O C w x N 3 0 m c X V v d D s s J n F 1 b 3 Q 7 U 2 V j d G l v b j E v Q W 5 u d W F s I E R h d G E g K D Q p L 0 F 1 d G 9 S Z W 1 v d m V k Q 2 9 s d W 1 u c z E u e 0 N v b H V t b j E 5 L D E 4 f S Z x d W 9 0 O y w m c X V v d D t T Z W N 0 a W 9 u M S 9 B b m 5 1 Y W w g R G F 0 Y S A o N C k v Q X V 0 b 1 J l b W 9 2 Z W R D b 2 x 1 b W 5 z M S 5 7 Q 2 9 s d W 1 u M j A s M T l 9 J n F 1 b 3 Q 7 L C Z x d W 9 0 O 1 N l Y 3 R p b 2 4 x L 0 F u b n V h b C B E Y X R h I C g 0 K S 9 B d X R v U m V t b 3 Z l Z E N v b H V t b n M x L n t D b 2 x 1 b W 4 y M S w y M H 0 m c X V v d D s s J n F 1 b 3 Q 7 U 2 V j d G l v b j E v Q W 5 u d W F s I E R h d G E g K D Q p L 0 F 1 d G 9 S Z W 1 v d m V k Q 2 9 s d W 1 u c z E u e 0 N v b H V t b j I y L D I x f S Z x d W 9 0 O y w m c X V v d D t T Z W N 0 a W 9 u M S 9 B b m 5 1 Y W w g R G F 0 Y S A o N C k v Q X V 0 b 1 J l b W 9 2 Z W R D b 2 x 1 b W 5 z M S 5 7 Q 2 9 s d W 1 u M j M s M j J 9 J n F 1 b 3 Q 7 L C Z x d W 9 0 O 1 N l Y 3 R p b 2 4 x L 0 F u b n V h b C B E Y X R h I C g 0 K S 9 B d X R v U m V t b 3 Z l Z E N v b H V t b n M x L n t D b 2 x 1 b W 4 y N C w y M 3 0 m c X V v d D s s J n F 1 b 3 Q 7 U 2 V j d G l v b j E v Q W 5 u d W F s I E R h d G E g K D Q p L 0 F 1 d G 9 S Z W 1 v d m V k Q 2 9 s d W 1 u c z E u e 0 N v b H V t b j I 1 L D I 0 f S Z x d W 9 0 O y w m c X V v d D t T Z W N 0 a W 9 u M S 9 B b m 5 1 Y W w g R G F 0 Y S A o N C k v Q X V 0 b 1 J l b W 9 2 Z W R D b 2 x 1 b W 5 z M S 5 7 Q 2 9 s d W 1 u M j Y s M j V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5 u d W F s J T I w R G F 0 Y S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0 V D I y O j A 1 O j A 3 L j Y x M z k 2 O T R a I i 8 + P E V u d H J 5 I F R 5 c G U 9 I k Z p b G x D b 2 x 1 b W 5 U e X B l c y I g V m F s d W U 9 I n N B Q U F B Q U F B Q U F B Q U F B Q U F B Q U F B Q U F B Q U F B Q U F B Q U F B Q U F B Q T 0 i L z 4 8 R W 5 0 c n k g V H l w Z T 0 i R m l s b E N v b H V t b k 5 h b W V z I i B W Y W x 1 Z T 0 i c 1 s m c X V v d D t V L l M u I E V u Z X J n e S B J b m Z v c m 1 h d G l v b i B B Z G 1 p b m l z d H J h d G l v b i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w Y j Y 2 Z W M 5 L T B i M m M t N D Z l O S 1 h N T I x L T d l Y z F l Y m N k M 2 V h O S I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u d W F s I E R h d G E g K D U p L 0 F 1 d G 9 S Z W 1 v d m V k Q 2 9 s d W 1 u c z E u e 1 U u U y 4 g R W 5 l c m d 5 I E l u Z m 9 y b W F 0 a W 9 u I E F k b W l u a X N 0 c m F 0 a W 9 u L D B 9 J n F 1 b 3 Q 7 L C Z x d W 9 0 O 1 N l Y 3 R p b 2 4 x L 0 F u b n V h b C B E Y X R h I C g 1 K S 9 B d X R v U m V t b 3 Z l Z E N v b H V t b n M x L n t D b 2 x 1 b W 4 y L D F 9 J n F 1 b 3 Q 7 L C Z x d W 9 0 O 1 N l Y 3 R p b 2 4 x L 0 F u b n V h b C B E Y X R h I C g 1 K S 9 B d X R v U m V t b 3 Z l Z E N v b H V t b n M x L n t D b 2 x 1 b W 4 z L D J 9 J n F 1 b 3 Q 7 L C Z x d W 9 0 O 1 N l Y 3 R p b 2 4 x L 0 F u b n V h b C B E Y X R h I C g 1 K S 9 B d X R v U m V t b 3 Z l Z E N v b H V t b n M x L n t D b 2 x 1 b W 4 0 L D N 9 J n F 1 b 3 Q 7 L C Z x d W 9 0 O 1 N l Y 3 R p b 2 4 x L 0 F u b n V h b C B E Y X R h I C g 1 K S 9 B d X R v U m V t b 3 Z l Z E N v b H V t b n M x L n t D b 2 x 1 b W 4 1 L D R 9 J n F 1 b 3 Q 7 L C Z x d W 9 0 O 1 N l Y 3 R p b 2 4 x L 0 F u b n V h b C B E Y X R h I C g 1 K S 9 B d X R v U m V t b 3 Z l Z E N v b H V t b n M x L n t D b 2 x 1 b W 4 2 L D V 9 J n F 1 b 3 Q 7 L C Z x d W 9 0 O 1 N l Y 3 R p b 2 4 x L 0 F u b n V h b C B E Y X R h I C g 1 K S 9 B d X R v U m V t b 3 Z l Z E N v b H V t b n M x L n t D b 2 x 1 b W 4 3 L D Z 9 J n F 1 b 3 Q 7 L C Z x d W 9 0 O 1 N l Y 3 R p b 2 4 x L 0 F u b n V h b C B E Y X R h I C g 1 K S 9 B d X R v U m V t b 3 Z l Z E N v b H V t b n M x L n t D b 2 x 1 b W 4 4 L D d 9 J n F 1 b 3 Q 7 L C Z x d W 9 0 O 1 N l Y 3 R p b 2 4 x L 0 F u b n V h b C B E Y X R h I C g 1 K S 9 B d X R v U m V t b 3 Z l Z E N v b H V t b n M x L n t D b 2 x 1 b W 4 5 L D h 9 J n F 1 b 3 Q 7 L C Z x d W 9 0 O 1 N l Y 3 R p b 2 4 x L 0 F u b n V h b C B E Y X R h I C g 1 K S 9 B d X R v U m V t b 3 Z l Z E N v b H V t b n M x L n t D b 2 x 1 b W 4 x M C w 5 f S Z x d W 9 0 O y w m c X V v d D t T Z W N 0 a W 9 u M S 9 B b m 5 1 Y W w g R G F 0 Y S A o N S k v Q X V 0 b 1 J l b W 9 2 Z W R D b 2 x 1 b W 5 z M S 5 7 Q 2 9 s d W 1 u M T E s M T B 9 J n F 1 b 3 Q 7 L C Z x d W 9 0 O 1 N l Y 3 R p b 2 4 x L 0 F u b n V h b C B E Y X R h I C g 1 K S 9 B d X R v U m V t b 3 Z l Z E N v b H V t b n M x L n t D b 2 x 1 b W 4 x M i w x M X 0 m c X V v d D s s J n F 1 b 3 Q 7 U 2 V j d G l v b j E v Q W 5 u d W F s I E R h d G E g K D U p L 0 F 1 d G 9 S Z W 1 v d m V k Q 2 9 s d W 1 u c z E u e 0 N v b H V t b j E z L D E y f S Z x d W 9 0 O y w m c X V v d D t T Z W N 0 a W 9 u M S 9 B b m 5 1 Y W w g R G F 0 Y S A o N S k v Q X V 0 b 1 J l b W 9 2 Z W R D b 2 x 1 b W 5 z M S 5 7 Q 2 9 s d W 1 u M T Q s M T N 9 J n F 1 b 3 Q 7 L C Z x d W 9 0 O 1 N l Y 3 R p b 2 4 x L 0 F u b n V h b C B E Y X R h I C g 1 K S 9 B d X R v U m V t b 3 Z l Z E N v b H V t b n M x L n t D b 2 x 1 b W 4 x N S w x N H 0 m c X V v d D s s J n F 1 b 3 Q 7 U 2 V j d G l v b j E v Q W 5 u d W F s I E R h d G E g K D U p L 0 F 1 d G 9 S Z W 1 v d m V k Q 2 9 s d W 1 u c z E u e 0 N v b H V t b j E 2 L D E 1 f S Z x d W 9 0 O y w m c X V v d D t T Z W N 0 a W 9 u M S 9 B b m 5 1 Y W w g R G F 0 Y S A o N S k v Q X V 0 b 1 J l b W 9 2 Z W R D b 2 x 1 b W 5 z M S 5 7 Q 2 9 s d W 1 u M T c s M T Z 9 J n F 1 b 3 Q 7 L C Z x d W 9 0 O 1 N l Y 3 R p b 2 4 x L 0 F u b n V h b C B E Y X R h I C g 1 K S 9 B d X R v U m V t b 3 Z l Z E N v b H V t b n M x L n t D b 2 x 1 b W 4 x O C w x N 3 0 m c X V v d D s s J n F 1 b 3 Q 7 U 2 V j d G l v b j E v Q W 5 u d W F s I E R h d G E g K D U p L 0 F 1 d G 9 S Z W 1 v d m V k Q 2 9 s d W 1 u c z E u e 0 N v b H V t b j E 5 L D E 4 f S Z x d W 9 0 O y w m c X V v d D t T Z W N 0 a W 9 u M S 9 B b m 5 1 Y W w g R G F 0 Y S A o N S k v Q X V 0 b 1 J l b W 9 2 Z W R D b 2 x 1 b W 5 z M S 5 7 Q 2 9 s d W 1 u M j A s M T l 9 J n F 1 b 3 Q 7 L C Z x d W 9 0 O 1 N l Y 3 R p b 2 4 x L 0 F u b n V h b C B E Y X R h I C g 1 K S 9 B d X R v U m V t b 3 Z l Z E N v b H V t b n M x L n t D b 2 x 1 b W 4 y M S w y M H 0 m c X V v d D s s J n F 1 b 3 Q 7 U 2 V j d G l v b j E v Q W 5 u d W F s I E R h d G E g K D U p L 0 F 1 d G 9 S Z W 1 v d m V k Q 2 9 s d W 1 u c z E u e 0 N v b H V t b j I y L D I x f S Z x d W 9 0 O y w m c X V v d D t T Z W N 0 a W 9 u M S 9 B b m 5 1 Y W w g R G F 0 Y S A o N S k v Q X V 0 b 1 J l b W 9 2 Z W R D b 2 x 1 b W 5 z M S 5 7 Q 2 9 s d W 1 u M j M s M j J 9 J n F 1 b 3 Q 7 L C Z x d W 9 0 O 1 N l Y 3 R p b 2 4 x L 0 F u b n V h b C B E Y X R h I C g 1 K S 9 B d X R v U m V t b 3 Z l Z E N v b H V t b n M x L n t D b 2 x 1 b W 4 y N C w y M 3 0 m c X V v d D s s J n F 1 b 3 Q 7 U 2 V j d G l v b j E v Q W 5 u d W F s I E R h d G E g K D U p L 0 F 1 d G 9 S Z W 1 v d m V k Q 2 9 s d W 1 u c z E u e 0 N v b H V t b j I 1 L D I 0 f S Z x d W 9 0 O y w m c X V v d D t T Z W N 0 a W 9 u M S 9 B b m 5 1 Y W w g R G F 0 Y S A o N S k v Q X V 0 b 1 J l b W 9 2 Z W R D b 2 x 1 b W 5 z M S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B b m 5 1 Y W w g R G F 0 Y S A o N S k v Q X V 0 b 1 J l b W 9 2 Z W R D b 2 x 1 b W 5 z M S 5 7 V S 5 T L i B F b m V y Z 3 k g S W 5 m b 3 J t Y X R p b 2 4 g Q W R t a W 5 p c 3 R y Y X R p b 2 4 s M H 0 m c X V v d D s s J n F 1 b 3 Q 7 U 2 V j d G l v b j E v Q W 5 u d W F s I E R h d G E g K D U p L 0 F 1 d G 9 S Z W 1 v d m V k Q 2 9 s d W 1 u c z E u e 0 N v b H V t b j I s M X 0 m c X V v d D s s J n F 1 b 3 Q 7 U 2 V j d G l v b j E v Q W 5 u d W F s I E R h d G E g K D U p L 0 F 1 d G 9 S Z W 1 v d m V k Q 2 9 s d W 1 u c z E u e 0 N v b H V t b j M s M n 0 m c X V v d D s s J n F 1 b 3 Q 7 U 2 V j d G l v b j E v Q W 5 u d W F s I E R h d G E g K D U p L 0 F 1 d G 9 S Z W 1 v d m V k Q 2 9 s d W 1 u c z E u e 0 N v b H V t b j Q s M 3 0 m c X V v d D s s J n F 1 b 3 Q 7 U 2 V j d G l v b j E v Q W 5 u d W F s I E R h d G E g K D U p L 0 F 1 d G 9 S Z W 1 v d m V k Q 2 9 s d W 1 u c z E u e 0 N v b H V t b j U s N H 0 m c X V v d D s s J n F 1 b 3 Q 7 U 2 V j d G l v b j E v Q W 5 u d W F s I E R h d G E g K D U p L 0 F 1 d G 9 S Z W 1 v d m V k Q 2 9 s d W 1 u c z E u e 0 N v b H V t b j Y s N X 0 m c X V v d D s s J n F 1 b 3 Q 7 U 2 V j d G l v b j E v Q W 5 u d W F s I E R h d G E g K D U p L 0 F 1 d G 9 S Z W 1 v d m V k Q 2 9 s d W 1 u c z E u e 0 N v b H V t b j c s N n 0 m c X V v d D s s J n F 1 b 3 Q 7 U 2 V j d G l v b j E v Q W 5 u d W F s I E R h d G E g K D U p L 0 F 1 d G 9 S Z W 1 v d m V k Q 2 9 s d W 1 u c z E u e 0 N v b H V t b j g s N 3 0 m c X V v d D s s J n F 1 b 3 Q 7 U 2 V j d G l v b j E v Q W 5 u d W F s I E R h d G E g K D U p L 0 F 1 d G 9 S Z W 1 v d m V k Q 2 9 s d W 1 u c z E u e 0 N v b H V t b j k s O H 0 m c X V v d D s s J n F 1 b 3 Q 7 U 2 V j d G l v b j E v Q W 5 u d W F s I E R h d G E g K D U p L 0 F 1 d G 9 S Z W 1 v d m V k Q 2 9 s d W 1 u c z E u e 0 N v b H V t b j E w L D l 9 J n F 1 b 3 Q 7 L C Z x d W 9 0 O 1 N l Y 3 R p b 2 4 x L 0 F u b n V h b C B E Y X R h I C g 1 K S 9 B d X R v U m V t b 3 Z l Z E N v b H V t b n M x L n t D b 2 x 1 b W 4 x M S w x M H 0 m c X V v d D s s J n F 1 b 3 Q 7 U 2 V j d G l v b j E v Q W 5 u d W F s I E R h d G E g K D U p L 0 F 1 d G 9 S Z W 1 v d m V k Q 2 9 s d W 1 u c z E u e 0 N v b H V t b j E y L D E x f S Z x d W 9 0 O y w m c X V v d D t T Z W N 0 a W 9 u M S 9 B b m 5 1 Y W w g R G F 0 Y S A o N S k v Q X V 0 b 1 J l b W 9 2 Z W R D b 2 x 1 b W 5 z M S 5 7 Q 2 9 s d W 1 u M T M s M T J 9 J n F 1 b 3 Q 7 L C Z x d W 9 0 O 1 N l Y 3 R p b 2 4 x L 0 F u b n V h b C B E Y X R h I C g 1 K S 9 B d X R v U m V t b 3 Z l Z E N v b H V t b n M x L n t D b 2 x 1 b W 4 x N C w x M 3 0 m c X V v d D s s J n F 1 b 3 Q 7 U 2 V j d G l v b j E v Q W 5 u d W F s I E R h d G E g K D U p L 0 F 1 d G 9 S Z W 1 v d m V k Q 2 9 s d W 1 u c z E u e 0 N v b H V t b j E 1 L D E 0 f S Z x d W 9 0 O y w m c X V v d D t T Z W N 0 a W 9 u M S 9 B b m 5 1 Y W w g R G F 0 Y S A o N S k v Q X V 0 b 1 J l b W 9 2 Z W R D b 2 x 1 b W 5 z M S 5 7 Q 2 9 s d W 1 u M T Y s M T V 9 J n F 1 b 3 Q 7 L C Z x d W 9 0 O 1 N l Y 3 R p b 2 4 x L 0 F u b n V h b C B E Y X R h I C g 1 K S 9 B d X R v U m V t b 3 Z l Z E N v b H V t b n M x L n t D b 2 x 1 b W 4 x N y w x N n 0 m c X V v d D s s J n F 1 b 3 Q 7 U 2 V j d G l v b j E v Q W 5 u d W F s I E R h d G E g K D U p L 0 F 1 d G 9 S Z W 1 v d m V k Q 2 9 s d W 1 u c z E u e 0 N v b H V t b j E 4 L D E 3 f S Z x d W 9 0 O y w m c X V v d D t T Z W N 0 a W 9 u M S 9 B b m 5 1 Y W w g R G F 0 Y S A o N S k v Q X V 0 b 1 J l b W 9 2 Z W R D b 2 x 1 b W 5 z M S 5 7 Q 2 9 s d W 1 u M T k s M T h 9 J n F 1 b 3 Q 7 L C Z x d W 9 0 O 1 N l Y 3 R p b 2 4 x L 0 F u b n V h b C B E Y X R h I C g 1 K S 9 B d X R v U m V t b 3 Z l Z E N v b H V t b n M x L n t D b 2 x 1 b W 4 y M C w x O X 0 m c X V v d D s s J n F 1 b 3 Q 7 U 2 V j d G l v b j E v Q W 5 u d W F s I E R h d G E g K D U p L 0 F 1 d G 9 S Z W 1 v d m V k Q 2 9 s d W 1 u c z E u e 0 N v b H V t b j I x L D I w f S Z x d W 9 0 O y w m c X V v d D t T Z W N 0 a W 9 u M S 9 B b m 5 1 Y W w g R G F 0 Y S A o N S k v Q X V 0 b 1 J l b W 9 2 Z W R D b 2 x 1 b W 5 z M S 5 7 Q 2 9 s d W 1 u M j I s M j F 9 J n F 1 b 3 Q 7 L C Z x d W 9 0 O 1 N l Y 3 R p b 2 4 x L 0 F u b n V h b C B E Y X R h I C g 1 K S 9 B d X R v U m V t b 3 Z l Z E N v b H V t b n M x L n t D b 2 x 1 b W 4 y M y w y M n 0 m c X V v d D s s J n F 1 b 3 Q 7 U 2 V j d G l v b j E v Q W 5 u d W F s I E R h d G E g K D U p L 0 F 1 d G 9 S Z W 1 v d m V k Q 2 9 s d W 1 u c z E u e 0 N v b H V t b j I 0 L D I z f S Z x d W 9 0 O y w m c X V v d D t T Z W N 0 a W 9 u M S 9 B b m 5 1 Y W w g R G F 0 Y S A o N S k v Q X V 0 b 1 J l b W 9 2 Z W R D b 2 x 1 b W 5 z M S 5 7 Q 2 9 s d W 1 u M j U s M j R 9 J n F 1 b 3 Q 7 L C Z x d W 9 0 O 1 N l Y 3 R p b 2 4 x L 0 F u b n V h b C B E Y X R h I C g 1 K S 9 B d X R v U m V t b 3 Z l Z E N v b H V t b n M x L n t D b 2 x 1 b W 4 y N i w y N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b m 5 1 Y W w l M j B E Y X R h J T I w K D Y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g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V U M D I 6 M j c 6 M z M u N D A 0 N z c 4 M 1 o i L z 4 8 R W 5 0 c n k g V H l w Z T 0 i R m l s b E N v b H V t b l R 5 c G V z I i B W Y W x 1 Z T 0 i c 0 F B Q U F B Q U F B Q U F B Q U F B Q U F B Q U F B Q U F B Q U F B Q U F B Q U F B Q U F B P S I v P j x F b n R y e S B U e X B l P S J G a W x s Q 2 9 s d W 1 u T m F t Z X M i I F Z h b H V l P S J z W y Z x d W 9 0 O 1 U u U y 4 g R W 5 l c m d 5 I E l u Z m 9 y b W F 0 a W 9 u I E F k b W l u a X N 0 c m F 0 a W 9 u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m I 4 M 2 Q 2 N T I t O G E 3 M y 0 0 M G R i L W E z N z k t Y W Z l Z j Z i Y T Z m N T c 1 I i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5 1 Y W w g R G F 0 Y S A o N i k v Q X V 0 b 1 J l b W 9 2 Z W R D b 2 x 1 b W 5 z M S 5 7 V S 5 T L i B F b m V y Z 3 k g S W 5 m b 3 J t Y X R p b 2 4 g Q W R t a W 5 p c 3 R y Y X R p b 2 4 s M H 0 m c X V v d D s s J n F 1 b 3 Q 7 U 2 V j d G l v b j E v Q W 5 u d W F s I E R h d G E g K D Y p L 0 F 1 d G 9 S Z W 1 v d m V k Q 2 9 s d W 1 u c z E u e 0 N v b H V t b j I s M X 0 m c X V v d D s s J n F 1 b 3 Q 7 U 2 V j d G l v b j E v Q W 5 u d W F s I E R h d G E g K D Y p L 0 F 1 d G 9 S Z W 1 v d m V k Q 2 9 s d W 1 u c z E u e 0 N v b H V t b j M s M n 0 m c X V v d D s s J n F 1 b 3 Q 7 U 2 V j d G l v b j E v Q W 5 u d W F s I E R h d G E g K D Y p L 0 F 1 d G 9 S Z W 1 v d m V k Q 2 9 s d W 1 u c z E u e 0 N v b H V t b j Q s M 3 0 m c X V v d D s s J n F 1 b 3 Q 7 U 2 V j d G l v b j E v Q W 5 u d W F s I E R h d G E g K D Y p L 0 F 1 d G 9 S Z W 1 v d m V k Q 2 9 s d W 1 u c z E u e 0 N v b H V t b j U s N H 0 m c X V v d D s s J n F 1 b 3 Q 7 U 2 V j d G l v b j E v Q W 5 u d W F s I E R h d G E g K D Y p L 0 F 1 d G 9 S Z W 1 v d m V k Q 2 9 s d W 1 u c z E u e 0 N v b H V t b j Y s N X 0 m c X V v d D s s J n F 1 b 3 Q 7 U 2 V j d G l v b j E v Q W 5 u d W F s I E R h d G E g K D Y p L 0 F 1 d G 9 S Z W 1 v d m V k Q 2 9 s d W 1 u c z E u e 0 N v b H V t b j c s N n 0 m c X V v d D s s J n F 1 b 3 Q 7 U 2 V j d G l v b j E v Q W 5 u d W F s I E R h d G E g K D Y p L 0 F 1 d G 9 S Z W 1 v d m V k Q 2 9 s d W 1 u c z E u e 0 N v b H V t b j g s N 3 0 m c X V v d D s s J n F 1 b 3 Q 7 U 2 V j d G l v b j E v Q W 5 u d W F s I E R h d G E g K D Y p L 0 F 1 d G 9 S Z W 1 v d m V k Q 2 9 s d W 1 u c z E u e 0 N v b H V t b j k s O H 0 m c X V v d D s s J n F 1 b 3 Q 7 U 2 V j d G l v b j E v Q W 5 u d W F s I E R h d G E g K D Y p L 0 F 1 d G 9 S Z W 1 v d m V k Q 2 9 s d W 1 u c z E u e 0 N v b H V t b j E w L D l 9 J n F 1 b 3 Q 7 L C Z x d W 9 0 O 1 N l Y 3 R p b 2 4 x L 0 F u b n V h b C B E Y X R h I C g 2 K S 9 B d X R v U m V t b 3 Z l Z E N v b H V t b n M x L n t D b 2 x 1 b W 4 x M S w x M H 0 m c X V v d D s s J n F 1 b 3 Q 7 U 2 V j d G l v b j E v Q W 5 u d W F s I E R h d G E g K D Y p L 0 F 1 d G 9 S Z W 1 v d m V k Q 2 9 s d W 1 u c z E u e 0 N v b H V t b j E y L D E x f S Z x d W 9 0 O y w m c X V v d D t T Z W N 0 a W 9 u M S 9 B b m 5 1 Y W w g R G F 0 Y S A o N i k v Q X V 0 b 1 J l b W 9 2 Z W R D b 2 x 1 b W 5 z M S 5 7 Q 2 9 s d W 1 u M T M s M T J 9 J n F 1 b 3 Q 7 L C Z x d W 9 0 O 1 N l Y 3 R p b 2 4 x L 0 F u b n V h b C B E Y X R h I C g 2 K S 9 B d X R v U m V t b 3 Z l Z E N v b H V t b n M x L n t D b 2 x 1 b W 4 x N C w x M 3 0 m c X V v d D s s J n F 1 b 3 Q 7 U 2 V j d G l v b j E v Q W 5 u d W F s I E R h d G E g K D Y p L 0 F 1 d G 9 S Z W 1 v d m V k Q 2 9 s d W 1 u c z E u e 0 N v b H V t b j E 1 L D E 0 f S Z x d W 9 0 O y w m c X V v d D t T Z W N 0 a W 9 u M S 9 B b m 5 1 Y W w g R G F 0 Y S A o N i k v Q X V 0 b 1 J l b W 9 2 Z W R D b 2 x 1 b W 5 z M S 5 7 Q 2 9 s d W 1 u M T Y s M T V 9 J n F 1 b 3 Q 7 L C Z x d W 9 0 O 1 N l Y 3 R p b 2 4 x L 0 F u b n V h b C B E Y X R h I C g 2 K S 9 B d X R v U m V t b 3 Z l Z E N v b H V t b n M x L n t D b 2 x 1 b W 4 x N y w x N n 0 m c X V v d D s s J n F 1 b 3 Q 7 U 2 V j d G l v b j E v Q W 5 u d W F s I E R h d G E g K D Y p L 0 F 1 d G 9 S Z W 1 v d m V k Q 2 9 s d W 1 u c z E u e 0 N v b H V t b j E 4 L D E 3 f S Z x d W 9 0 O y w m c X V v d D t T Z W N 0 a W 9 u M S 9 B b m 5 1 Y W w g R G F 0 Y S A o N i k v Q X V 0 b 1 J l b W 9 2 Z W R D b 2 x 1 b W 5 z M S 5 7 Q 2 9 s d W 1 u M T k s M T h 9 J n F 1 b 3 Q 7 L C Z x d W 9 0 O 1 N l Y 3 R p b 2 4 x L 0 F u b n V h b C B E Y X R h I C g 2 K S 9 B d X R v U m V t b 3 Z l Z E N v b H V t b n M x L n t D b 2 x 1 b W 4 y M C w x O X 0 m c X V v d D s s J n F 1 b 3 Q 7 U 2 V j d G l v b j E v Q W 5 u d W F s I E R h d G E g K D Y p L 0 F 1 d G 9 S Z W 1 v d m V k Q 2 9 s d W 1 u c z E u e 0 N v b H V t b j I x L D I w f S Z x d W 9 0 O y w m c X V v d D t T Z W N 0 a W 9 u M S 9 B b m 5 1 Y W w g R G F 0 Y S A o N i k v Q X V 0 b 1 J l b W 9 2 Z W R D b 2 x 1 b W 5 z M S 5 7 Q 2 9 s d W 1 u M j I s M j F 9 J n F 1 b 3 Q 7 L C Z x d W 9 0 O 1 N l Y 3 R p b 2 4 x L 0 F u b n V h b C B E Y X R h I C g 2 K S 9 B d X R v U m V t b 3 Z l Z E N v b H V t b n M x L n t D b 2 x 1 b W 4 y M y w y M n 0 m c X V v d D s s J n F 1 b 3 Q 7 U 2 V j d G l v b j E v Q W 5 u d W F s I E R h d G E g K D Y p L 0 F 1 d G 9 S Z W 1 v d m V k Q 2 9 s d W 1 u c z E u e 0 N v b H V t b j I 0 L D I z f S Z x d W 9 0 O y w m c X V v d D t T Z W N 0 a W 9 u M S 9 B b m 5 1 Y W w g R G F 0 Y S A o N i k v Q X V 0 b 1 J l b W 9 2 Z W R D b 2 x 1 b W 5 z M S 5 7 Q 2 9 s d W 1 u M j U s M j R 9 J n F 1 b 3 Q 7 L C Z x d W 9 0 O 1 N l Y 3 R p b 2 4 x L 0 F u b n V h b C B E Y X R h I C g 2 K S 9 B d X R v U m V t b 3 Z l Z E N v b H V t b n M x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F u b n V h b C B E Y X R h I C g 2 K S 9 B d X R v U m V t b 3 Z l Z E N v b H V t b n M x L n t V L l M u I E V u Z X J n e S B J b m Z v c m 1 h d G l v b i B B Z G 1 p b m l z d H J h d G l v b i w w f S Z x d W 9 0 O y w m c X V v d D t T Z W N 0 a W 9 u M S 9 B b m 5 1 Y W w g R G F 0 Y S A o N i k v Q X V 0 b 1 J l b W 9 2 Z W R D b 2 x 1 b W 5 z M S 5 7 Q 2 9 s d W 1 u M i w x f S Z x d W 9 0 O y w m c X V v d D t T Z W N 0 a W 9 u M S 9 B b m 5 1 Y W w g R G F 0 Y S A o N i k v Q X V 0 b 1 J l b W 9 2 Z W R D b 2 x 1 b W 5 z M S 5 7 Q 2 9 s d W 1 u M y w y f S Z x d W 9 0 O y w m c X V v d D t T Z W N 0 a W 9 u M S 9 B b m 5 1 Y W w g R G F 0 Y S A o N i k v Q X V 0 b 1 J l b W 9 2 Z W R D b 2 x 1 b W 5 z M S 5 7 Q 2 9 s d W 1 u N C w z f S Z x d W 9 0 O y w m c X V v d D t T Z W N 0 a W 9 u M S 9 B b m 5 1 Y W w g R G F 0 Y S A o N i k v Q X V 0 b 1 J l b W 9 2 Z W R D b 2 x 1 b W 5 z M S 5 7 Q 2 9 s d W 1 u N S w 0 f S Z x d W 9 0 O y w m c X V v d D t T Z W N 0 a W 9 u M S 9 B b m 5 1 Y W w g R G F 0 Y S A o N i k v Q X V 0 b 1 J l b W 9 2 Z W R D b 2 x 1 b W 5 z M S 5 7 Q 2 9 s d W 1 u N i w 1 f S Z x d W 9 0 O y w m c X V v d D t T Z W N 0 a W 9 u M S 9 B b m 5 1 Y W w g R G F 0 Y S A o N i k v Q X V 0 b 1 J l b W 9 2 Z W R D b 2 x 1 b W 5 z M S 5 7 Q 2 9 s d W 1 u N y w 2 f S Z x d W 9 0 O y w m c X V v d D t T Z W N 0 a W 9 u M S 9 B b m 5 1 Y W w g R G F 0 Y S A o N i k v Q X V 0 b 1 J l b W 9 2 Z W R D b 2 x 1 b W 5 z M S 5 7 Q 2 9 s d W 1 u O C w 3 f S Z x d W 9 0 O y w m c X V v d D t T Z W N 0 a W 9 u M S 9 B b m 5 1 Y W w g R G F 0 Y S A o N i k v Q X V 0 b 1 J l b W 9 2 Z W R D b 2 x 1 b W 5 z M S 5 7 Q 2 9 s d W 1 u O S w 4 f S Z x d W 9 0 O y w m c X V v d D t T Z W N 0 a W 9 u M S 9 B b m 5 1 Y W w g R G F 0 Y S A o N i k v Q X V 0 b 1 J l b W 9 2 Z W R D b 2 x 1 b W 5 z M S 5 7 Q 2 9 s d W 1 u M T A s O X 0 m c X V v d D s s J n F 1 b 3 Q 7 U 2 V j d G l v b j E v Q W 5 u d W F s I E R h d G E g K D Y p L 0 F 1 d G 9 S Z W 1 v d m V k Q 2 9 s d W 1 u c z E u e 0 N v b H V t b j E x L D E w f S Z x d W 9 0 O y w m c X V v d D t T Z W N 0 a W 9 u M S 9 B b m 5 1 Y W w g R G F 0 Y S A o N i k v Q X V 0 b 1 J l b W 9 2 Z W R D b 2 x 1 b W 5 z M S 5 7 Q 2 9 s d W 1 u M T I s M T F 9 J n F 1 b 3 Q 7 L C Z x d W 9 0 O 1 N l Y 3 R p b 2 4 x L 0 F u b n V h b C B E Y X R h I C g 2 K S 9 B d X R v U m V t b 3 Z l Z E N v b H V t b n M x L n t D b 2 x 1 b W 4 x M y w x M n 0 m c X V v d D s s J n F 1 b 3 Q 7 U 2 V j d G l v b j E v Q W 5 u d W F s I E R h d G E g K D Y p L 0 F 1 d G 9 S Z W 1 v d m V k Q 2 9 s d W 1 u c z E u e 0 N v b H V t b j E 0 L D E z f S Z x d W 9 0 O y w m c X V v d D t T Z W N 0 a W 9 u M S 9 B b m 5 1 Y W w g R G F 0 Y S A o N i k v Q X V 0 b 1 J l b W 9 2 Z W R D b 2 x 1 b W 5 z M S 5 7 Q 2 9 s d W 1 u M T U s M T R 9 J n F 1 b 3 Q 7 L C Z x d W 9 0 O 1 N l Y 3 R p b 2 4 x L 0 F u b n V h b C B E Y X R h I C g 2 K S 9 B d X R v U m V t b 3 Z l Z E N v b H V t b n M x L n t D b 2 x 1 b W 4 x N i w x N X 0 m c X V v d D s s J n F 1 b 3 Q 7 U 2 V j d G l v b j E v Q W 5 u d W F s I E R h d G E g K D Y p L 0 F 1 d G 9 S Z W 1 v d m V k Q 2 9 s d W 1 u c z E u e 0 N v b H V t b j E 3 L D E 2 f S Z x d W 9 0 O y w m c X V v d D t T Z W N 0 a W 9 u M S 9 B b m 5 1 Y W w g R G F 0 Y S A o N i k v Q X V 0 b 1 J l b W 9 2 Z W R D b 2 x 1 b W 5 z M S 5 7 Q 2 9 s d W 1 u M T g s M T d 9 J n F 1 b 3 Q 7 L C Z x d W 9 0 O 1 N l Y 3 R p b 2 4 x L 0 F u b n V h b C B E Y X R h I C g 2 K S 9 B d X R v U m V t b 3 Z l Z E N v b H V t b n M x L n t D b 2 x 1 b W 4 x O S w x O H 0 m c X V v d D s s J n F 1 b 3 Q 7 U 2 V j d G l v b j E v Q W 5 u d W F s I E R h d G E g K D Y p L 0 F 1 d G 9 S Z W 1 v d m V k Q 2 9 s d W 1 u c z E u e 0 N v b H V t b j I w L D E 5 f S Z x d W 9 0 O y w m c X V v d D t T Z W N 0 a W 9 u M S 9 B b m 5 1 Y W w g R G F 0 Y S A o N i k v Q X V 0 b 1 J l b W 9 2 Z W R D b 2 x 1 b W 5 z M S 5 7 Q 2 9 s d W 1 u M j E s M j B 9 J n F 1 b 3 Q 7 L C Z x d W 9 0 O 1 N l Y 3 R p b 2 4 x L 0 F u b n V h b C B E Y X R h I C g 2 K S 9 B d X R v U m V t b 3 Z l Z E N v b H V t b n M x L n t D b 2 x 1 b W 4 y M i w y M X 0 m c X V v d D s s J n F 1 b 3 Q 7 U 2 V j d G l v b j E v Q W 5 u d W F s I E R h d G E g K D Y p L 0 F 1 d G 9 S Z W 1 v d m V k Q 2 9 s d W 1 u c z E u e 0 N v b H V t b j I z L D I y f S Z x d W 9 0 O y w m c X V v d D t T Z W N 0 a W 9 u M S 9 B b m 5 1 Y W w g R G F 0 Y S A o N i k v Q X V 0 b 1 J l b W 9 2 Z W R D b 2 x 1 b W 5 z M S 5 7 Q 2 9 s d W 1 u M j Q s M j N 9 J n F 1 b 3 Q 7 L C Z x d W 9 0 O 1 N l Y 3 R p b 2 4 x L 0 F u b n V h b C B E Y X R h I C g 2 K S 9 B d X R v U m V t b 3 Z l Z E N v b H V t b n M x L n t D b 2 x 1 b W 4 y N S w y N H 0 m c X V v d D s s J n F 1 b 3 Q 7 U 2 V j d G l v b j E v Q W 5 u d W F s I E R h d G E g K D Y p L 0 F 1 d G 9 S Z W 1 v d m V k Q 2 9 s d W 1 u c z E u e 0 N v b H V t b j I 2 L D I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l h X 1 V T X 2 V u Z X J n e V 9 j b 2 F s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l h X 1 V T X 2 V u Z X J n e V 9 j b 2 F s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l h X 1 V T X 2 V u Z X J n e V 9 j b 2 F s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a W F f V V N f Z W 5 l c m d 5 X 2 Z v c 3 N p b F 9 m d W V s X 2 V t a X N z a W 9 u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p Y V 9 V U 1 9 l b m V y Z 3 l f Z m 9 z c 2 l s X 2 Z 1 Z W x f Z W 1 p c 3 N p b 2 5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l h X 1 V T X 2 V u Z X J n e V 9 m b 3 N z a W x f Z n V l b F 9 l b W l z c 2 l v b n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p Y V 9 V U 1 9 l b m V y Z 3 l f b m F 0 d X J h b F 9 n Y X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a W F f V V N f Z W 5 l c m d 5 X 2 5 h d H V y Y W x f Z 2 F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l h X 1 V T X 2 V u Z X J n e V 9 u Y X R 1 c m F s X 2 d h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l h X 1 V T X 2 V u Z X J n e V 9 u d W N s Z W F y X 3 B v d 2 V y X 3 B s Y W 5 0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p Y V 9 V U 1 9 l b m V y Z 3 l f b n V j b G V h c l 9 w b 3 d l c l 9 w b G F u d H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a W F f V V N f Z W 5 l c m d 5 X 2 5 1 Y 2 x l Y X J f c G 9 3 Z X J f c G x h b n R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a W F f V V N f Z W 5 l c m d 5 X 3 B y b 2 R 1 Y 3 R p b 2 4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a W F f V V N f Z W 5 l c m d 5 X 3 B y b 2 R 1 Y 3 R p b 2 4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a W F f V V N f Z W 5 l c m d 5 X 3 B y b 2 R 1 Y 3 R p b 2 4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p Y V 9 V U 1 9 l b m V y Z 3 l f d X J h b m l 1 b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p Y V 9 V U 1 9 l b m V y Z 3 l f d X J h b m l 1 b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p Y V 9 V U 1 9 l b m V y Z 3 l f d X J h b m l 1 b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l h X 1 V T X 2 V u Z X J n e V 9 v a W w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a W F f V V N f Z W 5 l c m d 5 X 2 9 p b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p Y V 9 V U 1 9 l b m V y Z 3 l f b 2 l s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y K S 9 T a G V l d D F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l h X 1 V T X 2 Z 1 b G x f Z W x l Y 3 R y a W N p d H l f d G F i b G U o N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p Y V 9 V U 1 9 m d W x s X 2 V s Z W N 0 c m l j a X R 5 X 3 R h Y m x l K D c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A l M j B H Z W 5 l c m F 0 a W 9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S U y M C U y M E d l b m V y Y X R p b 2 4 v N S 4 l M j B H Z W 5 l c m F 0 a W 9 u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J T I w J T I w R 2 V u Z X J h d G l v b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A l M j B H Z W 5 l c m F 0 a W 9 u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3 J T I w J T I w R W 1 p c 3 N p b 2 5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y U y M C U y M E V t a X N z a W 9 u c y 8 3 L i U y M E V t a X N z a W 9 u c 1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y U y M C U y M E V t a X N z a W 9 u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l M j A l M j B F b W l z c 2 l v b n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A l M j B H Z W 5 l c m F 0 a W 9 u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S U y M C U y M E d l b m V y Y X R p b 2 4 l M j A o M i k v N S 4 l M j B H Z W 5 l c m F 0 a W 9 u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J T I w J T I w R 2 V u Z X J h d G l v b i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A l M j B H Z W 5 l c m F 0 a W 9 u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R V J f V D A z X z A 3 Q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F U l 9 U M D N f M D d D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U V S X 1 Q w M 1 8 w N 0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u b n V h b C U y M E R h d G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m 5 1 Y W w l M j B E Y X R h L 0 F u b n V h b C U y M E R h d G F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u b n V h b C U y M E R h d G E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m 5 1 Y W w l M j B E Y X R h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m 5 1 Y W w l M j B E Y X R h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5 u d W F s J T I w R G F 0 Y S U y M C g y K S 9 B b m 5 1 Y W w l M j B E Y X R h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m 5 1 Y W w l M j B E Y X R h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5 u d W F s J T I w R G F 0 Y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5 u d W F s J T I w R G F 0 Y S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u b n V h b C U y M E R h d G E l M j A o M y k v Q W 5 u d W F s J T I w R G F 0 Y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5 u d W F s J T I w R G F 0 Y S U y M C g z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u b n V h b C U y M E R h d G E l M j A o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u b n V h b C U y M E R h d G E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m 5 1 Y W w l M j B E Y X R h J T I w K D Q p L 0 F u b n V h b C U y M E R h d G F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u b n V h b C U y M E R h d G E l M j A o N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m 5 1 Y W w l M j B E Y X R h J T I w K D Q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m 5 1 Y W w l M j B E Y X R h J T I w K D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5 u d W F s J T I w R G F 0 Y S U y M C g 1 K S 9 B b m 5 1 Y W w l M j B E Y X R h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m 5 1 Y W w l M j B E Y X R h J T I w K D U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5 u d W F s J T I w R G F 0 Y S U y M C g 1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5 u d W F s J T I w R G F 0 Y S U y M C g 2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u b n V h b C U y M E R h d G E l M j A o N i k v Q W 5 u d W F s J T I w R G F 0 Y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5 u d W F s J T I w R G F 0 Y S U y M C g 2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u b n V h b C U y M E R h d G E l M j A o N i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s 1 Y o W V R 5 F P g + x b n 3 O h + T 8 A A A A A A g A A A A A A E G Y A A A A B A A A g A A A A q T Z g 7 Q m j + E 0 4 J 6 e q C F 9 f i Q t w R k Q v b h W N 1 S + a d a J k E e w A A A A A D o A A A A A C A A A g A A A A H V Y 2 3 R b k X b S T t M 3 X s T l s o T F + P v D N i M m 7 e Q z 2 W L y H 4 1 1 Q A A A A c x Y C u i M U o W + Y t F 3 c d u 5 v D e P q U / i s i m 3 P h Z A 0 g i Q N O a p E 3 Z D x U m H B w 0 1 E E / N A 8 q k v I A F G l H n N S + c 0 0 L s k n 8 Q J F c z B N H N i q O B w + G i t L B 9 e O N J A A A A A e b Q k W z s Z b p s I R k 3 J m c 2 w L R R S K t K M 3 b L v s H j o L b + 6 V K y n W T f 8 V F 9 F 2 2 5 m N z Z C L U M Q 8 p 7 U O u t 6 7 A V X A s 3 D J E l N y g = = < / D a t a M a s h u p > 
</file>

<file path=customXml/itemProps1.xml><?xml version="1.0" encoding="utf-8"?>
<ds:datastoreItem xmlns:ds="http://schemas.openxmlformats.org/officeDocument/2006/customXml" ds:itemID="{DD8E038D-768A-4E12-BF05-3AF72E8D1D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Analysis-Data</vt:lpstr>
      <vt:lpstr>Analysis-Plots</vt:lpstr>
      <vt:lpstr>Analysis-Prediction</vt:lpstr>
      <vt:lpstr>Analysis-Prediction-Plots</vt:lpstr>
      <vt:lpstr>Combine-Plots</vt:lpstr>
      <vt:lpstr>Electricity Generation</vt:lpstr>
      <vt:lpstr>Combined Consumption</vt:lpstr>
      <vt:lpstr>Combined Waste</vt:lpstr>
      <vt:lpstr>Fossil Fuel Consumption</vt:lpstr>
      <vt:lpstr>Uranium Consumption</vt:lpstr>
      <vt:lpstr>CO2 Emissions</vt:lpstr>
      <vt:lpstr>Nuclear Waste</vt:lpstr>
      <vt:lpstr>Work Electricity Generation</vt:lpstr>
      <vt:lpstr>Work Fossil Fuel Consumption</vt:lpstr>
      <vt:lpstr>Work CO2 Emissions</vt:lpstr>
      <vt:lpstr>Work Uranium Consumption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Brock Wallin</cp:lastModifiedBy>
  <cp:revision/>
  <dcterms:created xsi:type="dcterms:W3CDTF">2025-03-03T00:46:51Z</dcterms:created>
  <dcterms:modified xsi:type="dcterms:W3CDTF">2025-03-20T20:16:15Z</dcterms:modified>
  <cp:category/>
  <cp:contentStatus/>
</cp:coreProperties>
</file>