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User\Desktop\SIM-VICUS\Architect 1\"/>
    </mc:Choice>
  </mc:AlternateContent>
  <xr:revisionPtr revIDLastSave="0" documentId="13_ncr:1_{D4EB31B6-574C-48F1-B97B-1DC03CD080C1}" xr6:coauthVersionLast="47" xr6:coauthVersionMax="47" xr10:uidLastSave="{00000000-0000-0000-0000-000000000000}"/>
  <bookViews>
    <workbookView xWindow="-120" yWindow="-120" windowWidth="29040" windowHeight="15840" xr2:uid="{E5A8CFEC-71E5-430B-B10A-F1A44BF06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O12" i="1"/>
  <c r="N12" i="1"/>
  <c r="N11" i="1"/>
  <c r="O11" i="1"/>
  <c r="F10" i="1"/>
  <c r="F11" i="1"/>
  <c r="H10" i="1"/>
  <c r="N10" i="1"/>
  <c r="E11" i="1"/>
  <c r="J6" i="1"/>
  <c r="J5" i="1"/>
  <c r="J4" i="1"/>
  <c r="G10" i="1" s="1"/>
  <c r="F4" i="1"/>
  <c r="C10" i="1" s="1"/>
  <c r="C11" i="1" s="1"/>
  <c r="F3" i="1"/>
  <c r="B10" i="1" s="1"/>
  <c r="E12" i="1"/>
  <c r="P12" i="1" l="1"/>
  <c r="H12" i="1"/>
  <c r="E39" i="1" l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H11" i="1"/>
  <c r="E10" i="1"/>
  <c r="B11" i="1"/>
  <c r="B12" i="1" s="1"/>
  <c r="B13" i="1" s="1"/>
  <c r="B14" i="1" s="1"/>
  <c r="B15" i="1" s="1"/>
  <c r="H60" i="1" l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D11" i="1" l="1"/>
  <c r="D10" i="1"/>
  <c r="D12" i="1" l="1"/>
  <c r="F12" i="1" s="1"/>
  <c r="D13" i="1"/>
  <c r="F13" i="1" s="1"/>
  <c r="D14" i="1" l="1"/>
  <c r="F14" i="1" s="1"/>
  <c r="D15" i="1" l="1"/>
  <c r="F15" i="1" s="1"/>
  <c r="D16" i="1" l="1"/>
  <c r="F16" i="1" s="1"/>
  <c r="D17" i="1" l="1"/>
  <c r="F17" i="1" s="1"/>
  <c r="D18" i="1" l="1"/>
  <c r="F18" i="1" s="1"/>
  <c r="D19" i="1" l="1"/>
  <c r="F19" i="1" s="1"/>
  <c r="D20" i="1" l="1"/>
  <c r="F20" i="1" s="1"/>
  <c r="D21" i="1" l="1"/>
  <c r="F21" i="1" s="1"/>
  <c r="D22" i="1" l="1"/>
  <c r="F22" i="1" s="1"/>
  <c r="D23" i="1" l="1"/>
  <c r="F23" i="1" s="1"/>
  <c r="D24" i="1" l="1"/>
  <c r="F24" i="1" s="1"/>
  <c r="D25" i="1" l="1"/>
  <c r="F25" i="1" s="1"/>
  <c r="D26" i="1" l="1"/>
  <c r="F26" i="1" s="1"/>
  <c r="D27" i="1" l="1"/>
  <c r="F27" i="1" s="1"/>
  <c r="D28" i="1" l="1"/>
  <c r="F28" i="1" s="1"/>
  <c r="D29" i="1" l="1"/>
  <c r="F29" i="1" s="1"/>
  <c r="D30" i="1" l="1"/>
  <c r="F30" i="1" s="1"/>
  <c r="D31" i="1" l="1"/>
  <c r="F31" i="1" s="1"/>
  <c r="D32" i="1" l="1"/>
  <c r="F32" i="1" s="1"/>
  <c r="D33" i="1" l="1"/>
  <c r="F33" i="1" s="1"/>
  <c r="D34" i="1" l="1"/>
  <c r="F34" i="1" s="1"/>
  <c r="D35" i="1" l="1"/>
  <c r="F35" i="1" s="1"/>
  <c r="D36" i="1" l="1"/>
  <c r="F36" i="1" s="1"/>
  <c r="D37" i="1" l="1"/>
  <c r="F37" i="1" s="1"/>
  <c r="D38" i="1" l="1"/>
  <c r="F38" i="1" s="1"/>
  <c r="D39" i="1" l="1"/>
  <c r="F39" i="1" s="1"/>
  <c r="D40" i="1" l="1"/>
  <c r="F40" i="1" s="1"/>
  <c r="D41" i="1" l="1"/>
  <c r="F41" i="1" s="1"/>
  <c r="D42" i="1" l="1"/>
  <c r="F42" i="1" s="1"/>
  <c r="D43" i="1" l="1"/>
  <c r="F43" i="1" s="1"/>
  <c r="D44" i="1" l="1"/>
  <c r="F44" i="1" s="1"/>
  <c r="D45" i="1" l="1"/>
  <c r="F45" i="1" s="1"/>
  <c r="D46" i="1" l="1"/>
  <c r="F46" i="1" s="1"/>
  <c r="D47" i="1" l="1"/>
  <c r="F47" i="1" s="1"/>
  <c r="D48" i="1" l="1"/>
  <c r="F48" i="1" s="1"/>
  <c r="D49" i="1" l="1"/>
  <c r="F49" i="1" s="1"/>
  <c r="D50" i="1" l="1"/>
  <c r="F50" i="1" s="1"/>
  <c r="D51" i="1" l="1"/>
  <c r="F51" i="1" s="1"/>
  <c r="D52" i="1" l="1"/>
  <c r="F52" i="1" s="1"/>
  <c r="D53" i="1" l="1"/>
  <c r="F53" i="1" s="1"/>
  <c r="D54" i="1" l="1"/>
  <c r="F54" i="1" s="1"/>
  <c r="D55" i="1" l="1"/>
  <c r="F55" i="1" s="1"/>
  <c r="D56" i="1" l="1"/>
  <c r="F56" i="1" s="1"/>
  <c r="D57" i="1" l="1"/>
  <c r="F57" i="1" s="1"/>
  <c r="D59" i="1" l="1"/>
  <c r="D58" i="1"/>
  <c r="F58" i="1" s="1"/>
  <c r="F59" i="1" l="1"/>
  <c r="F60" i="1" s="1"/>
  <c r="O10" i="1" s="1"/>
  <c r="P10" i="1" l="1"/>
</calcChain>
</file>

<file path=xl/sharedStrings.xml><?xml version="1.0" encoding="utf-8"?>
<sst xmlns="http://schemas.openxmlformats.org/spreadsheetml/2006/main" count="43" uniqueCount="34">
  <si>
    <t>Year</t>
  </si>
  <si>
    <t>Annual Price Increase(Electricity)</t>
  </si>
  <si>
    <t>Annual Price Increase(Gas)</t>
  </si>
  <si>
    <t>General Price Increase (Maintenance/Operations)</t>
  </si>
  <si>
    <t>Surface Area</t>
  </si>
  <si>
    <t>sqm</t>
  </si>
  <si>
    <t>Electricity Consumption</t>
  </si>
  <si>
    <t>kWh/a</t>
  </si>
  <si>
    <t>Gas Consumption</t>
  </si>
  <si>
    <t>€/kWh</t>
  </si>
  <si>
    <t>Roof Construction</t>
  </si>
  <si>
    <t>Walls Construction</t>
  </si>
  <si>
    <t>Floor Construction</t>
  </si>
  <si>
    <t>Wall Surface Area 1</t>
  </si>
  <si>
    <t>Wall Surface Area 2</t>
  </si>
  <si>
    <t>Unit Cost-Electricity</t>
  </si>
  <si>
    <t>Unit Cost-Gas</t>
  </si>
  <si>
    <t>Total Energy Cost (€)</t>
  </si>
  <si>
    <t>Electricity Cost (€)</t>
  </si>
  <si>
    <t>Gas Cost (€)</t>
  </si>
  <si>
    <t>Discount Interest rate</t>
  </si>
  <si>
    <t>Discount Rate</t>
  </si>
  <si>
    <t>€</t>
  </si>
  <si>
    <t>Total Material Cost (€)</t>
  </si>
  <si>
    <t>PV - Energy (€)</t>
  </si>
  <si>
    <t>PV - Material (€)</t>
  </si>
  <si>
    <t>Name</t>
  </si>
  <si>
    <t>Unit</t>
  </si>
  <si>
    <t>Production</t>
  </si>
  <si>
    <t>Energy</t>
  </si>
  <si>
    <t>Total</t>
  </si>
  <si>
    <t>Present Value</t>
  </si>
  <si>
    <t>Net Present Value</t>
  </si>
  <si>
    <t>Supposed Initial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</si>
</sst>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DC746-DE21-4358-93BE-2F8F4F3BD953}">
  <dimension ref="A2:P60"/>
  <sheetViews>
    <sheetView showGridLines="0" tabSelected="1" workbookViewId="0">
      <selection activeCell="F11" sqref="F11"/>
    </sheetView>
  </sheetViews>
  <sheetFormatPr defaultRowHeight="15" x14ac:dyDescent="0.25"/>
  <cols>
    <col min="1" max="1" width="9.140625" style="1"/>
    <col min="2" max="2" width="46.42578125" style="1" bestFit="1" customWidth="1"/>
    <col min="3" max="3" width="11.42578125" style="1" bestFit="1" customWidth="1"/>
    <col min="4" max="4" width="19.28515625" style="1" bestFit="1" customWidth="1"/>
    <col min="5" max="5" width="22.42578125" style="1" bestFit="1" customWidth="1"/>
    <col min="6" max="6" width="15.42578125" style="1" bestFit="1" customWidth="1"/>
    <col min="7" max="7" width="20.85546875" style="1" bestFit="1" customWidth="1"/>
    <col min="8" max="8" width="17" style="1" bestFit="1" customWidth="1"/>
    <col min="9" max="9" width="18.85546875" style="1" bestFit="1" customWidth="1"/>
    <col min="10" max="10" width="6" style="1" bestFit="1" customWidth="1"/>
    <col min="11" max="11" width="7" style="1" bestFit="1" customWidth="1"/>
    <col min="12" max="12" width="26.42578125" style="1" bestFit="1" customWidth="1"/>
    <col min="13" max="13" width="4.7109375" style="1" bestFit="1" customWidth="1"/>
    <col min="14" max="14" width="10.7109375" style="1" bestFit="1" customWidth="1"/>
    <col min="15" max="16" width="9.5703125" style="1" bestFit="1" customWidth="1"/>
    <col min="17" max="16384" width="9.140625" style="1"/>
  </cols>
  <sheetData>
    <row r="2" spans="1:16" x14ac:dyDescent="0.25">
      <c r="B2" s="10" t="s">
        <v>1</v>
      </c>
      <c r="C2" s="11">
        <v>0.02</v>
      </c>
      <c r="D2" s="2"/>
      <c r="E2" s="10" t="s">
        <v>4</v>
      </c>
      <c r="F2" s="13">
        <v>200</v>
      </c>
      <c r="G2" s="14" t="s">
        <v>5</v>
      </c>
      <c r="H2" s="2"/>
      <c r="I2" s="10" t="s">
        <v>15</v>
      </c>
      <c r="J2" s="10">
        <v>0.35</v>
      </c>
      <c r="K2" s="15" t="s">
        <v>9</v>
      </c>
      <c r="M2" s="3"/>
    </row>
    <row r="3" spans="1:16" x14ac:dyDescent="0.25">
      <c r="B3" s="10" t="s">
        <v>2</v>
      </c>
      <c r="C3" s="11">
        <v>0.03</v>
      </c>
      <c r="D3" s="2"/>
      <c r="E3" s="10" t="s">
        <v>6</v>
      </c>
      <c r="F3" s="13">
        <f>30*$F$2</f>
        <v>6000</v>
      </c>
      <c r="G3" s="14" t="s">
        <v>7</v>
      </c>
      <c r="H3" s="2"/>
      <c r="I3" s="10" t="s">
        <v>16</v>
      </c>
      <c r="J3" s="10">
        <v>0.09</v>
      </c>
      <c r="K3" s="15" t="s">
        <v>9</v>
      </c>
      <c r="M3" s="3"/>
    </row>
    <row r="4" spans="1:16" x14ac:dyDescent="0.25">
      <c r="B4" s="10" t="s">
        <v>3</v>
      </c>
      <c r="C4" s="11">
        <v>0.03</v>
      </c>
      <c r="D4" s="2"/>
      <c r="E4" s="10" t="s">
        <v>8</v>
      </c>
      <c r="F4" s="13">
        <f>120*$F$2</f>
        <v>24000</v>
      </c>
      <c r="G4" s="14" t="s">
        <v>7</v>
      </c>
      <c r="H4" s="2"/>
      <c r="I4" s="10" t="s">
        <v>10</v>
      </c>
      <c r="J4" s="10">
        <f>(150*$F$2)+(120*$F$2)+(80*$F$2)</f>
        <v>70000</v>
      </c>
      <c r="K4" s="10" t="s">
        <v>22</v>
      </c>
    </row>
    <row r="5" spans="1:16" x14ac:dyDescent="0.25">
      <c r="B5" s="10" t="s">
        <v>20</v>
      </c>
      <c r="C5" s="12">
        <v>1.4999999999999999E-2</v>
      </c>
      <c r="D5" s="2"/>
      <c r="E5" s="15" t="s">
        <v>13</v>
      </c>
      <c r="F5" s="13">
        <v>128</v>
      </c>
      <c r="G5" s="14" t="s">
        <v>5</v>
      </c>
      <c r="H5" s="2"/>
      <c r="I5" s="10" t="s">
        <v>11</v>
      </c>
      <c r="J5" s="10">
        <f>((200*$F$5)+(200*$F$6))+((150*$F$5)+(150*$F$6))</f>
        <v>67200</v>
      </c>
      <c r="K5" s="10" t="s">
        <v>22</v>
      </c>
    </row>
    <row r="6" spans="1:16" x14ac:dyDescent="0.25">
      <c r="B6" s="2"/>
      <c r="C6" s="4"/>
      <c r="D6" s="2"/>
      <c r="E6" s="15" t="s">
        <v>14</v>
      </c>
      <c r="F6" s="13">
        <v>64</v>
      </c>
      <c r="G6" s="14" t="s">
        <v>5</v>
      </c>
      <c r="H6" s="2"/>
      <c r="I6" s="10" t="s">
        <v>12</v>
      </c>
      <c r="J6" s="10">
        <f>(50*F2)+(200*F2)+(150*F2)</f>
        <v>80000</v>
      </c>
      <c r="K6" s="10" t="s">
        <v>22</v>
      </c>
    </row>
    <row r="7" spans="1:16" x14ac:dyDescent="0.25">
      <c r="C7" s="5"/>
    </row>
    <row r="8" spans="1:16" x14ac:dyDescent="0.25">
      <c r="C8" s="6"/>
    </row>
    <row r="9" spans="1:16" x14ac:dyDescent="0.25">
      <c r="A9" s="16" t="s">
        <v>0</v>
      </c>
      <c r="B9" s="16" t="s">
        <v>18</v>
      </c>
      <c r="C9" s="16" t="s">
        <v>19</v>
      </c>
      <c r="D9" s="16" t="s">
        <v>17</v>
      </c>
      <c r="E9" s="16" t="s">
        <v>21</v>
      </c>
      <c r="F9" s="16" t="s">
        <v>24</v>
      </c>
      <c r="G9" s="16" t="s">
        <v>23</v>
      </c>
      <c r="H9" s="16" t="s">
        <v>25</v>
      </c>
      <c r="L9" s="19" t="s">
        <v>26</v>
      </c>
      <c r="M9" s="10" t="s">
        <v>27</v>
      </c>
      <c r="N9" s="10" t="s">
        <v>28</v>
      </c>
      <c r="O9" s="10" t="s">
        <v>29</v>
      </c>
      <c r="P9" s="10" t="s">
        <v>30</v>
      </c>
    </row>
    <row r="10" spans="1:16" x14ac:dyDescent="0.25">
      <c r="A10" s="17">
        <v>1</v>
      </c>
      <c r="B10" s="18">
        <f>$F$3*$J$2</f>
        <v>2100</v>
      </c>
      <c r="C10" s="18">
        <f>$F$4*$J$3</f>
        <v>2160</v>
      </c>
      <c r="D10" s="18">
        <f>B10+C10</f>
        <v>4260</v>
      </c>
      <c r="E10" s="18">
        <f>1/((1+$C$5)^0)</f>
        <v>1</v>
      </c>
      <c r="F10" s="18">
        <f>E10*D10</f>
        <v>4260</v>
      </c>
      <c r="G10" s="18">
        <f>SUM(J4:J6)</f>
        <v>217200</v>
      </c>
      <c r="H10" s="18">
        <f>G10*E10</f>
        <v>217200</v>
      </c>
      <c r="I10" s="7"/>
      <c r="L10" s="20" t="s">
        <v>31</v>
      </c>
      <c r="M10" s="10" t="s">
        <v>22</v>
      </c>
      <c r="N10" s="20">
        <f>H60</f>
        <v>217200</v>
      </c>
      <c r="O10" s="20">
        <f>F60</f>
        <v>276931.81492092705</v>
      </c>
      <c r="P10" s="19">
        <f>N10+O10</f>
        <v>494131.81492092705</v>
      </c>
    </row>
    <row r="11" spans="1:16" x14ac:dyDescent="0.25">
      <c r="A11" s="17">
        <v>2</v>
      </c>
      <c r="B11" s="18">
        <f>B10*(1+$C$2)</f>
        <v>2142</v>
      </c>
      <c r="C11" s="18">
        <f>C10*(1+$C$3)</f>
        <v>2224.8000000000002</v>
      </c>
      <c r="D11" s="18">
        <f>B11+C11</f>
        <v>4366.8</v>
      </c>
      <c r="E11" s="18">
        <f>1/((1+$C$5)^A10)</f>
        <v>0.98522167487684742</v>
      </c>
      <c r="F11" s="18">
        <f>E11*D11</f>
        <v>4302.2660098522174</v>
      </c>
      <c r="G11" s="18">
        <v>0</v>
      </c>
      <c r="H11" s="18">
        <f>G11*E11</f>
        <v>0</v>
      </c>
      <c r="I11" s="7"/>
      <c r="J11" s="7"/>
      <c r="L11" s="20" t="s">
        <v>33</v>
      </c>
      <c r="M11" s="10" t="s">
        <v>22</v>
      </c>
      <c r="N11" s="20">
        <f>G10</f>
        <v>217200</v>
      </c>
      <c r="O11" s="20">
        <f>D10</f>
        <v>4260</v>
      </c>
      <c r="P11" s="19">
        <f>N11+O11</f>
        <v>221460</v>
      </c>
    </row>
    <row r="12" spans="1:16" x14ac:dyDescent="0.25">
      <c r="A12" s="17">
        <v>3</v>
      </c>
      <c r="B12" s="18">
        <f t="shared" ref="B12:B59" si="0">B11*(1+$C$2)</f>
        <v>2184.84</v>
      </c>
      <c r="C12" s="18">
        <f t="shared" ref="C12:C59" si="1">C11*(1+$C$3)</f>
        <v>2291.5440000000003</v>
      </c>
      <c r="D12" s="18">
        <f t="shared" ref="D12:D59" si="2">B12+C12</f>
        <v>4476.384</v>
      </c>
      <c r="E12" s="18">
        <f>1/((1+$C$5)^A11)</f>
        <v>0.9706617486471405</v>
      </c>
      <c r="F12" s="18">
        <f>E12*D12</f>
        <v>4345.0547210560817</v>
      </c>
      <c r="G12" s="18">
        <v>0</v>
      </c>
      <c r="H12" s="18">
        <f>G12*E12</f>
        <v>0</v>
      </c>
      <c r="I12" s="7"/>
      <c r="J12" s="7"/>
      <c r="L12" s="20" t="s">
        <v>32</v>
      </c>
      <c r="M12" s="10" t="s">
        <v>22</v>
      </c>
      <c r="N12" s="20">
        <f>N10-N11</f>
        <v>0</v>
      </c>
      <c r="O12" s="20">
        <f>O10-O11</f>
        <v>272671.81492092705</v>
      </c>
      <c r="P12" s="19">
        <f>N12+O12</f>
        <v>272671.81492092705</v>
      </c>
    </row>
    <row r="13" spans="1:16" x14ac:dyDescent="0.25">
      <c r="A13" s="17">
        <v>4</v>
      </c>
      <c r="B13" s="18">
        <f t="shared" si="0"/>
        <v>2228.5368000000003</v>
      </c>
      <c r="C13" s="18">
        <f t="shared" si="1"/>
        <v>2360.2903200000005</v>
      </c>
      <c r="D13" s="18">
        <f t="shared" si="2"/>
        <v>4588.8271200000008</v>
      </c>
      <c r="E13" s="18">
        <f>1/((1+$C$5)^A12)</f>
        <v>0.95631699374102519</v>
      </c>
      <c r="F13" s="18">
        <f>E13*D13</f>
        <v>4388.3733561956878</v>
      </c>
      <c r="G13" s="18">
        <v>0</v>
      </c>
      <c r="H13" s="18">
        <f>G13*E13</f>
        <v>0</v>
      </c>
      <c r="I13" s="7"/>
      <c r="J13" s="7"/>
    </row>
    <row r="14" spans="1:16" x14ac:dyDescent="0.25">
      <c r="A14" s="17">
        <v>5</v>
      </c>
      <c r="B14" s="18">
        <f t="shared" si="0"/>
        <v>2273.1075360000004</v>
      </c>
      <c r="C14" s="18">
        <f t="shared" si="1"/>
        <v>2431.0990296000004</v>
      </c>
      <c r="D14" s="18">
        <f t="shared" si="2"/>
        <v>4704.2065656000013</v>
      </c>
      <c r="E14" s="18">
        <f>1/((1+$C$5)^A13)</f>
        <v>0.94218423028672449</v>
      </c>
      <c r="F14" s="18">
        <f>E14*D14</f>
        <v>4432.2292421195925</v>
      </c>
      <c r="G14" s="18">
        <v>0</v>
      </c>
      <c r="H14" s="18">
        <f>G14*E14</f>
        <v>0</v>
      </c>
      <c r="I14" s="7"/>
      <c r="J14" s="7"/>
    </row>
    <row r="15" spans="1:16" x14ac:dyDescent="0.25">
      <c r="A15" s="17">
        <v>6</v>
      </c>
      <c r="B15" s="18">
        <f t="shared" si="0"/>
        <v>2318.5696867200004</v>
      </c>
      <c r="C15" s="18">
        <f t="shared" si="1"/>
        <v>2504.0320004880004</v>
      </c>
      <c r="D15" s="18">
        <f t="shared" si="2"/>
        <v>4822.6016872080008</v>
      </c>
      <c r="E15" s="18">
        <f>1/((1+$C$5)^A14)</f>
        <v>0.92826032540563996</v>
      </c>
      <c r="F15" s="18">
        <f>E15*D15</f>
        <v>4476.6298114694873</v>
      </c>
      <c r="G15" s="18">
        <v>0</v>
      </c>
      <c r="H15" s="18">
        <f>G15*E15</f>
        <v>0</v>
      </c>
      <c r="I15" s="7"/>
      <c r="J15" s="7"/>
    </row>
    <row r="16" spans="1:16" x14ac:dyDescent="0.25">
      <c r="A16" s="17">
        <v>7</v>
      </c>
      <c r="B16" s="18">
        <f>B15*(1+$C$2)</f>
        <v>2364.9410804544004</v>
      </c>
      <c r="C16" s="18">
        <f t="shared" si="1"/>
        <v>2579.1529605026403</v>
      </c>
      <c r="D16" s="18">
        <f t="shared" si="2"/>
        <v>4944.0940409570412</v>
      </c>
      <c r="E16" s="18">
        <f>1/((1+$C$5)^A15)</f>
        <v>0.91454219251787205</v>
      </c>
      <c r="F16" s="18">
        <f>E16*D16</f>
        <v>4521.5826042313984</v>
      </c>
      <c r="G16" s="18">
        <v>0</v>
      </c>
      <c r="H16" s="18">
        <f>G16*E16</f>
        <v>0</v>
      </c>
      <c r="I16" s="7"/>
      <c r="J16" s="7"/>
    </row>
    <row r="17" spans="1:10" x14ac:dyDescent="0.25">
      <c r="A17" s="17">
        <v>8</v>
      </c>
      <c r="B17" s="18">
        <f t="shared" si="0"/>
        <v>2412.2399020634884</v>
      </c>
      <c r="C17" s="18">
        <f t="shared" si="1"/>
        <v>2656.5275493177196</v>
      </c>
      <c r="D17" s="18">
        <f t="shared" si="2"/>
        <v>5068.767451381208</v>
      </c>
      <c r="E17" s="18">
        <f>1/((1+$C$5)^A16)</f>
        <v>0.90102679065800217</v>
      </c>
      <c r="F17" s="18">
        <f>E17*D17</f>
        <v>4567.0952693097506</v>
      </c>
      <c r="G17" s="18">
        <v>0</v>
      </c>
      <c r="H17" s="18">
        <f>G17*E17</f>
        <v>0</v>
      </c>
      <c r="I17" s="7"/>
      <c r="J17" s="7"/>
    </row>
    <row r="18" spans="1:10" x14ac:dyDescent="0.25">
      <c r="A18" s="17">
        <v>9</v>
      </c>
      <c r="B18" s="18">
        <f t="shared" si="0"/>
        <v>2460.4847001047583</v>
      </c>
      <c r="C18" s="18">
        <f t="shared" si="1"/>
        <v>2736.2233757972513</v>
      </c>
      <c r="D18" s="18">
        <f t="shared" si="2"/>
        <v>5196.70807590201</v>
      </c>
      <c r="E18" s="18">
        <f>1/((1+$C$5)^A17)</f>
        <v>0.88771112380098749</v>
      </c>
      <c r="F18" s="18">
        <f>E18*D18</f>
        <v>4613.1755661246407</v>
      </c>
      <c r="G18" s="18">
        <v>0</v>
      </c>
      <c r="H18" s="18">
        <f>G18*E18</f>
        <v>0</v>
      </c>
      <c r="I18" s="7"/>
      <c r="J18" s="7"/>
    </row>
    <row r="19" spans="1:10" x14ac:dyDescent="0.25">
      <c r="A19" s="17">
        <v>10</v>
      </c>
      <c r="B19" s="18">
        <f t="shared" si="0"/>
        <v>2509.6943941068535</v>
      </c>
      <c r="C19" s="18">
        <f t="shared" si="1"/>
        <v>2818.310077071169</v>
      </c>
      <c r="D19" s="18">
        <f t="shared" si="2"/>
        <v>5328.0044711780229</v>
      </c>
      <c r="E19" s="18">
        <f>1/((1+$C$5)^A18)</f>
        <v>0.87459224019801729</v>
      </c>
      <c r="F19" s="18">
        <f>E19*D19</f>
        <v>4659.8313662326391</v>
      </c>
      <c r="G19" s="18">
        <v>0</v>
      </c>
      <c r="H19" s="18">
        <f>G19*E19</f>
        <v>0</v>
      </c>
      <c r="I19" s="7"/>
      <c r="J19" s="7"/>
    </row>
    <row r="20" spans="1:10" x14ac:dyDescent="0.25">
      <c r="A20" s="17">
        <v>11</v>
      </c>
      <c r="B20" s="18">
        <f t="shared" si="0"/>
        <v>2559.8882819889905</v>
      </c>
      <c r="C20" s="18">
        <f t="shared" si="1"/>
        <v>2902.8593793833043</v>
      </c>
      <c r="D20" s="18">
        <f t="shared" si="2"/>
        <v>5462.7476613722947</v>
      </c>
      <c r="E20" s="18">
        <f>1/((1+$C$5)^A19)</f>
        <v>0.86166723172218462</v>
      </c>
      <c r="F20" s="18">
        <f>E20*D20</f>
        <v>4707.0706549715032</v>
      </c>
      <c r="G20" s="18">
        <v>0</v>
      </c>
      <c r="H20" s="18">
        <f>G20*E20</f>
        <v>0</v>
      </c>
      <c r="I20" s="7"/>
      <c r="J20" s="7"/>
    </row>
    <row r="21" spans="1:10" x14ac:dyDescent="0.25">
      <c r="A21" s="17">
        <v>12</v>
      </c>
      <c r="B21" s="18">
        <f t="shared" si="0"/>
        <v>2611.0860476287703</v>
      </c>
      <c r="C21" s="18">
        <f t="shared" si="1"/>
        <v>2989.9451607648034</v>
      </c>
      <c r="D21" s="18">
        <f t="shared" si="2"/>
        <v>5601.0312083935733</v>
      </c>
      <c r="E21" s="18">
        <f>1/((1+$C$5)^A20)</f>
        <v>0.8489332332238273</v>
      </c>
      <c r="F21" s="18">
        <f>E21*D21</f>
        <v>4754.9015331291166</v>
      </c>
      <c r="G21" s="18">
        <v>0</v>
      </c>
      <c r="H21" s="18">
        <f>G21*E21</f>
        <v>0</v>
      </c>
      <c r="I21" s="7"/>
      <c r="J21" s="7"/>
    </row>
    <row r="22" spans="1:10" x14ac:dyDescent="0.25">
      <c r="A22" s="17">
        <v>13</v>
      </c>
      <c r="B22" s="18">
        <f t="shared" si="0"/>
        <v>2663.307768581346</v>
      </c>
      <c r="C22" s="18">
        <f t="shared" si="1"/>
        <v>3079.6435155877475</v>
      </c>
      <c r="D22" s="18">
        <f t="shared" si="2"/>
        <v>5742.9512841690939</v>
      </c>
      <c r="E22" s="18">
        <f>1/((1+$C$5)^A21)</f>
        <v>0.83638742189539661</v>
      </c>
      <c r="F22" s="18">
        <f>E22*D22</f>
        <v>4803.332218637046</v>
      </c>
      <c r="G22" s="18">
        <v>0</v>
      </c>
      <c r="H22" s="18">
        <f>G22*E22</f>
        <v>0</v>
      </c>
      <c r="I22" s="7"/>
      <c r="J22" s="7"/>
    </row>
    <row r="23" spans="1:10" x14ac:dyDescent="0.25">
      <c r="A23" s="17">
        <v>14</v>
      </c>
      <c r="B23" s="18">
        <f t="shared" si="0"/>
        <v>2716.573923952973</v>
      </c>
      <c r="C23" s="18">
        <f t="shared" si="1"/>
        <v>3172.0328210553798</v>
      </c>
      <c r="D23" s="18">
        <f t="shared" si="2"/>
        <v>5888.6067450083528</v>
      </c>
      <c r="E23" s="18">
        <f>1/((1+$C$5)^A22)</f>
        <v>0.82402701664571099</v>
      </c>
      <c r="F23" s="18">
        <f>E23*D23</f>
        <v>4852.3710482890438</v>
      </c>
      <c r="G23" s="18">
        <v>0</v>
      </c>
      <c r="H23" s="18">
        <f>G23*E23</f>
        <v>0</v>
      </c>
      <c r="I23" s="7"/>
      <c r="J23" s="7"/>
    </row>
    <row r="24" spans="1:10" x14ac:dyDescent="0.25">
      <c r="A24" s="17">
        <v>15</v>
      </c>
      <c r="B24" s="18">
        <f t="shared" si="0"/>
        <v>2770.9054024320326</v>
      </c>
      <c r="C24" s="18">
        <f t="shared" si="1"/>
        <v>3267.1938056870413</v>
      </c>
      <c r="D24" s="18">
        <f t="shared" si="2"/>
        <v>6038.0992081190743</v>
      </c>
      <c r="E24" s="18">
        <f>1/((1+$C$5)^A23)</f>
        <v>0.81184927748345925</v>
      </c>
      <c r="F24" s="18">
        <f>E24*D24</f>
        <v>4902.0264794849181</v>
      </c>
      <c r="G24" s="18">
        <v>0</v>
      </c>
      <c r="H24" s="18">
        <f>G24*E24</f>
        <v>0</v>
      </c>
      <c r="I24" s="7"/>
      <c r="J24" s="7"/>
    </row>
    <row r="25" spans="1:10" x14ac:dyDescent="0.25">
      <c r="A25" s="17">
        <v>16</v>
      </c>
      <c r="B25" s="18">
        <f t="shared" si="0"/>
        <v>2826.3235104806731</v>
      </c>
      <c r="C25" s="18">
        <f t="shared" si="1"/>
        <v>3365.2096198576528</v>
      </c>
      <c r="D25" s="18">
        <f t="shared" si="2"/>
        <v>6191.5331303383264</v>
      </c>
      <c r="E25" s="18">
        <f>1/((1+$C$5)^A24)</f>
        <v>0.79985150490981216</v>
      </c>
      <c r="F25" s="18">
        <f>E25*D25</f>
        <v>4952.307092000071</v>
      </c>
      <c r="G25" s="18">
        <v>0</v>
      </c>
      <c r="H25" s="18">
        <f>G25*E25</f>
        <v>0</v>
      </c>
      <c r="I25" s="7"/>
      <c r="J25" s="7"/>
    </row>
    <row r="26" spans="1:10" x14ac:dyDescent="0.25">
      <c r="A26" s="17">
        <v>17</v>
      </c>
      <c r="B26" s="18">
        <f t="shared" si="0"/>
        <v>2882.8499806902864</v>
      </c>
      <c r="C26" s="18">
        <f t="shared" si="1"/>
        <v>3466.1659084533826</v>
      </c>
      <c r="D26" s="18">
        <f t="shared" si="2"/>
        <v>6349.0158891436695</v>
      </c>
      <c r="E26" s="18">
        <f>1/((1+$C$5)^A25)</f>
        <v>0.78803103932001206</v>
      </c>
      <c r="F26" s="18">
        <f>E26*D26</f>
        <v>5003.2215897811566</v>
      </c>
      <c r="G26" s="18">
        <v>0</v>
      </c>
      <c r="H26" s="18">
        <f>G26*E26</f>
        <v>0</v>
      </c>
      <c r="I26" s="7"/>
      <c r="J26" s="7"/>
    </row>
    <row r="27" spans="1:10" x14ac:dyDescent="0.25">
      <c r="A27" s="17">
        <v>18</v>
      </c>
      <c r="B27" s="18">
        <f t="shared" si="0"/>
        <v>2940.5069803040924</v>
      </c>
      <c r="C27" s="18">
        <f t="shared" si="1"/>
        <v>3570.1508857069844</v>
      </c>
      <c r="D27" s="18">
        <f t="shared" si="2"/>
        <v>6510.6578660110772</v>
      </c>
      <c r="E27" s="18">
        <f>1/((1+$C$5)^A26)</f>
        <v>0.77638526041380518</v>
      </c>
      <c r="F27" s="18">
        <f>E27*D27</f>
        <v>5054.7788027681991</v>
      </c>
      <c r="G27" s="18">
        <v>0</v>
      </c>
      <c r="H27" s="18">
        <f>G27*E27</f>
        <v>0</v>
      </c>
      <c r="I27" s="7"/>
      <c r="J27" s="7"/>
    </row>
    <row r="28" spans="1:10" x14ac:dyDescent="0.25">
      <c r="A28" s="17">
        <v>19</v>
      </c>
      <c r="B28" s="18">
        <f t="shared" si="0"/>
        <v>2999.3171199101744</v>
      </c>
      <c r="C28" s="18">
        <f t="shared" si="1"/>
        <v>3677.2554122781939</v>
      </c>
      <c r="D28" s="18">
        <f t="shared" si="2"/>
        <v>6676.5725321883683</v>
      </c>
      <c r="E28" s="18">
        <f>1/((1+$C$5)^A27)</f>
        <v>0.76491158661458636</v>
      </c>
      <c r="F28" s="18">
        <f>E28*D28</f>
        <v>5106.9876887435712</v>
      </c>
      <c r="G28" s="18">
        <v>0</v>
      </c>
      <c r="H28" s="18">
        <f>G28*E28</f>
        <v>0</v>
      </c>
      <c r="I28" s="7"/>
      <c r="J28" s="7"/>
    </row>
    <row r="29" spans="1:10" x14ac:dyDescent="0.25">
      <c r="A29" s="17">
        <v>20</v>
      </c>
      <c r="B29" s="18">
        <f t="shared" si="0"/>
        <v>3059.3034623083781</v>
      </c>
      <c r="C29" s="18">
        <f t="shared" si="1"/>
        <v>3787.5730746465397</v>
      </c>
      <c r="D29" s="18">
        <f t="shared" si="2"/>
        <v>6846.8765369549183</v>
      </c>
      <c r="E29" s="18">
        <f>1/((1+$C$5)^A28)</f>
        <v>0.7536074744971295</v>
      </c>
      <c r="F29" s="18">
        <f>E29*D29</f>
        <v>5159.8573352082476</v>
      </c>
      <c r="G29" s="18">
        <v>0</v>
      </c>
      <c r="H29" s="18">
        <f>G29*E29</f>
        <v>0</v>
      </c>
      <c r="I29" s="7"/>
      <c r="J29" s="7"/>
    </row>
    <row r="30" spans="1:10" x14ac:dyDescent="0.25">
      <c r="A30" s="17">
        <v>21</v>
      </c>
      <c r="B30" s="18">
        <f t="shared" si="0"/>
        <v>3120.4895315545459</v>
      </c>
      <c r="C30" s="18">
        <f t="shared" si="1"/>
        <v>3901.2002668859359</v>
      </c>
      <c r="D30" s="18">
        <f t="shared" si="2"/>
        <v>7021.6897984404823</v>
      </c>
      <c r="E30" s="18">
        <f>1/((1+$C$5)^A29)</f>
        <v>0.74247041822377313</v>
      </c>
      <c r="F30" s="18">
        <f>E30*D30</f>
        <v>5213.3969612857063</v>
      </c>
      <c r="G30" s="18">
        <v>0</v>
      </c>
      <c r="H30" s="18">
        <f>G30*E30</f>
        <v>0</v>
      </c>
      <c r="I30" s="7"/>
      <c r="J30" s="7"/>
    </row>
    <row r="31" spans="1:10" x14ac:dyDescent="0.25">
      <c r="A31" s="17">
        <v>22</v>
      </c>
      <c r="B31" s="18">
        <f t="shared" si="0"/>
        <v>3182.8993221856367</v>
      </c>
      <c r="C31" s="18">
        <f t="shared" si="1"/>
        <v>4018.2362748925138</v>
      </c>
      <c r="D31" s="18">
        <f t="shared" si="2"/>
        <v>7201.1355970781506</v>
      </c>
      <c r="E31" s="18">
        <f>1/((1+$C$5)^A30)</f>
        <v>0.73149794898893916</v>
      </c>
      <c r="F31" s="18">
        <f>E31*D31</f>
        <v>5267.6159196539065</v>
      </c>
      <c r="G31" s="18">
        <v>0</v>
      </c>
      <c r="H31" s="18">
        <f>G31*E31</f>
        <v>0</v>
      </c>
      <c r="I31" s="7"/>
      <c r="J31" s="7"/>
    </row>
    <row r="32" spans="1:10" x14ac:dyDescent="0.25">
      <c r="A32" s="17">
        <v>23</v>
      </c>
      <c r="B32" s="18">
        <f t="shared" si="0"/>
        <v>3246.5573086293493</v>
      </c>
      <c r="C32" s="18">
        <f t="shared" si="1"/>
        <v>4138.7833631392896</v>
      </c>
      <c r="D32" s="18">
        <f t="shared" si="2"/>
        <v>7385.3406717686394</v>
      </c>
      <c r="E32" s="18">
        <f>1/((1+$C$5)^A31)</f>
        <v>0.72068763447186135</v>
      </c>
      <c r="F32" s="18">
        <f>E32*D32</f>
        <v>5322.5236985057682</v>
      </c>
      <c r="G32" s="18">
        <v>0</v>
      </c>
      <c r="H32" s="18">
        <f>G32*E32</f>
        <v>0</v>
      </c>
      <c r="I32" s="7"/>
      <c r="J32" s="7"/>
    </row>
    <row r="33" spans="1:10" x14ac:dyDescent="0.25">
      <c r="A33" s="17">
        <v>24</v>
      </c>
      <c r="B33" s="18">
        <f t="shared" si="0"/>
        <v>3311.4884548019363</v>
      </c>
      <c r="C33" s="18">
        <f t="shared" si="1"/>
        <v>4262.946864033468</v>
      </c>
      <c r="D33" s="18">
        <f t="shared" si="2"/>
        <v>7574.4353188354044</v>
      </c>
      <c r="E33" s="18">
        <f>1/((1+$C$5)^A32)</f>
        <v>0.71003707829740037</v>
      </c>
      <c r="F33" s="18">
        <f>E33*D33</f>
        <v>5378.1299235385286</v>
      </c>
      <c r="G33" s="18">
        <v>0</v>
      </c>
      <c r="H33" s="18">
        <f>G33*E33</f>
        <v>0</v>
      </c>
      <c r="I33" s="7"/>
      <c r="J33" s="7"/>
    </row>
    <row r="34" spans="1:10" x14ac:dyDescent="0.25">
      <c r="A34" s="17">
        <v>25</v>
      </c>
      <c r="B34" s="18">
        <f t="shared" si="0"/>
        <v>3377.7182238979749</v>
      </c>
      <c r="C34" s="18">
        <f t="shared" si="1"/>
        <v>4390.8352699544721</v>
      </c>
      <c r="D34" s="18">
        <f t="shared" si="2"/>
        <v>7768.553493852447</v>
      </c>
      <c r="E34" s="18">
        <f>1/((1+$C$5)^A33)</f>
        <v>0.69954391950482808</v>
      </c>
      <c r="F34" s="18">
        <f>E34*D34</f>
        <v>5434.4443599724673</v>
      </c>
      <c r="G34" s="18">
        <v>0</v>
      </c>
      <c r="H34" s="18">
        <f>G34*E34</f>
        <v>0</v>
      </c>
      <c r="I34" s="7"/>
      <c r="J34" s="7"/>
    </row>
    <row r="35" spans="1:10" x14ac:dyDescent="0.25">
      <c r="A35" s="17">
        <v>26</v>
      </c>
      <c r="B35" s="18">
        <f t="shared" si="0"/>
        <v>3445.2725883759344</v>
      </c>
      <c r="C35" s="18">
        <f t="shared" si="1"/>
        <v>4522.5603280531068</v>
      </c>
      <c r="D35" s="18">
        <f t="shared" si="2"/>
        <v>7967.8329164290408</v>
      </c>
      <c r="E35" s="18">
        <f>1/((1+$C$5)^A34)</f>
        <v>0.68920583202446117</v>
      </c>
      <c r="F35" s="18">
        <f>E35*D35</f>
        <v>5491.476914599366</v>
      </c>
      <c r="G35" s="18">
        <v>0</v>
      </c>
      <c r="H35" s="18">
        <f>G35*E35</f>
        <v>0</v>
      </c>
      <c r="I35" s="7"/>
      <c r="J35" s="7"/>
    </row>
    <row r="36" spans="1:10" x14ac:dyDescent="0.25">
      <c r="A36" s="17">
        <v>27</v>
      </c>
      <c r="B36" s="18">
        <f t="shared" si="0"/>
        <v>3514.178040143453</v>
      </c>
      <c r="C36" s="18">
        <f t="shared" si="1"/>
        <v>4658.2371378947</v>
      </c>
      <c r="D36" s="18">
        <f t="shared" si="2"/>
        <v>8172.4151780381526</v>
      </c>
      <c r="E36" s="18">
        <f>1/((1+$C$5)^A35)</f>
        <v>0.67902052416203085</v>
      </c>
      <c r="F36" s="18">
        <f>E36*D36</f>
        <v>5549.2376378612034</v>
      </c>
      <c r="G36" s="18">
        <v>0</v>
      </c>
      <c r="H36" s="18">
        <f>G36*E36</f>
        <v>0</v>
      </c>
      <c r="I36" s="7"/>
      <c r="J36" s="7"/>
    </row>
    <row r="37" spans="1:10" x14ac:dyDescent="0.25">
      <c r="A37" s="17">
        <v>28</v>
      </c>
      <c r="B37" s="18">
        <f t="shared" si="0"/>
        <v>3584.4616009463221</v>
      </c>
      <c r="C37" s="18">
        <f t="shared" si="1"/>
        <v>4797.9842520315415</v>
      </c>
      <c r="D37" s="18">
        <f t="shared" si="2"/>
        <v>8382.445852977864</v>
      </c>
      <c r="E37" s="18">
        <f>1/((1+$C$5)^A36)</f>
        <v>0.66898573809067086</v>
      </c>
      <c r="F37" s="18">
        <f>E37*D37</f>
        <v>5607.7367259594794</v>
      </c>
      <c r="G37" s="18">
        <v>0</v>
      </c>
      <c r="H37" s="18">
        <f>G37*E37</f>
        <v>0</v>
      </c>
      <c r="I37" s="7"/>
      <c r="J37" s="7"/>
    </row>
    <row r="38" spans="1:10" x14ac:dyDescent="0.25">
      <c r="A38" s="17">
        <v>29</v>
      </c>
      <c r="B38" s="18">
        <f t="shared" si="0"/>
        <v>3656.1508329652484</v>
      </c>
      <c r="C38" s="18">
        <f t="shared" si="1"/>
        <v>4941.9237795924882</v>
      </c>
      <c r="D38" s="18">
        <f t="shared" si="2"/>
        <v>8598.0746125577371</v>
      </c>
      <c r="E38" s="18">
        <f>1/((1+$C$5)^A37)</f>
        <v>0.65909924935041486</v>
      </c>
      <c r="F38" s="18">
        <f>E38*D38</f>
        <v>5666.9845229956636</v>
      </c>
      <c r="G38" s="18">
        <v>0</v>
      </c>
      <c r="H38" s="18">
        <f>G38*E38</f>
        <v>0</v>
      </c>
      <c r="I38" s="7"/>
      <c r="J38" s="7"/>
    </row>
    <row r="39" spans="1:10" x14ac:dyDescent="0.25">
      <c r="A39" s="17">
        <v>30</v>
      </c>
      <c r="B39" s="18">
        <f t="shared" si="0"/>
        <v>3729.2738496245533</v>
      </c>
      <c r="C39" s="18">
        <f t="shared" si="1"/>
        <v>5090.1814929802631</v>
      </c>
      <c r="D39" s="18">
        <f t="shared" si="2"/>
        <v>8819.4553426048169</v>
      </c>
      <c r="E39" s="18">
        <f>1/((1+$C$5)^A38)</f>
        <v>0.64935886635508844</v>
      </c>
      <c r="F39" s="18">
        <f>E39*D39</f>
        <v>5726.9915231431924</v>
      </c>
      <c r="G39" s="18">
        <v>0</v>
      </c>
      <c r="H39" s="18">
        <f>G39*E39</f>
        <v>0</v>
      </c>
      <c r="I39" s="7"/>
      <c r="J39" s="7"/>
    </row>
    <row r="40" spans="1:10" x14ac:dyDescent="0.25">
      <c r="A40" s="17">
        <v>31</v>
      </c>
      <c r="B40" s="18">
        <f t="shared" si="0"/>
        <v>3803.8593266170446</v>
      </c>
      <c r="C40" s="18">
        <f t="shared" si="1"/>
        <v>5242.886937769671</v>
      </c>
      <c r="D40" s="18">
        <f t="shared" si="2"/>
        <v>9046.7462643867148</v>
      </c>
      <c r="E40" s="18">
        <f>1/((1+$C$5)^A39)</f>
        <v>0.63976242990649135</v>
      </c>
      <c r="F40" s="18">
        <f>E40*D40</f>
        <v>5787.7683728515176</v>
      </c>
      <c r="G40" s="18">
        <v>0</v>
      </c>
      <c r="H40" s="18">
        <f>G40*E40</f>
        <v>0</v>
      </c>
      <c r="I40" s="7"/>
      <c r="J40" s="7"/>
    </row>
    <row r="41" spans="1:10" x14ac:dyDescent="0.25">
      <c r="A41" s="17">
        <v>32</v>
      </c>
      <c r="B41" s="18">
        <f t="shared" si="0"/>
        <v>3879.9365131493855</v>
      </c>
      <c r="C41" s="18">
        <f t="shared" si="1"/>
        <v>5400.1735459027614</v>
      </c>
      <c r="D41" s="18">
        <f t="shared" si="2"/>
        <v>9280.1100590521473</v>
      </c>
      <c r="E41" s="18">
        <f>1/((1+$C$5)^A40)</f>
        <v>0.63030781271575509</v>
      </c>
      <c r="F41" s="18">
        <f>E41*D41</f>
        <v>5849.3258730826356</v>
      </c>
      <c r="G41" s="18">
        <v>0</v>
      </c>
      <c r="H41" s="18">
        <f>G41*E41</f>
        <v>0</v>
      </c>
      <c r="I41" s="7"/>
      <c r="J41" s="7"/>
    </row>
    <row r="42" spans="1:10" x14ac:dyDescent="0.25">
      <c r="A42" s="17">
        <v>33</v>
      </c>
      <c r="B42" s="18">
        <f t="shared" si="0"/>
        <v>3957.5352434123733</v>
      </c>
      <c r="C42" s="18">
        <f t="shared" si="1"/>
        <v>5562.178752279844</v>
      </c>
      <c r="D42" s="18">
        <f t="shared" si="2"/>
        <v>9519.7139956922183</v>
      </c>
      <c r="E42" s="18">
        <f>1/((1+$C$5)^A41)</f>
        <v>0.62099291893177844</v>
      </c>
      <c r="F42" s="18">
        <f>E42*D42</f>
        <v>5911.6749815806143</v>
      </c>
      <c r="G42" s="18">
        <v>0</v>
      </c>
      <c r="H42" s="18">
        <f>G42*E42</f>
        <v>0</v>
      </c>
      <c r="I42" s="7"/>
      <c r="J42" s="7"/>
    </row>
    <row r="43" spans="1:10" x14ac:dyDescent="0.25">
      <c r="A43" s="17">
        <v>34</v>
      </c>
      <c r="B43" s="18">
        <f t="shared" si="0"/>
        <v>4036.6859482806208</v>
      </c>
      <c r="C43" s="18">
        <f t="shared" si="1"/>
        <v>5729.0441148482396</v>
      </c>
      <c r="D43" s="18">
        <f t="shared" si="2"/>
        <v>9765.7300631288599</v>
      </c>
      <c r="E43" s="18">
        <f>1/((1+$C$5)^A42)</f>
        <v>0.61181568367662909</v>
      </c>
      <c r="F43" s="18">
        <f>E43*D43</f>
        <v>5974.8268151745933</v>
      </c>
      <c r="G43" s="18">
        <v>0</v>
      </c>
      <c r="H43" s="18">
        <f>G43*E43</f>
        <v>0</v>
      </c>
      <c r="I43" s="7"/>
      <c r="J43" s="7"/>
    </row>
    <row r="44" spans="1:10" x14ac:dyDescent="0.25">
      <c r="A44" s="17">
        <v>35</v>
      </c>
      <c r="B44" s="18">
        <f t="shared" si="0"/>
        <v>4117.4196672462331</v>
      </c>
      <c r="C44" s="18">
        <f t="shared" si="1"/>
        <v>5900.9154382936867</v>
      </c>
      <c r="D44" s="18">
        <f t="shared" si="2"/>
        <v>10018.33510553992</v>
      </c>
      <c r="E44" s="18">
        <f>1/((1+$C$5)^A43)</f>
        <v>0.60277407258781202</v>
      </c>
      <c r="F44" s="18">
        <f>E44*D44</f>
        <v>6038.7926521157451</v>
      </c>
      <c r="G44" s="18">
        <v>0</v>
      </c>
      <c r="H44" s="18">
        <f>G44*E44</f>
        <v>0</v>
      </c>
      <c r="I44" s="7"/>
      <c r="J44" s="7"/>
    </row>
    <row r="45" spans="1:10" x14ac:dyDescent="0.25">
      <c r="A45" s="17">
        <v>36</v>
      </c>
      <c r="B45" s="18">
        <f t="shared" si="0"/>
        <v>4199.7680605911582</v>
      </c>
      <c r="C45" s="18">
        <f t="shared" si="1"/>
        <v>6077.9429014424977</v>
      </c>
      <c r="D45" s="18">
        <f t="shared" si="2"/>
        <v>10277.710962033656</v>
      </c>
      <c r="E45" s="18">
        <f>1/((1+$C$5)^A44)</f>
        <v>0.59386608136730257</v>
      </c>
      <c r="F45" s="18">
        <f>E45*D45</f>
        <v>6103.5839344486967</v>
      </c>
      <c r="G45" s="18">
        <v>0</v>
      </c>
      <c r="H45" s="18">
        <f>G45*E45</f>
        <v>0</v>
      </c>
      <c r="I45" s="7"/>
      <c r="J45" s="7"/>
    </row>
    <row r="46" spans="1:10" x14ac:dyDescent="0.25">
      <c r="A46" s="17">
        <v>37</v>
      </c>
      <c r="B46" s="18">
        <f t="shared" si="0"/>
        <v>4283.7634218029816</v>
      </c>
      <c r="C46" s="18">
        <f t="shared" si="1"/>
        <v>6260.2811884857729</v>
      </c>
      <c r="D46" s="18">
        <f t="shared" si="2"/>
        <v>10544.044610288754</v>
      </c>
      <c r="E46" s="18">
        <f>1/((1+$C$5)^A45)</f>
        <v>0.58508973533724395</v>
      </c>
      <c r="F46" s="18">
        <f>E46*D46</f>
        <v>6169.212270417941</v>
      </c>
      <c r="G46" s="18">
        <v>0</v>
      </c>
      <c r="H46" s="18">
        <f>G46*E46</f>
        <v>0</v>
      </c>
      <c r="I46" s="7"/>
      <c r="J46" s="7"/>
    </row>
    <row r="47" spans="1:10" x14ac:dyDescent="0.25">
      <c r="A47" s="17">
        <v>38</v>
      </c>
      <c r="B47" s="18">
        <f t="shared" si="0"/>
        <v>4369.4386902390415</v>
      </c>
      <c r="C47" s="18">
        <f t="shared" si="1"/>
        <v>6448.0896241403461</v>
      </c>
      <c r="D47" s="18">
        <f t="shared" si="2"/>
        <v>10817.528314379388</v>
      </c>
      <c r="E47" s="18">
        <f>1/((1+$C$5)^A46)</f>
        <v>0.57644308900221086</v>
      </c>
      <c r="F47" s="18">
        <f>E47*D47</f>
        <v>6235.6894369097336</v>
      </c>
      <c r="G47" s="18">
        <v>0</v>
      </c>
      <c r="H47" s="18">
        <f>G47*E47</f>
        <v>0</v>
      </c>
      <c r="I47" s="7"/>
      <c r="J47" s="7"/>
    </row>
    <row r="48" spans="1:10" x14ac:dyDescent="0.25">
      <c r="A48" s="17">
        <v>39</v>
      </c>
      <c r="B48" s="18">
        <f t="shared" si="0"/>
        <v>4456.8274640438221</v>
      </c>
      <c r="C48" s="18">
        <f t="shared" si="1"/>
        <v>6641.5323128645568</v>
      </c>
      <c r="D48" s="18">
        <f t="shared" si="2"/>
        <v>11098.359776908379</v>
      </c>
      <c r="E48" s="18">
        <f>1/((1+$C$5)^A47)</f>
        <v>0.56792422561794187</v>
      </c>
      <c r="F48" s="18">
        <f>E48*D48</f>
        <v>6303.0273819300055</v>
      </c>
      <c r="G48" s="18">
        <v>0</v>
      </c>
      <c r="H48" s="18">
        <f>G48*E48</f>
        <v>0</v>
      </c>
      <c r="I48" s="7"/>
      <c r="J48" s="7"/>
    </row>
    <row r="49" spans="1:10" x14ac:dyDescent="0.25">
      <c r="A49" s="17">
        <v>40</v>
      </c>
      <c r="B49" s="18">
        <f t="shared" si="0"/>
        <v>4545.9640133246985</v>
      </c>
      <c r="C49" s="18">
        <f t="shared" si="1"/>
        <v>6840.7782822504942</v>
      </c>
      <c r="D49" s="18">
        <f t="shared" si="2"/>
        <v>11386.742295575194</v>
      </c>
      <c r="E49" s="18">
        <f>1/((1+$C$5)^A48)</f>
        <v>0.55953125676644533</v>
      </c>
      <c r="F49" s="18">
        <f>E49*D49</f>
        <v>6371.2382271188271</v>
      </c>
      <c r="G49" s="18">
        <v>0</v>
      </c>
      <c r="H49" s="18">
        <f>G49*E49</f>
        <v>0</v>
      </c>
      <c r="I49" s="7"/>
      <c r="J49" s="7"/>
    </row>
    <row r="50" spans="1:10" x14ac:dyDescent="0.25">
      <c r="A50" s="17">
        <v>41</v>
      </c>
      <c r="B50" s="18">
        <f t="shared" si="0"/>
        <v>4636.8832935911923</v>
      </c>
      <c r="C50" s="18">
        <f t="shared" si="1"/>
        <v>7046.0016307180094</v>
      </c>
      <c r="D50" s="18">
        <f t="shared" si="2"/>
        <v>11682.884924309201</v>
      </c>
      <c r="E50" s="18">
        <f>1/((1+$C$5)^A49)</f>
        <v>0.55126232193738456</v>
      </c>
      <c r="F50" s="18">
        <f>E50*D50</f>
        <v>6440.3342703019553</v>
      </c>
      <c r="G50" s="18">
        <v>0</v>
      </c>
      <c r="H50" s="18">
        <f>G50*E50</f>
        <v>0</v>
      </c>
      <c r="I50" s="7"/>
      <c r="J50" s="7"/>
    </row>
    <row r="51" spans="1:10" x14ac:dyDescent="0.25">
      <c r="A51" s="17">
        <v>42</v>
      </c>
      <c r="B51" s="18">
        <f t="shared" si="0"/>
        <v>4729.6209594630163</v>
      </c>
      <c r="C51" s="18">
        <f t="shared" si="1"/>
        <v>7257.3816796395495</v>
      </c>
      <c r="D51" s="18">
        <f t="shared" si="2"/>
        <v>11987.002639102566</v>
      </c>
      <c r="E51" s="18">
        <f>1/((1+$C$5)^A50)</f>
        <v>0.54311558811564986</v>
      </c>
      <c r="F51" s="18">
        <f>E51*D51</f>
        <v>6510.3279880800374</v>
      </c>
      <c r="G51" s="18">
        <v>0</v>
      </c>
      <c r="H51" s="18">
        <f>G51*E51</f>
        <v>0</v>
      </c>
      <c r="I51" s="7"/>
      <c r="J51" s="7"/>
    </row>
    <row r="52" spans="1:10" x14ac:dyDescent="0.25">
      <c r="A52" s="17">
        <v>43</v>
      </c>
      <c r="B52" s="18">
        <f t="shared" si="0"/>
        <v>4824.2133786522763</v>
      </c>
      <c r="C52" s="18">
        <f t="shared" si="1"/>
        <v>7475.1031300287359</v>
      </c>
      <c r="D52" s="18">
        <f t="shared" si="2"/>
        <v>12299.316508681011</v>
      </c>
      <c r="E52" s="18">
        <f>1/((1+$C$5)^A51)</f>
        <v>0.53508924937502456</v>
      </c>
      <c r="F52" s="18">
        <f>E52*D52</f>
        <v>6581.2320384559698</v>
      </c>
      <c r="G52" s="18">
        <v>0</v>
      </c>
      <c r="H52" s="18">
        <f>G52*E52</f>
        <v>0</v>
      </c>
      <c r="I52" s="7"/>
      <c r="J52" s="7"/>
    </row>
    <row r="53" spans="1:10" x14ac:dyDescent="0.25">
      <c r="A53" s="17">
        <v>44</v>
      </c>
      <c r="B53" s="18">
        <f t="shared" si="0"/>
        <v>4920.6976462253224</v>
      </c>
      <c r="C53" s="18">
        <f t="shared" si="1"/>
        <v>7699.3562239295979</v>
      </c>
      <c r="D53" s="18">
        <f t="shared" si="2"/>
        <v>12620.053870154919</v>
      </c>
      <c r="E53" s="18">
        <f>1/((1+$C$5)^A52)</f>
        <v>0.52718152647785677</v>
      </c>
      <c r="F53" s="18">
        <f>E53*D53</f>
        <v>6653.0592635010544</v>
      </c>
      <c r="G53" s="18">
        <v>0</v>
      </c>
      <c r="H53" s="18">
        <f>G53*E53</f>
        <v>0</v>
      </c>
      <c r="I53" s="7"/>
      <c r="J53" s="7"/>
    </row>
    <row r="54" spans="1:10" x14ac:dyDescent="0.25">
      <c r="A54" s="17">
        <v>45</v>
      </c>
      <c r="B54" s="18">
        <f t="shared" si="0"/>
        <v>5019.1115991498291</v>
      </c>
      <c r="C54" s="18">
        <f t="shared" si="1"/>
        <v>7930.3369106474856</v>
      </c>
      <c r="D54" s="18">
        <f t="shared" si="2"/>
        <v>12949.448509797316</v>
      </c>
      <c r="E54" s="18">
        <f>1/((1+$C$5)^A53)</f>
        <v>0.51939066648064725</v>
      </c>
      <c r="F54" s="18">
        <f>E54*D54</f>
        <v>6725.822692060452</v>
      </c>
      <c r="G54" s="18">
        <v>0</v>
      </c>
      <c r="H54" s="18">
        <f>G54*E54</f>
        <v>0</v>
      </c>
      <c r="I54" s="7"/>
      <c r="J54" s="7"/>
    </row>
    <row r="55" spans="1:10" x14ac:dyDescent="0.25">
      <c r="A55" s="17">
        <v>46</v>
      </c>
      <c r="B55" s="18">
        <f t="shared" si="0"/>
        <v>5119.493831132826</v>
      </c>
      <c r="C55" s="18">
        <f t="shared" si="1"/>
        <v>8168.2470179669108</v>
      </c>
      <c r="D55" s="18">
        <f t="shared" si="2"/>
        <v>13287.740849099737</v>
      </c>
      <c r="E55" s="18">
        <f>1/((1+$C$5)^A54)</f>
        <v>0.51171494234546522</v>
      </c>
      <c r="F55" s="18">
        <f>E55*D55</f>
        <v>6799.5355424985546</v>
      </c>
      <c r="G55" s="18">
        <v>0</v>
      </c>
      <c r="H55" s="18">
        <f>G55*E55</f>
        <v>0</v>
      </c>
      <c r="I55" s="7"/>
      <c r="J55" s="7"/>
    </row>
    <row r="56" spans="1:10" x14ac:dyDescent="0.25">
      <c r="A56" s="17">
        <v>47</v>
      </c>
      <c r="B56" s="18">
        <f t="shared" si="0"/>
        <v>5221.8837077554826</v>
      </c>
      <c r="C56" s="18">
        <f t="shared" si="1"/>
        <v>8413.2944285059184</v>
      </c>
      <c r="D56" s="18">
        <f t="shared" si="2"/>
        <v>13635.178136261402</v>
      </c>
      <c r="E56" s="18">
        <f>1/((1+$C$5)^A55)</f>
        <v>0.50415265255710873</v>
      </c>
      <c r="F56" s="18">
        <f>E56*D56</f>
        <v>6874.2112254848798</v>
      </c>
      <c r="G56" s="18">
        <v>0</v>
      </c>
      <c r="H56" s="18">
        <f>G56*E56</f>
        <v>0</v>
      </c>
      <c r="I56" s="7"/>
      <c r="J56" s="7"/>
    </row>
    <row r="57" spans="1:10" x14ac:dyDescent="0.25">
      <c r="A57" s="17">
        <v>48</v>
      </c>
      <c r="B57" s="18">
        <f t="shared" si="0"/>
        <v>5326.3213819105922</v>
      </c>
      <c r="C57" s="18">
        <f t="shared" si="1"/>
        <v>8665.693261361097</v>
      </c>
      <c r="D57" s="18">
        <f t="shared" si="2"/>
        <v>13992.01464327169</v>
      </c>
      <c r="E57" s="18">
        <f>1/((1+$C$5)^A56)</f>
        <v>0.49670212074591996</v>
      </c>
      <c r="F57" s="18">
        <f>E57*D57</f>
        <v>6949.8633468210155</v>
      </c>
      <c r="G57" s="18">
        <v>0</v>
      </c>
      <c r="H57" s="18">
        <f>G57*E57</f>
        <v>0</v>
      </c>
      <c r="I57" s="7"/>
      <c r="J57" s="7"/>
    </row>
    <row r="58" spans="1:10" x14ac:dyDescent="0.25">
      <c r="A58" s="17">
        <v>49</v>
      </c>
      <c r="B58" s="18">
        <f t="shared" si="0"/>
        <v>5432.8478095488044</v>
      </c>
      <c r="C58" s="18">
        <f t="shared" si="1"/>
        <v>8925.6640592019303</v>
      </c>
      <c r="D58" s="18">
        <f t="shared" si="2"/>
        <v>14358.511868750735</v>
      </c>
      <c r="E58" s="18">
        <f>1/((1+$C$5)^A57)</f>
        <v>0.4893616953161774</v>
      </c>
      <c r="F58" s="18">
        <f>E58*D58</f>
        <v>7026.5057103093141</v>
      </c>
      <c r="G58" s="18">
        <v>0</v>
      </c>
      <c r="H58" s="18">
        <f>G58*E58</f>
        <v>0</v>
      </c>
      <c r="I58" s="7"/>
      <c r="J58" s="7"/>
    </row>
    <row r="59" spans="1:10" x14ac:dyDescent="0.25">
      <c r="A59" s="17">
        <v>50</v>
      </c>
      <c r="B59" s="18">
        <f t="shared" si="0"/>
        <v>5541.5047657397809</v>
      </c>
      <c r="C59" s="18">
        <f t="shared" si="1"/>
        <v>9193.4339809779885</v>
      </c>
      <c r="D59" s="18">
        <f t="shared" si="2"/>
        <v>14734.938746717769</v>
      </c>
      <c r="E59" s="18">
        <f>1/((1+$C$5)^A58)</f>
        <v>0.48212974907997785</v>
      </c>
      <c r="F59" s="18">
        <f>E59*D59</f>
        <v>7104.1523206638813</v>
      </c>
      <c r="G59" s="18">
        <v>0</v>
      </c>
      <c r="H59" s="18">
        <f>G59*E59</f>
        <v>0</v>
      </c>
      <c r="I59" s="7"/>
      <c r="J59" s="7"/>
    </row>
    <row r="60" spans="1:10" x14ac:dyDescent="0.25">
      <c r="D60" s="7"/>
      <c r="F60" s="9">
        <f>SUM(F10:F59)</f>
        <v>276931.81492092705</v>
      </c>
      <c r="G60" s="8"/>
      <c r="H60" s="9">
        <f>SUM(H10:H59)</f>
        <v>217200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User</dc:creator>
  <cp:lastModifiedBy>Dell User</cp:lastModifiedBy>
  <dcterms:created xsi:type="dcterms:W3CDTF">2023-08-28T15:31:18Z</dcterms:created>
  <dcterms:modified xsi:type="dcterms:W3CDTF">2023-08-29T11:51:06Z</dcterms:modified>
</cp:coreProperties>
</file>