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H29" i="1" l="1"/>
  <c r="L2" i="1"/>
  <c r="L3" i="1"/>
  <c r="H9" i="1"/>
  <c r="H15" i="1"/>
  <c r="H21" i="1"/>
  <c r="H20" i="1"/>
  <c r="H19" i="1"/>
  <c r="H14" i="1"/>
  <c r="H13" i="1"/>
  <c r="H8" i="1"/>
  <c r="H7" i="1"/>
  <c r="H3" i="1"/>
  <c r="H2" i="1"/>
  <c r="D13" i="1"/>
  <c r="D31" i="1"/>
  <c r="D14" i="1"/>
  <c r="D9" i="1"/>
  <c r="D21" i="1"/>
  <c r="E9" i="1" s="1"/>
  <c r="D26" i="1"/>
  <c r="D6" i="1"/>
  <c r="D8" i="1"/>
  <c r="E8" i="1" s="1"/>
  <c r="D11" i="1"/>
  <c r="D22" i="1"/>
  <c r="E22" i="1" s="1"/>
  <c r="D20" i="1"/>
  <c r="D17" i="1"/>
  <c r="E13" i="1"/>
  <c r="D15" i="1"/>
  <c r="D3" i="1"/>
  <c r="D25" i="1"/>
  <c r="D28" i="1"/>
  <c r="D19" i="1"/>
  <c r="D4" i="1"/>
  <c r="E25" i="1"/>
  <c r="D7" i="1"/>
  <c r="E6" i="1" s="1"/>
  <c r="D30" i="1"/>
  <c r="E30" i="1" s="1"/>
  <c r="D12" i="1"/>
  <c r="D23" i="1"/>
  <c r="E23" i="1" s="1"/>
  <c r="D32" i="1"/>
  <c r="E4" i="1" s="1"/>
  <c r="D5" i="1"/>
  <c r="E5" i="1" s="1"/>
  <c r="D27" i="1"/>
  <c r="E11" i="1" s="1"/>
  <c r="D34" i="1"/>
  <c r="E34" i="1" s="1"/>
  <c r="E12" i="1"/>
  <c r="D29" i="1"/>
  <c r="E29" i="1" s="1"/>
  <c r="D33" i="1"/>
  <c r="E33" i="1" s="1"/>
  <c r="D24" i="1"/>
  <c r="D35" i="1"/>
  <c r="E31" i="1"/>
  <c r="D16" i="1"/>
  <c r="E16" i="1" s="1"/>
  <c r="D10" i="1"/>
  <c r="E10" i="1" s="1"/>
  <c r="D18" i="1"/>
  <c r="D2" i="1"/>
  <c r="E2" i="1" s="1"/>
  <c r="E32" i="1" l="1"/>
  <c r="E28" i="1"/>
  <c r="E17" i="1"/>
  <c r="E19" i="1"/>
  <c r="E26" i="1"/>
  <c r="E20" i="1"/>
  <c r="E21" i="1"/>
  <c r="E7" i="1"/>
  <c r="E3" i="1"/>
  <c r="E35" i="1"/>
  <c r="E24" i="1"/>
  <c r="E18" i="1"/>
  <c r="E15" i="1"/>
  <c r="E27" i="1"/>
  <c r="E14" i="1"/>
</calcChain>
</file>

<file path=xl/sharedStrings.xml><?xml version="1.0" encoding="utf-8"?>
<sst xmlns="http://schemas.openxmlformats.org/spreadsheetml/2006/main" count="75" uniqueCount="62">
  <si>
    <t>Carro 1</t>
  </si>
  <si>
    <t>Carro 2</t>
  </si>
  <si>
    <t>Carro 3</t>
  </si>
  <si>
    <t>Carro 4</t>
  </si>
  <si>
    <t>Carro 5</t>
  </si>
  <si>
    <t>Carro 6</t>
  </si>
  <si>
    <t>Carro 7</t>
  </si>
  <si>
    <t>Carro 8</t>
  </si>
  <si>
    <t>Carro 9</t>
  </si>
  <si>
    <t>Carro 10</t>
  </si>
  <si>
    <t>Carro 11</t>
  </si>
  <si>
    <t>Carro 12</t>
  </si>
  <si>
    <t>Carro 13</t>
  </si>
  <si>
    <t>Carro 14</t>
  </si>
  <si>
    <t>Carro 15</t>
  </si>
  <si>
    <t>Carro 16</t>
  </si>
  <si>
    <t>Carro 17</t>
  </si>
  <si>
    <t>Carro 18</t>
  </si>
  <si>
    <t>Carro 19</t>
  </si>
  <si>
    <t>Carro 20</t>
  </si>
  <si>
    <t>Carro 21</t>
  </si>
  <si>
    <t>Carro 22</t>
  </si>
  <si>
    <t>Carro 23</t>
  </si>
  <si>
    <t>Carro 24</t>
  </si>
  <si>
    <t>Carro 25</t>
  </si>
  <si>
    <t>Carro 26</t>
  </si>
  <si>
    <t>Carro 27</t>
  </si>
  <si>
    <t>Carro 28</t>
  </si>
  <si>
    <t>Carro 29</t>
  </si>
  <si>
    <t>Carro 30</t>
  </si>
  <si>
    <t>Carro 31</t>
  </si>
  <si>
    <t>Carro 32</t>
  </si>
  <si>
    <t>Carro 33</t>
  </si>
  <si>
    <t>Carro 34</t>
  </si>
  <si>
    <t>Carro 35</t>
  </si>
  <si>
    <t>Carro 36</t>
  </si>
  <si>
    <t>Carro 37</t>
  </si>
  <si>
    <t>Carro 38</t>
  </si>
  <si>
    <t>Carro 39</t>
  </si>
  <si>
    <t>Carro 40</t>
  </si>
  <si>
    <t>Carro 41</t>
  </si>
  <si>
    <t>-</t>
  </si>
  <si>
    <t>cam</t>
  </si>
  <si>
    <t>Real</t>
  </si>
  <si>
    <t>Medida</t>
  </si>
  <si>
    <t>Erro ABS</t>
  </si>
  <si>
    <t>Erro %</t>
  </si>
  <si>
    <t>Média total Erro ABS</t>
  </si>
  <si>
    <t>Média total Erro %</t>
  </si>
  <si>
    <t>Invervalo dos verdes</t>
  </si>
  <si>
    <t>% do total detectados</t>
  </si>
  <si>
    <t>Invervalo dos amarelos</t>
  </si>
  <si>
    <t>Invervalo dos vermelhos</t>
  </si>
  <si>
    <t>Erro absoluto</t>
  </si>
  <si>
    <t>&lt; 3km/h</t>
  </si>
  <si>
    <t>03&lt;e&lt;5</t>
  </si>
  <si>
    <t>&gt;5 km/h</t>
  </si>
  <si>
    <t>Valor maior Melhores</t>
  </si>
  <si>
    <t>Valor menor Melhores</t>
  </si>
  <si>
    <t>total de carros</t>
  </si>
  <si>
    <t>Carros detectados</t>
  </si>
  <si>
    <t>Taxa de deteção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</si>
</sst>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/>
    <xf numFmtId="9" fontId="0" fillId="0" borderId="0" xfId="1" applyFont="1"/>
    <xf numFmtId="16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E1" workbookViewId="0">
      <selection activeCell="G2" sqref="G2:J31"/>
    </sheetView>
  </sheetViews>
  <sheetFormatPr defaultRowHeight="15" x14ac:dyDescent="0.25"/>
  <cols>
    <col min="7" max="7" width="23.140625" bestFit="1" customWidth="1"/>
    <col min="8" max="8" width="5.28515625" customWidth="1"/>
  </cols>
  <sheetData>
    <row r="1" spans="1:12" x14ac:dyDescent="0.25">
      <c r="B1" t="s">
        <v>43</v>
      </c>
      <c r="C1" t="s">
        <v>44</v>
      </c>
      <c r="D1" t="s">
        <v>45</v>
      </c>
      <c r="E1" t="s">
        <v>46</v>
      </c>
    </row>
    <row r="2" spans="1:12" x14ac:dyDescent="0.25">
      <c r="A2" t="s">
        <v>0</v>
      </c>
      <c r="B2">
        <v>52.13</v>
      </c>
      <c r="C2">
        <v>52.16</v>
      </c>
      <c r="D2">
        <f t="shared" ref="D2:D35" si="0">ABS(B2-C2)</f>
        <v>2.9999999999994031E-2</v>
      </c>
      <c r="E2" s="1">
        <f t="shared" ref="E2:E35" si="1">(D2*100)/B2</f>
        <v>5.7548436600794228E-2</v>
      </c>
      <c r="G2" t="s">
        <v>47</v>
      </c>
      <c r="H2" s="1">
        <f>AVERAGE(D2:D35)</f>
        <v>4.415</v>
      </c>
      <c r="K2" t="s">
        <v>57</v>
      </c>
      <c r="L2">
        <f>MAX(C2:C18)</f>
        <v>57.22</v>
      </c>
    </row>
    <row r="3" spans="1:12" x14ac:dyDescent="0.25">
      <c r="A3" t="s">
        <v>3</v>
      </c>
      <c r="B3">
        <v>49.16</v>
      </c>
      <c r="C3">
        <v>48.61</v>
      </c>
      <c r="D3">
        <f t="shared" si="0"/>
        <v>0.54999999999999716</v>
      </c>
      <c r="E3" s="1">
        <f t="shared" si="1"/>
        <v>1.1187957689178136</v>
      </c>
      <c r="G3" t="s">
        <v>48</v>
      </c>
      <c r="H3" s="1">
        <f>AVERAGE(E2:E35)</f>
        <v>9.7108429986007572</v>
      </c>
      <c r="K3" t="s">
        <v>58</v>
      </c>
      <c r="L3">
        <f>MIN(C2:C18)</f>
        <v>35.049999999999997</v>
      </c>
    </row>
    <row r="4" spans="1:12" x14ac:dyDescent="0.25">
      <c r="A4" t="s">
        <v>30</v>
      </c>
      <c r="B4">
        <v>45.87</v>
      </c>
      <c r="C4">
        <v>46.43</v>
      </c>
      <c r="D4">
        <f t="shared" si="0"/>
        <v>0.56000000000000227</v>
      </c>
      <c r="E4" s="1">
        <f t="shared" si="1"/>
        <v>1.2208415086112978</v>
      </c>
    </row>
    <row r="5" spans="1:12" x14ac:dyDescent="0.25">
      <c r="A5" t="s">
        <v>17</v>
      </c>
      <c r="B5">
        <v>44.33</v>
      </c>
      <c r="C5">
        <v>43.57</v>
      </c>
      <c r="D5">
        <f t="shared" si="0"/>
        <v>0.75999999999999801</v>
      </c>
      <c r="E5" s="1">
        <f t="shared" si="1"/>
        <v>1.7144146176404196</v>
      </c>
    </row>
    <row r="6" spans="1:12" x14ac:dyDescent="0.25">
      <c r="A6" t="s">
        <v>22</v>
      </c>
      <c r="B6">
        <v>55.83</v>
      </c>
      <c r="C6">
        <v>54.79</v>
      </c>
      <c r="D6">
        <f t="shared" si="0"/>
        <v>1.0399999999999991</v>
      </c>
      <c r="E6" s="1">
        <f t="shared" si="1"/>
        <v>1.8627977789718775</v>
      </c>
      <c r="G6" s="2" t="s">
        <v>49</v>
      </c>
    </row>
    <row r="7" spans="1:12" x14ac:dyDescent="0.25">
      <c r="A7" t="s">
        <v>5</v>
      </c>
      <c r="B7">
        <v>58.33</v>
      </c>
      <c r="C7">
        <v>57.22</v>
      </c>
      <c r="D7">
        <f t="shared" si="0"/>
        <v>1.1099999999999994</v>
      </c>
      <c r="E7" s="1">
        <f t="shared" si="1"/>
        <v>1.9029658837647856</v>
      </c>
      <c r="G7" t="s">
        <v>47</v>
      </c>
      <c r="H7" s="1">
        <f>AVERAGE(D2:D18)</f>
        <v>1.5294117647058816</v>
      </c>
    </row>
    <row r="8" spans="1:12" x14ac:dyDescent="0.25">
      <c r="A8" t="s">
        <v>35</v>
      </c>
      <c r="B8">
        <v>51.07</v>
      </c>
      <c r="C8">
        <v>52.41</v>
      </c>
      <c r="D8">
        <f t="shared" si="0"/>
        <v>1.3399999999999963</v>
      </c>
      <c r="E8" s="1">
        <f t="shared" si="1"/>
        <v>2.6238496181711306</v>
      </c>
      <c r="G8" t="s">
        <v>48</v>
      </c>
      <c r="H8" s="1">
        <f>AVERAGE(E2:E18)</f>
        <v>3.2355099858956553</v>
      </c>
    </row>
    <row r="9" spans="1:12" x14ac:dyDescent="0.25">
      <c r="A9" t="s">
        <v>6</v>
      </c>
      <c r="B9">
        <v>53.55</v>
      </c>
      <c r="C9">
        <v>52.08</v>
      </c>
      <c r="D9">
        <f t="shared" si="0"/>
        <v>1.4699999999999989</v>
      </c>
      <c r="E9" s="1">
        <f t="shared" si="1"/>
        <v>2.7450980392156845</v>
      </c>
      <c r="G9" t="s">
        <v>50</v>
      </c>
      <c r="H9" s="3">
        <f>17/34</f>
        <v>0.5</v>
      </c>
    </row>
    <row r="10" spans="1:12" x14ac:dyDescent="0.25">
      <c r="A10" t="s">
        <v>27</v>
      </c>
      <c r="B10">
        <v>40.950000000000003</v>
      </c>
      <c r="C10">
        <v>39.42</v>
      </c>
      <c r="D10">
        <f t="shared" si="0"/>
        <v>1.5300000000000011</v>
      </c>
      <c r="E10" s="1">
        <f t="shared" si="1"/>
        <v>3.736263736263739</v>
      </c>
    </row>
    <row r="11" spans="1:12" x14ac:dyDescent="0.25">
      <c r="A11" t="s">
        <v>32</v>
      </c>
      <c r="B11">
        <v>48.45</v>
      </c>
      <c r="C11">
        <v>50.02</v>
      </c>
      <c r="D11">
        <f t="shared" si="0"/>
        <v>1.5700000000000003</v>
      </c>
      <c r="E11" s="1">
        <f t="shared" si="1"/>
        <v>3.2404540763673895</v>
      </c>
    </row>
    <row r="12" spans="1:12" x14ac:dyDescent="0.25">
      <c r="A12" t="s">
        <v>33</v>
      </c>
      <c r="B12">
        <v>49.76</v>
      </c>
      <c r="C12">
        <v>47.94</v>
      </c>
      <c r="D12">
        <f t="shared" si="0"/>
        <v>1.8200000000000003</v>
      </c>
      <c r="E12" s="1">
        <f t="shared" si="1"/>
        <v>3.6575562700964639</v>
      </c>
      <c r="G12" s="2" t="s">
        <v>51</v>
      </c>
    </row>
    <row r="13" spans="1:12" x14ac:dyDescent="0.25">
      <c r="A13" t="s">
        <v>15</v>
      </c>
      <c r="B13">
        <v>48.42</v>
      </c>
      <c r="C13">
        <v>46.53</v>
      </c>
      <c r="D13">
        <f t="shared" si="0"/>
        <v>1.8900000000000006</v>
      </c>
      <c r="E13" s="1">
        <f t="shared" si="1"/>
        <v>3.9033457249070644</v>
      </c>
      <c r="G13" t="s">
        <v>47</v>
      </c>
      <c r="H13" s="1">
        <f>AVERAGE(D19:D21)</f>
        <v>3.9866666666666668</v>
      </c>
    </row>
    <row r="14" spans="1:12" x14ac:dyDescent="0.25">
      <c r="A14" t="s">
        <v>1</v>
      </c>
      <c r="B14">
        <v>50.51</v>
      </c>
      <c r="C14">
        <v>48.34</v>
      </c>
      <c r="D14">
        <f t="shared" si="0"/>
        <v>2.1699999999999946</v>
      </c>
      <c r="E14" s="1">
        <f t="shared" si="1"/>
        <v>4.2961789744604921</v>
      </c>
      <c r="G14" t="s">
        <v>48</v>
      </c>
      <c r="H14" s="1">
        <f>AVERAGE(E19:E21)</f>
        <v>12.054151103178272</v>
      </c>
    </row>
    <row r="15" spans="1:12" x14ac:dyDescent="0.25">
      <c r="A15" t="s">
        <v>20</v>
      </c>
      <c r="B15">
        <v>52.97</v>
      </c>
      <c r="C15">
        <v>55.26</v>
      </c>
      <c r="D15">
        <f t="shared" si="0"/>
        <v>2.2899999999999991</v>
      </c>
      <c r="E15" s="1">
        <f t="shared" si="1"/>
        <v>4.3232018123466096</v>
      </c>
      <c r="G15" t="s">
        <v>50</v>
      </c>
      <c r="H15" s="3">
        <f>3/34</f>
        <v>8.8235294117647065E-2</v>
      </c>
    </row>
    <row r="16" spans="1:12" x14ac:dyDescent="0.25">
      <c r="A16" t="s">
        <v>31</v>
      </c>
      <c r="B16">
        <v>37.65</v>
      </c>
      <c r="C16">
        <v>35.049999999999997</v>
      </c>
      <c r="D16">
        <f t="shared" si="0"/>
        <v>2.6000000000000014</v>
      </c>
      <c r="E16" s="1">
        <f t="shared" si="1"/>
        <v>6.9057104913678655</v>
      </c>
    </row>
    <row r="17" spans="1:10" x14ac:dyDescent="0.25">
      <c r="A17" t="s">
        <v>14</v>
      </c>
      <c r="B17">
        <v>51.02</v>
      </c>
      <c r="C17">
        <v>48.4</v>
      </c>
      <c r="D17">
        <f t="shared" si="0"/>
        <v>2.6200000000000045</v>
      </c>
      <c r="E17" s="1">
        <f t="shared" si="1"/>
        <v>5.1352410819286645</v>
      </c>
    </row>
    <row r="18" spans="1:10" x14ac:dyDescent="0.25">
      <c r="A18" t="s">
        <v>29</v>
      </c>
      <c r="B18">
        <v>40.4</v>
      </c>
      <c r="C18">
        <v>37.75</v>
      </c>
      <c r="D18">
        <f t="shared" si="0"/>
        <v>2.6499999999999986</v>
      </c>
      <c r="E18" s="1">
        <f t="shared" si="1"/>
        <v>6.5594059405940568</v>
      </c>
      <c r="G18" s="2" t="s">
        <v>52</v>
      </c>
    </row>
    <row r="19" spans="1:10" x14ac:dyDescent="0.25">
      <c r="A19" t="s">
        <v>16</v>
      </c>
      <c r="B19">
        <v>51.11</v>
      </c>
      <c r="C19">
        <v>47.65</v>
      </c>
      <c r="D19">
        <f t="shared" si="0"/>
        <v>3.4600000000000009</v>
      </c>
      <c r="E19" s="1">
        <f t="shared" si="1"/>
        <v>6.769712385051851</v>
      </c>
      <c r="G19" t="s">
        <v>47</v>
      </c>
      <c r="H19" s="1">
        <f>AVERAGE(D22:D35)</f>
        <v>8.0107142857142861</v>
      </c>
    </row>
    <row r="20" spans="1:10" x14ac:dyDescent="0.25">
      <c r="A20" t="s">
        <v>18</v>
      </c>
      <c r="B20">
        <v>50.03</v>
      </c>
      <c r="C20">
        <v>46.21</v>
      </c>
      <c r="D20">
        <f t="shared" si="0"/>
        <v>3.8200000000000003</v>
      </c>
      <c r="E20" s="1">
        <f t="shared" si="1"/>
        <v>7.635418748750749</v>
      </c>
      <c r="G20" t="s">
        <v>48</v>
      </c>
      <c r="H20" s="1">
        <f>AVERAGE(E22:E35)</f>
        <v>17.071609920190337</v>
      </c>
    </row>
    <row r="21" spans="1:10" x14ac:dyDescent="0.25">
      <c r="A21" t="s">
        <v>8</v>
      </c>
      <c r="B21">
        <v>21.51</v>
      </c>
      <c r="C21">
        <v>26.19</v>
      </c>
      <c r="D21">
        <f t="shared" si="0"/>
        <v>4.68</v>
      </c>
      <c r="E21" s="1">
        <f t="shared" si="1"/>
        <v>21.757322175732217</v>
      </c>
      <c r="G21" t="s">
        <v>50</v>
      </c>
      <c r="H21" s="3">
        <f>14/34</f>
        <v>0.41176470588235292</v>
      </c>
    </row>
    <row r="22" spans="1:10" x14ac:dyDescent="0.25">
      <c r="A22" t="s">
        <v>39</v>
      </c>
      <c r="B22">
        <v>48.9</v>
      </c>
      <c r="C22">
        <v>43.86</v>
      </c>
      <c r="D22">
        <f t="shared" si="0"/>
        <v>5.0399999999999991</v>
      </c>
      <c r="E22" s="1">
        <f t="shared" si="1"/>
        <v>10.306748466257666</v>
      </c>
      <c r="H22" s="5" t="s">
        <v>53</v>
      </c>
      <c r="I22" s="5"/>
      <c r="J22" s="5"/>
    </row>
    <row r="23" spans="1:10" x14ac:dyDescent="0.25">
      <c r="A23" t="s">
        <v>19</v>
      </c>
      <c r="B23">
        <v>42.23</v>
      </c>
      <c r="C23">
        <v>36.299999999999997</v>
      </c>
      <c r="D23">
        <f t="shared" si="0"/>
        <v>5.93</v>
      </c>
      <c r="E23" s="1">
        <f t="shared" si="1"/>
        <v>14.042150130239168</v>
      </c>
      <c r="H23" t="s">
        <v>54</v>
      </c>
      <c r="I23" s="4" t="s">
        <v>55</v>
      </c>
      <c r="J23" t="s">
        <v>56</v>
      </c>
    </row>
    <row r="24" spans="1:10" x14ac:dyDescent="0.25">
      <c r="A24" t="s">
        <v>40</v>
      </c>
      <c r="B24">
        <v>54.33</v>
      </c>
      <c r="C24">
        <v>60.33</v>
      </c>
      <c r="D24">
        <f t="shared" si="0"/>
        <v>6</v>
      </c>
      <c r="E24" s="1">
        <f t="shared" si="1"/>
        <v>11.043622308117063</v>
      </c>
      <c r="G24" t="s">
        <v>47</v>
      </c>
      <c r="H24" s="1">
        <v>1.5294117647058816</v>
      </c>
      <c r="I24" s="1">
        <v>3.9866666666666668</v>
      </c>
      <c r="J24" s="1">
        <v>8.0107142857142861</v>
      </c>
    </row>
    <row r="25" spans="1:10" x14ac:dyDescent="0.25">
      <c r="A25" t="s">
        <v>21</v>
      </c>
      <c r="B25">
        <v>50.06</v>
      </c>
      <c r="C25">
        <v>43.6</v>
      </c>
      <c r="D25">
        <f t="shared" si="0"/>
        <v>6.4600000000000009</v>
      </c>
      <c r="E25" s="1">
        <f t="shared" si="1"/>
        <v>12.904514582501001</v>
      </c>
      <c r="G25" t="s">
        <v>48</v>
      </c>
      <c r="H25" s="1">
        <v>3.2355099858956553</v>
      </c>
      <c r="I25" s="1">
        <v>12.054151103178272</v>
      </c>
      <c r="J25" s="1">
        <v>17.071609920190337</v>
      </c>
    </row>
    <row r="26" spans="1:10" x14ac:dyDescent="0.25">
      <c r="A26" t="s">
        <v>38</v>
      </c>
      <c r="B26">
        <v>51.52</v>
      </c>
      <c r="C26">
        <v>44.78</v>
      </c>
      <c r="D26">
        <f t="shared" si="0"/>
        <v>6.740000000000002</v>
      </c>
      <c r="E26" s="1">
        <f t="shared" si="1"/>
        <v>13.082298136645967</v>
      </c>
      <c r="G26" t="s">
        <v>50</v>
      </c>
      <c r="H26" s="3">
        <v>0.5</v>
      </c>
      <c r="I26" s="3">
        <v>8.8235294117647065E-2</v>
      </c>
      <c r="J26" s="3">
        <v>0.41176470588235292</v>
      </c>
    </row>
    <row r="27" spans="1:10" x14ac:dyDescent="0.25">
      <c r="A27" t="s">
        <v>12</v>
      </c>
      <c r="B27">
        <v>57.07</v>
      </c>
      <c r="C27">
        <v>64.040000000000006</v>
      </c>
      <c r="D27">
        <f t="shared" si="0"/>
        <v>6.970000000000006</v>
      </c>
      <c r="E27" s="1">
        <f t="shared" si="1"/>
        <v>12.213071666374638</v>
      </c>
    </row>
    <row r="28" spans="1:10" x14ac:dyDescent="0.25">
      <c r="A28" t="s">
        <v>28</v>
      </c>
      <c r="B28">
        <v>42.39</v>
      </c>
      <c r="C28">
        <v>34.96</v>
      </c>
      <c r="D28">
        <f t="shared" si="0"/>
        <v>7.43</v>
      </c>
      <c r="E28" s="1">
        <f t="shared" si="1"/>
        <v>17.527718801604152</v>
      </c>
    </row>
    <row r="29" spans="1:10" x14ac:dyDescent="0.25">
      <c r="A29" t="s">
        <v>34</v>
      </c>
      <c r="B29">
        <v>50.71</v>
      </c>
      <c r="C29">
        <v>42.87</v>
      </c>
      <c r="D29">
        <f t="shared" si="0"/>
        <v>7.8400000000000034</v>
      </c>
      <c r="E29" s="1">
        <f t="shared" si="1"/>
        <v>15.460461447446269</v>
      </c>
      <c r="G29" t="s">
        <v>61</v>
      </c>
      <c r="H29">
        <f>H31/H30</f>
        <v>0.82926829268292679</v>
      </c>
    </row>
    <row r="30" spans="1:10" x14ac:dyDescent="0.25">
      <c r="A30" t="s">
        <v>10</v>
      </c>
      <c r="B30">
        <v>24.87</v>
      </c>
      <c r="C30">
        <v>33.159999999999997</v>
      </c>
      <c r="D30">
        <f t="shared" si="0"/>
        <v>8.2899999999999956</v>
      </c>
      <c r="E30" s="1">
        <f t="shared" si="1"/>
        <v>33.333333333333314</v>
      </c>
      <c r="G30" t="s">
        <v>59</v>
      </c>
      <c r="H30">
        <v>41</v>
      </c>
    </row>
    <row r="31" spans="1:10" x14ac:dyDescent="0.25">
      <c r="A31" t="s">
        <v>37</v>
      </c>
      <c r="B31">
        <v>55.71</v>
      </c>
      <c r="C31">
        <v>64.48</v>
      </c>
      <c r="D31">
        <f t="shared" si="0"/>
        <v>8.7700000000000031</v>
      </c>
      <c r="E31" s="1">
        <f t="shared" si="1"/>
        <v>15.742236582301208</v>
      </c>
      <c r="G31" t="s">
        <v>60</v>
      </c>
      <c r="H31">
        <v>34</v>
      </c>
    </row>
    <row r="32" spans="1:10" x14ac:dyDescent="0.25">
      <c r="A32" t="s">
        <v>2</v>
      </c>
      <c r="B32">
        <v>48.83</v>
      </c>
      <c r="C32">
        <v>39.61</v>
      </c>
      <c r="D32">
        <f t="shared" si="0"/>
        <v>9.2199999999999989</v>
      </c>
      <c r="E32" s="1">
        <f t="shared" si="1"/>
        <v>18.881834937538397</v>
      </c>
    </row>
    <row r="33" spans="1:5" x14ac:dyDescent="0.25">
      <c r="A33" t="s">
        <v>7</v>
      </c>
      <c r="B33">
        <v>50.84</v>
      </c>
      <c r="C33">
        <v>40.42</v>
      </c>
      <c r="D33">
        <f t="shared" si="0"/>
        <v>10.420000000000002</v>
      </c>
      <c r="E33" s="1">
        <f t="shared" si="1"/>
        <v>20.495672698662474</v>
      </c>
    </row>
    <row r="34" spans="1:5" x14ac:dyDescent="0.25">
      <c r="A34" t="s">
        <v>13</v>
      </c>
      <c r="B34">
        <v>50.59</v>
      </c>
      <c r="C34">
        <v>39.92</v>
      </c>
      <c r="D34">
        <f t="shared" si="0"/>
        <v>10.670000000000002</v>
      </c>
      <c r="E34" s="1">
        <f t="shared" si="1"/>
        <v>21.091124728207159</v>
      </c>
    </row>
    <row r="35" spans="1:5" x14ac:dyDescent="0.25">
      <c r="A35" t="s">
        <v>36</v>
      </c>
      <c r="B35">
        <v>54.07</v>
      </c>
      <c r="C35">
        <v>41.7</v>
      </c>
      <c r="D35">
        <f t="shared" si="0"/>
        <v>12.369999999999997</v>
      </c>
      <c r="E35" s="1">
        <f t="shared" si="1"/>
        <v>22.877751063436282</v>
      </c>
    </row>
    <row r="38" spans="1:5" x14ac:dyDescent="0.25">
      <c r="A38" t="s">
        <v>4</v>
      </c>
      <c r="B38">
        <v>48.44</v>
      </c>
      <c r="C38" t="s">
        <v>41</v>
      </c>
      <c r="D38" t="s">
        <v>42</v>
      </c>
    </row>
    <row r="39" spans="1:5" x14ac:dyDescent="0.25">
      <c r="A39" t="s">
        <v>9</v>
      </c>
      <c r="B39">
        <v>19.329999999999998</v>
      </c>
      <c r="C39" t="s">
        <v>41</v>
      </c>
    </row>
    <row r="40" spans="1:5" x14ac:dyDescent="0.25">
      <c r="A40" t="s">
        <v>11</v>
      </c>
      <c r="B40">
        <v>30.53</v>
      </c>
      <c r="C40" t="s">
        <v>41</v>
      </c>
    </row>
    <row r="41" spans="1:5" x14ac:dyDescent="0.25">
      <c r="A41" t="s">
        <v>23</v>
      </c>
      <c r="B41">
        <v>54.43</v>
      </c>
    </row>
    <row r="42" spans="1:5" x14ac:dyDescent="0.25">
      <c r="A42" t="s">
        <v>24</v>
      </c>
      <c r="B42">
        <v>24.78</v>
      </c>
    </row>
    <row r="43" spans="1:5" x14ac:dyDescent="0.25">
      <c r="A43" t="s">
        <v>25</v>
      </c>
      <c r="B43">
        <v>30.1</v>
      </c>
    </row>
    <row r="44" spans="1:5" x14ac:dyDescent="0.25">
      <c r="A44" t="s">
        <v>26</v>
      </c>
      <c r="B44">
        <v>34.74</v>
      </c>
    </row>
  </sheetData>
  <sortState ref="N2:N18">
    <sortCondition ref="N2"/>
  </sortState>
  <mergeCells count="1">
    <mergeCell ref="H22:J22"/>
  </mergeCells>
  <conditionalFormatting sqref="D2:D35">
    <cfRule type="cellIs" dxfId="3" priority="2" operator="greaterThan">
      <formula>5</formula>
    </cfRule>
    <cfRule type="cellIs" dxfId="2" priority="3" operator="between">
      <formula>3</formula>
      <formula>5</formula>
    </cfRule>
    <cfRule type="cellIs" dxfId="1" priority="4" operator="lessThan">
      <formula>3.1</formula>
    </cfRule>
  </conditionalFormatting>
  <conditionalFormatting sqref="E2:E35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2018-10-14T19:34:57Z</dcterms:modified>
</cp:coreProperties>
</file>