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H29" i="1" l="1"/>
  <c r="H19" i="1"/>
  <c r="H20" i="1"/>
  <c r="H21" i="1"/>
  <c r="H15" i="1"/>
  <c r="H9" i="1"/>
  <c r="H14" i="1"/>
  <c r="H13" i="1"/>
  <c r="H2" i="1"/>
  <c r="H3" i="1"/>
  <c r="H8" i="1"/>
  <c r="H7" i="1"/>
  <c r="K3" i="1"/>
  <c r="K2" i="1"/>
  <c r="D6" i="1"/>
  <c r="D5" i="1"/>
  <c r="D12" i="1"/>
  <c r="D29" i="1"/>
  <c r="D31" i="1"/>
  <c r="D14" i="1"/>
  <c r="D23" i="1"/>
  <c r="D8" i="1"/>
  <c r="D2" i="1"/>
  <c r="E6" i="1" s="1"/>
  <c r="D4" i="1"/>
  <c r="E5" i="1" s="1"/>
  <c r="D13" i="1"/>
  <c r="D22" i="1"/>
  <c r="E31" i="1" s="1"/>
  <c r="D16" i="1"/>
  <c r="D19" i="1"/>
  <c r="D33" i="1"/>
  <c r="D15" i="1"/>
  <c r="E23" i="1" s="1"/>
  <c r="D18" i="1"/>
  <c r="D9" i="1"/>
  <c r="E19" i="1" s="1"/>
  <c r="D7" i="1"/>
  <c r="D11" i="1"/>
  <c r="D24" i="1"/>
  <c r="D20" i="1"/>
  <c r="E16" i="1" s="1"/>
  <c r="D25" i="1"/>
  <c r="E13" i="1" s="1"/>
  <c r="D40" i="1"/>
  <c r="E40" i="1" s="1"/>
  <c r="D41" i="1"/>
  <c r="E41" i="1" s="1"/>
  <c r="D42" i="1"/>
  <c r="E42" i="1" s="1"/>
  <c r="D10" i="1"/>
  <c r="E33" i="1" s="1"/>
  <c r="D27" i="1"/>
  <c r="D26" i="1"/>
  <c r="D17" i="1"/>
  <c r="D30" i="1"/>
  <c r="E30" i="1" s="1"/>
  <c r="D3" i="1"/>
  <c r="E22" i="1" s="1"/>
  <c r="D32" i="1"/>
  <c r="D21" i="1"/>
  <c r="D28" i="1"/>
  <c r="E10" i="1" l="1"/>
  <c r="E28" i="1"/>
  <c r="E7" i="1"/>
  <c r="E12" i="1"/>
  <c r="E29" i="1"/>
  <c r="E27" i="1"/>
  <c r="E15" i="1"/>
  <c r="E17" i="1"/>
  <c r="E9" i="1"/>
  <c r="E24" i="1"/>
  <c r="E14" i="1"/>
  <c r="E11" i="1"/>
  <c r="E32" i="1"/>
  <c r="E3" i="1"/>
  <c r="E21" i="1"/>
  <c r="E2" i="1"/>
  <c r="E4" i="1"/>
  <c r="E20" i="1"/>
  <c r="E26" i="1"/>
  <c r="E25" i="1"/>
  <c r="E18" i="1"/>
  <c r="E8" i="1"/>
</calcChain>
</file>

<file path=xl/sharedStrings.xml><?xml version="1.0" encoding="utf-8"?>
<sst xmlns="http://schemas.openxmlformats.org/spreadsheetml/2006/main" count="78" uniqueCount="63">
  <si>
    <t>Carro 1</t>
  </si>
  <si>
    <t>Carro 2</t>
  </si>
  <si>
    <t>Carro 3</t>
  </si>
  <si>
    <t>Carro 4</t>
  </si>
  <si>
    <t>Carro 5</t>
  </si>
  <si>
    <t>Carro 6</t>
  </si>
  <si>
    <t>Carro 7</t>
  </si>
  <si>
    <t>Carro 8</t>
  </si>
  <si>
    <t>Carro 9</t>
  </si>
  <si>
    <t>Carro 10</t>
  </si>
  <si>
    <t>Carro 11</t>
  </si>
  <si>
    <t>Carro 12</t>
  </si>
  <si>
    <t>Carro 13</t>
  </si>
  <si>
    <t>Carro 14</t>
  </si>
  <si>
    <t>Carro 15</t>
  </si>
  <si>
    <t>Carro 16</t>
  </si>
  <si>
    <t>Carro 17</t>
  </si>
  <si>
    <t>Carro 18</t>
  </si>
  <si>
    <t>Carro 19</t>
  </si>
  <si>
    <t>Carro 20</t>
  </si>
  <si>
    <t>Carro 21</t>
  </si>
  <si>
    <t>Carro 22</t>
  </si>
  <si>
    <t>Carro 23</t>
  </si>
  <si>
    <t>Carro 24</t>
  </si>
  <si>
    <t>Carro 25</t>
  </si>
  <si>
    <t>Carro 26</t>
  </si>
  <si>
    <t>Carro 27</t>
  </si>
  <si>
    <t>Carro 28</t>
  </si>
  <si>
    <t>Carro 29</t>
  </si>
  <si>
    <t>Carro 30</t>
  </si>
  <si>
    <t>Carro 31</t>
  </si>
  <si>
    <t>Carro 32</t>
  </si>
  <si>
    <t>Carro 33</t>
  </si>
  <si>
    <t>Carro 34</t>
  </si>
  <si>
    <t>Carro 35</t>
  </si>
  <si>
    <t>Carro 36</t>
  </si>
  <si>
    <t>Carro 37</t>
  </si>
  <si>
    <t>Carro 38</t>
  </si>
  <si>
    <t>Carro 39</t>
  </si>
  <si>
    <t>Carro 40</t>
  </si>
  <si>
    <t>-</t>
  </si>
  <si>
    <t>caminhao</t>
  </si>
  <si>
    <t>Média total Erro ABS</t>
  </si>
  <si>
    <t>Média total Erro %</t>
  </si>
  <si>
    <t>Valor maior Melhores</t>
  </si>
  <si>
    <t>Valor menor Melhores</t>
  </si>
  <si>
    <t>Real</t>
  </si>
  <si>
    <t>Medida</t>
  </si>
  <si>
    <t>Erro ABS</t>
  </si>
  <si>
    <t>Erro %</t>
  </si>
  <si>
    <t>entre 20 e 40, piores valores</t>
  </si>
  <si>
    <t>entre 45 e 60, melhores valores</t>
  </si>
  <si>
    <t>Invervalo dos verdes</t>
  </si>
  <si>
    <t>Invervalo dos amarelos</t>
  </si>
  <si>
    <t>Invervalo dos vermelhos</t>
  </si>
  <si>
    <t>% do total detectados</t>
  </si>
  <si>
    <t>Erro absoluto</t>
  </si>
  <si>
    <t>&lt; 3km/h</t>
  </si>
  <si>
    <t>03&lt;e&lt;5</t>
  </si>
  <si>
    <t>&gt;5 km/h</t>
  </si>
  <si>
    <t>Taxa de deteção %</t>
  </si>
  <si>
    <t>total de carros</t>
  </si>
  <si>
    <t>Carros detectados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</si>
</sst>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center"/>
    </xf>
    <xf numFmtId="16" fontId="0" fillId="0" borderId="0" xfId="0" applyNumberFormat="1"/>
  </cellXfs>
  <cellStyles count="2">
    <cellStyle name="Normal" xfId="0" builtinId="0"/>
    <cellStyle name="Porcentagem" xfId="1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topLeftCell="D13" workbookViewId="0">
      <selection activeCell="G29" sqref="G29"/>
    </sheetView>
  </sheetViews>
  <sheetFormatPr defaultRowHeight="15" x14ac:dyDescent="0.25"/>
  <cols>
    <col min="5" max="5" width="9.5703125" bestFit="1" customWidth="1"/>
    <col min="7" max="7" width="29.140625" bestFit="1" customWidth="1"/>
    <col min="8" max="8" width="8.7109375" bestFit="1" customWidth="1"/>
    <col min="9" max="9" width="9.5703125" customWidth="1"/>
    <col min="10" max="10" width="20.42578125" bestFit="1" customWidth="1"/>
    <col min="14" max="14" width="31.28515625" customWidth="1"/>
  </cols>
  <sheetData>
    <row r="1" spans="1:14" x14ac:dyDescent="0.25">
      <c r="B1" t="s">
        <v>46</v>
      </c>
      <c r="C1" t="s">
        <v>47</v>
      </c>
      <c r="D1" t="s">
        <v>48</v>
      </c>
      <c r="E1" t="s">
        <v>49</v>
      </c>
    </row>
    <row r="2" spans="1:14" x14ac:dyDescent="0.25">
      <c r="A2" t="s">
        <v>4</v>
      </c>
      <c r="B2">
        <v>56.01</v>
      </c>
      <c r="C2">
        <v>55.9</v>
      </c>
      <c r="D2">
        <f>ABS(B2-C2)</f>
        <v>0.10999999999999943</v>
      </c>
      <c r="E2" s="1">
        <f>(D2*100)/B2</f>
        <v>0.19639350116050605</v>
      </c>
      <c r="G2" t="s">
        <v>42</v>
      </c>
      <c r="H2" s="1">
        <f>AVERAGE(D2:D33)</f>
        <v>3.8034375000000002</v>
      </c>
      <c r="J2" t="s">
        <v>44</v>
      </c>
      <c r="K2">
        <f>MAX(C2:C17)</f>
        <v>58.72</v>
      </c>
      <c r="N2" t="s">
        <v>51</v>
      </c>
    </row>
    <row r="3" spans="1:14" x14ac:dyDescent="0.25">
      <c r="A3" t="s">
        <v>23</v>
      </c>
      <c r="B3">
        <v>51.47</v>
      </c>
      <c r="C3">
        <v>51.96</v>
      </c>
      <c r="D3">
        <f>ABS(B3-C3)</f>
        <v>0.49000000000000199</v>
      </c>
      <c r="E3" s="1">
        <f>(D3*100)/B3</f>
        <v>0.9520108801243482</v>
      </c>
      <c r="G3" t="s">
        <v>43</v>
      </c>
      <c r="H3" s="1">
        <f>AVERAGE(E2:E33)</f>
        <v>8.7180067828880059</v>
      </c>
      <c r="J3" t="s">
        <v>45</v>
      </c>
      <c r="K3">
        <f>MIN(C2:C17)</f>
        <v>21.31</v>
      </c>
      <c r="N3" t="s">
        <v>50</v>
      </c>
    </row>
    <row r="4" spans="1:14" x14ac:dyDescent="0.25">
      <c r="A4" t="s">
        <v>3</v>
      </c>
      <c r="B4">
        <v>48.89</v>
      </c>
      <c r="C4">
        <v>48.24</v>
      </c>
      <c r="D4">
        <f>ABS(B4-C4)</f>
        <v>0.64999999999999858</v>
      </c>
      <c r="E4" s="1">
        <f>(D4*100)/B4</f>
        <v>1.3295152382900359</v>
      </c>
    </row>
    <row r="5" spans="1:14" x14ac:dyDescent="0.25">
      <c r="A5" t="s">
        <v>11</v>
      </c>
      <c r="B5">
        <v>22.13</v>
      </c>
      <c r="C5">
        <v>21.31</v>
      </c>
      <c r="D5">
        <f>ABS(B5-C5)</f>
        <v>0.82000000000000028</v>
      </c>
      <c r="E5" s="1">
        <f>(D5*100)/B5</f>
        <v>3.7053773158608241</v>
      </c>
    </row>
    <row r="6" spans="1:14" x14ac:dyDescent="0.25">
      <c r="A6" t="s">
        <v>9</v>
      </c>
      <c r="B6">
        <v>54.76</v>
      </c>
      <c r="C6">
        <v>55.68</v>
      </c>
      <c r="D6">
        <f>ABS(B6-C6)</f>
        <v>0.92000000000000171</v>
      </c>
      <c r="E6" s="1">
        <f>(D6*100)/B6</f>
        <v>1.6800584368151967</v>
      </c>
      <c r="G6" s="2" t="s">
        <v>52</v>
      </c>
    </row>
    <row r="7" spans="1:14" x14ac:dyDescent="0.25">
      <c r="A7" t="s">
        <v>6</v>
      </c>
      <c r="B7">
        <v>52.86</v>
      </c>
      <c r="C7">
        <v>51.62</v>
      </c>
      <c r="D7">
        <f>ABS(B7-C7)</f>
        <v>1.240000000000002</v>
      </c>
      <c r="E7" s="1">
        <f>(D7*100)/B7</f>
        <v>2.3458191449110899</v>
      </c>
      <c r="G7" t="s">
        <v>42</v>
      </c>
      <c r="H7" s="1">
        <f>AVERAGE(D2:D17)</f>
        <v>1.4075000000000006</v>
      </c>
    </row>
    <row r="8" spans="1:14" x14ac:dyDescent="0.25">
      <c r="A8" t="s">
        <v>22</v>
      </c>
      <c r="B8">
        <v>53.87</v>
      </c>
      <c r="C8">
        <v>55.11</v>
      </c>
      <c r="D8">
        <f>ABS(B8-C8)</f>
        <v>1.240000000000002</v>
      </c>
      <c r="E8" s="1">
        <f>(D8*100)/B8</f>
        <v>2.301837757564511</v>
      </c>
      <c r="G8" t="s">
        <v>43</v>
      </c>
      <c r="H8" s="1">
        <f>AVERAGE(E2:E17)</f>
        <v>2.9327872525925063</v>
      </c>
    </row>
    <row r="9" spans="1:14" x14ac:dyDescent="0.25">
      <c r="A9" t="s">
        <v>19</v>
      </c>
      <c r="B9">
        <v>46.56</v>
      </c>
      <c r="C9">
        <v>45.25</v>
      </c>
      <c r="D9">
        <f>ABS(B9-C9)</f>
        <v>1.3100000000000023</v>
      </c>
      <c r="E9" s="1">
        <f>(D9*100)/B9</f>
        <v>2.8135738831615167</v>
      </c>
      <c r="G9" t="s">
        <v>55</v>
      </c>
      <c r="H9" s="3">
        <f>16/32</f>
        <v>0.5</v>
      </c>
    </row>
    <row r="10" spans="1:14" x14ac:dyDescent="0.25">
      <c r="A10" t="s">
        <v>39</v>
      </c>
      <c r="B10">
        <v>49.79</v>
      </c>
      <c r="C10">
        <v>48.26</v>
      </c>
      <c r="D10">
        <f>ABS(B10-C10)</f>
        <v>1.5300000000000011</v>
      </c>
      <c r="E10" s="1">
        <f>(D10*100)/B10</f>
        <v>3.0729062060654773</v>
      </c>
    </row>
    <row r="11" spans="1:14" x14ac:dyDescent="0.25">
      <c r="A11" t="s">
        <v>1</v>
      </c>
      <c r="B11">
        <v>53.74</v>
      </c>
      <c r="C11">
        <v>55.28</v>
      </c>
      <c r="D11">
        <f>ABS(B11-C11)</f>
        <v>1.5399999999999991</v>
      </c>
      <c r="E11" s="1">
        <f>(D11*100)/B11</f>
        <v>2.8656494231484912</v>
      </c>
    </row>
    <row r="12" spans="1:14" x14ac:dyDescent="0.25">
      <c r="A12" t="s">
        <v>2</v>
      </c>
      <c r="B12">
        <v>49.06</v>
      </c>
      <c r="C12">
        <v>47.44</v>
      </c>
      <c r="D12">
        <f>ABS(B12-C12)</f>
        <v>1.6200000000000045</v>
      </c>
      <c r="E12" s="1">
        <f>(D12*100)/B12</f>
        <v>3.302079086832459</v>
      </c>
      <c r="G12" s="2" t="s">
        <v>53</v>
      </c>
    </row>
    <row r="13" spans="1:14" x14ac:dyDescent="0.25">
      <c r="A13" t="s">
        <v>26</v>
      </c>
      <c r="B13">
        <v>56.86</v>
      </c>
      <c r="C13">
        <v>58.72</v>
      </c>
      <c r="D13">
        <f>ABS(B13-C13)</f>
        <v>1.8599999999999994</v>
      </c>
      <c r="E13" s="1">
        <f>(D13*100)/B13</f>
        <v>3.2711924023918386</v>
      </c>
      <c r="G13" t="s">
        <v>42</v>
      </c>
      <c r="H13" s="1">
        <f>AVERAGE(D18:D23)</f>
        <v>4.2866666666666653</v>
      </c>
    </row>
    <row r="14" spans="1:14" x14ac:dyDescent="0.25">
      <c r="A14" t="s">
        <v>5</v>
      </c>
      <c r="B14">
        <v>51.12</v>
      </c>
      <c r="C14">
        <v>49.24</v>
      </c>
      <c r="D14">
        <f>ABS(B14-C14)</f>
        <v>1.8799999999999955</v>
      </c>
      <c r="E14" s="1">
        <f>(D14*100)/B14</f>
        <v>3.6776212832550774</v>
      </c>
      <c r="G14" t="s">
        <v>43</v>
      </c>
      <c r="H14" s="1">
        <f>AVERAGE(E18:E23)</f>
        <v>8.3665913049496403</v>
      </c>
    </row>
    <row r="15" spans="1:14" x14ac:dyDescent="0.25">
      <c r="A15" t="s">
        <v>24</v>
      </c>
      <c r="B15">
        <v>55.25</v>
      </c>
      <c r="C15">
        <v>52.95</v>
      </c>
      <c r="D15">
        <f>ABS(B15-C15)</f>
        <v>2.2999999999999972</v>
      </c>
      <c r="E15" s="1">
        <f>(D15*100)/B15</f>
        <v>4.1628959276018049</v>
      </c>
      <c r="G15" t="s">
        <v>55</v>
      </c>
      <c r="H15" s="3">
        <f>6/32</f>
        <v>0.1875</v>
      </c>
    </row>
    <row r="16" spans="1:14" x14ac:dyDescent="0.25">
      <c r="A16" t="s">
        <v>25</v>
      </c>
      <c r="B16">
        <v>56.96</v>
      </c>
      <c r="C16">
        <v>54.48</v>
      </c>
      <c r="D16">
        <f>ABS(B16-C16)</f>
        <v>2.480000000000004</v>
      </c>
      <c r="E16" s="1">
        <f>(D16*100)/B16</f>
        <v>4.3539325842696694</v>
      </c>
    </row>
    <row r="17" spans="1:10" x14ac:dyDescent="0.25">
      <c r="A17" t="s">
        <v>32</v>
      </c>
      <c r="B17">
        <v>36.700000000000003</v>
      </c>
      <c r="C17">
        <v>34.17</v>
      </c>
      <c r="D17">
        <f>ABS(B17-C17)</f>
        <v>2.5300000000000011</v>
      </c>
      <c r="E17" s="1">
        <f>(D17*100)/B17</f>
        <v>6.8937329700272505</v>
      </c>
    </row>
    <row r="18" spans="1:10" x14ac:dyDescent="0.25">
      <c r="A18" t="s">
        <v>7</v>
      </c>
      <c r="B18">
        <v>54.23</v>
      </c>
      <c r="C18">
        <v>50.59</v>
      </c>
      <c r="D18">
        <f>ABS(B18-C18)</f>
        <v>3.6399999999999935</v>
      </c>
      <c r="E18" s="1">
        <f>(D18*100)/B18</f>
        <v>6.712151945417653</v>
      </c>
      <c r="G18" s="2" t="s">
        <v>54</v>
      </c>
    </row>
    <row r="19" spans="1:10" x14ac:dyDescent="0.25">
      <c r="A19" t="s">
        <v>21</v>
      </c>
      <c r="B19">
        <v>56.6</v>
      </c>
      <c r="C19">
        <v>52.7</v>
      </c>
      <c r="D19">
        <f>ABS(B19-C19)</f>
        <v>3.8999999999999986</v>
      </c>
      <c r="E19" s="1">
        <f>(D19*100)/B19</f>
        <v>6.8904593639575946</v>
      </c>
      <c r="G19" t="s">
        <v>42</v>
      </c>
      <c r="H19" s="1">
        <f>AVERAGE(D24:D33)</f>
        <v>7.3470000000000013</v>
      </c>
    </row>
    <row r="20" spans="1:10" x14ac:dyDescent="0.25">
      <c r="A20" t="s">
        <v>16</v>
      </c>
      <c r="B20">
        <v>50.03</v>
      </c>
      <c r="C20">
        <v>45.8</v>
      </c>
      <c r="D20">
        <f>ABS(B20-C20)</f>
        <v>4.230000000000004</v>
      </c>
      <c r="E20" s="1">
        <f>(D20*100)/B20</f>
        <v>8.4549270437737434</v>
      </c>
      <c r="G20" t="s">
        <v>43</v>
      </c>
      <c r="H20" s="1">
        <f>AVERAGE(E23:E32)</f>
        <v>15.721575633810932</v>
      </c>
    </row>
    <row r="21" spans="1:10" x14ac:dyDescent="0.25">
      <c r="A21" t="s">
        <v>8</v>
      </c>
      <c r="B21">
        <v>52.39</v>
      </c>
      <c r="C21">
        <v>56.65</v>
      </c>
      <c r="D21">
        <f>ABS(B21-C21)</f>
        <v>4.259999999999998</v>
      </c>
      <c r="E21" s="1">
        <f>(D21*100)/B21</f>
        <v>8.1313227715212779</v>
      </c>
      <c r="G21" t="s">
        <v>55</v>
      </c>
      <c r="H21" s="3">
        <f>10/32</f>
        <v>0.3125</v>
      </c>
    </row>
    <row r="22" spans="1:10" x14ac:dyDescent="0.25">
      <c r="A22" t="s">
        <v>36</v>
      </c>
      <c r="B22">
        <v>47.98</v>
      </c>
      <c r="C22">
        <v>43.17</v>
      </c>
      <c r="D22">
        <f>ABS(B22-C22)</f>
        <v>4.8099999999999952</v>
      </c>
      <c r="E22" s="1">
        <f>(D22*100)/B22</f>
        <v>10.025010421008744</v>
      </c>
      <c r="H22" s="4" t="s">
        <v>56</v>
      </c>
      <c r="I22" s="4"/>
      <c r="J22" s="4"/>
    </row>
    <row r="23" spans="1:10" x14ac:dyDescent="0.25">
      <c r="A23" t="s">
        <v>18</v>
      </c>
      <c r="B23">
        <v>48.87</v>
      </c>
      <c r="C23">
        <v>53.75</v>
      </c>
      <c r="D23">
        <f>ABS(B23-C23)</f>
        <v>4.8800000000000026</v>
      </c>
      <c r="E23" s="1">
        <f>(D23*100)/B23</f>
        <v>9.9856762840188313</v>
      </c>
      <c r="H23" t="s">
        <v>57</v>
      </c>
      <c r="I23" s="5" t="s">
        <v>58</v>
      </c>
      <c r="J23" t="s">
        <v>59</v>
      </c>
    </row>
    <row r="24" spans="1:10" x14ac:dyDescent="0.25">
      <c r="A24" t="s">
        <v>15</v>
      </c>
      <c r="B24">
        <v>48.86</v>
      </c>
      <c r="C24">
        <v>53.89</v>
      </c>
      <c r="D24">
        <f>ABS(B24-C24)</f>
        <v>5.0300000000000011</v>
      </c>
      <c r="E24" s="1">
        <f>(D24*100)/B24</f>
        <v>10.294719607040527</v>
      </c>
      <c r="G24" t="s">
        <v>42</v>
      </c>
      <c r="H24" s="1">
        <v>1.4075000000000006</v>
      </c>
      <c r="I24" s="1">
        <v>4.2866666666666653</v>
      </c>
      <c r="J24" s="1">
        <v>7.3470000000000013</v>
      </c>
    </row>
    <row r="25" spans="1:10" x14ac:dyDescent="0.25">
      <c r="A25" t="s">
        <v>12</v>
      </c>
      <c r="B25">
        <v>27.55</v>
      </c>
      <c r="C25">
        <v>21.76</v>
      </c>
      <c r="D25">
        <f>ABS(B25-C25)</f>
        <v>5.7899999999999991</v>
      </c>
      <c r="E25" s="1">
        <f>(D25*100)/B25</f>
        <v>21.016333938294007</v>
      </c>
      <c r="G25" t="s">
        <v>43</v>
      </c>
      <c r="H25" s="1">
        <v>2.9327872525925063</v>
      </c>
      <c r="I25" s="1">
        <v>8.3665913049496403</v>
      </c>
      <c r="J25" s="1">
        <v>15.721575633810932</v>
      </c>
    </row>
    <row r="26" spans="1:10" x14ac:dyDescent="0.25">
      <c r="A26" t="s">
        <v>17</v>
      </c>
      <c r="B26">
        <v>51.53</v>
      </c>
      <c r="C26">
        <v>45.51</v>
      </c>
      <c r="D26">
        <f>ABS(B26-C26)</f>
        <v>6.0200000000000031</v>
      </c>
      <c r="E26" s="1">
        <f>(D26*100)/B26</f>
        <v>11.682515039782658</v>
      </c>
      <c r="G26" t="s">
        <v>55</v>
      </c>
      <c r="H26" s="3">
        <v>0.5</v>
      </c>
      <c r="I26" s="3">
        <v>0.1875</v>
      </c>
      <c r="J26" s="3">
        <v>0.3125</v>
      </c>
    </row>
    <row r="27" spans="1:10" x14ac:dyDescent="0.25">
      <c r="A27" t="s">
        <v>38</v>
      </c>
      <c r="B27">
        <v>50.88</v>
      </c>
      <c r="C27">
        <v>44.56</v>
      </c>
      <c r="D27">
        <f>ABS(B27-C27)</f>
        <v>6.32</v>
      </c>
      <c r="E27" s="1">
        <f>(D27*100)/B27</f>
        <v>12.421383647798741</v>
      </c>
    </row>
    <row r="28" spans="1:10" x14ac:dyDescent="0.25">
      <c r="A28" t="s">
        <v>33</v>
      </c>
      <c r="B28">
        <v>42.86</v>
      </c>
      <c r="C28">
        <v>36.26</v>
      </c>
      <c r="D28">
        <f>ABS(B28-C28)</f>
        <v>6.6000000000000014</v>
      </c>
      <c r="E28" s="1">
        <f>(D28*100)/B28</f>
        <v>15.398973401773217</v>
      </c>
    </row>
    <row r="29" spans="1:10" x14ac:dyDescent="0.25">
      <c r="A29" t="s">
        <v>0</v>
      </c>
      <c r="B29">
        <v>56.65</v>
      </c>
      <c r="C29">
        <v>49.4</v>
      </c>
      <c r="D29">
        <f>ABS(B29-C29)</f>
        <v>7.25</v>
      </c>
      <c r="E29" s="1">
        <f>(D29*100)/B29</f>
        <v>12.797881729920565</v>
      </c>
      <c r="G29" t="s">
        <v>60</v>
      </c>
      <c r="H29">
        <f>H31/H30</f>
        <v>0.8</v>
      </c>
    </row>
    <row r="30" spans="1:10" x14ac:dyDescent="0.25">
      <c r="A30" t="s">
        <v>34</v>
      </c>
      <c r="B30">
        <v>46.37</v>
      </c>
      <c r="C30">
        <v>54.14</v>
      </c>
      <c r="D30">
        <f>ABS(B30-C30)</f>
        <v>7.7700000000000031</v>
      </c>
      <c r="E30" s="1">
        <f>(D30*100)/B30</f>
        <v>16.756523614405875</v>
      </c>
      <c r="G30" t="s">
        <v>61</v>
      </c>
      <c r="H30">
        <v>40</v>
      </c>
    </row>
    <row r="31" spans="1:10" x14ac:dyDescent="0.25">
      <c r="A31" t="s">
        <v>14</v>
      </c>
      <c r="B31">
        <v>35.56</v>
      </c>
      <c r="C31">
        <v>27.33</v>
      </c>
      <c r="D31">
        <f>ABS(B31-C31)</f>
        <v>8.230000000000004</v>
      </c>
      <c r="E31" s="1">
        <f>(D31*100)/B31</f>
        <v>23.143982002249729</v>
      </c>
      <c r="G31" t="s">
        <v>62</v>
      </c>
      <c r="H31">
        <v>32</v>
      </c>
    </row>
    <row r="32" spans="1:10" x14ac:dyDescent="0.25">
      <c r="A32" t="s">
        <v>31</v>
      </c>
      <c r="B32">
        <v>35.29</v>
      </c>
      <c r="C32">
        <v>26.92</v>
      </c>
      <c r="D32">
        <f>ABS(B32-C32)</f>
        <v>8.3699999999999974</v>
      </c>
      <c r="E32" s="1">
        <f>(D32*100)/B32</f>
        <v>23.717767072825158</v>
      </c>
    </row>
    <row r="33" spans="1:5" x14ac:dyDescent="0.25">
      <c r="A33" t="s">
        <v>30</v>
      </c>
      <c r="B33">
        <v>34.92</v>
      </c>
      <c r="C33">
        <v>22.83</v>
      </c>
      <c r="D33">
        <f>ABS(B33-C33)</f>
        <v>12.090000000000003</v>
      </c>
      <c r="E33" s="1">
        <f>(D33*100)/B33</f>
        <v>34.621993127147775</v>
      </c>
    </row>
    <row r="35" spans="1:5" x14ac:dyDescent="0.25">
      <c r="A35" t="s">
        <v>10</v>
      </c>
      <c r="B35">
        <v>16.690000000000001</v>
      </c>
      <c r="C35" t="s">
        <v>40</v>
      </c>
      <c r="D35" t="e">
        <v>#VALUE!</v>
      </c>
    </row>
    <row r="36" spans="1:5" x14ac:dyDescent="0.25">
      <c r="A36" t="s">
        <v>13</v>
      </c>
      <c r="B36">
        <v>31.31</v>
      </c>
      <c r="C36" t="s">
        <v>40</v>
      </c>
      <c r="D36" t="e">
        <v>#VALUE!</v>
      </c>
    </row>
    <row r="37" spans="1:5" x14ac:dyDescent="0.25">
      <c r="A37" t="s">
        <v>20</v>
      </c>
      <c r="B37">
        <v>43.53</v>
      </c>
      <c r="C37" t="s">
        <v>40</v>
      </c>
      <c r="D37" t="e">
        <v>#VALUE!</v>
      </c>
    </row>
    <row r="38" spans="1:5" x14ac:dyDescent="0.25">
      <c r="A38" t="s">
        <v>35</v>
      </c>
      <c r="B38">
        <v>47.7</v>
      </c>
      <c r="C38">
        <v>25.32</v>
      </c>
      <c r="D38">
        <v>22.380000000000003</v>
      </c>
      <c r="E38" t="s">
        <v>41</v>
      </c>
    </row>
    <row r="39" spans="1:5" x14ac:dyDescent="0.25">
      <c r="A39" t="s">
        <v>37</v>
      </c>
      <c r="B39">
        <v>47.74</v>
      </c>
      <c r="C39" t="s">
        <v>40</v>
      </c>
      <c r="D39" t="e">
        <v>#VALUE!</v>
      </c>
      <c r="E39" t="s">
        <v>41</v>
      </c>
    </row>
    <row r="40" spans="1:5" x14ac:dyDescent="0.25">
      <c r="A40" t="s">
        <v>27</v>
      </c>
      <c r="B40">
        <v>19.82</v>
      </c>
      <c r="D40">
        <f>ABS(B40-C40)</f>
        <v>19.82</v>
      </c>
      <c r="E40" s="1">
        <f>(D40*100)/B40</f>
        <v>100</v>
      </c>
    </row>
    <row r="41" spans="1:5" x14ac:dyDescent="0.25">
      <c r="A41" t="s">
        <v>28</v>
      </c>
      <c r="B41">
        <v>23.44</v>
      </c>
      <c r="D41">
        <f>ABS(B41-C41)</f>
        <v>23.44</v>
      </c>
      <c r="E41" s="1">
        <f>(D41*100)/B41</f>
        <v>100</v>
      </c>
    </row>
    <row r="42" spans="1:5" x14ac:dyDescent="0.25">
      <c r="A42" t="s">
        <v>29</v>
      </c>
      <c r="B42">
        <v>31.19</v>
      </c>
      <c r="D42">
        <f>ABS(B42-C42)</f>
        <v>31.19</v>
      </c>
      <c r="E42" s="1">
        <f>(D42*100)/B42</f>
        <v>100</v>
      </c>
    </row>
  </sheetData>
  <sortState ref="M3:M12">
    <sortCondition ref="M3"/>
  </sortState>
  <mergeCells count="1">
    <mergeCell ref="H22:J22"/>
  </mergeCells>
  <conditionalFormatting sqref="D2:D33 D40:D42">
    <cfRule type="cellIs" dxfId="6" priority="5" operator="greaterThan">
      <formula>5</formula>
    </cfRule>
    <cfRule type="cellIs" dxfId="5" priority="6" operator="between">
      <formula>3</formula>
      <formula>5</formula>
    </cfRule>
    <cfRule type="cellIs" dxfId="4" priority="7" operator="lessThan">
      <formula>3.1</formula>
    </cfRule>
  </conditionalFormatting>
  <conditionalFormatting sqref="D35:D39">
    <cfRule type="cellIs" dxfId="3" priority="2" operator="greaterThan">
      <formula>5</formula>
    </cfRule>
    <cfRule type="cellIs" dxfId="2" priority="3" operator="between">
      <formula>3</formula>
      <formula>5</formula>
    </cfRule>
    <cfRule type="cellIs" dxfId="1" priority="4" operator="lessThan">
      <formula>3.1</formula>
    </cfRule>
  </conditionalFormatting>
  <conditionalFormatting sqref="E2:E33">
    <cfRule type="cellIs" dxfId="0" priority="1" operator="greaterThan">
      <formula>10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2018-10-14T19:14:07Z</dcterms:modified>
</cp:coreProperties>
</file>