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_000\Desktop\Mentorship\!GitHub\"/>
    </mc:Choice>
  </mc:AlternateContent>
  <xr:revisionPtr revIDLastSave="0" documentId="13_ncr:1_{E9FBF1B3-77E1-47DD-AAC5-E362D64ABA78}" xr6:coauthVersionLast="40" xr6:coauthVersionMax="40" xr10:uidLastSave="{00000000-0000-0000-0000-000000000000}"/>
  <bookViews>
    <workbookView xWindow="1212" yWindow="0" windowWidth="21828" windowHeight="12384" xr2:uid="{FA779093-122C-4A05-86C7-F98EA3A699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M2" i="1"/>
  <c r="L2" i="1"/>
  <c r="K2" i="1"/>
  <c r="J2" i="1"/>
  <c r="I2" i="1"/>
  <c r="H2" i="1"/>
  <c r="H3" i="1"/>
  <c r="H4" i="1" s="1"/>
  <c r="I3" i="1"/>
  <c r="I4" i="1" s="1"/>
  <c r="I5" i="1" s="1"/>
  <c r="J3" i="1"/>
  <c r="J4" i="1" s="1"/>
  <c r="J5" i="1" s="1"/>
  <c r="K3" i="1"/>
  <c r="K4" i="1" s="1"/>
  <c r="K5" i="1" s="1"/>
  <c r="L3" i="1"/>
  <c r="L4" i="1" s="1"/>
  <c r="L5" i="1" s="1"/>
  <c r="M3" i="1"/>
  <c r="M4" i="1" s="1"/>
  <c r="M5" i="1" s="1"/>
  <c r="G3" i="1"/>
  <c r="G4" i="1" s="1"/>
  <c r="G5" i="1" s="1"/>
  <c r="M14" i="1" l="1"/>
  <c r="L17" i="1"/>
  <c r="M17" i="1"/>
  <c r="N14" i="1"/>
  <c r="Q16" i="1"/>
  <c r="R13" i="1"/>
  <c r="T15" i="1"/>
  <c r="V13" i="1"/>
  <c r="K16" i="1"/>
  <c r="L15" i="1"/>
  <c r="L14" i="1"/>
  <c r="H5" i="1"/>
  <c r="W16" i="1"/>
  <c r="O16" i="1"/>
  <c r="Q15" i="1"/>
  <c r="K15" i="1"/>
  <c r="Q14" i="1"/>
  <c r="K14" i="1"/>
  <c r="N13" i="1"/>
  <c r="V16" i="1"/>
  <c r="N16" i="1"/>
  <c r="P15" i="1"/>
  <c r="J15" i="1"/>
  <c r="P14" i="1"/>
  <c r="J14" i="1"/>
  <c r="K13" i="1"/>
  <c r="P16" i="1"/>
  <c r="J16" i="1"/>
  <c r="R15" i="1"/>
  <c r="R14" i="1"/>
  <c r="O13" i="1"/>
  <c r="U16" i="1"/>
  <c r="W15" i="1"/>
  <c r="O15" i="1"/>
  <c r="O14" i="1"/>
  <c r="J13" i="1"/>
  <c r="T16" i="1"/>
  <c r="V15" i="1"/>
  <c r="N15" i="1"/>
  <c r="S16" i="1"/>
  <c r="M16" i="1"/>
  <c r="U15" i="1"/>
  <c r="W14" i="1"/>
  <c r="W13" i="1"/>
  <c r="M12" i="1"/>
  <c r="R16" i="1"/>
  <c r="L16" i="1"/>
  <c r="V14" i="1"/>
  <c r="L12" i="1"/>
  <c r="S15" i="1"/>
  <c r="M15" i="1"/>
  <c r="S14" i="1"/>
  <c r="S13" i="1"/>
  <c r="L22" i="1" l="1"/>
  <c r="M22" i="1"/>
</calcChain>
</file>

<file path=xl/sharedStrings.xml><?xml version="1.0" encoding="utf-8"?>
<sst xmlns="http://schemas.openxmlformats.org/spreadsheetml/2006/main" count="162" uniqueCount="52">
  <si>
    <t>Scenario</t>
  </si>
  <si>
    <t>Space bounds</t>
  </si>
  <si>
    <t>Optimum</t>
  </si>
  <si>
    <t>Number</t>
  </si>
  <si>
    <t>Model</t>
  </si>
  <si>
    <t>Dataset</t>
  </si>
  <si>
    <t>n_rand</t>
  </si>
  <si>
    <t>epochs</t>
  </si>
  <si>
    <t>lp_min</t>
  </si>
  <si>
    <t>lp_max</t>
  </si>
  <si>
    <t>lr_min</t>
  </si>
  <si>
    <t>lr_max</t>
  </si>
  <si>
    <t>a1_min</t>
  </si>
  <si>
    <t>a1_max</t>
  </si>
  <si>
    <t>a2_min</t>
  </si>
  <si>
    <t>a2_max</t>
  </si>
  <si>
    <t>run_model</t>
  </si>
  <si>
    <t>Coil20</t>
  </si>
  <si>
    <t>run_ssc</t>
  </si>
  <si>
    <t>-</t>
  </si>
  <si>
    <t>run_ae</t>
  </si>
  <si>
    <t>Parameters</t>
  </si>
  <si>
    <t>Parameter</t>
  </si>
  <si>
    <t>Value</t>
  </si>
  <si>
    <t>trainC</t>
  </si>
  <si>
    <t>giveC</t>
  </si>
  <si>
    <t>l1_min</t>
  </si>
  <si>
    <t>l1_max</t>
  </si>
  <si>
    <t>l2_min</t>
  </si>
  <si>
    <t>l2_max</t>
  </si>
  <si>
    <t>l3_min</t>
  </si>
  <si>
    <t>l3_max</t>
  </si>
  <si>
    <t>opt_func</t>
  </si>
  <si>
    <t>forest</t>
  </si>
  <si>
    <t>pre_ep</t>
  </si>
  <si>
    <t>n_total</t>
  </si>
  <si>
    <t>error</t>
  </si>
  <si>
    <t>lr_prtr</t>
  </si>
  <si>
    <t>alph1</t>
  </si>
  <si>
    <t>lamb1</t>
  </si>
  <si>
    <t>lamb2</t>
  </si>
  <si>
    <t>lamb3</t>
  </si>
  <si>
    <t>alph2</t>
  </si>
  <si>
    <t>learnr</t>
  </si>
  <si>
    <t>Feature</t>
  </si>
  <si>
    <t>Mean_init</t>
  </si>
  <si>
    <t>Range 0</t>
  </si>
  <si>
    <t>Range 1</t>
  </si>
  <si>
    <t>Range 2</t>
  </si>
  <si>
    <t>seed</t>
  </si>
  <si>
    <t>i1/i2</t>
  </si>
  <si>
    <t>Model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</si>
</sst>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medium">
        <color indexed="64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/>
    <xf numFmtId="0" fontId="0" fillId="0" borderId="6" xfId="0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1" fillId="5" borderId="8" xfId="0" applyFont="1" applyFill="1" applyBorder="1"/>
    <xf numFmtId="0" fontId="0" fillId="0" borderId="0" xfId="0" applyBorder="1"/>
    <xf numFmtId="0" fontId="1" fillId="7" borderId="8" xfId="0" applyFont="1" applyFill="1" applyBorder="1"/>
    <xf numFmtId="0" fontId="1" fillId="8" borderId="8" xfId="0" applyFont="1" applyFill="1" applyBorder="1"/>
    <xf numFmtId="11" fontId="0" fillId="0" borderId="0" xfId="0" applyNumberFormat="1" applyBorder="1"/>
    <xf numFmtId="0" fontId="0" fillId="0" borderId="0" xfId="0" applyNumberFormat="1" applyBorder="1"/>
    <xf numFmtId="0" fontId="1" fillId="9" borderId="9" xfId="0" applyFont="1" applyFill="1" applyBorder="1"/>
    <xf numFmtId="0" fontId="1" fillId="10" borderId="9" xfId="0" applyFont="1" applyFill="1" applyBorder="1"/>
    <xf numFmtId="0" fontId="0" fillId="0" borderId="0" xfId="0" applyFill="1" applyBorder="1"/>
    <xf numFmtId="0" fontId="1" fillId="2" borderId="10" xfId="0" applyFont="1" applyFill="1" applyBorder="1"/>
    <xf numFmtId="0" fontId="1" fillId="4" borderId="11" xfId="0" applyFont="1" applyFill="1" applyBorder="1"/>
    <xf numFmtId="0" fontId="1" fillId="5" borderId="11" xfId="0" applyFont="1" applyFill="1" applyBorder="1"/>
    <xf numFmtId="0" fontId="0" fillId="11" borderId="4" xfId="0" applyFont="1" applyFill="1" applyBorder="1"/>
    <xf numFmtId="0" fontId="0" fillId="0" borderId="4" xfId="0" applyFont="1" applyBorder="1"/>
    <xf numFmtId="0" fontId="1" fillId="4" borderId="7" xfId="0" applyFont="1" applyFill="1" applyBorder="1"/>
    <xf numFmtId="0" fontId="0" fillId="0" borderId="5" xfId="0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ont="1" applyFill="1" applyBorder="1"/>
    <xf numFmtId="0" fontId="0" fillId="0" borderId="8" xfId="0" applyFill="1" applyBorder="1"/>
    <xf numFmtId="0" fontId="0" fillId="0" borderId="14" xfId="0" applyBorder="1"/>
    <xf numFmtId="0" fontId="0" fillId="0" borderId="0" xfId="0" applyFill="1"/>
    <xf numFmtId="0" fontId="0" fillId="0" borderId="0" xfId="0" applyNumberFormat="1" applyFont="1" applyFill="1"/>
    <xf numFmtId="0" fontId="0" fillId="0" borderId="0" xfId="0" applyFont="1" applyFill="1"/>
    <xf numFmtId="0" fontId="0" fillId="0" borderId="13" xfId="0" applyFont="1" applyFill="1" applyBorder="1"/>
    <xf numFmtId="0" fontId="0" fillId="0" borderId="15" xfId="0" applyFont="1" applyFill="1" applyBorder="1"/>
    <xf numFmtId="0" fontId="0" fillId="0" borderId="0" xfId="0" applyNumberFormat="1" applyFont="1" applyFill="1" applyBorder="1"/>
    <xf numFmtId="0" fontId="0" fillId="0" borderId="17" xfId="0" applyFont="1" applyFill="1" applyBorder="1"/>
    <xf numFmtId="0" fontId="0" fillId="0" borderId="18" xfId="0" applyFont="1" applyFill="1" applyBorder="1"/>
    <xf numFmtId="0" fontId="1" fillId="10" borderId="19" xfId="0" applyFont="1" applyFill="1" applyBorder="1"/>
    <xf numFmtId="0" fontId="0" fillId="0" borderId="20" xfId="0" applyFill="1" applyBorder="1"/>
    <xf numFmtId="0" fontId="0" fillId="0" borderId="20" xfId="0" applyBorder="1"/>
    <xf numFmtId="0" fontId="0" fillId="0" borderId="16" xfId="0" applyFill="1" applyBorder="1"/>
    <xf numFmtId="0" fontId="0" fillId="0" borderId="21" xfId="0" applyFont="1" applyFill="1" applyBorder="1"/>
    <xf numFmtId="0" fontId="0" fillId="0" borderId="22" xfId="0" applyFont="1" applyFill="1" applyBorder="1"/>
    <xf numFmtId="0" fontId="0" fillId="0" borderId="20" xfId="0" applyFont="1" applyFill="1" applyBorder="1"/>
    <xf numFmtId="0" fontId="0" fillId="0" borderId="23" xfId="0" applyFill="1" applyBorder="1"/>
    <xf numFmtId="0" fontId="0" fillId="0" borderId="20" xfId="0" applyNumberFormat="1" applyFont="1" applyFill="1" applyBorder="1"/>
    <xf numFmtId="11" fontId="0" fillId="0" borderId="0" xfId="0" applyNumberFormat="1" applyFill="1" applyBorder="1"/>
    <xf numFmtId="11" fontId="0" fillId="0" borderId="20" xfId="0" applyNumberFormat="1" applyFill="1" applyBorder="1"/>
    <xf numFmtId="11" fontId="0" fillId="0" borderId="0" xfId="0" applyNumberFormat="1" applyFill="1"/>
    <xf numFmtId="0" fontId="1" fillId="2" borderId="24" xfId="0" applyFont="1" applyFill="1" applyBorder="1"/>
    <xf numFmtId="0" fontId="0" fillId="10" borderId="7" xfId="0" applyFill="1" applyBorder="1"/>
    <xf numFmtId="0" fontId="1" fillId="10" borderId="11" xfId="0" applyFont="1" applyFill="1" applyBorder="1"/>
    <xf numFmtId="0" fontId="1" fillId="2" borderId="25" xfId="0" applyFont="1" applyFill="1" applyBorder="1"/>
    <xf numFmtId="0" fontId="1" fillId="5" borderId="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6" borderId="7" xfId="0" applyFont="1" applyFill="1" applyBorder="1"/>
    <xf numFmtId="0" fontId="0" fillId="4" borderId="6" xfId="0" applyFill="1" applyBorder="1"/>
    <xf numFmtId="0" fontId="0" fillId="0" borderId="8" xfId="0" applyBorder="1"/>
    <xf numFmtId="0" fontId="0" fillId="0" borderId="23" xfId="0" applyBorder="1"/>
    <xf numFmtId="0" fontId="1" fillId="12" borderId="0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0" fillId="12" borderId="7" xfId="0" applyFill="1" applyBorder="1"/>
    <xf numFmtId="0" fontId="0" fillId="12" borderId="6" xfId="0" applyFill="1" applyBorder="1"/>
    <xf numFmtId="0" fontId="0" fillId="3" borderId="26" xfId="0" applyFill="1" applyBorder="1"/>
    <xf numFmtId="0" fontId="0" fillId="0" borderId="2" xfId="0" applyBorder="1"/>
    <xf numFmtId="0" fontId="0" fillId="0" borderId="27" xfId="0" applyBorder="1"/>
    <xf numFmtId="0" fontId="3" fillId="0" borderId="0" xfId="0" applyFont="1" applyFill="1"/>
    <xf numFmtId="0" fontId="3" fillId="11" borderId="4" xfId="0" applyFont="1" applyFill="1" applyBorder="1"/>
    <xf numFmtId="0" fontId="3" fillId="0" borderId="0" xfId="0" applyFont="1" applyBorder="1"/>
    <xf numFmtId="11" fontId="3" fillId="0" borderId="0" xfId="0" applyNumberFormat="1" applyFont="1" applyBorder="1"/>
    <xf numFmtId="0" fontId="3" fillId="0" borderId="18" xfId="0" applyFont="1" applyFill="1" applyBorder="1"/>
    <xf numFmtId="0" fontId="1" fillId="5" borderId="12" xfId="0" applyFont="1" applyFill="1" applyBorder="1" applyAlignment="1">
      <alignment horizontal="center"/>
    </xf>
  </cellXfs>
  <cellStyles count="1">
    <cellStyle name="Normal" xfId="0" builtinId="0"/>
  </cellStyles>
  <dxfs count="25">
    <dxf>
      <border diagonalUp="0" diagonalDown="0">
        <right style="thin">
          <color indexed="64"/>
        </right>
        <vertical/>
      </border>
    </dxf>
    <dxf>
      <border diagonalUp="0" diagonalDown="0">
        <right style="medium">
          <color indexed="64"/>
        </right>
        <vertical/>
      </border>
    </dxf>
    <dxf>
      <fill>
        <patternFill patternType="none">
          <bgColor auto="1"/>
        </patternFill>
      </fill>
      <border diagonalUp="0" diagonalDown="0">
        <right style="medium">
          <color indexed="64"/>
        </right>
        <vertic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vertical/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right style="medium">
          <color indexed="64"/>
        </right>
        <vertical/>
      </border>
    </dxf>
    <dxf>
      <border>
        <bottom style="medium">
          <color indexed="64"/>
        </bottom>
      </border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A43794-36BA-4286-8E57-EB145D3C24A9}" name="Table2" displayName="Table2" ref="A11:AE26" totalsRowShown="0" headerRowBorderDxfId="24">
  <autoFilter ref="A11:AE26" xr:uid="{EADF17A0-5E30-4FE3-83F3-2800BBF336EF}"/>
  <tableColumns count="31">
    <tableColumn id="1" xr3:uid="{78AFA492-E6FF-4096-97CB-AA643430005E}" name="Number" dataDxfId="23"/>
    <tableColumn id="25" xr3:uid="{DBD7BBAF-99BA-4975-8C5F-FF7CA363176B}" name="Model" dataDxfId="22"/>
    <tableColumn id="2" xr3:uid="{8470D36B-4741-4F6B-B919-3B503AFF0FE0}" name="trainC"/>
    <tableColumn id="24" xr3:uid="{A5D3391A-6176-4310-B5C2-1283D2F19408}" name="giveC"/>
    <tableColumn id="75" xr3:uid="{45AC95CA-6711-47DD-B635-50391FF7DBD9}" name="n_rand"/>
    <tableColumn id="76" xr3:uid="{4A33FF65-1677-4763-A178-A1A68171D5F8}" name="n_total" dataDxfId="0"/>
    <tableColumn id="74" xr3:uid="{76A10300-7776-4ACC-806F-FE613C5EF4B2}" name="pre_ep"/>
    <tableColumn id="73" xr3:uid="{091000F4-E804-4A38-8A32-4F53DC9E93EE}" name="epochs"/>
    <tableColumn id="3" xr3:uid="{CBD08D3B-C331-4129-A127-D68EB51CFF6E}" name="i1/i2" dataDxfId="1"/>
    <tableColumn id="5" xr3:uid="{0285A612-E62D-432A-A5CE-805ABF08A8DC}" name="lp_min" dataDxfId="21">
      <calculatedColumnFormula>10^-6</calculatedColumnFormula>
    </tableColumn>
    <tableColumn id="6" xr3:uid="{3FDCD35D-8848-45BE-A011-16BC477CF6E2}" name="lp_max" dataDxfId="20">
      <calculatedColumnFormula>10^-2</calculatedColumnFormula>
    </tableColumn>
    <tableColumn id="7" xr3:uid="{6B452DF6-EDA0-4DCB-9662-5DAD6563F31A}" name="a1_min" dataDxfId="19">
      <calculatedColumnFormula>10^-1</calculatedColumnFormula>
    </tableColumn>
    <tableColumn id="8" xr3:uid="{91EA8E24-E5C1-4AE0-9214-9FEBC4A2FA61}" name="a1_max" dataDxfId="18">
      <calculatedColumnFormula>10^3</calculatedColumnFormula>
    </tableColumn>
    <tableColumn id="11" xr3:uid="{D534B48E-0EE8-4165-88E1-0621D36C813E}" name="lr_min" dataDxfId="17">
      <calculatedColumnFormula>10^-7</calculatedColumnFormula>
    </tableColumn>
    <tableColumn id="12" xr3:uid="{D985F1DB-08C4-495D-9AB8-B34C5CEF3B30}" name="lr_max" dataDxfId="16">
      <calculatedColumnFormula>10^-3</calculatedColumnFormula>
    </tableColumn>
    <tableColumn id="47" xr3:uid="{1F62EC6C-202F-44ED-A855-F71C412EBDC5}" name="l1_min" dataDxfId="15">
      <calculatedColumnFormula>10^-6</calculatedColumnFormula>
    </tableColumn>
    <tableColumn id="48" xr3:uid="{8A9CD75F-5985-46DF-9D95-7275ACACA68E}" name="l1_max" dataDxfId="14">
      <calculatedColumnFormula>10^-2</calculatedColumnFormula>
    </tableColumn>
    <tableColumn id="49" xr3:uid="{12D93BD7-5A8F-4557-B46A-203A8DF391C1}" name="l2_min" dataDxfId="13">
      <calculatedColumnFormula>10^-5</calculatedColumnFormula>
    </tableColumn>
    <tableColumn id="50" xr3:uid="{4D3A199E-B4A3-4279-B793-AB3978ECE31A}" name="l2_max" dataDxfId="12">
      <calculatedColumnFormula>10^-1</calculatedColumnFormula>
    </tableColumn>
    <tableColumn id="51" xr3:uid="{169D2A90-BBA3-40A4-BE42-EDAE87E2815B}" name="l3_min" dataDxfId="11"/>
    <tableColumn id="52" xr3:uid="{2FE7FC08-7AC9-44CE-A841-E0ECC39D4A75}" name="l3_max" dataDxfId="10"/>
    <tableColumn id="13" xr3:uid="{92277B1E-35F8-4642-A793-4D178BD0E235}" name="a2_min" dataDxfId="9">
      <calculatedColumnFormula>10^-1</calculatedColumnFormula>
    </tableColumn>
    <tableColumn id="14" xr3:uid="{3AC55395-DA11-438E-91AF-1DC0DACF179B}" name="a2_max" dataDxfId="2">
      <calculatedColumnFormula>10^3</calculatedColumnFormula>
    </tableColumn>
    <tableColumn id="53" xr3:uid="{79D6EC1B-5DFA-4F4C-BC94-D49D26645698}" name="error" dataDxfId="8"/>
    <tableColumn id="54" xr3:uid="{559635E0-2BE9-4016-95B4-246431349D7C}" name="lr_prtr"/>
    <tableColumn id="55" xr3:uid="{583F6650-C708-4DC8-88C0-E2E2EEBD4F23}" name="alph1" dataDxfId="7"/>
    <tableColumn id="57" xr3:uid="{748E0574-A02A-401F-BDA3-1F32FAE29A42}" name="learnr" dataDxfId="6"/>
    <tableColumn id="58" xr3:uid="{755E59BB-0EE2-4FE2-84B2-054EE5B67348}" name="lamb1"/>
    <tableColumn id="59" xr3:uid="{60F91526-2124-414B-B5CC-61AAEE97C014}" name="lamb2"/>
    <tableColumn id="60" xr3:uid="{9153B781-FB9A-49DD-8474-A1624972B667}" name="lamb3"/>
    <tableColumn id="61" xr3:uid="{2F8757ED-C307-43C5-9AA4-25C88C272BA3}" name="alph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A51915-D99D-4859-85C1-557C273A617F}" name="Table3" displayName="Table3" ref="A1:D2" totalsRowShown="0">
  <autoFilter ref="A1:D2" xr:uid="{FB39D890-0BF6-441A-B212-6EC912A0CDAA}"/>
  <tableColumns count="4">
    <tableColumn id="1" xr3:uid="{6664A9F6-2D81-459A-8170-A97971809FB5}" name="Parameter" dataDxfId="5"/>
    <tableColumn id="2" xr3:uid="{8015C4E0-DACB-462B-A494-00631B9B1C67}" name="Dataset"/>
    <tableColumn id="5" xr3:uid="{5942BF33-B200-491E-BDB5-A6F51047AB49}" name="opt_func"/>
    <tableColumn id="3" xr3:uid="{4F7B7929-9040-4B59-AADF-628A7FA3C0DE}" name="se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1B3A39-5661-4033-8C69-C1886D56FE64}" name="Table4" displayName="Table4" ref="F1:M5" totalsRowShown="0">
  <autoFilter ref="F1:M5" xr:uid="{D7B7C410-31D4-42E4-991A-9F1D647A833C}"/>
  <tableColumns count="8">
    <tableColumn id="1" xr3:uid="{ABF8FF28-AC5E-4B6F-B762-0F895D130616}" name="Feature" dataDxfId="4"/>
    <tableColumn id="2" xr3:uid="{FBABDFE0-B7A2-4611-AD61-65A4B29DBE24}" name="lr_prtr" dataDxfId="3">
      <calculatedColumnFormula>10^4</calculatedColumnFormula>
    </tableColumn>
    <tableColumn id="3" xr3:uid="{AF82A8E8-79F0-4C5C-9448-9CA7BF4775DC}" name="alph1"/>
    <tableColumn id="5" xr3:uid="{A9713804-A8A5-4759-A43C-F920C59C6DD6}" name="learnr"/>
    <tableColumn id="6" xr3:uid="{88E5A1F2-E0FA-434C-A62D-C906D6FE19F7}" name="lamb1"/>
    <tableColumn id="7" xr3:uid="{28B3A03E-C271-417D-B5CF-10562DE6923E}" name="lamb2"/>
    <tableColumn id="8" xr3:uid="{895AB164-175A-478A-A854-4578A1B78D18}" name="lamb3"/>
    <tableColumn id="9" xr3:uid="{155E3DA7-F543-4B82-838F-0618C9BD0C9E}" name="alph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3BE8-5908-4BE5-BD92-5B34615E80E7}">
  <dimension ref="A1:AE26"/>
  <sheetViews>
    <sheetView tabSelected="1" workbookViewId="0">
      <selection activeCell="I17" sqref="I17"/>
    </sheetView>
  </sheetViews>
  <sheetFormatPr defaultRowHeight="14.4" x14ac:dyDescent="0.3"/>
  <cols>
    <col min="1" max="1" width="12" bestFit="1" customWidth="1"/>
    <col min="2" max="2" width="9.77734375" bestFit="1" customWidth="1"/>
    <col min="3" max="3" width="9.5546875" bestFit="1" customWidth="1"/>
    <col min="4" max="4" width="10.44140625" customWidth="1"/>
    <col min="6" max="6" width="10.44140625" customWidth="1"/>
    <col min="9" max="9" width="10" bestFit="1" customWidth="1"/>
    <col min="23" max="23" width="10" bestFit="1" customWidth="1"/>
  </cols>
  <sheetData>
    <row r="1" spans="1:31" ht="15" thickBot="1" x14ac:dyDescent="0.35">
      <c r="A1" s="15" t="s">
        <v>22</v>
      </c>
      <c r="B1" s="3" t="s">
        <v>5</v>
      </c>
      <c r="C1" s="3" t="s">
        <v>32</v>
      </c>
      <c r="D1" s="3" t="s">
        <v>49</v>
      </c>
      <c r="F1" s="15" t="s">
        <v>44</v>
      </c>
      <c r="G1" s="48" t="s">
        <v>37</v>
      </c>
      <c r="H1" s="49" t="s">
        <v>38</v>
      </c>
      <c r="I1" s="48" t="s">
        <v>43</v>
      </c>
      <c r="J1" s="48" t="s">
        <v>39</v>
      </c>
      <c r="K1" s="48" t="s">
        <v>40</v>
      </c>
      <c r="L1" s="48" t="s">
        <v>41</v>
      </c>
      <c r="M1" s="48" t="s">
        <v>42</v>
      </c>
    </row>
    <row r="2" spans="1:31" x14ac:dyDescent="0.3">
      <c r="A2" s="47" t="s">
        <v>23</v>
      </c>
      <c r="B2" t="s">
        <v>17</v>
      </c>
      <c r="C2" t="s">
        <v>33</v>
      </c>
      <c r="D2">
        <v>0</v>
      </c>
      <c r="F2" s="47" t="s">
        <v>45</v>
      </c>
      <c r="G2">
        <f>10^-4</f>
        <v>1E-4</v>
      </c>
      <c r="H2">
        <f>10^2</f>
        <v>100</v>
      </c>
      <c r="I2">
        <f>10^-4</f>
        <v>1E-4</v>
      </c>
      <c r="J2">
        <f>10^0</f>
        <v>1</v>
      </c>
      <c r="K2">
        <f>10^-1</f>
        <v>0.1</v>
      </c>
      <c r="L2">
        <f>10^3</f>
        <v>1000</v>
      </c>
      <c r="M2">
        <f>10^2</f>
        <v>100</v>
      </c>
    </row>
    <row r="3" spans="1:31" x14ac:dyDescent="0.3">
      <c r="F3" s="1" t="s">
        <v>46</v>
      </c>
      <c r="G3">
        <f>10^2</f>
        <v>100</v>
      </c>
      <c r="H3">
        <f t="shared" ref="H3:M3" si="0">10^2</f>
        <v>100</v>
      </c>
      <c r="I3">
        <f t="shared" si="0"/>
        <v>100</v>
      </c>
      <c r="J3">
        <f t="shared" si="0"/>
        <v>100</v>
      </c>
      <c r="K3">
        <f t="shared" si="0"/>
        <v>100</v>
      </c>
      <c r="L3">
        <f t="shared" si="0"/>
        <v>100</v>
      </c>
      <c r="M3">
        <f t="shared" si="0"/>
        <v>100</v>
      </c>
    </row>
    <row r="4" spans="1:31" x14ac:dyDescent="0.3">
      <c r="F4" s="50" t="s">
        <v>47</v>
      </c>
      <c r="G4" s="11">
        <f>G3/2</f>
        <v>50</v>
      </c>
      <c r="H4" s="11">
        <f t="shared" ref="H4:M4" si="1">H3/2</f>
        <v>50</v>
      </c>
      <c r="I4" s="11">
        <f t="shared" si="1"/>
        <v>50</v>
      </c>
      <c r="J4" s="11">
        <f t="shared" si="1"/>
        <v>50</v>
      </c>
      <c r="K4" s="11">
        <f t="shared" si="1"/>
        <v>50</v>
      </c>
      <c r="L4" s="11">
        <f t="shared" si="1"/>
        <v>50</v>
      </c>
      <c r="M4" s="11">
        <f t="shared" si="1"/>
        <v>50</v>
      </c>
    </row>
    <row r="5" spans="1:31" x14ac:dyDescent="0.3">
      <c r="F5" s="50" t="s">
        <v>48</v>
      </c>
      <c r="G5" s="11">
        <f>G4/2</f>
        <v>25</v>
      </c>
      <c r="H5" s="11">
        <f t="shared" ref="H5" si="2">H4/2</f>
        <v>25</v>
      </c>
      <c r="I5" s="11">
        <f t="shared" ref="I5" si="3">I4/2</f>
        <v>25</v>
      </c>
      <c r="J5" s="11">
        <f t="shared" ref="J5" si="4">J4/2</f>
        <v>25</v>
      </c>
      <c r="K5" s="11">
        <f t="shared" ref="K5" si="5">K4/2</f>
        <v>25</v>
      </c>
      <c r="L5" s="11">
        <f t="shared" ref="L5" si="6">L4/2</f>
        <v>25</v>
      </c>
      <c r="M5" s="11">
        <f t="shared" ref="M5" si="7">M4/2</f>
        <v>25</v>
      </c>
    </row>
    <row r="10" spans="1:31" x14ac:dyDescent="0.3">
      <c r="A10" s="1" t="s">
        <v>0</v>
      </c>
      <c r="B10" s="52" t="s">
        <v>21</v>
      </c>
      <c r="C10" s="53"/>
      <c r="D10" s="53"/>
      <c r="E10" s="53"/>
      <c r="F10" s="54"/>
      <c r="G10" s="61" t="s">
        <v>51</v>
      </c>
      <c r="H10" s="61"/>
      <c r="I10" s="62"/>
      <c r="J10" s="55" t="s">
        <v>1</v>
      </c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73" t="s">
        <v>2</v>
      </c>
      <c r="Y10" s="51"/>
      <c r="Z10" s="51"/>
      <c r="AA10" s="51"/>
      <c r="AB10" s="51"/>
      <c r="AC10" s="51"/>
      <c r="AD10" s="51"/>
      <c r="AE10" s="51"/>
    </row>
    <row r="11" spans="1:31" ht="15" thickBot="1" x14ac:dyDescent="0.35">
      <c r="A11" s="2" t="s">
        <v>3</v>
      </c>
      <c r="B11" s="3" t="s">
        <v>4</v>
      </c>
      <c r="C11" s="3" t="s">
        <v>24</v>
      </c>
      <c r="D11" s="3" t="s">
        <v>25</v>
      </c>
      <c r="E11" s="3" t="s">
        <v>6</v>
      </c>
      <c r="F11" s="65" t="s">
        <v>35</v>
      </c>
      <c r="G11" s="63" t="s">
        <v>34</v>
      </c>
      <c r="H11" s="63" t="s">
        <v>7</v>
      </c>
      <c r="I11" s="64" t="s">
        <v>50</v>
      </c>
      <c r="J11" s="4" t="s">
        <v>8</v>
      </c>
      <c r="K11" s="4" t="s">
        <v>9</v>
      </c>
      <c r="L11" s="4" t="s">
        <v>12</v>
      </c>
      <c r="M11" s="4" t="s">
        <v>13</v>
      </c>
      <c r="N11" s="16" t="s">
        <v>10</v>
      </c>
      <c r="O11" s="16" t="s">
        <v>11</v>
      </c>
      <c r="P11" s="20" t="s">
        <v>26</v>
      </c>
      <c r="Q11" s="20" t="s">
        <v>27</v>
      </c>
      <c r="R11" s="20" t="s">
        <v>28</v>
      </c>
      <c r="S11" s="20" t="s">
        <v>29</v>
      </c>
      <c r="T11" s="20" t="s">
        <v>30</v>
      </c>
      <c r="U11" s="20" t="s">
        <v>31</v>
      </c>
      <c r="V11" s="4" t="s">
        <v>14</v>
      </c>
      <c r="W11" s="58" t="s">
        <v>15</v>
      </c>
      <c r="X11" s="57" t="s">
        <v>36</v>
      </c>
      <c r="Y11" s="5" t="s">
        <v>37</v>
      </c>
      <c r="Z11" s="17" t="s">
        <v>38</v>
      </c>
      <c r="AA11" s="5" t="s">
        <v>43</v>
      </c>
      <c r="AB11" s="5" t="s">
        <v>39</v>
      </c>
      <c r="AC11" s="5" t="s">
        <v>40</v>
      </c>
      <c r="AD11" s="5" t="s">
        <v>41</v>
      </c>
      <c r="AE11" s="5" t="s">
        <v>42</v>
      </c>
    </row>
    <row r="12" spans="1:31" x14ac:dyDescent="0.3">
      <c r="A12" s="6">
        <v>9</v>
      </c>
      <c r="B12" s="7" t="s">
        <v>18</v>
      </c>
      <c r="C12" s="7" t="s">
        <v>19</v>
      </c>
      <c r="D12" s="26" t="s">
        <v>19</v>
      </c>
      <c r="E12" s="7">
        <v>160</v>
      </c>
      <c r="F12" s="66">
        <v>1600</v>
      </c>
      <c r="G12" s="7" t="s">
        <v>19</v>
      </c>
      <c r="H12" t="s">
        <v>19</v>
      </c>
      <c r="I12" s="59">
        <v>63</v>
      </c>
      <c r="J12" s="14" t="s">
        <v>19</v>
      </c>
      <c r="K12" s="14" t="s">
        <v>19</v>
      </c>
      <c r="L12" s="14">
        <f>H$2/H$3</f>
        <v>1</v>
      </c>
      <c r="M12" s="14">
        <f>H$2*H$3</f>
        <v>10000</v>
      </c>
      <c r="N12" s="22" t="s">
        <v>19</v>
      </c>
      <c r="O12" s="23" t="s">
        <v>19</v>
      </c>
      <c r="P12" s="24" t="s">
        <v>19</v>
      </c>
      <c r="Q12" s="24" t="s">
        <v>19</v>
      </c>
      <c r="R12" s="24" t="s">
        <v>19</v>
      </c>
      <c r="S12" s="24" t="s">
        <v>19</v>
      </c>
      <c r="T12" s="24" t="s">
        <v>19</v>
      </c>
      <c r="U12" s="24" t="s">
        <v>19</v>
      </c>
      <c r="V12" s="21" t="s">
        <v>19</v>
      </c>
      <c r="W12" s="25" t="s">
        <v>19</v>
      </c>
      <c r="X12" s="70">
        <v>5.0694444399999997E-2</v>
      </c>
      <c r="Y12" s="7" t="s">
        <v>19</v>
      </c>
      <c r="Z12" s="69">
        <v>1.0596679786398899</v>
      </c>
      <c r="AA12" s="7" t="s">
        <v>19</v>
      </c>
      <c r="AB12" s="7" t="s">
        <v>19</v>
      </c>
      <c r="AC12" s="7" t="s">
        <v>19</v>
      </c>
      <c r="AD12" s="7" t="s">
        <v>19</v>
      </c>
      <c r="AE12" s="7" t="s">
        <v>19</v>
      </c>
    </row>
    <row r="13" spans="1:31" x14ac:dyDescent="0.3">
      <c r="A13" s="8">
        <v>10</v>
      </c>
      <c r="B13" s="7" t="s">
        <v>20</v>
      </c>
      <c r="C13" s="7" t="s">
        <v>19</v>
      </c>
      <c r="D13" s="7" t="s">
        <v>19</v>
      </c>
      <c r="E13" s="7">
        <v>160</v>
      </c>
      <c r="F13" s="66">
        <v>1600</v>
      </c>
      <c r="G13" s="7">
        <v>1000</v>
      </c>
      <c r="H13">
        <v>250</v>
      </c>
      <c r="I13" s="59">
        <v>63</v>
      </c>
      <c r="J13" s="14">
        <f t="shared" ref="J13:J16" si="8">G$2/G$3</f>
        <v>9.9999999999999995E-7</v>
      </c>
      <c r="K13" s="14">
        <f t="shared" ref="K13:K16" si="9">G$2*G$3</f>
        <v>0.01</v>
      </c>
      <c r="L13" s="14" t="s">
        <v>19</v>
      </c>
      <c r="M13" s="14" t="s">
        <v>19</v>
      </c>
      <c r="N13" s="22">
        <f t="shared" ref="N13:N16" si="10">I$2/I$3</f>
        <v>9.9999999999999995E-7</v>
      </c>
      <c r="O13" s="23">
        <f t="shared" ref="O13:O16" si="11">I$2*I$3</f>
        <v>0.01</v>
      </c>
      <c r="P13" s="24" t="s">
        <v>19</v>
      </c>
      <c r="Q13" s="24" t="s">
        <v>19</v>
      </c>
      <c r="R13" s="24">
        <f t="shared" ref="R13:R16" si="12">K$2/K$3</f>
        <v>1E-3</v>
      </c>
      <c r="S13" s="24">
        <f t="shared" ref="S13:S16" si="13">K$2*K$3</f>
        <v>10</v>
      </c>
      <c r="T13" s="24" t="s">
        <v>19</v>
      </c>
      <c r="U13" s="24" t="s">
        <v>19</v>
      </c>
      <c r="V13" s="21">
        <f t="shared" ref="V13:V16" si="14">M$2/M$3</f>
        <v>1</v>
      </c>
      <c r="W13" s="25">
        <f t="shared" ref="W13:W16" si="15">M$2*M$3</f>
        <v>10000</v>
      </c>
      <c r="X13" s="7"/>
      <c r="Y13" s="7"/>
      <c r="Z13" s="19"/>
      <c r="AA13" s="7"/>
      <c r="AB13" s="7"/>
      <c r="AC13" s="7"/>
      <c r="AD13" s="7"/>
      <c r="AE13" s="7"/>
    </row>
    <row r="14" spans="1:31" x14ac:dyDescent="0.3">
      <c r="A14" s="9">
        <v>11</v>
      </c>
      <c r="B14" s="7" t="s">
        <v>16</v>
      </c>
      <c r="C14" s="7" t="b">
        <v>0</v>
      </c>
      <c r="D14" s="7" t="b">
        <v>0</v>
      </c>
      <c r="E14" s="7">
        <v>160</v>
      </c>
      <c r="F14" s="66">
        <v>1600</v>
      </c>
      <c r="G14" s="7">
        <v>1000</v>
      </c>
      <c r="H14">
        <v>250</v>
      </c>
      <c r="I14" s="59">
        <v>63</v>
      </c>
      <c r="J14" s="14">
        <f t="shared" si="8"/>
        <v>9.9999999999999995E-7</v>
      </c>
      <c r="K14" s="14">
        <f t="shared" si="9"/>
        <v>0.01</v>
      </c>
      <c r="L14" s="14">
        <f t="shared" ref="L14:L16" si="16">H$2/H$3</f>
        <v>1</v>
      </c>
      <c r="M14" s="14">
        <f t="shared" ref="M14:M16" si="17">H$2*H$3</f>
        <v>10000</v>
      </c>
      <c r="N14" s="22">
        <f t="shared" si="10"/>
        <v>9.9999999999999995E-7</v>
      </c>
      <c r="O14" s="23">
        <f t="shared" si="11"/>
        <v>0.01</v>
      </c>
      <c r="P14" s="24">
        <f t="shared" ref="P14:P16" si="18">J$2/J$3</f>
        <v>0.01</v>
      </c>
      <c r="Q14" s="24">
        <f t="shared" ref="Q14:Q16" si="19">J$2*J$3</f>
        <v>100</v>
      </c>
      <c r="R14" s="24">
        <f t="shared" si="12"/>
        <v>1E-3</v>
      </c>
      <c r="S14" s="24">
        <f t="shared" si="13"/>
        <v>10</v>
      </c>
      <c r="T14" s="24" t="s">
        <v>19</v>
      </c>
      <c r="U14" s="24" t="s">
        <v>19</v>
      </c>
      <c r="V14" s="21">
        <f t="shared" si="14"/>
        <v>1</v>
      </c>
      <c r="W14" s="25">
        <f t="shared" si="15"/>
        <v>10000</v>
      </c>
      <c r="X14" s="7"/>
      <c r="Y14" s="7"/>
      <c r="Z14" s="18"/>
      <c r="AA14" s="10"/>
      <c r="AB14" s="7"/>
      <c r="AC14" s="7"/>
      <c r="AD14" s="7"/>
      <c r="AE14" s="7"/>
    </row>
    <row r="15" spans="1:31" x14ac:dyDescent="0.3">
      <c r="A15" s="12">
        <v>12</v>
      </c>
      <c r="B15" s="7" t="s">
        <v>16</v>
      </c>
      <c r="C15" s="7" t="b">
        <v>1</v>
      </c>
      <c r="D15" s="7" t="b">
        <v>0</v>
      </c>
      <c r="E15" s="7">
        <v>160</v>
      </c>
      <c r="F15" s="66">
        <v>1600</v>
      </c>
      <c r="G15" s="7">
        <v>1000</v>
      </c>
      <c r="H15">
        <v>250</v>
      </c>
      <c r="I15" s="59">
        <v>63</v>
      </c>
      <c r="J15" s="14">
        <f t="shared" si="8"/>
        <v>9.9999999999999995E-7</v>
      </c>
      <c r="K15" s="14">
        <f t="shared" si="9"/>
        <v>0.01</v>
      </c>
      <c r="L15" s="14">
        <f t="shared" si="16"/>
        <v>1</v>
      </c>
      <c r="M15" s="14">
        <f t="shared" si="17"/>
        <v>10000</v>
      </c>
      <c r="N15" s="22">
        <f t="shared" si="10"/>
        <v>9.9999999999999995E-7</v>
      </c>
      <c r="O15" s="23">
        <f t="shared" si="11"/>
        <v>0.01</v>
      </c>
      <c r="P15" s="24">
        <f t="shared" si="18"/>
        <v>0.01</v>
      </c>
      <c r="Q15" s="24">
        <f t="shared" si="19"/>
        <v>100</v>
      </c>
      <c r="R15" s="24">
        <f t="shared" si="12"/>
        <v>1E-3</v>
      </c>
      <c r="S15" s="24">
        <f t="shared" si="13"/>
        <v>10</v>
      </c>
      <c r="T15" s="24">
        <f t="shared" ref="T15:T16" si="20">L$2/L$3</f>
        <v>10</v>
      </c>
      <c r="U15" s="24">
        <f t="shared" ref="U15:U16" si="21">L$2*L$3</f>
        <v>100000</v>
      </c>
      <c r="V15" s="21">
        <f t="shared" si="14"/>
        <v>1</v>
      </c>
      <c r="W15" s="25">
        <f t="shared" si="15"/>
        <v>10000</v>
      </c>
      <c r="X15" s="7"/>
      <c r="Y15" s="14"/>
      <c r="Z15" s="23"/>
      <c r="AA15" s="44"/>
      <c r="AB15" s="14"/>
      <c r="AC15" s="7"/>
      <c r="AD15" s="7"/>
      <c r="AE15" s="7"/>
    </row>
    <row r="16" spans="1:31" x14ac:dyDescent="0.3">
      <c r="A16" s="35">
        <v>13</v>
      </c>
      <c r="B16" s="36" t="s">
        <v>16</v>
      </c>
      <c r="C16" s="37" t="b">
        <v>1</v>
      </c>
      <c r="D16" s="37" t="b">
        <v>1</v>
      </c>
      <c r="E16" s="37">
        <v>160</v>
      </c>
      <c r="F16" s="67">
        <v>1600</v>
      </c>
      <c r="G16" s="37">
        <v>1000</v>
      </c>
      <c r="H16" s="37">
        <v>250</v>
      </c>
      <c r="I16" s="60">
        <v>63</v>
      </c>
      <c r="J16" s="36">
        <f t="shared" si="8"/>
        <v>9.9999999999999995E-7</v>
      </c>
      <c r="K16" s="36">
        <f t="shared" si="9"/>
        <v>0.01</v>
      </c>
      <c r="L16" s="36">
        <f t="shared" si="16"/>
        <v>1</v>
      </c>
      <c r="M16" s="36">
        <f t="shared" si="17"/>
        <v>10000</v>
      </c>
      <c r="N16" s="39">
        <f t="shared" si="10"/>
        <v>9.9999999999999995E-7</v>
      </c>
      <c r="O16" s="40">
        <f t="shared" si="11"/>
        <v>0.01</v>
      </c>
      <c r="P16" s="41">
        <f t="shared" si="18"/>
        <v>0.01</v>
      </c>
      <c r="Q16" s="41">
        <f t="shared" si="19"/>
        <v>100</v>
      </c>
      <c r="R16" s="41">
        <f t="shared" si="12"/>
        <v>1E-3</v>
      </c>
      <c r="S16" s="41">
        <f t="shared" si="13"/>
        <v>10</v>
      </c>
      <c r="T16" s="41">
        <f t="shared" si="20"/>
        <v>10</v>
      </c>
      <c r="U16" s="41">
        <f t="shared" si="21"/>
        <v>100000</v>
      </c>
      <c r="V16" s="38">
        <f t="shared" si="14"/>
        <v>1</v>
      </c>
      <c r="W16" s="42">
        <f t="shared" si="15"/>
        <v>10000</v>
      </c>
      <c r="X16" s="37"/>
      <c r="Y16" s="36"/>
      <c r="Z16" s="40"/>
      <c r="AA16" s="45"/>
      <c r="AB16" s="36"/>
      <c r="AC16" s="37"/>
      <c r="AD16" s="37"/>
      <c r="AE16" s="37"/>
    </row>
    <row r="17" spans="1:31" x14ac:dyDescent="0.3">
      <c r="A17" s="6">
        <v>14</v>
      </c>
      <c r="B17" s="21" t="s">
        <v>18</v>
      </c>
      <c r="C17" s="7" t="s">
        <v>19</v>
      </c>
      <c r="D17" s="7" t="s">
        <v>19</v>
      </c>
      <c r="E17" s="7">
        <v>40</v>
      </c>
      <c r="F17" s="66">
        <v>400</v>
      </c>
      <c r="G17" s="7" t="s">
        <v>19</v>
      </c>
      <c r="H17" t="s">
        <v>19</v>
      </c>
      <c r="I17" s="59">
        <v>250</v>
      </c>
      <c r="J17" s="14" t="s">
        <v>19</v>
      </c>
      <c r="K17" s="27" t="s">
        <v>19</v>
      </c>
      <c r="L17" s="68">
        <f>Z12/H$4</f>
        <v>2.1193359572797797E-2</v>
      </c>
      <c r="M17" s="68">
        <f>Z12*H$4</f>
        <v>52.983398931994493</v>
      </c>
      <c r="N17" s="33" t="s">
        <v>19</v>
      </c>
      <c r="O17" s="34" t="s">
        <v>19</v>
      </c>
      <c r="P17" s="28" t="s">
        <v>19</v>
      </c>
      <c r="Q17" s="28" t="s">
        <v>19</v>
      </c>
      <c r="R17" s="28" t="s">
        <v>19</v>
      </c>
      <c r="S17" s="28" t="s">
        <v>19</v>
      </c>
      <c r="T17" s="29" t="s">
        <v>19</v>
      </c>
      <c r="U17" s="29" t="s">
        <v>19</v>
      </c>
      <c r="V17" s="21" t="s">
        <v>19</v>
      </c>
      <c r="W17" s="25" t="s">
        <v>19</v>
      </c>
      <c r="X17" s="70">
        <v>5.0694444399999997E-2</v>
      </c>
      <c r="Y17" s="27" t="s">
        <v>19</v>
      </c>
      <c r="Z17" s="72">
        <v>0.91990114979458104</v>
      </c>
      <c r="AA17" s="46" t="s">
        <v>19</v>
      </c>
      <c r="AB17" s="27" t="s">
        <v>19</v>
      </c>
      <c r="AC17" t="s">
        <v>19</v>
      </c>
      <c r="AD17" t="s">
        <v>19</v>
      </c>
      <c r="AE17" t="s">
        <v>19</v>
      </c>
    </row>
    <row r="18" spans="1:31" x14ac:dyDescent="0.3">
      <c r="A18" s="8">
        <v>15</v>
      </c>
      <c r="B18" s="21" t="s">
        <v>20</v>
      </c>
      <c r="C18" s="7" t="s">
        <v>19</v>
      </c>
      <c r="D18" s="7" t="s">
        <v>19</v>
      </c>
      <c r="E18" s="7">
        <v>40</v>
      </c>
      <c r="F18" s="66">
        <v>400</v>
      </c>
      <c r="G18" s="7">
        <v>4000</v>
      </c>
      <c r="H18">
        <v>1000</v>
      </c>
      <c r="I18" s="59">
        <v>250</v>
      </c>
      <c r="J18" s="14"/>
      <c r="K18" s="27"/>
      <c r="L18" s="27" t="s">
        <v>19</v>
      </c>
      <c r="M18" s="27" t="s">
        <v>19</v>
      </c>
      <c r="N18" s="22"/>
      <c r="O18" s="23"/>
      <c r="P18" s="28"/>
      <c r="Q18" s="28"/>
      <c r="R18" s="28"/>
      <c r="S18" s="28"/>
      <c r="T18" s="29" t="s">
        <v>19</v>
      </c>
      <c r="U18" s="29" t="s">
        <v>19</v>
      </c>
      <c r="V18" s="21"/>
      <c r="W18" s="25"/>
      <c r="X18" s="7"/>
      <c r="Y18" s="27"/>
      <c r="Z18" s="23"/>
      <c r="AA18" s="46"/>
      <c r="AB18" s="27"/>
    </row>
    <row r="19" spans="1:31" x14ac:dyDescent="0.3">
      <c r="A19" s="9">
        <v>16</v>
      </c>
      <c r="B19" s="21" t="s">
        <v>16</v>
      </c>
      <c r="C19" s="7" t="b">
        <v>0</v>
      </c>
      <c r="D19" s="7" t="b">
        <v>0</v>
      </c>
      <c r="E19" s="7">
        <v>40</v>
      </c>
      <c r="F19" s="66">
        <v>400</v>
      </c>
      <c r="G19" s="7">
        <v>4000</v>
      </c>
      <c r="H19">
        <v>1000</v>
      </c>
      <c r="I19" s="59">
        <v>250</v>
      </c>
      <c r="J19" s="14"/>
      <c r="K19" s="27"/>
      <c r="L19" s="27"/>
      <c r="M19" s="27"/>
      <c r="N19" s="22"/>
      <c r="O19" s="23"/>
      <c r="P19" s="28"/>
      <c r="Q19" s="28"/>
      <c r="R19" s="28"/>
      <c r="S19" s="28"/>
      <c r="T19" s="29" t="s">
        <v>19</v>
      </c>
      <c r="U19" s="29" t="s">
        <v>19</v>
      </c>
      <c r="V19" s="21"/>
      <c r="W19" s="25"/>
      <c r="X19" s="7"/>
      <c r="Y19" s="27"/>
      <c r="Z19" s="23"/>
      <c r="AA19" s="46"/>
      <c r="AB19" s="27"/>
    </row>
    <row r="20" spans="1:31" x14ac:dyDescent="0.3">
      <c r="A20" s="12">
        <v>17</v>
      </c>
      <c r="B20" s="21" t="s">
        <v>16</v>
      </c>
      <c r="C20" s="7" t="b">
        <v>1</v>
      </c>
      <c r="D20" s="7" t="b">
        <v>0</v>
      </c>
      <c r="E20" s="7">
        <v>40</v>
      </c>
      <c r="F20" s="66">
        <v>400</v>
      </c>
      <c r="G20" s="7">
        <v>4000</v>
      </c>
      <c r="H20">
        <v>1000</v>
      </c>
      <c r="I20" s="59">
        <v>250</v>
      </c>
      <c r="J20" s="14"/>
      <c r="K20" s="27"/>
      <c r="L20" s="27"/>
      <c r="M20" s="27"/>
      <c r="N20" s="22"/>
      <c r="O20" s="23"/>
      <c r="P20" s="28"/>
      <c r="Q20" s="28"/>
      <c r="R20" s="28"/>
      <c r="S20" s="28"/>
      <c r="T20" s="29"/>
      <c r="U20" s="29"/>
      <c r="V20" s="21"/>
      <c r="W20" s="25"/>
      <c r="X20" s="7"/>
      <c r="Y20" s="27"/>
      <c r="Z20" s="23"/>
      <c r="AA20" s="46"/>
      <c r="AB20" s="27"/>
    </row>
    <row r="21" spans="1:31" x14ac:dyDescent="0.3">
      <c r="A21" s="35">
        <v>18</v>
      </c>
      <c r="B21" s="38" t="s">
        <v>16</v>
      </c>
      <c r="C21" s="37" t="b">
        <v>1</v>
      </c>
      <c r="D21" s="37" t="b">
        <v>1</v>
      </c>
      <c r="E21" s="37">
        <v>40</v>
      </c>
      <c r="F21" s="67">
        <v>400</v>
      </c>
      <c r="G21" s="37">
        <v>4000</v>
      </c>
      <c r="H21" s="37">
        <v>1000</v>
      </c>
      <c r="I21" s="60">
        <v>250</v>
      </c>
      <c r="J21" s="36"/>
      <c r="K21" s="36"/>
      <c r="L21" s="36"/>
      <c r="M21" s="36"/>
      <c r="N21" s="39"/>
      <c r="O21" s="40"/>
      <c r="P21" s="43"/>
      <c r="Q21" s="43"/>
      <c r="R21" s="43"/>
      <c r="S21" s="43"/>
      <c r="T21" s="41"/>
      <c r="U21" s="41"/>
      <c r="V21" s="38"/>
      <c r="W21" s="42"/>
      <c r="X21" s="37"/>
      <c r="Y21" s="36"/>
      <c r="Z21" s="40"/>
      <c r="AA21" s="45"/>
      <c r="AB21" s="36"/>
      <c r="AC21" s="37"/>
      <c r="AD21" s="37"/>
      <c r="AE21" s="37"/>
    </row>
    <row r="22" spans="1:31" x14ac:dyDescent="0.3">
      <c r="A22" s="6">
        <v>19</v>
      </c>
      <c r="B22" s="21" t="s">
        <v>18</v>
      </c>
      <c r="C22" s="7" t="s">
        <v>19</v>
      </c>
      <c r="D22" s="7" t="s">
        <v>19</v>
      </c>
      <c r="E22" s="7">
        <v>10</v>
      </c>
      <c r="F22" s="66">
        <v>100</v>
      </c>
      <c r="G22" s="7" t="s">
        <v>19</v>
      </c>
      <c r="H22" t="s">
        <v>19</v>
      </c>
      <c r="I22" s="59">
        <v>1000</v>
      </c>
      <c r="J22" s="14" t="s">
        <v>19</v>
      </c>
      <c r="K22" s="27" t="s">
        <v>19</v>
      </c>
      <c r="L22" s="68">
        <f>Z17/H$5</f>
        <v>3.6796045991783238E-2</v>
      </c>
      <c r="M22" s="68">
        <f>Z17*H$5</f>
        <v>22.997528744864525</v>
      </c>
      <c r="N22" s="33" t="s">
        <v>19</v>
      </c>
      <c r="O22" s="34" t="s">
        <v>19</v>
      </c>
      <c r="P22" s="28" t="s">
        <v>19</v>
      </c>
      <c r="Q22" s="28" t="s">
        <v>19</v>
      </c>
      <c r="R22" s="28" t="s">
        <v>19</v>
      </c>
      <c r="S22" s="28" t="s">
        <v>19</v>
      </c>
      <c r="T22" s="29" t="s">
        <v>19</v>
      </c>
      <c r="U22" s="29" t="s">
        <v>19</v>
      </c>
      <c r="V22" s="21" t="s">
        <v>19</v>
      </c>
      <c r="W22" s="25" t="s">
        <v>19</v>
      </c>
      <c r="X22" s="71">
        <v>6.6962527199969398E-8</v>
      </c>
      <c r="Y22" s="27" t="s">
        <v>19</v>
      </c>
      <c r="Z22" s="72">
        <v>0.99622897002084099</v>
      </c>
      <c r="AA22" s="46" t="s">
        <v>19</v>
      </c>
      <c r="AB22" s="27" t="s">
        <v>19</v>
      </c>
      <c r="AC22" t="s">
        <v>19</v>
      </c>
      <c r="AD22" t="s">
        <v>19</v>
      </c>
      <c r="AE22" t="s">
        <v>19</v>
      </c>
    </row>
    <row r="23" spans="1:31" x14ac:dyDescent="0.3">
      <c r="A23" s="8">
        <v>20</v>
      </c>
      <c r="B23" s="21" t="s">
        <v>20</v>
      </c>
      <c r="C23" s="7" t="s">
        <v>19</v>
      </c>
      <c r="D23" s="7" t="s">
        <v>19</v>
      </c>
      <c r="E23" s="7">
        <v>10</v>
      </c>
      <c r="F23" s="66">
        <v>100</v>
      </c>
      <c r="G23" s="7">
        <v>16000</v>
      </c>
      <c r="H23">
        <v>4000</v>
      </c>
      <c r="I23" s="59">
        <v>1000</v>
      </c>
      <c r="J23" s="14"/>
      <c r="K23" s="27"/>
      <c r="L23" s="27" t="s">
        <v>19</v>
      </c>
      <c r="M23" s="27" t="s">
        <v>19</v>
      </c>
      <c r="N23" s="22"/>
      <c r="O23" s="23"/>
      <c r="P23" s="28"/>
      <c r="Q23" s="28"/>
      <c r="R23" s="28"/>
      <c r="S23" s="28"/>
      <c r="T23" s="29" t="s">
        <v>19</v>
      </c>
      <c r="U23" s="29" t="s">
        <v>19</v>
      </c>
      <c r="V23" s="21"/>
      <c r="W23" s="25"/>
      <c r="X23" s="7"/>
      <c r="Y23" s="27"/>
      <c r="Z23" s="23"/>
      <c r="AA23" s="46"/>
      <c r="AB23" s="27"/>
    </row>
    <row r="24" spans="1:31" x14ac:dyDescent="0.3">
      <c r="A24" s="9">
        <v>21</v>
      </c>
      <c r="B24" s="21" t="s">
        <v>16</v>
      </c>
      <c r="C24" s="7" t="b">
        <v>0</v>
      </c>
      <c r="D24" s="7" t="b">
        <v>0</v>
      </c>
      <c r="E24" s="7">
        <v>10</v>
      </c>
      <c r="F24" s="66">
        <v>100</v>
      </c>
      <c r="G24" s="7">
        <v>16000</v>
      </c>
      <c r="H24">
        <v>4000</v>
      </c>
      <c r="I24" s="59">
        <v>1000</v>
      </c>
      <c r="J24" s="14"/>
      <c r="K24" s="27"/>
      <c r="L24" s="27"/>
      <c r="M24" s="27"/>
      <c r="N24" s="22"/>
      <c r="O24" s="23"/>
      <c r="P24" s="28"/>
      <c r="Q24" s="28"/>
      <c r="R24" s="28"/>
      <c r="S24" s="28"/>
      <c r="T24" s="29" t="s">
        <v>19</v>
      </c>
      <c r="U24" s="29" t="s">
        <v>19</v>
      </c>
      <c r="V24" s="21"/>
      <c r="W24" s="25"/>
      <c r="X24" s="7"/>
      <c r="Y24" s="27"/>
      <c r="Z24" s="23"/>
      <c r="AA24" s="46"/>
      <c r="AB24" s="27"/>
    </row>
    <row r="25" spans="1:31" x14ac:dyDescent="0.3">
      <c r="A25" s="12">
        <v>22</v>
      </c>
      <c r="B25" s="21" t="s">
        <v>16</v>
      </c>
      <c r="C25" s="7" t="b">
        <v>1</v>
      </c>
      <c r="D25" s="7" t="b">
        <v>0</v>
      </c>
      <c r="E25" s="7">
        <v>10</v>
      </c>
      <c r="F25" s="66">
        <v>100</v>
      </c>
      <c r="G25" s="7">
        <v>16000</v>
      </c>
      <c r="H25">
        <v>4000</v>
      </c>
      <c r="I25" s="59">
        <v>1000</v>
      </c>
      <c r="J25" s="14"/>
      <c r="K25" s="27"/>
      <c r="L25" s="27"/>
      <c r="M25" s="27"/>
      <c r="N25" s="22"/>
      <c r="O25" s="23"/>
      <c r="P25" s="28"/>
      <c r="Q25" s="28"/>
      <c r="R25" s="28"/>
      <c r="S25" s="28"/>
      <c r="T25" s="29"/>
      <c r="U25" s="29"/>
      <c r="V25" s="21"/>
      <c r="W25" s="25"/>
      <c r="X25" s="7"/>
      <c r="Y25" s="27"/>
      <c r="Z25" s="23"/>
      <c r="AA25" s="46"/>
      <c r="AB25" s="27"/>
    </row>
    <row r="26" spans="1:31" x14ac:dyDescent="0.3">
      <c r="A26" s="13">
        <v>23</v>
      </c>
      <c r="B26" s="21" t="s">
        <v>16</v>
      </c>
      <c r="C26" s="7" t="b">
        <v>1</v>
      </c>
      <c r="D26" s="7" t="b">
        <v>1</v>
      </c>
      <c r="E26" s="7">
        <v>10</v>
      </c>
      <c r="F26" s="66">
        <v>100</v>
      </c>
      <c r="G26" s="7">
        <v>16000</v>
      </c>
      <c r="H26">
        <v>4000</v>
      </c>
      <c r="I26" s="59">
        <v>1000</v>
      </c>
      <c r="J26" s="14"/>
      <c r="K26" s="14"/>
      <c r="L26" s="14"/>
      <c r="M26" s="14"/>
      <c r="N26" s="30"/>
      <c r="O26" s="31"/>
      <c r="P26" s="32"/>
      <c r="Q26" s="32"/>
      <c r="R26" s="32"/>
      <c r="S26" s="32"/>
      <c r="T26" s="24"/>
      <c r="U26" s="24"/>
      <c r="V26" s="21"/>
      <c r="W26" s="25"/>
      <c r="X26" s="7"/>
      <c r="Y26" s="14"/>
      <c r="Z26" s="31"/>
      <c r="AA26" s="44"/>
      <c r="AB26" s="14"/>
      <c r="AC26" s="7"/>
      <c r="AD26" s="7"/>
      <c r="AE26" s="7"/>
    </row>
  </sheetData>
  <mergeCells count="4">
    <mergeCell ref="B10:F10"/>
    <mergeCell ref="J10:W10"/>
    <mergeCell ref="G10:I10"/>
    <mergeCell ref="X10:AE10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Didenkov</dc:creator>
  <cp:lastModifiedBy>Alexey Didenkov</cp:lastModifiedBy>
  <dcterms:created xsi:type="dcterms:W3CDTF">2019-01-18T19:49:07Z</dcterms:created>
  <dcterms:modified xsi:type="dcterms:W3CDTF">2019-02-15T19:10:06Z</dcterms:modified>
</cp:coreProperties>
</file>