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aster\siad\"/>
    </mc:Choice>
  </mc:AlternateContent>
  <bookViews>
    <workbookView xWindow="0" yWindow="0" windowWidth="20490" windowHeight="8340"/>
  </bookViews>
  <sheets>
    <sheet name="Feuil1 (2)" sheetId="2" r:id="rId1"/>
    <sheet name="Feuil1" sheetId="1" r:id="rId2"/>
  </sheets>
  <calcPr calcId="152511"/>
  <customWorkbookViews>
    <customWorkbookView name="pc - Affichage personnalisé" guid="{95A860D2-B650-4535-82CB-0D27C2AB79C7}" mergeInterval="0" personalView="1" maximized="1" xWindow="-8" yWindow="-8" windowWidth="1382" windowHeight="78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2" l="1"/>
  <c r="F89" i="2"/>
  <c r="F87" i="2"/>
  <c r="C87" i="2"/>
  <c r="G89" i="2"/>
  <c r="G88" i="2"/>
  <c r="G87" i="2"/>
  <c r="C89" i="2"/>
  <c r="C88" i="2"/>
  <c r="G55" i="2" l="1"/>
  <c r="C56" i="2"/>
  <c r="L45" i="2"/>
  <c r="F45" i="2"/>
  <c r="K45" i="2"/>
  <c r="G24" i="2"/>
  <c r="G23" i="2"/>
  <c r="F23" i="2"/>
  <c r="G22" i="2"/>
  <c r="F22" i="2"/>
  <c r="E22" i="2"/>
  <c r="G21" i="2"/>
  <c r="F21" i="2"/>
  <c r="E21" i="2"/>
  <c r="D21" i="2"/>
  <c r="F63" i="1"/>
  <c r="F25" i="2" l="1"/>
  <c r="E25" i="2"/>
  <c r="E24" i="2"/>
  <c r="D25" i="2"/>
  <c r="D24" i="2"/>
  <c r="D23" i="2"/>
  <c r="C24" i="2"/>
  <c r="C23" i="2"/>
  <c r="C22" i="2" l="1"/>
  <c r="D26" i="2"/>
  <c r="D37" i="2" s="1"/>
  <c r="G26" i="2"/>
  <c r="G37" i="2" s="1"/>
  <c r="F26" i="2"/>
  <c r="F37" i="2" s="1"/>
  <c r="E26" i="2"/>
  <c r="E37" i="2" s="1"/>
  <c r="C25" i="2"/>
  <c r="E44" i="2"/>
  <c r="F44" i="2"/>
  <c r="G44" i="2"/>
  <c r="H44" i="2"/>
  <c r="I44" i="2"/>
  <c r="J44" i="2"/>
  <c r="E45" i="2"/>
  <c r="E46" i="2"/>
  <c r="E47" i="2"/>
  <c r="E48" i="2"/>
  <c r="E49" i="2"/>
  <c r="H80" i="2"/>
  <c r="H79" i="2"/>
  <c r="H78" i="2"/>
  <c r="H77" i="2"/>
  <c r="H76" i="2"/>
  <c r="F80" i="2"/>
  <c r="F79" i="2"/>
  <c r="F78" i="2"/>
  <c r="F77" i="2"/>
  <c r="F76" i="2"/>
  <c r="D80" i="2"/>
  <c r="D79" i="2"/>
  <c r="D78" i="2"/>
  <c r="D77" i="2"/>
  <c r="D76" i="2"/>
  <c r="C26" i="2" l="1"/>
  <c r="C37" i="2" s="1"/>
  <c r="C49" i="2" s="1"/>
  <c r="D33" i="2"/>
  <c r="F33" i="2"/>
  <c r="D36" i="2"/>
  <c r="F35" i="2"/>
  <c r="G34" i="2"/>
  <c r="F34" i="2"/>
  <c r="G35" i="2"/>
  <c r="G36" i="2"/>
  <c r="E36" i="2"/>
  <c r="G33" i="2"/>
  <c r="F36" i="2"/>
  <c r="D34" i="2"/>
  <c r="D35" i="2"/>
  <c r="E33" i="2"/>
  <c r="E34" i="2"/>
  <c r="E35" i="2"/>
  <c r="C34" i="2" l="1"/>
  <c r="C33" i="2"/>
  <c r="C45" i="2" s="1"/>
  <c r="C76" i="2" s="1"/>
  <c r="C36" i="2"/>
  <c r="C48" i="2" s="1"/>
  <c r="C79" i="2" s="1"/>
  <c r="C35" i="2"/>
  <c r="C80" i="2"/>
  <c r="E80" i="2" s="1"/>
  <c r="J46" i="2"/>
  <c r="J45" i="2"/>
  <c r="J47" i="2"/>
  <c r="J48" i="2"/>
  <c r="J49" i="2"/>
  <c r="C46" i="2"/>
  <c r="E38" i="2"/>
  <c r="G38" i="2"/>
  <c r="D38" i="2"/>
  <c r="F38" i="2"/>
  <c r="C38" i="2" l="1"/>
  <c r="C50" i="2" s="1"/>
  <c r="C47" i="2"/>
  <c r="H47" i="2" s="1"/>
  <c r="G80" i="2"/>
  <c r="I80" i="2"/>
  <c r="G47" i="2"/>
  <c r="G46" i="2"/>
  <c r="G48" i="2"/>
  <c r="G45" i="2"/>
  <c r="F48" i="2"/>
  <c r="F47" i="2"/>
  <c r="F49" i="2"/>
  <c r="F46" i="2"/>
  <c r="I49" i="2"/>
  <c r="I46" i="2"/>
  <c r="I45" i="2"/>
  <c r="I48" i="2"/>
  <c r="I47" i="2"/>
  <c r="C77" i="2"/>
  <c r="E77" i="2" s="1"/>
  <c r="G49" i="2"/>
  <c r="G76" i="2"/>
  <c r="I76" i="2"/>
  <c r="G79" i="2"/>
  <c r="E79" i="2"/>
  <c r="I79" i="2"/>
  <c r="E76" i="2"/>
  <c r="H45" i="2" l="1"/>
  <c r="C55" i="2" s="1"/>
  <c r="C78" i="2"/>
  <c r="E78" i="2" s="1"/>
  <c r="H48" i="2"/>
  <c r="K48" i="2" s="1"/>
  <c r="L48" i="2" s="1"/>
  <c r="H49" i="2"/>
  <c r="K49" i="2" s="1"/>
  <c r="L49" i="2" s="1"/>
  <c r="H46" i="2"/>
  <c r="K46" i="2" s="1"/>
  <c r="L46" i="2" s="1"/>
  <c r="I78" i="2"/>
  <c r="G77" i="2"/>
  <c r="I77" i="2"/>
  <c r="K47" i="2"/>
  <c r="L47" i="2" s="1"/>
  <c r="G78" i="2" l="1"/>
  <c r="C57" i="2"/>
  <c r="H63" i="1" l="1"/>
  <c r="I60" i="1"/>
  <c r="I61" i="1"/>
  <c r="I62" i="1"/>
  <c r="I59" i="1"/>
  <c r="G60" i="1"/>
  <c r="G61" i="1"/>
  <c r="G62" i="1"/>
  <c r="G59" i="1"/>
  <c r="E60" i="1"/>
  <c r="E61" i="1"/>
  <c r="E62" i="1"/>
  <c r="E59" i="1"/>
  <c r="D63" i="1" l="1"/>
  <c r="D20" i="1"/>
  <c r="D27" i="1" s="1"/>
  <c r="E20" i="1"/>
  <c r="E28" i="1" s="1"/>
  <c r="F20" i="1"/>
  <c r="F30" i="1" s="1"/>
  <c r="C20" i="1"/>
  <c r="C27" i="1" s="1"/>
  <c r="F29" i="1" l="1"/>
  <c r="F28" i="1"/>
  <c r="F27" i="1"/>
  <c r="C29" i="1"/>
  <c r="C30" i="1"/>
  <c r="D30" i="1"/>
  <c r="D28" i="1"/>
  <c r="D29" i="1"/>
  <c r="C28" i="1"/>
  <c r="E30" i="1"/>
  <c r="E27" i="1"/>
  <c r="E29" i="1"/>
  <c r="C38" i="1" l="1"/>
  <c r="F31" i="1"/>
  <c r="C39" i="1"/>
  <c r="C40" i="1"/>
  <c r="C41" i="1"/>
  <c r="D31" i="1"/>
  <c r="C31" i="1"/>
  <c r="E31" i="1"/>
  <c r="C42" i="1" l="1"/>
</calcChain>
</file>

<file path=xl/sharedStrings.xml><?xml version="1.0" encoding="utf-8"?>
<sst xmlns="http://schemas.openxmlformats.org/spreadsheetml/2006/main" count="187" uniqueCount="56">
  <si>
    <t>jasper</t>
  </si>
  <si>
    <t>marvelit</t>
  </si>
  <si>
    <t>Documentation</t>
  </si>
  <si>
    <t>Niveau de packagin</t>
  </si>
  <si>
    <t>Sécurité</t>
  </si>
  <si>
    <t>matrice des critère décisionnelle</t>
  </si>
  <si>
    <t>pentaho</t>
  </si>
  <si>
    <t xml:space="preserve">Visibilité </t>
  </si>
  <si>
    <t>Visibilité</t>
  </si>
  <si>
    <t xml:space="preserve">matrice de comparaison </t>
  </si>
  <si>
    <t>Total</t>
  </si>
  <si>
    <t>Poid</t>
  </si>
  <si>
    <t>égalité</t>
  </si>
  <si>
    <t>assez important</t>
  </si>
  <si>
    <t>très important</t>
  </si>
  <si>
    <t>extreme imortant</t>
  </si>
  <si>
    <t>coef</t>
  </si>
  <si>
    <t>Niveau packagin</t>
  </si>
  <si>
    <t>résultat</t>
  </si>
  <si>
    <t>note</t>
  </si>
  <si>
    <t>Pond</t>
  </si>
  <si>
    <t xml:space="preserve">jasper </t>
  </si>
  <si>
    <t>pond</t>
  </si>
  <si>
    <t>critères</t>
  </si>
  <si>
    <t>Comparaison des critères deux à deux</t>
  </si>
  <si>
    <t>Critères</t>
  </si>
  <si>
    <t>matrice standardisée</t>
  </si>
  <si>
    <t>Matrice des poids</t>
  </si>
  <si>
    <t>Taux d’activité</t>
  </si>
  <si>
    <t xml:space="preserve">Communauté </t>
  </si>
  <si>
    <t>Communauté</t>
  </si>
  <si>
    <t>Niveau d'accessibilité</t>
  </si>
  <si>
    <t>Solution</t>
  </si>
  <si>
    <t>Résultat</t>
  </si>
  <si>
    <t xml:space="preserve">marvelit </t>
  </si>
  <si>
    <t>somme</t>
  </si>
  <si>
    <t>somme/poid</t>
  </si>
  <si>
    <t>lamda max</t>
  </si>
  <si>
    <t>CR</t>
  </si>
  <si>
    <t>CI</t>
  </si>
  <si>
    <t>Valeur de CR</t>
  </si>
  <si>
    <t>Paramètres de validation</t>
  </si>
  <si>
    <t>valeur</t>
  </si>
  <si>
    <t>niveau de préorité</t>
  </si>
  <si>
    <t>Matrice de comparaisons par paires</t>
  </si>
  <si>
    <t>Priorité entre les critères</t>
  </si>
  <si>
    <t>matrice des critères décisionnelles</t>
  </si>
  <si>
    <t>valeurs qualitatives</t>
  </si>
  <si>
    <t>valeurs numériques</t>
  </si>
  <si>
    <t>très faible</t>
  </si>
  <si>
    <t>faible</t>
  </si>
  <si>
    <t>assez bon</t>
  </si>
  <si>
    <t>bon</t>
  </si>
  <si>
    <t>très bon</t>
  </si>
  <si>
    <t>Matrice multi critères pondérés</t>
  </si>
  <si>
    <t>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</si>
</sst>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F1711"/>
      <name val="Calibri"/>
      <family val="2"/>
      <scheme val="minor"/>
    </font>
    <font>
      <sz val="8"/>
      <color rgb="FF000000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A60"/>
        <bgColor indexed="64"/>
      </patternFill>
    </fill>
    <fill>
      <patternFill patternType="solid">
        <fgColor rgb="FFFF17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/>
    <xf numFmtId="0" fontId="0" fillId="0" borderId="0" xfId="0" applyBorder="1"/>
    <xf numFmtId="16" fontId="0" fillId="0" borderId="0" xfId="0" applyNumberFormat="1" applyBorder="1"/>
    <xf numFmtId="0" fontId="2" fillId="15" borderId="5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5" borderId="6" xfId="0" applyFont="1" applyFill="1" applyBorder="1"/>
    <xf numFmtId="0" fontId="2" fillId="13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3" borderId="6" xfId="0" applyFont="1" applyFill="1" applyBorder="1"/>
    <xf numFmtId="0" fontId="2" fillId="13" borderId="7" xfId="0" applyFont="1" applyFill="1" applyBorder="1"/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3" borderId="9" xfId="0" applyFont="1" applyFill="1" applyBorder="1"/>
    <xf numFmtId="0" fontId="2" fillId="0" borderId="5" xfId="0" applyFont="1" applyBorder="1"/>
    <xf numFmtId="0" fontId="2" fillId="13" borderId="1" xfId="0" applyFont="1" applyFill="1" applyBorder="1"/>
    <xf numFmtId="0" fontId="2" fillId="16" borderId="1" xfId="0" applyFont="1" applyFill="1" applyBorder="1"/>
    <xf numFmtId="0" fontId="2" fillId="0" borderId="6" xfId="0" applyFont="1" applyBorder="1"/>
    <xf numFmtId="0" fontId="2" fillId="0" borderId="1" xfId="0" applyFont="1" applyFill="1" applyBorder="1"/>
    <xf numFmtId="0" fontId="2" fillId="16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10" fontId="2" fillId="6" borderId="6" xfId="0" applyNumberFormat="1" applyFont="1" applyFill="1" applyBorder="1"/>
    <xf numFmtId="10" fontId="2" fillId="6" borderId="9" xfId="0" applyNumberFormat="1" applyFont="1" applyFill="1" applyBorder="1"/>
    <xf numFmtId="0" fontId="2" fillId="6" borderId="6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7" borderId="1" xfId="0" applyFont="1" applyFill="1" applyBorder="1"/>
    <xf numFmtId="0" fontId="2" fillId="7" borderId="6" xfId="0" applyFont="1" applyFill="1" applyBorder="1"/>
    <xf numFmtId="0" fontId="2" fillId="15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12" borderId="1" xfId="1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9" fontId="2" fillId="12" borderId="8" xfId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18" borderId="7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5" borderId="0" xfId="0" applyFill="1"/>
    <xf numFmtId="2" fontId="2" fillId="16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16" borderId="6" xfId="0" applyNumberFormat="1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164" fontId="2" fillId="6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2" fontId="2" fillId="18" borderId="6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18" borderId="8" xfId="0" applyNumberFormat="1" applyFont="1" applyFill="1" applyBorder="1" applyAlignment="1">
      <alignment horizontal="center"/>
    </xf>
    <xf numFmtId="2" fontId="2" fillId="18" borderId="9" xfId="0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2" fontId="2" fillId="20" borderId="6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2" fillId="11" borderId="6" xfId="0" applyNumberFormat="1" applyFont="1" applyFill="1" applyBorder="1" applyAlignment="1">
      <alignment horizontal="center"/>
    </xf>
    <xf numFmtId="0" fontId="2" fillId="21" borderId="7" xfId="0" applyFont="1" applyFill="1" applyBorder="1" applyAlignment="1">
      <alignment horizontal="center"/>
    </xf>
    <xf numFmtId="0" fontId="2" fillId="21" borderId="8" xfId="0" applyFont="1" applyFill="1" applyBorder="1" applyAlignment="1">
      <alignment horizontal="center"/>
    </xf>
    <xf numFmtId="2" fontId="2" fillId="21" borderId="9" xfId="0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7A60"/>
      <color rgb="FFFF17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fmlaLink="$K$6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firstButton="1" fmlaLink="$K$7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fmlaLink="$K$5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firstButton="1" fmlaLink="$K$8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firstButton="1" fmlaLink="$K$9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noThreeD="1"/>
</file>

<file path=xl/ctrlProps/ctrlProp40.xml><?xml version="1.0" encoding="utf-8"?>
<formControlPr xmlns="http://schemas.microsoft.com/office/spreadsheetml/2009/9/main" objectType="Radio" firstButton="1" fmlaLink="$K$10" lockText="1" noThreeD="1"/>
</file>

<file path=xl/ctrlProps/ctrlProp41.xml><?xml version="1.0" encoding="utf-8"?>
<formControlPr xmlns="http://schemas.microsoft.com/office/spreadsheetml/2009/9/main" objectType="Radio" checked="Checked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Radio" firstButton="1" fmlaLink="$K$11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noThreeD="1"/>
</file>

<file path=xl/ctrlProps/ctrlProp50.xml><?xml version="1.0" encoding="utf-8"?>
<formControlPr xmlns="http://schemas.microsoft.com/office/spreadsheetml/2009/9/main" objectType="Radio" checked="Checked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firstButton="1" fmlaLink="$K$12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checked="Checked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Radio" firstButton="1" fmlaLink="$K$13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Radio" firstButton="1" fmlaLink="$K$14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checked="Checked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394608</xdr:colOff>
      <xdr:row>3</xdr:row>
      <xdr:rowOff>163286</xdr:rowOff>
    </xdr:from>
    <xdr:to>
      <xdr:col>23</xdr:col>
      <xdr:colOff>745672</xdr:colOff>
      <xdr:row>10</xdr:row>
      <xdr:rowOff>312643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0111358" y="734786"/>
          <a:ext cx="6447064" cy="3292607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1876425</xdr:colOff>
          <xdr:row>3</xdr:row>
          <xdr:rowOff>219075</xdr:rowOff>
        </xdr:from>
        <xdr:to>
          <xdr:col>8</xdr:col>
          <xdr:colOff>1343025</xdr:colOff>
          <xdr:row>4</xdr:row>
          <xdr:rowOff>533400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4</xdr:row>
          <xdr:rowOff>161925</xdr:rowOff>
        </xdr:from>
        <xdr:to>
          <xdr:col>2</xdr:col>
          <xdr:colOff>1276350</xdr:colOff>
          <xdr:row>4</xdr:row>
          <xdr:rowOff>257175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4</xdr:row>
          <xdr:rowOff>171450</xdr:rowOff>
        </xdr:from>
        <xdr:to>
          <xdr:col>3</xdr:col>
          <xdr:colOff>1295400</xdr:colOff>
          <xdr:row>4</xdr:row>
          <xdr:rowOff>276225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4</xdr:row>
          <xdr:rowOff>180975</xdr:rowOff>
        </xdr:from>
        <xdr:to>
          <xdr:col>4</xdr:col>
          <xdr:colOff>1571625</xdr:colOff>
          <xdr:row>4</xdr:row>
          <xdr:rowOff>276225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619125</xdr:colOff>
          <xdr:row>4</xdr:row>
          <xdr:rowOff>171450</xdr:rowOff>
        </xdr:from>
        <xdr:to>
          <xdr:col>5</xdr:col>
          <xdr:colOff>1276350</xdr:colOff>
          <xdr:row>4</xdr:row>
          <xdr:rowOff>266700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714375</xdr:colOff>
          <xdr:row>4</xdr:row>
          <xdr:rowOff>180975</xdr:rowOff>
        </xdr:from>
        <xdr:to>
          <xdr:col>6</xdr:col>
          <xdr:colOff>1371600</xdr:colOff>
          <xdr:row>4</xdr:row>
          <xdr:rowOff>276225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819150</xdr:colOff>
          <xdr:row>4</xdr:row>
          <xdr:rowOff>190500</xdr:rowOff>
        </xdr:from>
        <xdr:to>
          <xdr:col>7</xdr:col>
          <xdr:colOff>1476375</xdr:colOff>
          <xdr:row>4</xdr:row>
          <xdr:rowOff>295275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619125</xdr:colOff>
          <xdr:row>4</xdr:row>
          <xdr:rowOff>219075</xdr:rowOff>
        </xdr:from>
        <xdr:to>
          <xdr:col>8</xdr:col>
          <xdr:colOff>1276350</xdr:colOff>
          <xdr:row>4</xdr:row>
          <xdr:rowOff>314325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</xdr:row>
          <xdr:rowOff>9525</xdr:rowOff>
        </xdr:from>
        <xdr:to>
          <xdr:col>9</xdr:col>
          <xdr:colOff>9525</xdr:colOff>
          <xdr:row>6</xdr:row>
          <xdr:rowOff>0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5</xdr:row>
          <xdr:rowOff>85725</xdr:rowOff>
        </xdr:from>
        <xdr:to>
          <xdr:col>2</xdr:col>
          <xdr:colOff>1295400</xdr:colOff>
          <xdr:row>5</xdr:row>
          <xdr:rowOff>304800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5</xdr:row>
          <xdr:rowOff>95250</xdr:rowOff>
        </xdr:from>
        <xdr:to>
          <xdr:col>3</xdr:col>
          <xdr:colOff>1247775</xdr:colOff>
          <xdr:row>5</xdr:row>
          <xdr:rowOff>314325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5</xdr:row>
          <xdr:rowOff>123825</xdr:rowOff>
        </xdr:from>
        <xdr:to>
          <xdr:col>4</xdr:col>
          <xdr:colOff>1524000</xdr:colOff>
          <xdr:row>5</xdr:row>
          <xdr:rowOff>342900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619125</xdr:colOff>
          <xdr:row>5</xdr:row>
          <xdr:rowOff>114300</xdr:rowOff>
        </xdr:from>
        <xdr:to>
          <xdr:col>5</xdr:col>
          <xdr:colOff>1295400</xdr:colOff>
          <xdr:row>5</xdr:row>
          <xdr:rowOff>333375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5</xdr:row>
          <xdr:rowOff>66675</xdr:rowOff>
        </xdr:from>
        <xdr:to>
          <xdr:col>6</xdr:col>
          <xdr:colOff>1333500</xdr:colOff>
          <xdr:row>5</xdr:row>
          <xdr:rowOff>285750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781050</xdr:colOff>
          <xdr:row>5</xdr:row>
          <xdr:rowOff>95250</xdr:rowOff>
        </xdr:from>
        <xdr:to>
          <xdr:col>7</xdr:col>
          <xdr:colOff>1457325</xdr:colOff>
          <xdr:row>5</xdr:row>
          <xdr:rowOff>314325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9525</xdr:rowOff>
        </xdr:from>
        <xdr:to>
          <xdr:col>8</xdr:col>
          <xdr:colOff>1333500</xdr:colOff>
          <xdr:row>7</xdr:row>
          <xdr:rowOff>9525</xdr:rowOff>
        </xdr:to>
        <xdr:sp macro="" textlink="">
          <xdr:nvSpPr>
            <xdr:cNvPr id="1042" name="Group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6</xdr:row>
          <xdr:rowOff>85725</xdr:rowOff>
        </xdr:from>
        <xdr:to>
          <xdr:col>2</xdr:col>
          <xdr:colOff>1219200</xdr:colOff>
          <xdr:row>6</xdr:row>
          <xdr:rowOff>304800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6</xdr:row>
          <xdr:rowOff>104775</xdr:rowOff>
        </xdr:from>
        <xdr:to>
          <xdr:col>3</xdr:col>
          <xdr:colOff>1143000</xdr:colOff>
          <xdr:row>6</xdr:row>
          <xdr:rowOff>323850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6</xdr:row>
          <xdr:rowOff>114300</xdr:rowOff>
        </xdr:from>
        <xdr:to>
          <xdr:col>4</xdr:col>
          <xdr:colOff>1485900</xdr:colOff>
          <xdr:row>6</xdr:row>
          <xdr:rowOff>333375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6</xdr:row>
          <xdr:rowOff>66675</xdr:rowOff>
        </xdr:from>
        <xdr:to>
          <xdr:col>5</xdr:col>
          <xdr:colOff>1190625</xdr:colOff>
          <xdr:row>6</xdr:row>
          <xdr:rowOff>285750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6</xdr:row>
          <xdr:rowOff>57150</xdr:rowOff>
        </xdr:from>
        <xdr:to>
          <xdr:col>6</xdr:col>
          <xdr:colOff>1304925</xdr:colOff>
          <xdr:row>6</xdr:row>
          <xdr:rowOff>276225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790575</xdr:colOff>
          <xdr:row>6</xdr:row>
          <xdr:rowOff>9525</xdr:rowOff>
        </xdr:from>
        <xdr:to>
          <xdr:col>7</xdr:col>
          <xdr:colOff>1371600</xdr:colOff>
          <xdr:row>6</xdr:row>
          <xdr:rowOff>228600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409575</xdr:rowOff>
        </xdr:from>
        <xdr:to>
          <xdr:col>9</xdr:col>
          <xdr:colOff>0</xdr:colOff>
          <xdr:row>8</xdr:row>
          <xdr:rowOff>9525</xdr:rowOff>
        </xdr:to>
        <xdr:sp macro="" textlink="">
          <xdr:nvSpPr>
            <xdr:cNvPr id="1052" name="Group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47625</xdr:rowOff>
        </xdr:from>
        <xdr:to>
          <xdr:col>3</xdr:col>
          <xdr:colOff>1200150</xdr:colOff>
          <xdr:row>7</xdr:row>
          <xdr:rowOff>390525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7</xdr:row>
          <xdr:rowOff>47625</xdr:rowOff>
        </xdr:from>
        <xdr:to>
          <xdr:col>4</xdr:col>
          <xdr:colOff>1190625</xdr:colOff>
          <xdr:row>7</xdr:row>
          <xdr:rowOff>381000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885825</xdr:colOff>
          <xdr:row>7</xdr:row>
          <xdr:rowOff>95250</xdr:rowOff>
        </xdr:from>
        <xdr:to>
          <xdr:col>5</xdr:col>
          <xdr:colOff>1057275</xdr:colOff>
          <xdr:row>7</xdr:row>
          <xdr:rowOff>438150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7</xdr:row>
          <xdr:rowOff>76200</xdr:rowOff>
        </xdr:from>
        <xdr:to>
          <xdr:col>6</xdr:col>
          <xdr:colOff>1228725</xdr:colOff>
          <xdr:row>7</xdr:row>
          <xdr:rowOff>419100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7</xdr:row>
          <xdr:rowOff>76200</xdr:rowOff>
        </xdr:from>
        <xdr:to>
          <xdr:col>7</xdr:col>
          <xdr:colOff>1152525</xdr:colOff>
          <xdr:row>7</xdr:row>
          <xdr:rowOff>409575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790575</xdr:colOff>
          <xdr:row>7</xdr:row>
          <xdr:rowOff>57150</xdr:rowOff>
        </xdr:from>
        <xdr:to>
          <xdr:col>8</xdr:col>
          <xdr:colOff>1057275</xdr:colOff>
          <xdr:row>7</xdr:row>
          <xdr:rowOff>400050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7</xdr:row>
          <xdr:rowOff>19050</xdr:rowOff>
        </xdr:from>
        <xdr:to>
          <xdr:col>8</xdr:col>
          <xdr:colOff>1171575</xdr:colOff>
          <xdr:row>7</xdr:row>
          <xdr:rowOff>371475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9</xdr:col>
          <xdr:colOff>9525</xdr:colOff>
          <xdr:row>9</xdr:row>
          <xdr:rowOff>0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8</xdr:row>
          <xdr:rowOff>123825</xdr:rowOff>
        </xdr:from>
        <xdr:to>
          <xdr:col>3</xdr:col>
          <xdr:colOff>1114425</xdr:colOff>
          <xdr:row>8</xdr:row>
          <xdr:rowOff>342900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</xdr:row>
          <xdr:rowOff>123825</xdr:rowOff>
        </xdr:from>
        <xdr:to>
          <xdr:col>4</xdr:col>
          <xdr:colOff>1190625</xdr:colOff>
          <xdr:row>8</xdr:row>
          <xdr:rowOff>333375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8</xdr:row>
          <xdr:rowOff>123825</xdr:rowOff>
        </xdr:from>
        <xdr:to>
          <xdr:col>5</xdr:col>
          <xdr:colOff>1000125</xdr:colOff>
          <xdr:row>8</xdr:row>
          <xdr:rowOff>333375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8</xdr:row>
          <xdr:rowOff>161925</xdr:rowOff>
        </xdr:from>
        <xdr:to>
          <xdr:col>6</xdr:col>
          <xdr:colOff>1219200</xdr:colOff>
          <xdr:row>8</xdr:row>
          <xdr:rowOff>381000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742950</xdr:colOff>
          <xdr:row>8</xdr:row>
          <xdr:rowOff>133350</xdr:rowOff>
        </xdr:from>
        <xdr:to>
          <xdr:col>7</xdr:col>
          <xdr:colOff>1171575</xdr:colOff>
          <xdr:row>8</xdr:row>
          <xdr:rowOff>342900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8</xdr:row>
          <xdr:rowOff>104775</xdr:rowOff>
        </xdr:from>
        <xdr:to>
          <xdr:col>8</xdr:col>
          <xdr:colOff>1076325</xdr:colOff>
          <xdr:row>8</xdr:row>
          <xdr:rowOff>314325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8</xdr:row>
          <xdr:rowOff>114300</xdr:rowOff>
        </xdr:from>
        <xdr:to>
          <xdr:col>8</xdr:col>
          <xdr:colOff>1171575</xdr:colOff>
          <xdr:row>8</xdr:row>
          <xdr:rowOff>342900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9525</xdr:rowOff>
        </xdr:from>
        <xdr:to>
          <xdr:col>9</xdr:col>
          <xdr:colOff>9525</xdr:colOff>
          <xdr:row>10</xdr:row>
          <xdr:rowOff>0</xdr:rowOff>
        </xdr:to>
        <xdr:sp macro="" textlink="">
          <xdr:nvSpPr>
            <xdr:cNvPr id="1072" name="Group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9</xdr:row>
          <xdr:rowOff>152400</xdr:rowOff>
        </xdr:from>
        <xdr:to>
          <xdr:col>2</xdr:col>
          <xdr:colOff>1162050</xdr:colOff>
          <xdr:row>9</xdr:row>
          <xdr:rowOff>371475</xdr:rowOff>
        </xdr:to>
        <xdr:sp macro="" textlink="">
          <xdr:nvSpPr>
            <xdr:cNvPr id="1073" name="Option 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9</xdr:row>
          <xdr:rowOff>123825</xdr:rowOff>
        </xdr:from>
        <xdr:to>
          <xdr:col>3</xdr:col>
          <xdr:colOff>1143000</xdr:colOff>
          <xdr:row>9</xdr:row>
          <xdr:rowOff>342900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9</xdr:row>
          <xdr:rowOff>152400</xdr:rowOff>
        </xdr:from>
        <xdr:to>
          <xdr:col>4</xdr:col>
          <xdr:colOff>1447800</xdr:colOff>
          <xdr:row>9</xdr:row>
          <xdr:rowOff>323850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9</xdr:row>
          <xdr:rowOff>114300</xdr:rowOff>
        </xdr:from>
        <xdr:to>
          <xdr:col>5</xdr:col>
          <xdr:colOff>1171575</xdr:colOff>
          <xdr:row>9</xdr:row>
          <xdr:rowOff>333375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9</xdr:row>
          <xdr:rowOff>95250</xdr:rowOff>
        </xdr:from>
        <xdr:to>
          <xdr:col>6</xdr:col>
          <xdr:colOff>1304925</xdr:colOff>
          <xdr:row>9</xdr:row>
          <xdr:rowOff>314325</xdr:rowOff>
        </xdr:to>
        <xdr:sp macro="" textlink="">
          <xdr:nvSpPr>
            <xdr:cNvPr id="1079" name="Option 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819150</xdr:colOff>
          <xdr:row>9</xdr:row>
          <xdr:rowOff>133350</xdr:rowOff>
        </xdr:from>
        <xdr:to>
          <xdr:col>7</xdr:col>
          <xdr:colOff>1390650</xdr:colOff>
          <xdr:row>9</xdr:row>
          <xdr:rowOff>352425</xdr:rowOff>
        </xdr:to>
        <xdr:sp macro="" textlink=""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9</xdr:row>
          <xdr:rowOff>76200</xdr:rowOff>
        </xdr:from>
        <xdr:to>
          <xdr:col>8</xdr:col>
          <xdr:colOff>1171575</xdr:colOff>
          <xdr:row>9</xdr:row>
          <xdr:rowOff>295275</xdr:rowOff>
        </xdr:to>
        <xdr:sp macro="" textlink=""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9</xdr:col>
          <xdr:colOff>9525</xdr:colOff>
          <xdr:row>11</xdr:row>
          <xdr:rowOff>9525</xdr:rowOff>
        </xdr:to>
        <xdr:sp macro="" textlink="">
          <xdr:nvSpPr>
            <xdr:cNvPr id="1083" name="Group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10</xdr:row>
          <xdr:rowOff>114300</xdr:rowOff>
        </xdr:from>
        <xdr:to>
          <xdr:col>2</xdr:col>
          <xdr:colOff>1190625</xdr:colOff>
          <xdr:row>10</xdr:row>
          <xdr:rowOff>333375</xdr:rowOff>
        </xdr:to>
        <xdr:sp macro="" textlink=""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10</xdr:row>
          <xdr:rowOff>133350</xdr:rowOff>
        </xdr:from>
        <xdr:to>
          <xdr:col>3</xdr:col>
          <xdr:colOff>1152525</xdr:colOff>
          <xdr:row>10</xdr:row>
          <xdr:rowOff>352425</xdr:rowOff>
        </xdr:to>
        <xdr:sp macro="" textlink="">
          <xdr:nvSpPr>
            <xdr:cNvPr id="1085" name="Option 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10</xdr:row>
          <xdr:rowOff>104775</xdr:rowOff>
        </xdr:from>
        <xdr:to>
          <xdr:col>4</xdr:col>
          <xdr:colOff>1419225</xdr:colOff>
          <xdr:row>10</xdr:row>
          <xdr:rowOff>323850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10</xdr:row>
          <xdr:rowOff>133350</xdr:rowOff>
        </xdr:from>
        <xdr:to>
          <xdr:col>5</xdr:col>
          <xdr:colOff>1171575</xdr:colOff>
          <xdr:row>10</xdr:row>
          <xdr:rowOff>352425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704850</xdr:colOff>
          <xdr:row>10</xdr:row>
          <xdr:rowOff>161925</xdr:rowOff>
        </xdr:from>
        <xdr:to>
          <xdr:col>6</xdr:col>
          <xdr:colOff>1276350</xdr:colOff>
          <xdr:row>10</xdr:row>
          <xdr:rowOff>381000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809625</xdr:colOff>
          <xdr:row>10</xdr:row>
          <xdr:rowOff>95250</xdr:rowOff>
        </xdr:from>
        <xdr:to>
          <xdr:col>7</xdr:col>
          <xdr:colOff>1381125</xdr:colOff>
          <xdr:row>10</xdr:row>
          <xdr:rowOff>314325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10</xdr:row>
          <xdr:rowOff>95250</xdr:rowOff>
        </xdr:from>
        <xdr:to>
          <xdr:col>8</xdr:col>
          <xdr:colOff>1190625</xdr:colOff>
          <xdr:row>10</xdr:row>
          <xdr:rowOff>314325</xdr:rowOff>
        </xdr:to>
        <xdr:sp macro="" textlink="">
          <xdr:nvSpPr>
            <xdr:cNvPr id="1091" name="Option Butto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1876425</xdr:colOff>
          <xdr:row>11</xdr:row>
          <xdr:rowOff>0</xdr:rowOff>
        </xdr:from>
        <xdr:to>
          <xdr:col>9</xdr:col>
          <xdr:colOff>0</xdr:colOff>
          <xdr:row>12</xdr:row>
          <xdr:rowOff>9525</xdr:rowOff>
        </xdr:to>
        <xdr:sp macro="" textlink="">
          <xdr:nvSpPr>
            <xdr:cNvPr id="1092" name="Group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11</xdr:row>
          <xdr:rowOff>133350</xdr:rowOff>
        </xdr:from>
        <xdr:to>
          <xdr:col>3</xdr:col>
          <xdr:colOff>1038225</xdr:colOff>
          <xdr:row>11</xdr:row>
          <xdr:rowOff>342900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11</xdr:row>
          <xdr:rowOff>171450</xdr:rowOff>
        </xdr:from>
        <xdr:to>
          <xdr:col>4</xdr:col>
          <xdr:colOff>1123950</xdr:colOff>
          <xdr:row>11</xdr:row>
          <xdr:rowOff>381000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866775</xdr:colOff>
          <xdr:row>11</xdr:row>
          <xdr:rowOff>123825</xdr:rowOff>
        </xdr:from>
        <xdr:to>
          <xdr:col>5</xdr:col>
          <xdr:colOff>885825</xdr:colOff>
          <xdr:row>11</xdr:row>
          <xdr:rowOff>333375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11</xdr:row>
          <xdr:rowOff>171450</xdr:rowOff>
        </xdr:from>
        <xdr:to>
          <xdr:col>6</xdr:col>
          <xdr:colOff>1114425</xdr:colOff>
          <xdr:row>11</xdr:row>
          <xdr:rowOff>381000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695325</xdr:colOff>
          <xdr:row>11</xdr:row>
          <xdr:rowOff>142875</xdr:rowOff>
        </xdr:from>
        <xdr:to>
          <xdr:col>7</xdr:col>
          <xdr:colOff>1019175</xdr:colOff>
          <xdr:row>11</xdr:row>
          <xdr:rowOff>352425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819150</xdr:colOff>
          <xdr:row>11</xdr:row>
          <xdr:rowOff>123825</xdr:rowOff>
        </xdr:from>
        <xdr:to>
          <xdr:col>8</xdr:col>
          <xdr:colOff>942975</xdr:colOff>
          <xdr:row>11</xdr:row>
          <xdr:rowOff>342900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657225</xdr:colOff>
          <xdr:row>11</xdr:row>
          <xdr:rowOff>85725</xdr:rowOff>
        </xdr:from>
        <xdr:to>
          <xdr:col>8</xdr:col>
          <xdr:colOff>1304925</xdr:colOff>
          <xdr:row>11</xdr:row>
          <xdr:rowOff>314325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19050</xdr:rowOff>
        </xdr:from>
        <xdr:to>
          <xdr:col>9</xdr:col>
          <xdr:colOff>0</xdr:colOff>
          <xdr:row>12</xdr:row>
          <xdr:rowOff>504825</xdr:rowOff>
        </xdr:to>
        <xdr:sp macro="" textlink="">
          <xdr:nvSpPr>
            <xdr:cNvPr id="1100" name="Group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12</xdr:row>
          <xdr:rowOff>152400</xdr:rowOff>
        </xdr:from>
        <xdr:to>
          <xdr:col>2</xdr:col>
          <xdr:colOff>1238250</xdr:colOff>
          <xdr:row>12</xdr:row>
          <xdr:rowOff>371475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12</xdr:row>
          <xdr:rowOff>114300</xdr:rowOff>
        </xdr:from>
        <xdr:to>
          <xdr:col>3</xdr:col>
          <xdr:colOff>1304925</xdr:colOff>
          <xdr:row>12</xdr:row>
          <xdr:rowOff>333375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866775</xdr:colOff>
          <xdr:row>12</xdr:row>
          <xdr:rowOff>152400</xdr:rowOff>
        </xdr:from>
        <xdr:to>
          <xdr:col>4</xdr:col>
          <xdr:colOff>1514475</xdr:colOff>
          <xdr:row>12</xdr:row>
          <xdr:rowOff>371475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12</xdr:row>
          <xdr:rowOff>161925</xdr:rowOff>
        </xdr:from>
        <xdr:to>
          <xdr:col>5</xdr:col>
          <xdr:colOff>1276350</xdr:colOff>
          <xdr:row>12</xdr:row>
          <xdr:rowOff>381000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12</xdr:row>
          <xdr:rowOff>152400</xdr:rowOff>
        </xdr:from>
        <xdr:to>
          <xdr:col>6</xdr:col>
          <xdr:colOff>1381125</xdr:colOff>
          <xdr:row>12</xdr:row>
          <xdr:rowOff>371475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12</xdr:row>
          <xdr:rowOff>123825</xdr:rowOff>
        </xdr:from>
        <xdr:to>
          <xdr:col>7</xdr:col>
          <xdr:colOff>1409700</xdr:colOff>
          <xdr:row>12</xdr:row>
          <xdr:rowOff>342900</xdr:rowOff>
        </xdr:to>
        <xdr:sp macro="" textlink=""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666750</xdr:colOff>
          <xdr:row>12</xdr:row>
          <xdr:rowOff>95250</xdr:rowOff>
        </xdr:from>
        <xdr:to>
          <xdr:col>8</xdr:col>
          <xdr:colOff>1314450</xdr:colOff>
          <xdr:row>12</xdr:row>
          <xdr:rowOff>314325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1876425</xdr:colOff>
          <xdr:row>12</xdr:row>
          <xdr:rowOff>514350</xdr:rowOff>
        </xdr:from>
        <xdr:to>
          <xdr:col>9</xdr:col>
          <xdr:colOff>0</xdr:colOff>
          <xdr:row>14</xdr:row>
          <xdr:rowOff>9525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13</xdr:row>
          <xdr:rowOff>76200</xdr:rowOff>
        </xdr:from>
        <xdr:to>
          <xdr:col>2</xdr:col>
          <xdr:colOff>1181100</xdr:colOff>
          <xdr:row>13</xdr:row>
          <xdr:rowOff>390525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666750</xdr:colOff>
          <xdr:row>13</xdr:row>
          <xdr:rowOff>95250</xdr:rowOff>
        </xdr:from>
        <xdr:to>
          <xdr:col>3</xdr:col>
          <xdr:colOff>1228725</xdr:colOff>
          <xdr:row>13</xdr:row>
          <xdr:rowOff>419100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866775</xdr:colOff>
          <xdr:row>13</xdr:row>
          <xdr:rowOff>114300</xdr:rowOff>
        </xdr:from>
        <xdr:to>
          <xdr:col>4</xdr:col>
          <xdr:colOff>1428750</xdr:colOff>
          <xdr:row>13</xdr:row>
          <xdr:rowOff>428625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619125</xdr:colOff>
          <xdr:row>13</xdr:row>
          <xdr:rowOff>114300</xdr:rowOff>
        </xdr:from>
        <xdr:to>
          <xdr:col>5</xdr:col>
          <xdr:colOff>1190625</xdr:colOff>
          <xdr:row>13</xdr:row>
          <xdr:rowOff>428625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13</xdr:row>
          <xdr:rowOff>104775</xdr:rowOff>
        </xdr:from>
        <xdr:to>
          <xdr:col>6</xdr:col>
          <xdr:colOff>1295400</xdr:colOff>
          <xdr:row>13</xdr:row>
          <xdr:rowOff>428625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828675</xdr:colOff>
          <xdr:row>13</xdr:row>
          <xdr:rowOff>66675</xdr:rowOff>
        </xdr:from>
        <xdr:to>
          <xdr:col>7</xdr:col>
          <xdr:colOff>1390650</xdr:colOff>
          <xdr:row>13</xdr:row>
          <xdr:rowOff>381000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609600</xdr:colOff>
          <xdr:row>6</xdr:row>
          <xdr:rowOff>57150</xdr:rowOff>
        </xdr:from>
        <xdr:to>
          <xdr:col>8</xdr:col>
          <xdr:colOff>1266825</xdr:colOff>
          <xdr:row>6</xdr:row>
          <xdr:rowOff>228600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5</xdr:row>
          <xdr:rowOff>95250</xdr:rowOff>
        </xdr:from>
        <xdr:to>
          <xdr:col>8</xdr:col>
          <xdr:colOff>1047750</xdr:colOff>
          <xdr:row>5</xdr:row>
          <xdr:rowOff>314325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657225</xdr:colOff>
          <xdr:row>13</xdr:row>
          <xdr:rowOff>180975</xdr:rowOff>
        </xdr:from>
        <xdr:to>
          <xdr:col>8</xdr:col>
          <xdr:colOff>1076325</xdr:colOff>
          <xdr:row>13</xdr:row>
          <xdr:rowOff>390525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625929</xdr:colOff>
      <xdr:row>1</xdr:row>
      <xdr:rowOff>27214</xdr:rowOff>
    </xdr:from>
    <xdr:to>
      <xdr:col>19</xdr:col>
      <xdr:colOff>92529</xdr:colOff>
      <xdr:row>18</xdr:row>
      <xdr:rowOff>10885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4192250" y="231321"/>
          <a:ext cx="6447064" cy="3249385"/>
        </a:xfrm>
        <a:prstGeom prst="wedgeEllipseCallout">
          <a:avLst>
            <a:gd name="adj1" fmla="val -85692"/>
            <a:gd name="adj2" fmla="val -20448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76200" cmpd="tri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endParaRPr lang="fr-FR" sz="2400" b="1" i="0" u="none" strike="noStrike" baseline="0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16" Type="http://schemas.openxmlformats.org/officeDocument/2006/relationships/ctrlProp" Target="../ctrlProps/ctrlProp12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77" Type="http://schemas.openxmlformats.org/officeDocument/2006/relationships/ctrlProp" Target="../ctrlProps/ctrlProp73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80" Type="http://schemas.openxmlformats.org/officeDocument/2006/relationships/ctrlProp" Target="../ctrlProps/ctrlProp76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83" Type="http://schemas.openxmlformats.org/officeDocument/2006/relationships/ctrlProp" Target="../ctrlProps/ctrlProp7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2" Type="http://schemas.openxmlformats.org/officeDocument/2006/relationships/printerSettings" Target="../printerSettings/printerSettings2.bin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L89"/>
  <sheetViews>
    <sheetView tabSelected="1" topLeftCell="A74" zoomScale="85" zoomScaleNormal="85" workbookViewId="0">
      <selection activeCell="D96" sqref="D96"/>
    </sheetView>
  </sheetViews>
  <sheetFormatPr baseColWidth="10" defaultRowHeight="15" x14ac:dyDescent="0.25"/>
  <cols>
    <col min="2" max="2" width="28.140625" customWidth="1"/>
    <col min="3" max="3" width="21.7109375" customWidth="1"/>
    <col min="4" max="4" width="20.28515625" customWidth="1"/>
    <col min="5" max="5" width="27.5703125" customWidth="1"/>
    <col min="6" max="6" width="20.140625" customWidth="1"/>
    <col min="7" max="7" width="23" customWidth="1"/>
    <col min="8" max="8" width="26.140625" customWidth="1"/>
    <col min="9" max="9" width="20.140625" customWidth="1"/>
    <col min="10" max="10" width="28.28515625" customWidth="1"/>
    <col min="11" max="11" width="19.140625" customWidth="1"/>
    <col min="12" max="12" width="14.7109375" customWidth="1"/>
  </cols>
  <sheetData>
    <row r="1" spans="1:11" ht="15.75" thickBot="1" x14ac:dyDescent="0.3">
      <c r="A1" s="1"/>
      <c r="B1" s="1"/>
      <c r="C1" s="1"/>
      <c r="D1" s="1"/>
    </row>
    <row r="2" spans="1:11" x14ac:dyDescent="0.25">
      <c r="B2" s="107" t="s">
        <v>45</v>
      </c>
      <c r="C2" s="108"/>
      <c r="D2" s="108"/>
      <c r="E2" s="108"/>
      <c r="F2" s="108"/>
      <c r="G2" s="108"/>
      <c r="H2" s="108"/>
      <c r="I2" s="108"/>
      <c r="J2" s="109"/>
    </row>
    <row r="3" spans="1:11" x14ac:dyDescent="0.25">
      <c r="B3" s="73" t="s">
        <v>43</v>
      </c>
      <c r="C3" s="14" t="s">
        <v>15</v>
      </c>
      <c r="D3" s="15" t="s">
        <v>14</v>
      </c>
      <c r="E3" s="16" t="s">
        <v>13</v>
      </c>
      <c r="F3" s="17" t="s">
        <v>12</v>
      </c>
      <c r="G3" s="18" t="s">
        <v>15</v>
      </c>
      <c r="H3" s="19" t="s">
        <v>14</v>
      </c>
      <c r="I3" s="20" t="s">
        <v>13</v>
      </c>
      <c r="J3" s="60"/>
    </row>
    <row r="4" spans="1:11" ht="17.25" customHeight="1" x14ac:dyDescent="0.25">
      <c r="B4" s="73" t="s">
        <v>42</v>
      </c>
      <c r="C4" s="14">
        <v>7</v>
      </c>
      <c r="D4" s="103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60"/>
    </row>
    <row r="5" spans="1:11" ht="42.75" customHeight="1" x14ac:dyDescent="0.25">
      <c r="B5" s="61" t="s">
        <v>29</v>
      </c>
      <c r="C5" s="14"/>
      <c r="D5" s="15"/>
      <c r="E5" s="16"/>
      <c r="F5" s="66"/>
      <c r="G5" s="86"/>
      <c r="H5" s="19"/>
      <c r="I5" s="20"/>
      <c r="J5" s="62" t="s">
        <v>2</v>
      </c>
      <c r="K5">
        <v>6</v>
      </c>
    </row>
    <row r="6" spans="1:11" ht="35.25" customHeight="1" x14ac:dyDescent="0.25">
      <c r="B6" s="61" t="s">
        <v>29</v>
      </c>
      <c r="C6" s="14"/>
      <c r="D6" s="15"/>
      <c r="E6" s="16"/>
      <c r="F6" s="17"/>
      <c r="G6" s="18"/>
      <c r="H6" s="19"/>
      <c r="I6" s="20"/>
      <c r="J6" s="62" t="s">
        <v>31</v>
      </c>
      <c r="K6">
        <v>5</v>
      </c>
    </row>
    <row r="7" spans="1:11" ht="32.25" customHeight="1" x14ac:dyDescent="0.25">
      <c r="B7" s="61" t="s">
        <v>29</v>
      </c>
      <c r="C7" s="14"/>
      <c r="D7" s="15"/>
      <c r="E7" s="16"/>
      <c r="F7" s="17"/>
      <c r="G7" s="18"/>
      <c r="H7" s="19"/>
      <c r="I7" s="20"/>
      <c r="J7" s="62" t="s">
        <v>4</v>
      </c>
      <c r="K7">
        <v>6</v>
      </c>
    </row>
    <row r="8" spans="1:11" ht="41.25" customHeight="1" x14ac:dyDescent="0.25">
      <c r="B8" s="61" t="s">
        <v>29</v>
      </c>
      <c r="C8" s="14"/>
      <c r="D8" s="15"/>
      <c r="E8" s="87"/>
      <c r="F8" s="17"/>
      <c r="G8" s="18"/>
      <c r="H8" s="19"/>
      <c r="I8" s="20"/>
      <c r="J8" s="62" t="s">
        <v>28</v>
      </c>
      <c r="K8">
        <v>5</v>
      </c>
    </row>
    <row r="9" spans="1:11" ht="37.5" customHeight="1" x14ac:dyDescent="0.25">
      <c r="B9" s="61" t="s">
        <v>2</v>
      </c>
      <c r="C9" s="14"/>
      <c r="D9" s="15"/>
      <c r="E9" s="16"/>
      <c r="F9" s="17"/>
      <c r="G9" s="18"/>
      <c r="H9" s="19"/>
      <c r="I9" s="20"/>
      <c r="J9" s="62" t="s">
        <v>31</v>
      </c>
      <c r="K9">
        <v>2</v>
      </c>
    </row>
    <row r="10" spans="1:11" ht="33.75" customHeight="1" x14ac:dyDescent="0.25">
      <c r="B10" s="61" t="s">
        <v>2</v>
      </c>
      <c r="C10" s="14"/>
      <c r="D10" s="15"/>
      <c r="E10" s="16"/>
      <c r="F10" s="17"/>
      <c r="G10" s="18"/>
      <c r="H10" s="19"/>
      <c r="I10" s="20"/>
      <c r="J10" s="62" t="s">
        <v>4</v>
      </c>
      <c r="K10">
        <v>2</v>
      </c>
    </row>
    <row r="11" spans="1:11" ht="34.5" customHeight="1" x14ac:dyDescent="0.25">
      <c r="B11" s="61" t="s">
        <v>2</v>
      </c>
      <c r="C11" s="14"/>
      <c r="D11" s="15"/>
      <c r="E11" s="16"/>
      <c r="F11" s="17"/>
      <c r="G11" s="18"/>
      <c r="H11" s="19"/>
      <c r="I11" s="20"/>
      <c r="J11" s="62" t="s">
        <v>28</v>
      </c>
      <c r="K11">
        <v>3</v>
      </c>
    </row>
    <row r="12" spans="1:11" ht="39.75" customHeight="1" x14ac:dyDescent="0.25">
      <c r="B12" s="61" t="s">
        <v>31</v>
      </c>
      <c r="C12" s="14"/>
      <c r="D12" s="15"/>
      <c r="E12" s="16"/>
      <c r="F12" s="17"/>
      <c r="G12" s="18"/>
      <c r="H12" s="19"/>
      <c r="I12" s="20"/>
      <c r="J12" s="62" t="s">
        <v>4</v>
      </c>
      <c r="K12">
        <v>5</v>
      </c>
    </row>
    <row r="13" spans="1:11" ht="40.5" customHeight="1" x14ac:dyDescent="0.25">
      <c r="B13" s="61" t="s">
        <v>31</v>
      </c>
      <c r="C13" s="14"/>
      <c r="D13" s="15"/>
      <c r="E13" s="16"/>
      <c r="F13" s="17"/>
      <c r="G13" s="18"/>
      <c r="H13" s="19"/>
      <c r="I13" s="20"/>
      <c r="J13" s="62" t="s">
        <v>28</v>
      </c>
      <c r="K13">
        <v>6</v>
      </c>
    </row>
    <row r="14" spans="1:11" ht="40.5" customHeight="1" thickBot="1" x14ac:dyDescent="0.3">
      <c r="B14" s="63" t="s">
        <v>4</v>
      </c>
      <c r="C14" s="14"/>
      <c r="D14" s="15"/>
      <c r="E14" s="16"/>
      <c r="F14" s="17"/>
      <c r="G14" s="18"/>
      <c r="H14" s="19"/>
      <c r="I14" s="20"/>
      <c r="J14" s="64" t="s">
        <v>28</v>
      </c>
      <c r="K14">
        <v>4</v>
      </c>
    </row>
    <row r="18" spans="2:7" ht="15.75" thickBot="1" x14ac:dyDescent="0.3"/>
    <row r="19" spans="2:7" x14ac:dyDescent="0.25">
      <c r="B19" s="107" t="s">
        <v>44</v>
      </c>
      <c r="C19" s="108"/>
      <c r="D19" s="108"/>
      <c r="E19" s="108"/>
      <c r="F19" s="108"/>
      <c r="G19" s="109"/>
    </row>
    <row r="20" spans="2:7" x14ac:dyDescent="0.25">
      <c r="B20" s="73" t="s">
        <v>23</v>
      </c>
      <c r="C20" s="50" t="s">
        <v>30</v>
      </c>
      <c r="D20" s="50" t="s">
        <v>2</v>
      </c>
      <c r="E20" s="50" t="s">
        <v>31</v>
      </c>
      <c r="F20" s="50" t="s">
        <v>4</v>
      </c>
      <c r="G20" s="62" t="s">
        <v>28</v>
      </c>
    </row>
    <row r="21" spans="2:7" x14ac:dyDescent="0.25">
      <c r="B21" s="61" t="s">
        <v>29</v>
      </c>
      <c r="C21" s="88">
        <v>1</v>
      </c>
      <c r="D21" s="89">
        <f>IF(K5=1,C4,IF(K5=2,D4,IF(K5=3,E4,IF(K5=4,F4,IF(K5=5,1/G4,IF(K5=6,1/H4,IF(K5=7,1/I4)))))))</f>
        <v>0.2</v>
      </c>
      <c r="E21" s="89">
        <f>IF(K6=1,C4,IF(K6=2,D4,IF(K6=3,E4,IF(K6=4,F4,IF(K6=5,1/G4,IF(K6=6,1/H4,IF(K6=7,1/I4)))))))</f>
        <v>0.33333333333333331</v>
      </c>
      <c r="F21" s="89">
        <f>IF(K7=1,C4,IF(K7=2,D4,IF(K7=3,E4,IF(K7=4,F4,IF(K5=5,1/G4,IF(K7=6,1/H4,IF(K7=7,1/I4)))))))</f>
        <v>0.2</v>
      </c>
      <c r="G21" s="90">
        <f>IF(K8=1,C4,IF(K8=2,D4,IF(K8=3,E4,IF(K8=4,F4,IF(K8=5,1/G4,IF(K8=6,1/H4,IF(K8=7,1/I4)))))))</f>
        <v>0.33333333333333331</v>
      </c>
    </row>
    <row r="22" spans="2:7" x14ac:dyDescent="0.25">
      <c r="B22" s="61" t="s">
        <v>2</v>
      </c>
      <c r="C22" s="89">
        <f>1/D21</f>
        <v>5</v>
      </c>
      <c r="D22" s="88">
        <v>1</v>
      </c>
      <c r="E22" s="89">
        <f>IF(K9=1,C4,IF(K9=2,D4,IF(K9=3,E4,IF(K9=4,F4,IF(K9=5,1/G4,IF(K9=6,1/H4,IF(K9=7,1/I4)))))))</f>
        <v>5</v>
      </c>
      <c r="F22" s="89">
        <f>IF(K10=1,C4,IF(K10=2,D4,IF(K10=3,E4,IF(K10=4,F4,IF(K10=5,1/G4,IF(K10=6,1/H4,IF(K10=7,1/I4)))))))</f>
        <v>5</v>
      </c>
      <c r="G22" s="90">
        <f>IF(K11=1,C4,IF(K11=2,D4,IF(K11=3,E4,IF(K11=4,F4,IF(K11=5,1/G4,IF(K11=6,1/H4,IF(K11=7,1/I4)))))))</f>
        <v>3</v>
      </c>
    </row>
    <row r="23" spans="2:7" x14ac:dyDescent="0.25">
      <c r="B23" s="61" t="s">
        <v>31</v>
      </c>
      <c r="C23" s="89">
        <f>1/E21</f>
        <v>3</v>
      </c>
      <c r="D23" s="89">
        <f>1/E22</f>
        <v>0.2</v>
      </c>
      <c r="E23" s="88">
        <v>1</v>
      </c>
      <c r="F23" s="89">
        <f>IF(K12=1,C4,IF(K12=2,D4,IF(K12=3,E4,IF(K12=4,F4,IF(K12=5,1/G4,IF(K12=6,1/H4,IF(K12=7,1/I4)))))))</f>
        <v>0.33333333333333331</v>
      </c>
      <c r="G23" s="90">
        <f>IF(K13=1,C4,IF(K13=2,D4,IF(K13=3,E4,IF(K13=4,F4,IF(K13=5,1/G4,IF(K13=6,1/H4,IF(K13=7,1/I4)))))))</f>
        <v>0.2</v>
      </c>
    </row>
    <row r="24" spans="2:7" x14ac:dyDescent="0.25">
      <c r="B24" s="61" t="s">
        <v>4</v>
      </c>
      <c r="C24" s="91">
        <f>1/F21</f>
        <v>5</v>
      </c>
      <c r="D24" s="91">
        <f>1/F22</f>
        <v>0.2</v>
      </c>
      <c r="E24" s="91">
        <f>1/F23</f>
        <v>3</v>
      </c>
      <c r="F24" s="88">
        <v>1</v>
      </c>
      <c r="G24" s="92">
        <f>IF(K14=1,C4,IF(K14=2,D4,IF(K14=3,E4,IF(K14=4,F4,IF(K14=5,1/G4,IF(K14=6,1/H4,IF(K14=7,1/I4)))))))</f>
        <v>1</v>
      </c>
    </row>
    <row r="25" spans="2:7" x14ac:dyDescent="0.25">
      <c r="B25" s="61" t="s">
        <v>28</v>
      </c>
      <c r="C25" s="91">
        <f>1/G21</f>
        <v>3</v>
      </c>
      <c r="D25" s="91">
        <f>1/G22</f>
        <v>0.33333333333333331</v>
      </c>
      <c r="E25" s="91">
        <f>1/G23</f>
        <v>5</v>
      </c>
      <c r="F25" s="91">
        <f>1/G24</f>
        <v>1</v>
      </c>
      <c r="G25" s="93">
        <v>1</v>
      </c>
    </row>
    <row r="26" spans="2:7" ht="15.75" thickBot="1" x14ac:dyDescent="0.3">
      <c r="B26" s="67" t="s">
        <v>10</v>
      </c>
      <c r="C26" s="94">
        <f>SUM(C21:C25)</f>
        <v>17</v>
      </c>
      <c r="D26" s="94">
        <f>SUM(D21:D25)</f>
        <v>1.9333333333333331</v>
      </c>
      <c r="E26" s="94">
        <f>SUM(E21:E25)</f>
        <v>14.333333333333332</v>
      </c>
      <c r="F26" s="94">
        <f>SUM(F21:F25)</f>
        <v>7.5333333333333332</v>
      </c>
      <c r="G26" s="95">
        <f>SUM(G21:G25)</f>
        <v>5.5333333333333332</v>
      </c>
    </row>
    <row r="30" spans="2:7" ht="15.75" thickBot="1" x14ac:dyDescent="0.3"/>
    <row r="31" spans="2:7" x14ac:dyDescent="0.25">
      <c r="B31" s="107" t="s">
        <v>26</v>
      </c>
      <c r="C31" s="108"/>
      <c r="D31" s="108"/>
      <c r="E31" s="108"/>
      <c r="F31" s="108"/>
      <c r="G31" s="109"/>
    </row>
    <row r="32" spans="2:7" x14ac:dyDescent="0.25">
      <c r="B32" s="73" t="s">
        <v>25</v>
      </c>
      <c r="C32" s="50" t="s">
        <v>30</v>
      </c>
      <c r="D32" s="50" t="s">
        <v>2</v>
      </c>
      <c r="E32" s="50" t="s">
        <v>31</v>
      </c>
      <c r="F32" s="50" t="s">
        <v>4</v>
      </c>
      <c r="G32" s="62" t="s">
        <v>28</v>
      </c>
    </row>
    <row r="33" spans="2:12" x14ac:dyDescent="0.25">
      <c r="B33" s="61" t="s">
        <v>29</v>
      </c>
      <c r="C33" s="89">
        <f t="shared" ref="C33:G37" si="0">C21/C$26</f>
        <v>5.8823529411764705E-2</v>
      </c>
      <c r="D33" s="89">
        <f t="shared" si="0"/>
        <v>0.10344827586206898</v>
      </c>
      <c r="E33" s="89">
        <f t="shared" si="0"/>
        <v>2.3255813953488372E-2</v>
      </c>
      <c r="F33" s="89">
        <f t="shared" si="0"/>
        <v>2.6548672566371685E-2</v>
      </c>
      <c r="G33" s="90">
        <f t="shared" si="0"/>
        <v>6.0240963855421686E-2</v>
      </c>
    </row>
    <row r="34" spans="2:12" x14ac:dyDescent="0.25">
      <c r="B34" s="61" t="s">
        <v>2</v>
      </c>
      <c r="C34" s="89">
        <f t="shared" si="0"/>
        <v>0.29411764705882354</v>
      </c>
      <c r="D34" s="89">
        <f t="shared" si="0"/>
        <v>0.51724137931034486</v>
      </c>
      <c r="E34" s="89">
        <f t="shared" si="0"/>
        <v>0.34883720930232559</v>
      </c>
      <c r="F34" s="89">
        <f t="shared" si="0"/>
        <v>0.66371681415929207</v>
      </c>
      <c r="G34" s="90">
        <f t="shared" si="0"/>
        <v>0.54216867469879515</v>
      </c>
    </row>
    <row r="35" spans="2:12" x14ac:dyDescent="0.25">
      <c r="B35" s="61" t="s">
        <v>31</v>
      </c>
      <c r="C35" s="89">
        <f t="shared" si="0"/>
        <v>0.17647058823529413</v>
      </c>
      <c r="D35" s="89">
        <f t="shared" si="0"/>
        <v>0.10344827586206898</v>
      </c>
      <c r="E35" s="89">
        <f t="shared" si="0"/>
        <v>6.9767441860465115E-2</v>
      </c>
      <c r="F35" s="89">
        <f t="shared" si="0"/>
        <v>4.4247787610619468E-2</v>
      </c>
      <c r="G35" s="90">
        <f t="shared" si="0"/>
        <v>3.6144578313253017E-2</v>
      </c>
    </row>
    <row r="36" spans="2:12" x14ac:dyDescent="0.25">
      <c r="B36" s="61" t="s">
        <v>4</v>
      </c>
      <c r="C36" s="89">
        <f t="shared" si="0"/>
        <v>0.29411764705882354</v>
      </c>
      <c r="D36" s="89">
        <f t="shared" si="0"/>
        <v>0.10344827586206898</v>
      </c>
      <c r="E36" s="89">
        <f t="shared" si="0"/>
        <v>0.20930232558139536</v>
      </c>
      <c r="F36" s="89">
        <f t="shared" si="0"/>
        <v>0.13274336283185842</v>
      </c>
      <c r="G36" s="90">
        <f t="shared" si="0"/>
        <v>0.18072289156626506</v>
      </c>
    </row>
    <row r="37" spans="2:12" x14ac:dyDescent="0.25">
      <c r="B37" s="61" t="s">
        <v>28</v>
      </c>
      <c r="C37" s="89">
        <f t="shared" si="0"/>
        <v>0.17647058823529413</v>
      </c>
      <c r="D37" s="89">
        <f t="shared" si="0"/>
        <v>0.17241379310344829</v>
      </c>
      <c r="E37" s="89">
        <f t="shared" si="0"/>
        <v>0.34883720930232559</v>
      </c>
      <c r="F37" s="89">
        <f t="shared" si="0"/>
        <v>0.13274336283185842</v>
      </c>
      <c r="G37" s="90">
        <f t="shared" si="0"/>
        <v>0.18072289156626506</v>
      </c>
    </row>
    <row r="38" spans="2:12" ht="15.75" thickBot="1" x14ac:dyDescent="0.3">
      <c r="B38" s="67" t="s">
        <v>10</v>
      </c>
      <c r="C38" s="94">
        <f>SUM(C33:C37)</f>
        <v>1</v>
      </c>
      <c r="D38" s="94">
        <f>SUM(D33:D37)</f>
        <v>1</v>
      </c>
      <c r="E38" s="94">
        <f>SUM(E33:E37)</f>
        <v>1</v>
      </c>
      <c r="F38" s="94">
        <f>SUM(F33:F37)</f>
        <v>1</v>
      </c>
      <c r="G38" s="95">
        <f>SUM(G33:G37)</f>
        <v>1</v>
      </c>
    </row>
    <row r="42" spans="2:12" ht="15.75" thickBot="1" x14ac:dyDescent="0.3"/>
    <row r="43" spans="2:12" x14ac:dyDescent="0.25">
      <c r="B43" s="113" t="s">
        <v>27</v>
      </c>
      <c r="C43" s="114"/>
      <c r="E43" s="110"/>
      <c r="F43" s="111"/>
      <c r="G43" s="111"/>
      <c r="H43" s="111"/>
      <c r="I43" s="111"/>
      <c r="J43" s="111"/>
      <c r="K43" s="111"/>
      <c r="L43" s="112"/>
    </row>
    <row r="44" spans="2:12" x14ac:dyDescent="0.25">
      <c r="B44" s="73" t="s">
        <v>25</v>
      </c>
      <c r="C44" s="68" t="s">
        <v>11</v>
      </c>
      <c r="E44" s="73" t="str">
        <f t="shared" ref="E44:I49" si="1">B32</f>
        <v>Critères</v>
      </c>
      <c r="F44" s="50" t="str">
        <f t="shared" si="1"/>
        <v>Communauté</v>
      </c>
      <c r="G44" s="50" t="str">
        <f t="shared" si="1"/>
        <v>Documentation</v>
      </c>
      <c r="H44" s="50" t="str">
        <f t="shared" si="1"/>
        <v>Niveau d'accessibilité</v>
      </c>
      <c r="I44" s="50" t="str">
        <f t="shared" si="1"/>
        <v>Sécurité</v>
      </c>
      <c r="J44" s="50" t="str">
        <f t="shared" ref="J44" si="2">G32</f>
        <v>Taux d’activité</v>
      </c>
      <c r="K44" s="85" t="s">
        <v>35</v>
      </c>
      <c r="L44" s="83" t="s">
        <v>36</v>
      </c>
    </row>
    <row r="45" spans="2:12" x14ac:dyDescent="0.25">
      <c r="B45" s="61" t="s">
        <v>29</v>
      </c>
      <c r="C45" s="96">
        <f>SUM(C33:G33)/5</f>
        <v>5.4463451129823079E-2</v>
      </c>
      <c r="E45" s="61" t="str">
        <f t="shared" si="1"/>
        <v xml:space="preserve">Communauté </v>
      </c>
      <c r="F45" s="89">
        <f>C21*C45</f>
        <v>5.4463451129823079E-2</v>
      </c>
      <c r="G45" s="89">
        <f>D21*C46</f>
        <v>9.4643268981183248E-2</v>
      </c>
      <c r="H45" s="89">
        <f>E21*C$47</f>
        <v>2.867191145878005E-2</v>
      </c>
      <c r="I45" s="89">
        <f>F21*C$48</f>
        <v>3.681338011601646E-2</v>
      </c>
      <c r="J45" s="89">
        <f>G21*C$49</f>
        <v>6.7412523002612773E-2</v>
      </c>
      <c r="K45" s="98">
        <f>SUM(F45:J45)</f>
        <v>0.28200453468841563</v>
      </c>
      <c r="L45" s="99">
        <f>K45/C45</f>
        <v>5.1778675210318372</v>
      </c>
    </row>
    <row r="46" spans="2:12" x14ac:dyDescent="0.25">
      <c r="B46" s="61" t="s">
        <v>2</v>
      </c>
      <c r="C46" s="96">
        <f t="shared" ref="C46:C49" si="3">SUM(C34:G34)/5</f>
        <v>0.47321634490591624</v>
      </c>
      <c r="E46" s="61" t="str">
        <f t="shared" si="1"/>
        <v>Documentation</v>
      </c>
      <c r="F46" s="89">
        <f>C22*C45</f>
        <v>0.27231725564911541</v>
      </c>
      <c r="G46" s="89">
        <f>D22*C$46</f>
        <v>0.47321634490591624</v>
      </c>
      <c r="H46" s="89">
        <f>E22*C$47</f>
        <v>0.43007867188170074</v>
      </c>
      <c r="I46" s="89">
        <f t="shared" ref="I46:I49" si="4">F22*C$48</f>
        <v>0.92033450290041152</v>
      </c>
      <c r="J46" s="89">
        <f t="shared" ref="J46:J49" si="5">G22*C$49</f>
        <v>0.60671270702351499</v>
      </c>
      <c r="K46" s="98">
        <f>SUM(F46:J46)</f>
        <v>2.7026594823606587</v>
      </c>
      <c r="L46" s="99">
        <f>K46/C46</f>
        <v>5.7112555630300452</v>
      </c>
    </row>
    <row r="47" spans="2:12" x14ac:dyDescent="0.25">
      <c r="B47" s="61" t="s">
        <v>31</v>
      </c>
      <c r="C47" s="96">
        <f t="shared" si="3"/>
        <v>8.601573437634015E-2</v>
      </c>
      <c r="E47" s="61" t="str">
        <f t="shared" si="1"/>
        <v>Niveau d'accessibilité</v>
      </c>
      <c r="F47" s="89">
        <f>C23*C45</f>
        <v>0.16339035338946922</v>
      </c>
      <c r="G47" s="89">
        <f>D23*C$46</f>
        <v>9.4643268981183248E-2</v>
      </c>
      <c r="H47" s="89">
        <f>E23*C$47</f>
        <v>8.601573437634015E-2</v>
      </c>
      <c r="I47" s="89">
        <f t="shared" si="4"/>
        <v>6.1355633526694098E-2</v>
      </c>
      <c r="J47" s="89">
        <f t="shared" si="5"/>
        <v>4.0447513801567664E-2</v>
      </c>
      <c r="K47" s="98">
        <f>SUM(F47:J47)</f>
        <v>0.44585250407525434</v>
      </c>
      <c r="L47" s="99">
        <f>K47/C47</f>
        <v>5.1833831020326953</v>
      </c>
    </row>
    <row r="48" spans="2:12" x14ac:dyDescent="0.25">
      <c r="B48" s="61" t="s">
        <v>4</v>
      </c>
      <c r="C48" s="96">
        <f t="shared" si="3"/>
        <v>0.18406690058008229</v>
      </c>
      <c r="E48" s="61" t="str">
        <f t="shared" si="1"/>
        <v>Sécurité</v>
      </c>
      <c r="F48" s="89">
        <f>C24*C45</f>
        <v>0.27231725564911541</v>
      </c>
      <c r="G48" s="89">
        <f>D24*C$46</f>
        <v>9.4643268981183248E-2</v>
      </c>
      <c r="H48" s="89">
        <f>E24*C$47</f>
        <v>0.25804720312902046</v>
      </c>
      <c r="I48" s="89">
        <f t="shared" si="4"/>
        <v>0.18406690058008229</v>
      </c>
      <c r="J48" s="89">
        <f t="shared" si="5"/>
        <v>0.20223756900783832</v>
      </c>
      <c r="K48" s="98">
        <f>SUM(F48:J48)</f>
        <v>1.0113121973472399</v>
      </c>
      <c r="L48" s="99">
        <f>K48/C48</f>
        <v>5.4942642819546288</v>
      </c>
    </row>
    <row r="49" spans="2:12" ht="15.75" thickBot="1" x14ac:dyDescent="0.3">
      <c r="B49" s="69" t="s">
        <v>28</v>
      </c>
      <c r="C49" s="96">
        <f t="shared" si="3"/>
        <v>0.20223756900783832</v>
      </c>
      <c r="E49" s="63" t="str">
        <f t="shared" si="1"/>
        <v>Taux d’activité</v>
      </c>
      <c r="F49" s="100">
        <f>C25*C45</f>
        <v>0.16339035338946922</v>
      </c>
      <c r="G49" s="89">
        <f>D25*C$46</f>
        <v>0.15773878163530541</v>
      </c>
      <c r="H49" s="89">
        <f>E25*C$47</f>
        <v>0.43007867188170074</v>
      </c>
      <c r="I49" s="89">
        <f t="shared" si="4"/>
        <v>0.18406690058008229</v>
      </c>
      <c r="J49" s="89">
        <f t="shared" si="5"/>
        <v>0.20223756900783832</v>
      </c>
      <c r="K49" s="101">
        <f>SUM(F49:J49)</f>
        <v>1.1375122764943961</v>
      </c>
      <c r="L49" s="102">
        <f>K49/C49</f>
        <v>5.6246338505498379</v>
      </c>
    </row>
    <row r="50" spans="2:12" ht="15.75" thickBot="1" x14ac:dyDescent="0.3">
      <c r="B50" s="67" t="s">
        <v>10</v>
      </c>
      <c r="C50" s="97">
        <f t="shared" ref="C50" si="6">SUM(C38:F38)/4</f>
        <v>1</v>
      </c>
    </row>
    <row r="53" spans="2:12" ht="15.75" thickBot="1" x14ac:dyDescent="0.3"/>
    <row r="54" spans="2:12" ht="15.75" thickBot="1" x14ac:dyDescent="0.3">
      <c r="B54" s="107" t="s">
        <v>41</v>
      </c>
      <c r="C54" s="109"/>
    </row>
    <row r="55" spans="2:12" ht="15" customHeight="1" x14ac:dyDescent="0.25">
      <c r="B55" s="72" t="s">
        <v>37</v>
      </c>
      <c r="C55" s="56">
        <f>SUM(L45:L49)/5</f>
        <v>5.4382808637198092</v>
      </c>
      <c r="E55" s="118" t="s">
        <v>40</v>
      </c>
      <c r="F55" s="119"/>
      <c r="G55" s="122" t="str">
        <f>IF(AND(C57&gt;0,C57&lt;0.1),"Valide","Non Valide")</f>
        <v>Valide</v>
      </c>
      <c r="H55" s="122"/>
      <c r="I55" s="123"/>
    </row>
    <row r="56" spans="2:12" ht="15" customHeight="1" thickBot="1" x14ac:dyDescent="0.3">
      <c r="B56" s="72" t="s">
        <v>39</v>
      </c>
      <c r="C56" s="56">
        <f>(C55-5)/4</f>
        <v>0.10957021592995231</v>
      </c>
      <c r="E56" s="120"/>
      <c r="F56" s="121"/>
      <c r="G56" s="124"/>
      <c r="H56" s="124"/>
      <c r="I56" s="125"/>
    </row>
    <row r="57" spans="2:12" ht="15.75" thickBot="1" x14ac:dyDescent="0.3">
      <c r="B57" s="84" t="s">
        <v>38</v>
      </c>
      <c r="C57" s="82">
        <f>C56/1.12</f>
        <v>9.7830549937457406E-2</v>
      </c>
    </row>
    <row r="61" spans="2:12" ht="15.75" thickBot="1" x14ac:dyDescent="0.3"/>
    <row r="62" spans="2:12" x14ac:dyDescent="0.25">
      <c r="B62" s="107" t="s">
        <v>46</v>
      </c>
      <c r="C62" s="108"/>
      <c r="D62" s="108"/>
      <c r="E62" s="109"/>
    </row>
    <row r="63" spans="2:12" x14ac:dyDescent="0.25">
      <c r="B63" s="73" t="s">
        <v>25</v>
      </c>
      <c r="C63" s="49" t="s">
        <v>6</v>
      </c>
      <c r="D63" s="49" t="s">
        <v>0</v>
      </c>
      <c r="E63" s="70" t="s">
        <v>1</v>
      </c>
    </row>
    <row r="64" spans="2:12" x14ac:dyDescent="0.25">
      <c r="B64" s="61" t="s">
        <v>29</v>
      </c>
      <c r="C64" s="17">
        <v>4</v>
      </c>
      <c r="D64" s="17">
        <v>2</v>
      </c>
      <c r="E64" s="65">
        <v>0</v>
      </c>
    </row>
    <row r="65" spans="2:9" x14ac:dyDescent="0.25">
      <c r="B65" s="61" t="s">
        <v>2</v>
      </c>
      <c r="C65" s="17">
        <v>4</v>
      </c>
      <c r="D65" s="17">
        <v>3</v>
      </c>
      <c r="E65" s="65">
        <v>3</v>
      </c>
    </row>
    <row r="66" spans="2:9" x14ac:dyDescent="0.25">
      <c r="B66" s="61" t="s">
        <v>31</v>
      </c>
      <c r="C66" s="17">
        <v>4</v>
      </c>
      <c r="D66" s="17">
        <v>1</v>
      </c>
      <c r="E66" s="65">
        <v>4</v>
      </c>
    </row>
    <row r="67" spans="2:9" x14ac:dyDescent="0.25">
      <c r="B67" s="61" t="s">
        <v>4</v>
      </c>
      <c r="C67" s="17">
        <v>0</v>
      </c>
      <c r="D67" s="17">
        <v>1</v>
      </c>
      <c r="E67" s="65">
        <v>1</v>
      </c>
    </row>
    <row r="68" spans="2:9" ht="15.75" thickBot="1" x14ac:dyDescent="0.3">
      <c r="B68" s="63" t="s">
        <v>28</v>
      </c>
      <c r="C68" s="26">
        <v>4</v>
      </c>
      <c r="D68" s="26">
        <v>3</v>
      </c>
      <c r="E68" s="71">
        <v>3</v>
      </c>
    </row>
    <row r="72" spans="2:9" ht="15.75" thickBot="1" x14ac:dyDescent="0.3"/>
    <row r="73" spans="2:9" x14ac:dyDescent="0.25">
      <c r="B73" s="115" t="s">
        <v>54</v>
      </c>
      <c r="C73" s="116"/>
      <c r="D73" s="116"/>
      <c r="E73" s="116"/>
      <c r="F73" s="116"/>
      <c r="G73" s="116"/>
      <c r="H73" s="116"/>
      <c r="I73" s="117"/>
    </row>
    <row r="74" spans="2:9" x14ac:dyDescent="0.25">
      <c r="B74" s="59"/>
      <c r="C74" s="47"/>
      <c r="D74" s="126" t="s">
        <v>6</v>
      </c>
      <c r="E74" s="126"/>
      <c r="F74" s="127" t="s">
        <v>0</v>
      </c>
      <c r="G74" s="127"/>
      <c r="H74" s="128" t="s">
        <v>34</v>
      </c>
      <c r="I74" s="129"/>
    </row>
    <row r="75" spans="2:9" x14ac:dyDescent="0.25">
      <c r="B75" s="55" t="s">
        <v>23</v>
      </c>
      <c r="C75" s="48" t="s">
        <v>16</v>
      </c>
      <c r="D75" s="49" t="s">
        <v>19</v>
      </c>
      <c r="E75" s="49" t="s">
        <v>20</v>
      </c>
      <c r="F75" s="50" t="s">
        <v>19</v>
      </c>
      <c r="G75" s="50" t="s">
        <v>20</v>
      </c>
      <c r="H75" s="51" t="s">
        <v>19</v>
      </c>
      <c r="I75" s="56" t="s">
        <v>22</v>
      </c>
    </row>
    <row r="76" spans="2:9" x14ac:dyDescent="0.25">
      <c r="B76" s="61" t="s">
        <v>30</v>
      </c>
      <c r="C76" s="52">
        <f>C45</f>
        <v>5.4463451129823079E-2</v>
      </c>
      <c r="D76" s="49">
        <f>C64</f>
        <v>4</v>
      </c>
      <c r="E76" s="49">
        <f>D76*C76</f>
        <v>0.21785380451929232</v>
      </c>
      <c r="F76" s="50">
        <f>D64</f>
        <v>2</v>
      </c>
      <c r="G76" s="50">
        <f>C76*F76</f>
        <v>0.10892690225964616</v>
      </c>
      <c r="H76" s="51">
        <f>E64</f>
        <v>0</v>
      </c>
      <c r="I76" s="56">
        <f>C76*H76</f>
        <v>0</v>
      </c>
    </row>
    <row r="77" spans="2:9" x14ac:dyDescent="0.25">
      <c r="B77" s="61" t="s">
        <v>2</v>
      </c>
      <c r="C77" s="52">
        <f>C46</f>
        <v>0.47321634490591624</v>
      </c>
      <c r="D77" s="49">
        <f>C65</f>
        <v>4</v>
      </c>
      <c r="E77" s="49">
        <f t="shared" ref="E77:E79" si="7">D77*C77</f>
        <v>1.892865379623665</v>
      </c>
      <c r="F77" s="50">
        <f>D65</f>
        <v>3</v>
      </c>
      <c r="G77" s="50">
        <f t="shared" ref="G77:G79" si="8">C77*F77</f>
        <v>1.4196490347177488</v>
      </c>
      <c r="H77" s="51">
        <f>E65</f>
        <v>3</v>
      </c>
      <c r="I77" s="56">
        <f t="shared" ref="I77:I79" si="9">C77*H77</f>
        <v>1.4196490347177488</v>
      </c>
    </row>
    <row r="78" spans="2:9" x14ac:dyDescent="0.25">
      <c r="B78" s="61" t="s">
        <v>31</v>
      </c>
      <c r="C78" s="52">
        <f>C47</f>
        <v>8.601573437634015E-2</v>
      </c>
      <c r="D78" s="49">
        <f>C66</f>
        <v>4</v>
      </c>
      <c r="E78" s="49">
        <f t="shared" si="7"/>
        <v>0.3440629375053606</v>
      </c>
      <c r="F78" s="50">
        <f>D66</f>
        <v>1</v>
      </c>
      <c r="G78" s="50">
        <f t="shared" si="8"/>
        <v>8.601573437634015E-2</v>
      </c>
      <c r="H78" s="51">
        <f>E66</f>
        <v>4</v>
      </c>
      <c r="I78" s="56">
        <f t="shared" si="9"/>
        <v>0.3440629375053606</v>
      </c>
    </row>
    <row r="79" spans="2:9" x14ac:dyDescent="0.25">
      <c r="B79" s="61" t="s">
        <v>4</v>
      </c>
      <c r="C79" s="52">
        <f>C48</f>
        <v>0.18406690058008229</v>
      </c>
      <c r="D79" s="49">
        <f>C67</f>
        <v>0</v>
      </c>
      <c r="E79" s="49">
        <f t="shared" si="7"/>
        <v>0</v>
      </c>
      <c r="F79" s="50">
        <f>D67</f>
        <v>1</v>
      </c>
      <c r="G79" s="50">
        <f t="shared" si="8"/>
        <v>0.18406690058008229</v>
      </c>
      <c r="H79" s="51">
        <f>E67</f>
        <v>1</v>
      </c>
      <c r="I79" s="56">
        <f t="shared" si="9"/>
        <v>0.18406690058008229</v>
      </c>
    </row>
    <row r="80" spans="2:9" ht="15.75" thickBot="1" x14ac:dyDescent="0.3">
      <c r="B80" s="63" t="s">
        <v>28</v>
      </c>
      <c r="C80" s="78">
        <f>C49</f>
        <v>0.20223756900783832</v>
      </c>
      <c r="D80" s="79">
        <f>C68</f>
        <v>4</v>
      </c>
      <c r="E80" s="79">
        <f t="shared" ref="E80" si="10">D80*C80</f>
        <v>0.80895027603135328</v>
      </c>
      <c r="F80" s="80">
        <f>D68</f>
        <v>3</v>
      </c>
      <c r="G80" s="80">
        <f t="shared" ref="G80" si="11">C80*F80</f>
        <v>0.60671270702351499</v>
      </c>
      <c r="H80" s="81">
        <f>E68</f>
        <v>3</v>
      </c>
      <c r="I80" s="82">
        <f t="shared" ref="I80" si="12">C80*H80</f>
        <v>0.60671270702351499</v>
      </c>
    </row>
    <row r="81" spans="2:7" x14ac:dyDescent="0.25">
      <c r="D81" s="2"/>
      <c r="E81" s="2"/>
    </row>
    <row r="82" spans="2:7" x14ac:dyDescent="0.25">
      <c r="B82" s="2"/>
      <c r="C82" s="2"/>
      <c r="D82" s="2"/>
      <c r="E82" s="2"/>
    </row>
    <row r="83" spans="2:7" x14ac:dyDescent="0.25">
      <c r="B83" s="2"/>
      <c r="C83" s="2"/>
      <c r="D83" s="2"/>
      <c r="E83" s="2"/>
    </row>
    <row r="84" spans="2:7" x14ac:dyDescent="0.25">
      <c r="B84" s="2"/>
      <c r="C84" s="3"/>
      <c r="D84" s="2"/>
      <c r="E84" s="2"/>
    </row>
    <row r="85" spans="2:7" ht="15.75" thickBot="1" x14ac:dyDescent="0.3">
      <c r="B85" s="2"/>
      <c r="C85" s="2"/>
      <c r="D85" s="2"/>
      <c r="E85" s="2"/>
    </row>
    <row r="86" spans="2:7" x14ac:dyDescent="0.25">
      <c r="B86" s="76" t="s">
        <v>32</v>
      </c>
      <c r="C86" s="77" t="s">
        <v>33</v>
      </c>
      <c r="D86" s="2"/>
      <c r="E86" s="107" t="s">
        <v>55</v>
      </c>
      <c r="F86" s="108"/>
      <c r="G86" s="109"/>
    </row>
    <row r="87" spans="2:7" ht="15" customHeight="1" x14ac:dyDescent="0.25">
      <c r="B87" s="74" t="s">
        <v>6</v>
      </c>
      <c r="C87" s="90">
        <f>SUM(E76:E80)</f>
        <v>3.263732397679671</v>
      </c>
      <c r="D87" s="2"/>
      <c r="E87" s="137">
        <v>1</v>
      </c>
      <c r="F87" s="138" t="str">
        <f>IF(G87 = C87,B87,IF(G87=C88,B88,IF(G87 = C89,B89)))</f>
        <v>pentaho</v>
      </c>
      <c r="G87" s="139">
        <f>MAX(C87:C89)</f>
        <v>3.263732397679671</v>
      </c>
    </row>
    <row r="88" spans="2:7" ht="15.75" customHeight="1" x14ac:dyDescent="0.25">
      <c r="B88" s="74" t="s">
        <v>1</v>
      </c>
      <c r="C88" s="90">
        <f>SUM(G76:G80)</f>
        <v>2.4053712789573325</v>
      </c>
      <c r="E88" s="55">
        <v>2</v>
      </c>
      <c r="F88" s="140" t="str">
        <f>IF(G88= C87,B87,IF(G88=C88,B88,IF(G88 = C89,B89)))</f>
        <v>jasper</v>
      </c>
      <c r="G88" s="141">
        <f>IF(AND(C87 &lt;&gt; MAX(C87:C89), C87 &lt;&gt; MIN(C87:C89)), C87,IF(AND(C88 &lt;&gt; MAX(C87:C89), C88 &lt;&gt; MIN(C87:C89)), C88,IF(AND(C89 &lt;&gt; MAX(C87:C89), C89 &lt;&gt; MIN(C87:C89)), C89,)))</f>
        <v>2.5544915798267067</v>
      </c>
    </row>
    <row r="89" spans="2:7" ht="15.75" thickBot="1" x14ac:dyDescent="0.3">
      <c r="B89" s="75" t="s">
        <v>0</v>
      </c>
      <c r="C89" s="136">
        <f>SUM(I76:I80)</f>
        <v>2.5544915798267067</v>
      </c>
      <c r="E89" s="142">
        <v>3</v>
      </c>
      <c r="F89" s="143" t="str">
        <f>IF(G89=C87,B87,IF(G89=C88,B88,IF(G89=C89,B89)))</f>
        <v>marvelit</v>
      </c>
      <c r="G89" s="144">
        <f>MIN(C87:C89)</f>
        <v>2.4053712789573325</v>
      </c>
    </row>
  </sheetData>
  <sheetProtection selectLockedCells="1"/>
  <protectedRanges>
    <protectedRange sqref="D5:E5" name="Plage1"/>
  </protectedRanges>
  <sortState ref="F87:G89">
    <sortCondition descending="1" ref="G87"/>
  </sortState>
  <customSheetViews>
    <customSheetView guid="{95A860D2-B650-4535-82CB-0D27C2AB79C7}" scale="80" topLeftCell="B1">
      <selection activeCell="D5" activeCellId="1" sqref="E5 D5"/>
      <pageMargins left="0.7" right="0.7" top="0.75" bottom="0.75" header="0.3" footer="0.3"/>
      <pageSetup paperSize="9" orientation="portrait" r:id="rId1"/>
    </customSheetView>
  </customSheetViews>
  <mergeCells count="14">
    <mergeCell ref="B73:I73"/>
    <mergeCell ref="E55:F56"/>
    <mergeCell ref="G55:I56"/>
    <mergeCell ref="B62:E62"/>
    <mergeCell ref="D74:E74"/>
    <mergeCell ref="F74:G74"/>
    <mergeCell ref="H74:I74"/>
    <mergeCell ref="E86:G86"/>
    <mergeCell ref="B19:G19"/>
    <mergeCell ref="B31:G31"/>
    <mergeCell ref="B54:C54"/>
    <mergeCell ref="E43:L43"/>
    <mergeCell ref="B2:J2"/>
    <mergeCell ref="B43:C43"/>
  </mergeCells>
  <conditionalFormatting sqref="G55:I56">
    <cfRule type="cellIs" dxfId="3" priority="1" operator="equal">
      <formula>"Non Valide"</formula>
    </cfRule>
    <cfRule type="cellIs" dxfId="2" priority="2" operator="equal">
      <formula>"Valide"</formula>
    </cfRule>
    <cfRule type="cellIs" dxfId="1" priority="3" operator="equal">
      <formula>"OK"</formula>
    </cfRule>
    <cfRule type="cellIs" dxfId="0" priority="4" operator="equal">
      <formula>"Not OK"</formula>
    </cfRule>
  </conditionalFormatting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Group Box 1">
              <controlPr defaultSize="0" autoFill="0" autoPict="0">
                <anchor moveWithCells="1">
                  <from>
                    <xdr:col>1</xdr:col>
                    <xdr:colOff>1876425</xdr:colOff>
                    <xdr:row>3</xdr:row>
                    <xdr:rowOff>219075</xdr:rowOff>
                  </from>
                  <to>
                    <xdr:col>8</xdr:col>
                    <xdr:colOff>1343025</xdr:colOff>
                    <xdr:row>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Option Button 2">
              <controlPr locked="0" defaultSize="0" autoFill="0" autoLine="0" autoPict="0">
                <anchor moveWithCells="1">
                  <from>
                    <xdr:col>2</xdr:col>
                    <xdr:colOff>628650</xdr:colOff>
                    <xdr:row>4</xdr:row>
                    <xdr:rowOff>161925</xdr:rowOff>
                  </from>
                  <to>
                    <xdr:col>2</xdr:col>
                    <xdr:colOff>1276350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Option Button 3">
              <controlPr locked="0" defaultSize="0" autoFill="0" autoLine="0" autoPict="0">
                <anchor moveWithCells="1">
                  <from>
                    <xdr:col>3</xdr:col>
                    <xdr:colOff>638175</xdr:colOff>
                    <xdr:row>4</xdr:row>
                    <xdr:rowOff>171450</xdr:rowOff>
                  </from>
                  <to>
                    <xdr:col>3</xdr:col>
                    <xdr:colOff>1295400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Option Button 4">
              <controlPr locked="0" defaultSize="0" autoFill="0" autoLine="0" autoPict="0">
                <anchor moveWithCells="1">
                  <from>
                    <xdr:col>4</xdr:col>
                    <xdr:colOff>914400</xdr:colOff>
                    <xdr:row>4</xdr:row>
                    <xdr:rowOff>180975</xdr:rowOff>
                  </from>
                  <to>
                    <xdr:col>4</xdr:col>
                    <xdr:colOff>1571625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Option Button 5">
              <controlPr locked="0" defaultSize="0" autoFill="0" autoLine="0" autoPict="0">
                <anchor moveWithCells="1">
                  <from>
                    <xdr:col>5</xdr:col>
                    <xdr:colOff>619125</xdr:colOff>
                    <xdr:row>4</xdr:row>
                    <xdr:rowOff>171450</xdr:rowOff>
                  </from>
                  <to>
                    <xdr:col>5</xdr:col>
                    <xdr:colOff>1276350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Option Button 6">
              <controlPr defaultSize="0" autoFill="0" autoLine="0" autoPict="0">
                <anchor moveWithCells="1">
                  <from>
                    <xdr:col>6</xdr:col>
                    <xdr:colOff>714375</xdr:colOff>
                    <xdr:row>4</xdr:row>
                    <xdr:rowOff>180975</xdr:rowOff>
                  </from>
                  <to>
                    <xdr:col>6</xdr:col>
                    <xdr:colOff>1371600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Option Button 7">
              <controlPr locked="0" defaultSize="0" autoFill="0" autoLine="0" autoPict="0">
                <anchor moveWithCells="1">
                  <from>
                    <xdr:col>7</xdr:col>
                    <xdr:colOff>819150</xdr:colOff>
                    <xdr:row>4</xdr:row>
                    <xdr:rowOff>190500</xdr:rowOff>
                  </from>
                  <to>
                    <xdr:col>7</xdr:col>
                    <xdr:colOff>1476375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Option Button 8">
              <controlPr defaultSize="0" autoFill="0" autoLine="0" autoPict="0">
                <anchor moveWithCells="1">
                  <from>
                    <xdr:col>8</xdr:col>
                    <xdr:colOff>619125</xdr:colOff>
                    <xdr:row>4</xdr:row>
                    <xdr:rowOff>219075</xdr:rowOff>
                  </from>
                  <to>
                    <xdr:col>8</xdr:col>
                    <xdr:colOff>1276350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Group Box 9">
              <controlPr defaultSize="0" autoFill="0" autoPict="0">
                <anchor moveWithCells="1">
                  <from>
                    <xdr:col>2</xdr:col>
                    <xdr:colOff>19050</xdr:colOff>
                    <xdr:row>5</xdr:row>
                    <xdr:rowOff>9525</xdr:rowOff>
                  </from>
                  <to>
                    <xdr:col>9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Option Button 11">
              <controlPr defaultSize="0" autoFill="0" autoLine="0" autoPict="0">
                <anchor moveWithCells="1">
                  <from>
                    <xdr:col>2</xdr:col>
                    <xdr:colOff>619125</xdr:colOff>
                    <xdr:row>5</xdr:row>
                    <xdr:rowOff>85725</xdr:rowOff>
                  </from>
                  <to>
                    <xdr:col>2</xdr:col>
                    <xdr:colOff>1295400</xdr:colOff>
                    <xdr:row>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Option Button 13">
              <controlPr defaultSize="0" autoFill="0" autoLine="0" autoPict="0">
                <anchor moveWithCells="1">
                  <from>
                    <xdr:col>3</xdr:col>
                    <xdr:colOff>571500</xdr:colOff>
                    <xdr:row>5</xdr:row>
                    <xdr:rowOff>95250</xdr:rowOff>
                  </from>
                  <to>
                    <xdr:col>3</xdr:col>
                    <xdr:colOff>1247775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Option Button 14">
              <controlPr defaultSize="0" autoFill="0" autoLine="0" autoPict="0">
                <anchor moveWithCells="1">
                  <from>
                    <xdr:col>4</xdr:col>
                    <xdr:colOff>857250</xdr:colOff>
                    <xdr:row>5</xdr:row>
                    <xdr:rowOff>123825</xdr:rowOff>
                  </from>
                  <to>
                    <xdr:col>4</xdr:col>
                    <xdr:colOff>1524000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Option Button 15">
              <controlPr defaultSize="0" autoFill="0" autoLine="0" autoPict="0">
                <anchor moveWithCells="1">
                  <from>
                    <xdr:col>5</xdr:col>
                    <xdr:colOff>619125</xdr:colOff>
                    <xdr:row>5</xdr:row>
                    <xdr:rowOff>114300</xdr:rowOff>
                  </from>
                  <to>
                    <xdr:col>5</xdr:col>
                    <xdr:colOff>1295400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Option Button 16">
              <controlPr defaultSize="0" autoFill="0" autoLine="0" autoPict="0">
                <anchor moveWithCells="1">
                  <from>
                    <xdr:col>6</xdr:col>
                    <xdr:colOff>657225</xdr:colOff>
                    <xdr:row>5</xdr:row>
                    <xdr:rowOff>66675</xdr:rowOff>
                  </from>
                  <to>
                    <xdr:col>6</xdr:col>
                    <xdr:colOff>1333500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Option Button 17">
              <controlPr defaultSize="0" autoFill="0" autoLine="0" autoPict="0">
                <anchor moveWithCells="1">
                  <from>
                    <xdr:col>7</xdr:col>
                    <xdr:colOff>781050</xdr:colOff>
                    <xdr:row>5</xdr:row>
                    <xdr:rowOff>95250</xdr:rowOff>
                  </from>
                  <to>
                    <xdr:col>7</xdr:col>
                    <xdr:colOff>1457325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Group Box 18">
              <controlPr defaultSize="0" autoFill="0" autoPict="0">
                <anchor moveWithCells="1">
                  <from>
                    <xdr:col>2</xdr:col>
                    <xdr:colOff>0</xdr:colOff>
                    <xdr:row>6</xdr:row>
                    <xdr:rowOff>9525</xdr:rowOff>
                  </from>
                  <to>
                    <xdr:col>8</xdr:col>
                    <xdr:colOff>1333500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Option Button 19">
              <controlPr defaultSize="0" autoFill="0" autoLine="0" autoPict="0">
                <anchor moveWithCells="1">
                  <from>
                    <xdr:col>2</xdr:col>
                    <xdr:colOff>628650</xdr:colOff>
                    <xdr:row>6</xdr:row>
                    <xdr:rowOff>85725</xdr:rowOff>
                  </from>
                  <to>
                    <xdr:col>2</xdr:col>
                    <xdr:colOff>1219200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Option Button 20">
              <controlPr defaultSize="0" autoFill="0" autoLine="0" autoPict="0">
                <anchor moveWithCells="1">
                  <from>
                    <xdr:col>3</xdr:col>
                    <xdr:colOff>533400</xdr:colOff>
                    <xdr:row>6</xdr:row>
                    <xdr:rowOff>104775</xdr:rowOff>
                  </from>
                  <to>
                    <xdr:col>3</xdr:col>
                    <xdr:colOff>1143000</xdr:colOff>
                    <xdr:row>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Option Button 21">
              <controlPr defaultSize="0" autoFill="0" autoLine="0" autoPict="0">
                <anchor moveWithCells="1">
                  <from>
                    <xdr:col>4</xdr:col>
                    <xdr:colOff>876300</xdr:colOff>
                    <xdr:row>6</xdr:row>
                    <xdr:rowOff>114300</xdr:rowOff>
                  </from>
                  <to>
                    <xdr:col>4</xdr:col>
                    <xdr:colOff>1485900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Option Button 23">
              <controlPr defaultSize="0" autoFill="0" autoLine="0" autoPict="0">
                <anchor moveWithCells="1">
                  <from>
                    <xdr:col>5</xdr:col>
                    <xdr:colOff>571500</xdr:colOff>
                    <xdr:row>6</xdr:row>
                    <xdr:rowOff>66675</xdr:rowOff>
                  </from>
                  <to>
                    <xdr:col>5</xdr:col>
                    <xdr:colOff>1190625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Option Button 24">
              <controlPr defaultSize="0" autoFill="0" autoLine="0" autoPict="0">
                <anchor moveWithCells="1">
                  <from>
                    <xdr:col>6</xdr:col>
                    <xdr:colOff>685800</xdr:colOff>
                    <xdr:row>6</xdr:row>
                    <xdr:rowOff>57150</xdr:rowOff>
                  </from>
                  <to>
                    <xdr:col>6</xdr:col>
                    <xdr:colOff>1304925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Option Button 27">
              <controlPr defaultSize="0" autoFill="0" autoLine="0" autoPict="0">
                <anchor moveWithCells="1">
                  <from>
                    <xdr:col>7</xdr:col>
                    <xdr:colOff>790575</xdr:colOff>
                    <xdr:row>6</xdr:row>
                    <xdr:rowOff>9525</xdr:rowOff>
                  </from>
                  <to>
                    <xdr:col>7</xdr:col>
                    <xdr:colOff>1371600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Group Box 28">
              <controlPr defaultSize="0" autoFill="0" autoPict="0">
                <anchor moveWithCells="1">
                  <from>
                    <xdr:col>2</xdr:col>
                    <xdr:colOff>9525</xdr:colOff>
                    <xdr:row>6</xdr:row>
                    <xdr:rowOff>409575</xdr:rowOff>
                  </from>
                  <to>
                    <xdr:col>9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Option Button 29">
              <controlPr defaultSize="0" autoFill="0" autoLine="0" autoPict="0">
                <anchor moveWithCells="1">
                  <from>
                    <xdr:col>2</xdr:col>
                    <xdr:colOff>638175</xdr:colOff>
                    <xdr:row>7</xdr:row>
                    <xdr:rowOff>47625</xdr:rowOff>
                  </from>
                  <to>
                    <xdr:col>3</xdr:col>
                    <xdr:colOff>1200150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Option Button 30">
              <controlPr defaultSize="0" autoFill="0" autoLine="0" autoPict="0">
                <anchor moveWithCells="1">
                  <from>
                    <xdr:col>3</xdr:col>
                    <xdr:colOff>533400</xdr:colOff>
                    <xdr:row>7</xdr:row>
                    <xdr:rowOff>47625</xdr:rowOff>
                  </from>
                  <to>
                    <xdr:col>4</xdr:col>
                    <xdr:colOff>1190625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Option Button 31">
              <controlPr defaultSize="0" autoFill="0" autoLine="0" autoPict="0">
                <anchor moveWithCells="1">
                  <from>
                    <xdr:col>4</xdr:col>
                    <xdr:colOff>885825</xdr:colOff>
                    <xdr:row>7</xdr:row>
                    <xdr:rowOff>95250</xdr:rowOff>
                  </from>
                  <to>
                    <xdr:col>5</xdr:col>
                    <xdr:colOff>1057275</xdr:colOff>
                    <xdr:row>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Option Button 32">
              <controlPr defaultSize="0" autoFill="0" autoLine="0" autoPict="0">
                <anchor moveWithCells="1">
                  <from>
                    <xdr:col>5</xdr:col>
                    <xdr:colOff>571500</xdr:colOff>
                    <xdr:row>7</xdr:row>
                    <xdr:rowOff>76200</xdr:rowOff>
                  </from>
                  <to>
                    <xdr:col>6</xdr:col>
                    <xdr:colOff>1228725</xdr:colOff>
                    <xdr:row>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Option Button 33">
              <controlPr defaultSize="0" autoFill="0" autoLine="0" autoPict="0">
                <anchor moveWithCells="1">
                  <from>
                    <xdr:col>6</xdr:col>
                    <xdr:colOff>685800</xdr:colOff>
                    <xdr:row>7</xdr:row>
                    <xdr:rowOff>76200</xdr:rowOff>
                  </from>
                  <to>
                    <xdr:col>7</xdr:col>
                    <xdr:colOff>1152525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Option Button 34">
              <controlPr defaultSize="0" autoFill="0" autoLine="0" autoPict="0">
                <anchor moveWithCells="1">
                  <from>
                    <xdr:col>7</xdr:col>
                    <xdr:colOff>790575</xdr:colOff>
                    <xdr:row>7</xdr:row>
                    <xdr:rowOff>57150</xdr:rowOff>
                  </from>
                  <to>
                    <xdr:col>8</xdr:col>
                    <xdr:colOff>1057275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Option Button 36">
              <controlPr defaultSize="0" autoFill="0" autoLine="0" autoPict="0">
                <anchor moveWithCells="1">
                  <from>
                    <xdr:col>8</xdr:col>
                    <xdr:colOff>590550</xdr:colOff>
                    <xdr:row>7</xdr:row>
                    <xdr:rowOff>19050</xdr:rowOff>
                  </from>
                  <to>
                    <xdr:col>8</xdr:col>
                    <xdr:colOff>1171575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Group Box 37">
              <controlPr defaultSize="0" autoFill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9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Option Button 38">
              <controlPr defaultSize="0" autoFill="0" autoLine="0" autoPict="0">
                <anchor moveWithCells="1">
                  <from>
                    <xdr:col>2</xdr:col>
                    <xdr:colOff>590550</xdr:colOff>
                    <xdr:row>8</xdr:row>
                    <xdr:rowOff>123825</xdr:rowOff>
                  </from>
                  <to>
                    <xdr:col>3</xdr:col>
                    <xdr:colOff>1114425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Option Button 39">
              <controlPr defaultSize="0" autoFill="0" autoLine="0" autoPict="0">
                <anchor moveWithCells="1">
                  <from>
                    <xdr:col>3</xdr:col>
                    <xdr:colOff>571500</xdr:colOff>
                    <xdr:row>8</xdr:row>
                    <xdr:rowOff>123825</xdr:rowOff>
                  </from>
                  <to>
                    <xdr:col>4</xdr:col>
                    <xdr:colOff>1190625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Option Button 41">
              <controlPr defaultSize="0" autoFill="0" autoLine="0" autoPict="0">
                <anchor moveWithCells="1">
                  <from>
                    <xdr:col>4</xdr:col>
                    <xdr:colOff>876300</xdr:colOff>
                    <xdr:row>8</xdr:row>
                    <xdr:rowOff>123825</xdr:rowOff>
                  </from>
                  <to>
                    <xdr:col>5</xdr:col>
                    <xdr:colOff>1000125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Option Button 42">
              <controlPr defaultSize="0" autoFill="0" autoLine="0" autoPict="0">
                <anchor moveWithCells="1">
                  <from>
                    <xdr:col>5</xdr:col>
                    <xdr:colOff>600075</xdr:colOff>
                    <xdr:row>8</xdr:row>
                    <xdr:rowOff>161925</xdr:rowOff>
                  </from>
                  <to>
                    <xdr:col>6</xdr:col>
                    <xdr:colOff>1219200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Option Button 44">
              <controlPr defaultSize="0" autoFill="0" autoLine="0" autoPict="0">
                <anchor moveWithCells="1">
                  <from>
                    <xdr:col>6</xdr:col>
                    <xdr:colOff>742950</xdr:colOff>
                    <xdr:row>8</xdr:row>
                    <xdr:rowOff>133350</xdr:rowOff>
                  </from>
                  <to>
                    <xdr:col>7</xdr:col>
                    <xdr:colOff>1171575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Option Button 45">
              <controlPr defaultSize="0" autoFill="0" autoLine="0" autoPict="0">
                <anchor moveWithCells="1">
                  <from>
                    <xdr:col>7</xdr:col>
                    <xdr:colOff>847725</xdr:colOff>
                    <xdr:row>8</xdr:row>
                    <xdr:rowOff>104775</xdr:rowOff>
                  </from>
                  <to>
                    <xdr:col>8</xdr:col>
                    <xdr:colOff>1076325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Option Button 47">
              <controlPr defaultSize="0" autoFill="0" autoLine="0" autoPict="0">
                <anchor moveWithCells="1">
                  <from>
                    <xdr:col>8</xdr:col>
                    <xdr:colOff>600075</xdr:colOff>
                    <xdr:row>8</xdr:row>
                    <xdr:rowOff>114300</xdr:rowOff>
                  </from>
                  <to>
                    <xdr:col>8</xdr:col>
                    <xdr:colOff>1171575</xdr:colOff>
                    <xdr:row>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Group Box 48">
              <controlPr defaultSize="0" autoFill="0" autoPict="0">
                <anchor moveWithCells="1">
                  <from>
                    <xdr:col>2</xdr:col>
                    <xdr:colOff>9525</xdr:colOff>
                    <xdr:row>9</xdr:row>
                    <xdr:rowOff>9525</xdr:rowOff>
                  </from>
                  <to>
                    <xdr:col>9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Option Button 49">
              <controlPr defaultSize="0" autoFill="0" autoLine="0" autoPict="0">
                <anchor moveWithCells="1">
                  <from>
                    <xdr:col>2</xdr:col>
                    <xdr:colOff>600075</xdr:colOff>
                    <xdr:row>9</xdr:row>
                    <xdr:rowOff>152400</xdr:rowOff>
                  </from>
                  <to>
                    <xdr:col>2</xdr:col>
                    <xdr:colOff>1162050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Option Button 52">
              <controlPr defaultSize="0" autoFill="0" autoLine="0" autoPict="0">
                <anchor moveWithCells="1">
                  <from>
                    <xdr:col>3</xdr:col>
                    <xdr:colOff>571500</xdr:colOff>
                    <xdr:row>9</xdr:row>
                    <xdr:rowOff>123825</xdr:rowOff>
                  </from>
                  <to>
                    <xdr:col>3</xdr:col>
                    <xdr:colOff>1143000</xdr:colOff>
                    <xdr:row>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Option Button 53">
              <controlPr defaultSize="0" autoFill="0" autoLine="0" autoPict="0">
                <anchor moveWithCells="1">
                  <from>
                    <xdr:col>4</xdr:col>
                    <xdr:colOff>876300</xdr:colOff>
                    <xdr:row>9</xdr:row>
                    <xdr:rowOff>152400</xdr:rowOff>
                  </from>
                  <to>
                    <xdr:col>4</xdr:col>
                    <xdr:colOff>1447800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Option Button 54">
              <controlPr defaultSize="0" autoFill="0" autoLine="0" autoPict="0">
                <anchor moveWithCells="1">
                  <from>
                    <xdr:col>5</xdr:col>
                    <xdr:colOff>609600</xdr:colOff>
                    <xdr:row>9</xdr:row>
                    <xdr:rowOff>114300</xdr:rowOff>
                  </from>
                  <to>
                    <xdr:col>5</xdr:col>
                    <xdr:colOff>1171575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Option Button 55">
              <controlPr defaultSize="0" autoFill="0" autoLine="0" autoPict="0">
                <anchor moveWithCells="1">
                  <from>
                    <xdr:col>6</xdr:col>
                    <xdr:colOff>733425</xdr:colOff>
                    <xdr:row>9</xdr:row>
                    <xdr:rowOff>95250</xdr:rowOff>
                  </from>
                  <to>
                    <xdr:col>6</xdr:col>
                    <xdr:colOff>1304925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Option Button 56">
              <controlPr defaultSize="0" autoFill="0" autoLine="0" autoPict="0">
                <anchor moveWithCells="1">
                  <from>
                    <xdr:col>7</xdr:col>
                    <xdr:colOff>819150</xdr:colOff>
                    <xdr:row>9</xdr:row>
                    <xdr:rowOff>133350</xdr:rowOff>
                  </from>
                  <to>
                    <xdr:col>7</xdr:col>
                    <xdr:colOff>1390650</xdr:colOff>
                    <xdr:row>9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Option Button 58">
              <controlPr defaultSize="0" autoFill="0" autoLine="0" autoPict="0">
                <anchor moveWithCells="1">
                  <from>
                    <xdr:col>8</xdr:col>
                    <xdr:colOff>600075</xdr:colOff>
                    <xdr:row>9</xdr:row>
                    <xdr:rowOff>76200</xdr:rowOff>
                  </from>
                  <to>
                    <xdr:col>8</xdr:col>
                    <xdr:colOff>1171575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Group Box 59">
              <controlPr defaultSize="0" autoFill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9</xdr:col>
                    <xdr:colOff>9525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Option Button 60">
              <controlPr defaultSize="0" autoFill="0" autoLine="0" autoPict="0">
                <anchor moveWithCells="1">
                  <from>
                    <xdr:col>2</xdr:col>
                    <xdr:colOff>628650</xdr:colOff>
                    <xdr:row>10</xdr:row>
                    <xdr:rowOff>114300</xdr:rowOff>
                  </from>
                  <to>
                    <xdr:col>2</xdr:col>
                    <xdr:colOff>1190625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Option Button 61">
              <controlPr defaultSize="0" autoFill="0" autoLine="0" autoPict="0">
                <anchor moveWithCells="1">
                  <from>
                    <xdr:col>3</xdr:col>
                    <xdr:colOff>590550</xdr:colOff>
                    <xdr:row>10</xdr:row>
                    <xdr:rowOff>133350</xdr:rowOff>
                  </from>
                  <to>
                    <xdr:col>3</xdr:col>
                    <xdr:colOff>1152525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Option Button 62">
              <controlPr defaultSize="0" autoFill="0" autoLine="0" autoPict="0">
                <anchor moveWithCells="1">
                  <from>
                    <xdr:col>4</xdr:col>
                    <xdr:colOff>857250</xdr:colOff>
                    <xdr:row>10</xdr:row>
                    <xdr:rowOff>104775</xdr:rowOff>
                  </from>
                  <to>
                    <xdr:col>4</xdr:col>
                    <xdr:colOff>1419225</xdr:colOff>
                    <xdr:row>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Option Button 63">
              <controlPr defaultSize="0" autoFill="0" autoLine="0" autoPict="0">
                <anchor moveWithCells="1">
                  <from>
                    <xdr:col>5</xdr:col>
                    <xdr:colOff>609600</xdr:colOff>
                    <xdr:row>10</xdr:row>
                    <xdr:rowOff>133350</xdr:rowOff>
                  </from>
                  <to>
                    <xdr:col>5</xdr:col>
                    <xdr:colOff>1171575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Option Button 64">
              <controlPr defaultSize="0" autoFill="0" autoLine="0" autoPict="0">
                <anchor moveWithCells="1">
                  <from>
                    <xdr:col>6</xdr:col>
                    <xdr:colOff>704850</xdr:colOff>
                    <xdr:row>10</xdr:row>
                    <xdr:rowOff>161925</xdr:rowOff>
                  </from>
                  <to>
                    <xdr:col>6</xdr:col>
                    <xdr:colOff>1276350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Option Button 65">
              <controlPr defaultSize="0" autoFill="0" autoLine="0" autoPict="0">
                <anchor moveWithCells="1">
                  <from>
                    <xdr:col>7</xdr:col>
                    <xdr:colOff>809625</xdr:colOff>
                    <xdr:row>10</xdr:row>
                    <xdr:rowOff>95250</xdr:rowOff>
                  </from>
                  <to>
                    <xdr:col>7</xdr:col>
                    <xdr:colOff>1381125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8" name="Option Button 67">
              <controlPr defaultSize="0" autoFill="0" autoLine="0" autoPict="0">
                <anchor moveWithCells="1">
                  <from>
                    <xdr:col>8</xdr:col>
                    <xdr:colOff>628650</xdr:colOff>
                    <xdr:row>10</xdr:row>
                    <xdr:rowOff>95250</xdr:rowOff>
                  </from>
                  <to>
                    <xdr:col>8</xdr:col>
                    <xdr:colOff>1190625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9" name="Group Box 68">
              <controlPr defaultSize="0" autoFill="0" autoPict="0">
                <anchor moveWithCells="1">
                  <from>
                    <xdr:col>1</xdr:col>
                    <xdr:colOff>1876425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0" name="Option Button 69">
              <controlPr defaultSize="0" autoFill="0" autoLine="0" autoPict="0">
                <anchor moveWithCells="1">
                  <from>
                    <xdr:col>2</xdr:col>
                    <xdr:colOff>628650</xdr:colOff>
                    <xdr:row>11</xdr:row>
                    <xdr:rowOff>133350</xdr:rowOff>
                  </from>
                  <to>
                    <xdr:col>3</xdr:col>
                    <xdr:colOff>1038225</xdr:colOff>
                    <xdr:row>11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1" name="Option Button 70">
              <controlPr defaultSize="0" autoFill="0" autoLine="0" autoPict="0">
                <anchor moveWithCells="1">
                  <from>
                    <xdr:col>3</xdr:col>
                    <xdr:colOff>609600</xdr:colOff>
                    <xdr:row>11</xdr:row>
                    <xdr:rowOff>171450</xdr:rowOff>
                  </from>
                  <to>
                    <xdr:col>4</xdr:col>
                    <xdr:colOff>1123950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2" name="Option Button 71">
              <controlPr defaultSize="0" autoFill="0" autoLine="0" autoPict="0">
                <anchor moveWithCells="1">
                  <from>
                    <xdr:col>4</xdr:col>
                    <xdr:colOff>866775</xdr:colOff>
                    <xdr:row>11</xdr:row>
                    <xdr:rowOff>123825</xdr:rowOff>
                  </from>
                  <to>
                    <xdr:col>5</xdr:col>
                    <xdr:colOff>885825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3" name="Option Button 72">
              <controlPr defaultSize="0" autoFill="0" autoLine="0" autoPict="0">
                <anchor moveWithCells="1">
                  <from>
                    <xdr:col>5</xdr:col>
                    <xdr:colOff>600075</xdr:colOff>
                    <xdr:row>11</xdr:row>
                    <xdr:rowOff>171450</xdr:rowOff>
                  </from>
                  <to>
                    <xdr:col>6</xdr:col>
                    <xdr:colOff>1114425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4" name="Option Button 73">
              <controlPr defaultSize="0" autoFill="0" autoLine="0" autoPict="0">
                <anchor moveWithCells="1">
                  <from>
                    <xdr:col>6</xdr:col>
                    <xdr:colOff>695325</xdr:colOff>
                    <xdr:row>11</xdr:row>
                    <xdr:rowOff>142875</xdr:rowOff>
                  </from>
                  <to>
                    <xdr:col>7</xdr:col>
                    <xdr:colOff>1019175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5" name="Option Button 74">
              <controlPr defaultSize="0" autoFill="0" autoLine="0" autoPict="0">
                <anchor moveWithCells="1">
                  <from>
                    <xdr:col>7</xdr:col>
                    <xdr:colOff>819150</xdr:colOff>
                    <xdr:row>11</xdr:row>
                    <xdr:rowOff>123825</xdr:rowOff>
                  </from>
                  <to>
                    <xdr:col>8</xdr:col>
                    <xdr:colOff>942975</xdr:colOff>
                    <xdr:row>11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6" name="Option Button 75">
              <controlPr defaultSize="0" autoFill="0" autoLine="0" autoPict="0">
                <anchor moveWithCells="1">
                  <from>
                    <xdr:col>8</xdr:col>
                    <xdr:colOff>657225</xdr:colOff>
                    <xdr:row>11</xdr:row>
                    <xdr:rowOff>85725</xdr:rowOff>
                  </from>
                  <to>
                    <xdr:col>8</xdr:col>
                    <xdr:colOff>1304925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7" name="Group Box 76">
              <controlPr defaultSize="0" autoFill="0" autoPict="0">
                <anchor moveWithCells="1">
                  <from>
                    <xdr:col>2</xdr:col>
                    <xdr:colOff>9525</xdr:colOff>
                    <xdr:row>12</xdr:row>
                    <xdr:rowOff>19050</xdr:rowOff>
                  </from>
                  <to>
                    <xdr:col>9</xdr:col>
                    <xdr:colOff>0</xdr:colOff>
                    <xdr:row>12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8" name="Option Button 77">
              <controlPr defaultSize="0" autoFill="0" autoLine="0" autoPict="0">
                <anchor moveWithCells="1">
                  <from>
                    <xdr:col>2</xdr:col>
                    <xdr:colOff>609600</xdr:colOff>
                    <xdr:row>12</xdr:row>
                    <xdr:rowOff>152400</xdr:rowOff>
                  </from>
                  <to>
                    <xdr:col>2</xdr:col>
                    <xdr:colOff>1238250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9" name="Option Button 79">
              <controlPr defaultSize="0" autoFill="0" autoLine="0" autoPict="0">
                <anchor moveWithCells="1">
                  <from>
                    <xdr:col>3</xdr:col>
                    <xdr:colOff>657225</xdr:colOff>
                    <xdr:row>12</xdr:row>
                    <xdr:rowOff>114300</xdr:rowOff>
                  </from>
                  <to>
                    <xdr:col>3</xdr:col>
                    <xdr:colOff>1304925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Option Button 81">
              <controlPr defaultSize="0" autoFill="0" autoLine="0" autoPict="0">
                <anchor moveWithCells="1">
                  <from>
                    <xdr:col>4</xdr:col>
                    <xdr:colOff>866775</xdr:colOff>
                    <xdr:row>12</xdr:row>
                    <xdr:rowOff>152400</xdr:rowOff>
                  </from>
                  <to>
                    <xdr:col>4</xdr:col>
                    <xdr:colOff>1514475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Option Button 82">
              <controlPr defaultSize="0" autoFill="0" autoLine="0" autoPict="0">
                <anchor moveWithCells="1">
                  <from>
                    <xdr:col>5</xdr:col>
                    <xdr:colOff>628650</xdr:colOff>
                    <xdr:row>12</xdr:row>
                    <xdr:rowOff>161925</xdr:rowOff>
                  </from>
                  <to>
                    <xdr:col>5</xdr:col>
                    <xdr:colOff>1276350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Option Button 83">
              <controlPr defaultSize="0" autoFill="0" autoLine="0" autoPict="0">
                <anchor moveWithCells="1">
                  <from>
                    <xdr:col>6</xdr:col>
                    <xdr:colOff>733425</xdr:colOff>
                    <xdr:row>12</xdr:row>
                    <xdr:rowOff>152400</xdr:rowOff>
                  </from>
                  <to>
                    <xdr:col>6</xdr:col>
                    <xdr:colOff>1381125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3" name="Option Button 86">
              <controlPr defaultSize="0" autoFill="0" autoLine="0" autoPict="0">
                <anchor moveWithCells="1">
                  <from>
                    <xdr:col>7</xdr:col>
                    <xdr:colOff>847725</xdr:colOff>
                    <xdr:row>12</xdr:row>
                    <xdr:rowOff>123825</xdr:rowOff>
                  </from>
                  <to>
                    <xdr:col>7</xdr:col>
                    <xdr:colOff>1409700</xdr:colOff>
                    <xdr:row>12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4" name="Option Button 87">
              <controlPr defaultSize="0" autoFill="0" autoLine="0" autoPict="0">
                <anchor moveWithCells="1">
                  <from>
                    <xdr:col>8</xdr:col>
                    <xdr:colOff>666750</xdr:colOff>
                    <xdr:row>12</xdr:row>
                    <xdr:rowOff>95250</xdr:rowOff>
                  </from>
                  <to>
                    <xdr:col>8</xdr:col>
                    <xdr:colOff>1314450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5" name="Group Box 88">
              <controlPr defaultSize="0" autoFill="0" autoPict="0">
                <anchor moveWithCells="1">
                  <from>
                    <xdr:col>1</xdr:col>
                    <xdr:colOff>1876425</xdr:colOff>
                    <xdr:row>12</xdr:row>
                    <xdr:rowOff>514350</xdr:rowOff>
                  </from>
                  <to>
                    <xdr:col>9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6" name="Option Button 89">
              <controlPr defaultSize="0" autoFill="0" autoLine="0" autoPict="0">
                <anchor moveWithCells="1">
                  <from>
                    <xdr:col>2</xdr:col>
                    <xdr:colOff>619125</xdr:colOff>
                    <xdr:row>13</xdr:row>
                    <xdr:rowOff>76200</xdr:rowOff>
                  </from>
                  <to>
                    <xdr:col>2</xdr:col>
                    <xdr:colOff>1181100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7" name="Option Button 90">
              <controlPr defaultSize="0" autoFill="0" autoLine="0" autoPict="0">
                <anchor moveWithCells="1">
                  <from>
                    <xdr:col>3</xdr:col>
                    <xdr:colOff>666750</xdr:colOff>
                    <xdr:row>13</xdr:row>
                    <xdr:rowOff>95250</xdr:rowOff>
                  </from>
                  <to>
                    <xdr:col>3</xdr:col>
                    <xdr:colOff>1228725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8" name="Option Button 91">
              <controlPr defaultSize="0" autoFill="0" autoLine="0" autoPict="0">
                <anchor moveWithCells="1">
                  <from>
                    <xdr:col>4</xdr:col>
                    <xdr:colOff>866775</xdr:colOff>
                    <xdr:row>13</xdr:row>
                    <xdr:rowOff>114300</xdr:rowOff>
                  </from>
                  <to>
                    <xdr:col>4</xdr:col>
                    <xdr:colOff>1428750</xdr:colOff>
                    <xdr:row>13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9" name="Option Button 92">
              <controlPr defaultSize="0" autoFill="0" autoLine="0" autoPict="0">
                <anchor moveWithCells="1">
                  <from>
                    <xdr:col>5</xdr:col>
                    <xdr:colOff>619125</xdr:colOff>
                    <xdr:row>13</xdr:row>
                    <xdr:rowOff>114300</xdr:rowOff>
                  </from>
                  <to>
                    <xdr:col>5</xdr:col>
                    <xdr:colOff>1190625</xdr:colOff>
                    <xdr:row>13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0" name="Option Button 93">
              <controlPr defaultSize="0" autoFill="0" autoLine="0" autoPict="0">
                <anchor moveWithCells="1">
                  <from>
                    <xdr:col>6</xdr:col>
                    <xdr:colOff>733425</xdr:colOff>
                    <xdr:row>13</xdr:row>
                    <xdr:rowOff>104775</xdr:rowOff>
                  </from>
                  <to>
                    <xdr:col>6</xdr:col>
                    <xdr:colOff>1295400</xdr:colOff>
                    <xdr:row>13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1" name="Option Button 94">
              <controlPr defaultSize="0" autoFill="0" autoLine="0" autoPict="0">
                <anchor moveWithCells="1">
                  <from>
                    <xdr:col>7</xdr:col>
                    <xdr:colOff>828675</xdr:colOff>
                    <xdr:row>13</xdr:row>
                    <xdr:rowOff>66675</xdr:rowOff>
                  </from>
                  <to>
                    <xdr:col>7</xdr:col>
                    <xdr:colOff>1390650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2" name="Option Button 97">
              <controlPr defaultSize="0" autoFill="0" autoLine="0" autoPict="0">
                <anchor moveWithCells="1">
                  <from>
                    <xdr:col>8</xdr:col>
                    <xdr:colOff>609600</xdr:colOff>
                    <xdr:row>6</xdr:row>
                    <xdr:rowOff>57150</xdr:rowOff>
                  </from>
                  <to>
                    <xdr:col>8</xdr:col>
                    <xdr:colOff>1266825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3" name="Option Button 98">
              <controlPr defaultSize="0" autoFill="0" autoLine="0" autoPict="0">
                <anchor moveWithCells="1">
                  <from>
                    <xdr:col>8</xdr:col>
                    <xdr:colOff>628650</xdr:colOff>
                    <xdr:row>5</xdr:row>
                    <xdr:rowOff>95250</xdr:rowOff>
                  </from>
                  <to>
                    <xdr:col>8</xdr:col>
                    <xdr:colOff>1047750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4" name="Option Button 99">
              <controlPr defaultSize="0" autoFill="0" autoLine="0" autoPict="0">
                <anchor moveWithCells="1">
                  <from>
                    <xdr:col>8</xdr:col>
                    <xdr:colOff>657225</xdr:colOff>
                    <xdr:row>13</xdr:row>
                    <xdr:rowOff>180975</xdr:rowOff>
                  </from>
                  <to>
                    <xdr:col>8</xdr:col>
                    <xdr:colOff>1076325</xdr:colOff>
                    <xdr:row>13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T70"/>
  <sheetViews>
    <sheetView topLeftCell="L48" zoomScale="115" zoomScaleNormal="115" workbookViewId="0">
      <selection activeCell="O62" sqref="O62:T63"/>
    </sheetView>
  </sheetViews>
  <sheetFormatPr baseColWidth="10" defaultRowHeight="15" x14ac:dyDescent="0.25"/>
  <cols>
    <col min="2" max="2" width="23.42578125" customWidth="1"/>
    <col min="3" max="3" width="21.7109375" customWidth="1"/>
    <col min="4" max="4" width="16.5703125" customWidth="1"/>
    <col min="5" max="5" width="20.28515625" customWidth="1"/>
    <col min="7" max="7" width="23" customWidth="1"/>
    <col min="8" max="8" width="19.5703125" customWidth="1"/>
    <col min="9" max="9" width="20.140625" customWidth="1"/>
    <col min="10" max="10" width="24.7109375" customWidth="1"/>
    <col min="11" max="11" width="19.140625" customWidth="1"/>
    <col min="15" max="15" width="36.140625" customWidth="1"/>
  </cols>
  <sheetData>
    <row r="1" spans="1:10" ht="15.75" thickBot="1" x14ac:dyDescent="0.3">
      <c r="A1" s="1"/>
      <c r="B1" s="1"/>
      <c r="C1" s="1"/>
      <c r="D1" s="1"/>
    </row>
    <row r="2" spans="1:10" x14ac:dyDescent="0.25">
      <c r="B2" s="107" t="s">
        <v>24</v>
      </c>
      <c r="C2" s="108"/>
      <c r="D2" s="108"/>
      <c r="E2" s="108"/>
      <c r="F2" s="108"/>
      <c r="G2" s="108"/>
      <c r="H2" s="108"/>
      <c r="I2" s="108"/>
      <c r="J2" s="109"/>
    </row>
    <row r="3" spans="1:10" x14ac:dyDescent="0.25">
      <c r="B3" s="4"/>
      <c r="C3" s="5" t="s">
        <v>15</v>
      </c>
      <c r="D3" s="6" t="s">
        <v>14</v>
      </c>
      <c r="E3" s="7" t="s">
        <v>13</v>
      </c>
      <c r="F3" s="8" t="s">
        <v>12</v>
      </c>
      <c r="G3" s="9" t="s">
        <v>15</v>
      </c>
      <c r="H3" s="10" t="s">
        <v>14</v>
      </c>
      <c r="I3" s="11" t="s">
        <v>13</v>
      </c>
      <c r="J3" s="12"/>
    </row>
    <row r="4" spans="1:10" x14ac:dyDescent="0.25">
      <c r="B4" s="13" t="s">
        <v>7</v>
      </c>
      <c r="C4" s="14">
        <v>7</v>
      </c>
      <c r="D4" s="15">
        <v>5</v>
      </c>
      <c r="E4" s="16">
        <v>3</v>
      </c>
      <c r="F4" s="17">
        <v>1</v>
      </c>
      <c r="G4" s="18">
        <v>3</v>
      </c>
      <c r="H4" s="19">
        <v>5</v>
      </c>
      <c r="I4" s="20">
        <v>7</v>
      </c>
      <c r="J4" s="21" t="s">
        <v>2</v>
      </c>
    </row>
    <row r="5" spans="1:10" x14ac:dyDescent="0.25">
      <c r="B5" s="13" t="s">
        <v>7</v>
      </c>
      <c r="C5" s="14">
        <v>7</v>
      </c>
      <c r="D5" s="15">
        <v>5</v>
      </c>
      <c r="E5" s="16">
        <v>3</v>
      </c>
      <c r="F5" s="17">
        <v>1</v>
      </c>
      <c r="G5" s="18">
        <v>3</v>
      </c>
      <c r="H5" s="19">
        <v>5</v>
      </c>
      <c r="I5" s="20">
        <v>7</v>
      </c>
      <c r="J5" s="21" t="s">
        <v>3</v>
      </c>
    </row>
    <row r="6" spans="1:10" x14ac:dyDescent="0.25">
      <c r="B6" s="13" t="s">
        <v>7</v>
      </c>
      <c r="C6" s="14">
        <v>7</v>
      </c>
      <c r="D6" s="15">
        <v>5</v>
      </c>
      <c r="E6" s="16">
        <v>3</v>
      </c>
      <c r="F6" s="17">
        <v>1</v>
      </c>
      <c r="G6" s="18">
        <v>3</v>
      </c>
      <c r="H6" s="19">
        <v>5</v>
      </c>
      <c r="I6" s="20">
        <v>7</v>
      </c>
      <c r="J6" s="21" t="s">
        <v>4</v>
      </c>
    </row>
    <row r="7" spans="1:10" x14ac:dyDescent="0.25">
      <c r="B7" s="13" t="s">
        <v>2</v>
      </c>
      <c r="C7" s="14">
        <v>7</v>
      </c>
      <c r="D7" s="15">
        <v>5</v>
      </c>
      <c r="E7" s="16">
        <v>3</v>
      </c>
      <c r="F7" s="17">
        <v>1</v>
      </c>
      <c r="G7" s="18">
        <v>3</v>
      </c>
      <c r="H7" s="19">
        <v>5</v>
      </c>
      <c r="I7" s="20">
        <v>7</v>
      </c>
      <c r="J7" s="21" t="s">
        <v>3</v>
      </c>
    </row>
    <row r="8" spans="1:10" x14ac:dyDescent="0.25">
      <c r="B8" s="13" t="s">
        <v>2</v>
      </c>
      <c r="C8" s="14">
        <v>7</v>
      </c>
      <c r="D8" s="15">
        <v>5</v>
      </c>
      <c r="E8" s="16">
        <v>3</v>
      </c>
      <c r="F8" s="17">
        <v>1</v>
      </c>
      <c r="G8" s="18">
        <v>3</v>
      </c>
      <c r="H8" s="19">
        <v>5</v>
      </c>
      <c r="I8" s="20">
        <v>7</v>
      </c>
      <c r="J8" s="21" t="s">
        <v>4</v>
      </c>
    </row>
    <row r="9" spans="1:10" ht="15.75" thickBot="1" x14ac:dyDescent="0.3">
      <c r="B9" s="22" t="s">
        <v>3</v>
      </c>
      <c r="C9" s="23">
        <v>7</v>
      </c>
      <c r="D9" s="24">
        <v>5</v>
      </c>
      <c r="E9" s="25">
        <v>3</v>
      </c>
      <c r="F9" s="26">
        <v>1</v>
      </c>
      <c r="G9" s="27">
        <v>3</v>
      </c>
      <c r="H9" s="28">
        <v>5</v>
      </c>
      <c r="I9" s="29">
        <v>7</v>
      </c>
      <c r="J9" s="30" t="s">
        <v>4</v>
      </c>
    </row>
    <row r="13" spans="1:10" ht="15.75" thickBot="1" x14ac:dyDescent="0.3"/>
    <row r="14" spans="1:10" x14ac:dyDescent="0.25">
      <c r="B14" s="107" t="s">
        <v>9</v>
      </c>
      <c r="C14" s="108"/>
      <c r="D14" s="108"/>
      <c r="E14" s="108"/>
      <c r="F14" s="109"/>
    </row>
    <row r="15" spans="1:10" x14ac:dyDescent="0.25">
      <c r="B15" s="31" t="s">
        <v>23</v>
      </c>
      <c r="C15" s="32" t="s">
        <v>8</v>
      </c>
      <c r="D15" s="32" t="s">
        <v>2</v>
      </c>
      <c r="E15" s="32" t="s">
        <v>3</v>
      </c>
      <c r="F15" s="21" t="s">
        <v>4</v>
      </c>
    </row>
    <row r="16" spans="1:10" x14ac:dyDescent="0.25">
      <c r="B16" s="13" t="s">
        <v>7</v>
      </c>
      <c r="C16" s="33">
        <v>1</v>
      </c>
      <c r="D16" s="8">
        <v>0.2</v>
      </c>
      <c r="E16" s="8">
        <v>0.33329999999999999</v>
      </c>
      <c r="F16" s="34">
        <v>0.14285999999999999</v>
      </c>
    </row>
    <row r="17" spans="2:6" x14ac:dyDescent="0.25">
      <c r="B17" s="13" t="s">
        <v>2</v>
      </c>
      <c r="C17" s="8">
        <v>5</v>
      </c>
      <c r="D17" s="33">
        <v>1</v>
      </c>
      <c r="E17" s="8">
        <v>3</v>
      </c>
      <c r="F17" s="34">
        <v>1</v>
      </c>
    </row>
    <row r="18" spans="2:6" x14ac:dyDescent="0.25">
      <c r="B18" s="13" t="s">
        <v>3</v>
      </c>
      <c r="C18" s="8">
        <v>3</v>
      </c>
      <c r="D18" s="8">
        <v>0.33329999999999999</v>
      </c>
      <c r="E18" s="33">
        <v>1</v>
      </c>
      <c r="F18" s="34">
        <v>0.33329999999999999</v>
      </c>
    </row>
    <row r="19" spans="2:6" x14ac:dyDescent="0.25">
      <c r="B19" s="13" t="s">
        <v>4</v>
      </c>
      <c r="C19" s="35">
        <v>7</v>
      </c>
      <c r="D19" s="35">
        <v>1</v>
      </c>
      <c r="E19" s="35">
        <v>3</v>
      </c>
      <c r="F19" s="36">
        <v>1</v>
      </c>
    </row>
    <row r="20" spans="2:6" ht="15.75" thickBot="1" x14ac:dyDescent="0.3">
      <c r="B20" s="37" t="s">
        <v>10</v>
      </c>
      <c r="C20" s="38">
        <f>SUM(C16:C19)</f>
        <v>16</v>
      </c>
      <c r="D20" s="38">
        <f t="shared" ref="D20:F20" si="0">SUM(D16:D19)</f>
        <v>2.5332999999999997</v>
      </c>
      <c r="E20" s="38">
        <f t="shared" si="0"/>
        <v>7.3332999999999995</v>
      </c>
      <c r="F20" s="39">
        <f t="shared" si="0"/>
        <v>2.4761600000000001</v>
      </c>
    </row>
    <row r="24" spans="2:6" ht="15.75" thickBot="1" x14ac:dyDescent="0.3"/>
    <row r="25" spans="2:6" x14ac:dyDescent="0.25">
      <c r="B25" s="107" t="s">
        <v>26</v>
      </c>
      <c r="C25" s="108"/>
      <c r="D25" s="108"/>
      <c r="E25" s="108"/>
      <c r="F25" s="109"/>
    </row>
    <row r="26" spans="2:6" x14ac:dyDescent="0.25">
      <c r="B26" s="31" t="s">
        <v>25</v>
      </c>
      <c r="C26" s="32" t="s">
        <v>8</v>
      </c>
      <c r="D26" s="32" t="s">
        <v>2</v>
      </c>
      <c r="E26" s="32" t="s">
        <v>3</v>
      </c>
      <c r="F26" s="21" t="s">
        <v>4</v>
      </c>
    </row>
    <row r="27" spans="2:6" x14ac:dyDescent="0.25">
      <c r="B27" s="13" t="s">
        <v>7</v>
      </c>
      <c r="C27" s="8">
        <f t="shared" ref="C27:F30" si="1">C16/C$20</f>
        <v>6.25E-2</v>
      </c>
      <c r="D27" s="8">
        <f t="shared" si="1"/>
        <v>7.8948407215884434E-2</v>
      </c>
      <c r="E27" s="8">
        <f t="shared" si="1"/>
        <v>4.5450206591848147E-2</v>
      </c>
      <c r="F27" s="34">
        <f t="shared" si="1"/>
        <v>5.7694171620573782E-2</v>
      </c>
    </row>
    <row r="28" spans="2:6" x14ac:dyDescent="0.25">
      <c r="B28" s="13" t="s">
        <v>2</v>
      </c>
      <c r="C28" s="8">
        <f t="shared" si="1"/>
        <v>0.3125</v>
      </c>
      <c r="D28" s="8">
        <f t="shared" si="1"/>
        <v>0.39474203607942215</v>
      </c>
      <c r="E28" s="8">
        <f t="shared" si="1"/>
        <v>0.40909276860349369</v>
      </c>
      <c r="F28" s="34">
        <f t="shared" si="1"/>
        <v>0.40385112432153009</v>
      </c>
    </row>
    <row r="29" spans="2:6" x14ac:dyDescent="0.25">
      <c r="B29" s="13" t="s">
        <v>3</v>
      </c>
      <c r="C29" s="8">
        <f t="shared" si="1"/>
        <v>0.1875</v>
      </c>
      <c r="D29" s="8">
        <f t="shared" si="1"/>
        <v>0.13156752062527138</v>
      </c>
      <c r="E29" s="8">
        <f t="shared" si="1"/>
        <v>0.13636425620116455</v>
      </c>
      <c r="F29" s="34">
        <f t="shared" si="1"/>
        <v>0.13460357973636597</v>
      </c>
    </row>
    <row r="30" spans="2:6" x14ac:dyDescent="0.25">
      <c r="B30" s="13" t="s">
        <v>4</v>
      </c>
      <c r="C30" s="8">
        <f t="shared" si="1"/>
        <v>0.4375</v>
      </c>
      <c r="D30" s="8">
        <f t="shared" si="1"/>
        <v>0.39474203607942215</v>
      </c>
      <c r="E30" s="8">
        <f t="shared" si="1"/>
        <v>0.40909276860349369</v>
      </c>
      <c r="F30" s="34">
        <f t="shared" si="1"/>
        <v>0.40385112432153009</v>
      </c>
    </row>
    <row r="31" spans="2:6" ht="15.75" thickBot="1" x14ac:dyDescent="0.3">
      <c r="B31" s="37" t="s">
        <v>10</v>
      </c>
      <c r="C31" s="38">
        <f>SUM(C27:C30)</f>
        <v>1</v>
      </c>
      <c r="D31" s="38">
        <f t="shared" ref="D31" si="2">SUM(D27:D30)</f>
        <v>1</v>
      </c>
      <c r="E31" s="38">
        <f t="shared" ref="E31" si="3">SUM(E27:E30)</f>
        <v>1</v>
      </c>
      <c r="F31" s="39">
        <f t="shared" ref="F31" si="4">SUM(F27:F30)</f>
        <v>1</v>
      </c>
    </row>
    <row r="35" spans="2:5" ht="15.75" thickBot="1" x14ac:dyDescent="0.3"/>
    <row r="36" spans="2:5" x14ac:dyDescent="0.25">
      <c r="B36" s="115" t="s">
        <v>27</v>
      </c>
      <c r="C36" s="117"/>
    </row>
    <row r="37" spans="2:5" x14ac:dyDescent="0.25">
      <c r="B37" s="31" t="s">
        <v>25</v>
      </c>
      <c r="C37" s="42" t="s">
        <v>11</v>
      </c>
    </row>
    <row r="38" spans="2:5" x14ac:dyDescent="0.25">
      <c r="B38" s="13" t="s">
        <v>7</v>
      </c>
      <c r="C38" s="40">
        <f>SUM(C27:F27)/4</f>
        <v>6.1148196357076585E-2</v>
      </c>
    </row>
    <row r="39" spans="2:5" x14ac:dyDescent="0.25">
      <c r="B39" s="13" t="s">
        <v>2</v>
      </c>
      <c r="C39" s="40">
        <f>SUM(C28:F28)/4</f>
        <v>0.38004648225111148</v>
      </c>
    </row>
    <row r="40" spans="2:5" x14ac:dyDescent="0.25">
      <c r="B40" s="13" t="s">
        <v>3</v>
      </c>
      <c r="C40" s="40">
        <f>SUM(C29:F29)/4</f>
        <v>0.14750883914070048</v>
      </c>
    </row>
    <row r="41" spans="2:5" x14ac:dyDescent="0.25">
      <c r="B41" s="13" t="s">
        <v>4</v>
      </c>
      <c r="C41" s="40">
        <f>SUM(C30:F30)/4</f>
        <v>0.41129648225111148</v>
      </c>
    </row>
    <row r="42" spans="2:5" ht="15.75" thickBot="1" x14ac:dyDescent="0.3">
      <c r="B42" s="37" t="s">
        <v>10</v>
      </c>
      <c r="C42" s="41">
        <f>SUM(C31:F31)/4</f>
        <v>1</v>
      </c>
    </row>
    <row r="46" spans="2:5" ht="15.75" thickBot="1" x14ac:dyDescent="0.3"/>
    <row r="47" spans="2:5" x14ac:dyDescent="0.25">
      <c r="B47" s="107" t="s">
        <v>5</v>
      </c>
      <c r="C47" s="108"/>
      <c r="D47" s="108"/>
      <c r="E47" s="109"/>
    </row>
    <row r="48" spans="2:5" x14ac:dyDescent="0.25">
      <c r="B48" s="31" t="s">
        <v>25</v>
      </c>
      <c r="C48" s="45" t="s">
        <v>6</v>
      </c>
      <c r="D48" s="45" t="s">
        <v>0</v>
      </c>
      <c r="E48" s="46" t="s">
        <v>1</v>
      </c>
    </row>
    <row r="49" spans="2:20" x14ac:dyDescent="0.25">
      <c r="B49" s="13" t="s">
        <v>7</v>
      </c>
      <c r="C49" s="8">
        <v>4</v>
      </c>
      <c r="D49" s="8">
        <v>2</v>
      </c>
      <c r="E49" s="34">
        <v>0</v>
      </c>
    </row>
    <row r="50" spans="2:20" x14ac:dyDescent="0.25">
      <c r="B50" s="13" t="s">
        <v>2</v>
      </c>
      <c r="C50" s="8">
        <v>4</v>
      </c>
      <c r="D50" s="8">
        <v>3</v>
      </c>
      <c r="E50" s="34">
        <v>3</v>
      </c>
    </row>
    <row r="51" spans="2:20" x14ac:dyDescent="0.25">
      <c r="B51" s="13" t="s">
        <v>3</v>
      </c>
      <c r="C51" s="8">
        <v>4</v>
      </c>
      <c r="D51" s="8">
        <v>1</v>
      </c>
      <c r="E51" s="34">
        <v>4</v>
      </c>
    </row>
    <row r="52" spans="2:20" ht="15.75" thickBot="1" x14ac:dyDescent="0.3">
      <c r="B52" s="22" t="s">
        <v>4</v>
      </c>
      <c r="C52" s="43">
        <v>0</v>
      </c>
      <c r="D52" s="43">
        <v>1</v>
      </c>
      <c r="E52" s="44">
        <v>1</v>
      </c>
    </row>
    <row r="56" spans="2:20" ht="15.75" thickBot="1" x14ac:dyDescent="0.3"/>
    <row r="57" spans="2:20" x14ac:dyDescent="0.25">
      <c r="B57" s="53"/>
      <c r="C57" s="54"/>
      <c r="D57" s="134" t="s">
        <v>6</v>
      </c>
      <c r="E57" s="134"/>
      <c r="F57" s="135" t="s">
        <v>1</v>
      </c>
      <c r="G57" s="135"/>
      <c r="H57" s="131" t="s">
        <v>21</v>
      </c>
      <c r="I57" s="132"/>
    </row>
    <row r="58" spans="2:20" x14ac:dyDescent="0.25">
      <c r="B58" s="55" t="s">
        <v>23</v>
      </c>
      <c r="C58" s="48" t="s">
        <v>16</v>
      </c>
      <c r="D58" s="49" t="s">
        <v>19</v>
      </c>
      <c r="E58" s="49" t="s">
        <v>20</v>
      </c>
      <c r="F58" s="50" t="s">
        <v>19</v>
      </c>
      <c r="G58" s="50" t="s">
        <v>20</v>
      </c>
      <c r="H58" s="51" t="s">
        <v>19</v>
      </c>
      <c r="I58" s="56" t="s">
        <v>22</v>
      </c>
    </row>
    <row r="59" spans="2:20" x14ac:dyDescent="0.25">
      <c r="B59" s="55" t="s">
        <v>8</v>
      </c>
      <c r="C59" s="52">
        <v>6.1148196357076585E-2</v>
      </c>
      <c r="D59" s="49">
        <v>4</v>
      </c>
      <c r="E59" s="49">
        <f>D59*C59</f>
        <v>0.24459278542830634</v>
      </c>
      <c r="F59" s="50">
        <v>0</v>
      </c>
      <c r="G59" s="50">
        <f>C59*F59</f>
        <v>0</v>
      </c>
      <c r="H59" s="51">
        <v>2</v>
      </c>
      <c r="I59" s="56">
        <f>C59*H59</f>
        <v>0.12229639271415317</v>
      </c>
    </row>
    <row r="60" spans="2:20" x14ac:dyDescent="0.25">
      <c r="B60" s="55" t="s">
        <v>2</v>
      </c>
      <c r="C60" s="52">
        <v>0.38004648225111148</v>
      </c>
      <c r="D60" s="49">
        <v>4</v>
      </c>
      <c r="E60" s="49">
        <f t="shared" ref="E60:E62" si="5">D60*C60</f>
        <v>1.5201859290044459</v>
      </c>
      <c r="F60" s="50">
        <v>3</v>
      </c>
      <c r="G60" s="50">
        <f t="shared" ref="G60:G62" si="6">C60*F60</f>
        <v>1.1401394467533343</v>
      </c>
      <c r="H60" s="51">
        <v>3</v>
      </c>
      <c r="I60" s="56">
        <f t="shared" ref="I60:I62" si="7">C60*H60</f>
        <v>1.1401394467533343</v>
      </c>
    </row>
    <row r="61" spans="2:20" ht="15.75" thickBot="1" x14ac:dyDescent="0.3">
      <c r="B61" s="55" t="s">
        <v>17</v>
      </c>
      <c r="C61" s="52">
        <v>0.14750883914070048</v>
      </c>
      <c r="D61" s="49">
        <v>4</v>
      </c>
      <c r="E61" s="49">
        <f t="shared" si="5"/>
        <v>0.59003535656280193</v>
      </c>
      <c r="F61" s="50">
        <v>4</v>
      </c>
      <c r="G61" s="50">
        <f t="shared" si="6"/>
        <v>0.59003535656280193</v>
      </c>
      <c r="H61" s="51">
        <v>1</v>
      </c>
      <c r="I61" s="56">
        <f t="shared" si="7"/>
        <v>0.14750883914070048</v>
      </c>
    </row>
    <row r="62" spans="2:20" x14ac:dyDescent="0.25">
      <c r="B62" s="55" t="s">
        <v>4</v>
      </c>
      <c r="C62" s="52">
        <v>0.41129648225111148</v>
      </c>
      <c r="D62" s="49">
        <v>0</v>
      </c>
      <c r="E62" s="49">
        <f t="shared" si="5"/>
        <v>0</v>
      </c>
      <c r="F62" s="50">
        <v>1</v>
      </c>
      <c r="G62" s="50">
        <f t="shared" si="6"/>
        <v>0.41129648225111148</v>
      </c>
      <c r="H62" s="51">
        <v>1</v>
      </c>
      <c r="I62" s="56">
        <f t="shared" si="7"/>
        <v>0.41129648225111148</v>
      </c>
      <c r="O62" s="104" t="s">
        <v>47</v>
      </c>
      <c r="P62" s="105" t="s">
        <v>49</v>
      </c>
      <c r="Q62" s="105" t="s">
        <v>50</v>
      </c>
      <c r="R62" s="105" t="s">
        <v>51</v>
      </c>
      <c r="S62" s="105" t="s">
        <v>52</v>
      </c>
      <c r="T62" s="106" t="s">
        <v>53</v>
      </c>
    </row>
    <row r="63" spans="2:20" ht="15.75" thickBot="1" x14ac:dyDescent="0.3">
      <c r="B63" s="57" t="s">
        <v>18</v>
      </c>
      <c r="C63" s="58"/>
      <c r="D63" s="130">
        <f>SUM(E59:E62)</f>
        <v>2.3548140709955541</v>
      </c>
      <c r="E63" s="130"/>
      <c r="F63" s="130">
        <f>SUM(G59:G62)</f>
        <v>2.1414712855672478</v>
      </c>
      <c r="G63" s="130"/>
      <c r="H63" s="130">
        <f t="shared" ref="H63" si="8">SUM(H59:H62)</f>
        <v>7</v>
      </c>
      <c r="I63" s="133"/>
      <c r="O63" s="63" t="s">
        <v>48</v>
      </c>
      <c r="P63" s="80">
        <v>0</v>
      </c>
      <c r="Q63" s="80">
        <v>1</v>
      </c>
      <c r="R63" s="80">
        <v>2</v>
      </c>
      <c r="S63" s="80">
        <v>3</v>
      </c>
      <c r="T63" s="64">
        <v>4</v>
      </c>
    </row>
    <row r="64" spans="2:20" x14ac:dyDescent="0.25"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3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customSheetViews>
    <customSheetView guid="{95A860D2-B650-4535-82CB-0D27C2AB79C7}" scale="70" topLeftCell="A61">
      <selection activeCell="C68" sqref="C68"/>
      <pageMargins left="0.7" right="0.7" top="0.75" bottom="0.75" header="0.3" footer="0.3"/>
      <pageSetup paperSize="9" orientation="portrait" r:id="rId1"/>
    </customSheetView>
  </customSheetViews>
  <mergeCells count="11">
    <mergeCell ref="B2:J2"/>
    <mergeCell ref="B36:C36"/>
    <mergeCell ref="D63:E63"/>
    <mergeCell ref="F63:G63"/>
    <mergeCell ref="H57:I57"/>
    <mergeCell ref="H63:I63"/>
    <mergeCell ref="B47:E47"/>
    <mergeCell ref="B14:F14"/>
    <mergeCell ref="B25:F25"/>
    <mergeCell ref="D57:E57"/>
    <mergeCell ref="F57:G57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2019-02-28T09:51:35Z</dcterms:created>
  <dcterms:modified xsi:type="dcterms:W3CDTF">2019-03-03T19:50:25Z</dcterms:modified>
</cp:coreProperties>
</file>