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master\siad\"/>
    </mc:Choice>
  </mc:AlternateContent>
  <bookViews>
    <workbookView xWindow="0" yWindow="0" windowWidth="20490" windowHeight="8340" activeTab="1"/>
  </bookViews>
  <sheets>
    <sheet name="ahp_tool (2)" sheetId="3" r:id="rId1"/>
    <sheet name="ahp_tool" sheetId="1" r:id="rId2"/>
    <sheet name="___ahp_tool" sheetId="2" state="hidden" r:id="rId3"/>
  </sheets>
  <calcPr calcId="152511"/>
</workbook>
</file>

<file path=xl/calcChain.xml><?xml version="1.0" encoding="utf-8"?>
<calcChain xmlns="http://schemas.openxmlformats.org/spreadsheetml/2006/main">
  <c r="E1" i="1" l="1"/>
  <c r="S13" i="1" l="1"/>
  <c r="R13" i="1"/>
  <c r="Q13" i="1"/>
  <c r="P13" i="1"/>
  <c r="C4" i="1" l="1"/>
  <c r="N44" i="3"/>
  <c r="N48" i="3" s="1"/>
  <c r="H42" i="3"/>
  <c r="D42" i="3"/>
  <c r="L41" i="3"/>
  <c r="L40" i="3"/>
  <c r="K40" i="3"/>
  <c r="J40" i="3"/>
  <c r="F40" i="3"/>
  <c r="B40" i="3"/>
  <c r="L39" i="3"/>
  <c r="K39" i="3"/>
  <c r="J39" i="3"/>
  <c r="G39" i="3"/>
  <c r="C39" i="3"/>
  <c r="M39" i="3" s="1"/>
  <c r="N39" i="3" s="1"/>
  <c r="L38" i="3"/>
  <c r="K38" i="3"/>
  <c r="J38" i="3"/>
  <c r="I38" i="3"/>
  <c r="D38" i="3"/>
  <c r="L37" i="3"/>
  <c r="K37" i="3"/>
  <c r="J37" i="3"/>
  <c r="I37" i="3"/>
  <c r="H37" i="3"/>
  <c r="E37" i="3"/>
  <c r="L36" i="3"/>
  <c r="K36" i="3"/>
  <c r="J36" i="3"/>
  <c r="I36" i="3"/>
  <c r="H36" i="3"/>
  <c r="G36" i="3"/>
  <c r="B36" i="3"/>
  <c r="L35" i="3"/>
  <c r="K35" i="3"/>
  <c r="J35" i="3"/>
  <c r="I35" i="3"/>
  <c r="H35" i="3"/>
  <c r="G35" i="3"/>
  <c r="L34" i="3"/>
  <c r="K34" i="3"/>
  <c r="J34" i="3"/>
  <c r="I34" i="3"/>
  <c r="H34" i="3"/>
  <c r="G34" i="3"/>
  <c r="I33" i="3"/>
  <c r="K28" i="3"/>
  <c r="G28" i="3"/>
  <c r="C28" i="3"/>
  <c r="M28" i="3" s="1"/>
  <c r="B28" i="3"/>
  <c r="B42" i="3" s="1"/>
  <c r="L27" i="3"/>
  <c r="K27" i="3"/>
  <c r="G27" i="3"/>
  <c r="C27" i="3"/>
  <c r="M27" i="3" s="1"/>
  <c r="B27" i="3"/>
  <c r="B41" i="3" s="1"/>
  <c r="L26" i="3"/>
  <c r="K26" i="3"/>
  <c r="G26" i="3"/>
  <c r="C26" i="3"/>
  <c r="M26" i="3" s="1"/>
  <c r="B26" i="3"/>
  <c r="L25" i="3"/>
  <c r="K25" i="3"/>
  <c r="J25" i="3"/>
  <c r="G25" i="3"/>
  <c r="C25" i="3"/>
  <c r="M25" i="3" s="1"/>
  <c r="B25" i="3"/>
  <c r="B39" i="3" s="1"/>
  <c r="L24" i="3"/>
  <c r="K24" i="3"/>
  <c r="J24" i="3"/>
  <c r="I24" i="3"/>
  <c r="B24" i="3"/>
  <c r="B38" i="3" s="1"/>
  <c r="L23" i="3"/>
  <c r="K23" i="3"/>
  <c r="J23" i="3"/>
  <c r="I23" i="3"/>
  <c r="H23" i="3"/>
  <c r="G23" i="3"/>
  <c r="B23" i="3"/>
  <c r="B37" i="3" s="1"/>
  <c r="L22" i="3"/>
  <c r="K22" i="3"/>
  <c r="J22" i="3"/>
  <c r="I22" i="3"/>
  <c r="H22" i="3"/>
  <c r="G22" i="3"/>
  <c r="B22" i="3"/>
  <c r="L21" i="3"/>
  <c r="K21" i="3"/>
  <c r="J21" i="3"/>
  <c r="I21" i="3"/>
  <c r="H21" i="3"/>
  <c r="G21" i="3"/>
  <c r="B21" i="3"/>
  <c r="B35" i="3" s="1"/>
  <c r="L20" i="3"/>
  <c r="K20" i="3"/>
  <c r="J20" i="3"/>
  <c r="I20" i="3"/>
  <c r="H20" i="3"/>
  <c r="G20" i="3"/>
  <c r="B20" i="3"/>
  <c r="B34" i="3" s="1"/>
  <c r="K19" i="3"/>
  <c r="J19" i="3"/>
  <c r="G19" i="3"/>
  <c r="B19" i="3"/>
  <c r="B33" i="3" s="1"/>
  <c r="J18" i="3"/>
  <c r="J32" i="3" s="1"/>
  <c r="F18" i="3"/>
  <c r="F32" i="3" s="1"/>
  <c r="L15" i="3"/>
  <c r="L33" i="3" s="1"/>
  <c r="K15" i="3"/>
  <c r="K41" i="3" s="1"/>
  <c r="J15" i="3"/>
  <c r="J26" i="3" s="1"/>
  <c r="I15" i="3"/>
  <c r="I39" i="3" s="1"/>
  <c r="H15" i="3"/>
  <c r="H33" i="3" s="1"/>
  <c r="G15" i="3"/>
  <c r="G37" i="3" s="1"/>
  <c r="K14" i="3"/>
  <c r="K42" i="3" s="1"/>
  <c r="J14" i="3"/>
  <c r="J28" i="3" s="1"/>
  <c r="I14" i="3"/>
  <c r="I28" i="3" s="1"/>
  <c r="H14" i="3"/>
  <c r="H28" i="3" s="1"/>
  <c r="G14" i="3"/>
  <c r="G42" i="3" s="1"/>
  <c r="F14" i="3"/>
  <c r="F28" i="3" s="1"/>
  <c r="E14" i="3"/>
  <c r="E28" i="3" s="1"/>
  <c r="D14" i="3"/>
  <c r="D28" i="3" s="1"/>
  <c r="C14" i="3"/>
  <c r="C42" i="3" s="1"/>
  <c r="M42" i="3" s="1"/>
  <c r="N42" i="3" s="1"/>
  <c r="J13" i="3"/>
  <c r="J27" i="3" s="1"/>
  <c r="I13" i="3"/>
  <c r="I41" i="3" s="1"/>
  <c r="H13" i="3"/>
  <c r="H41" i="3" s="1"/>
  <c r="G13" i="3"/>
  <c r="G41" i="3" s="1"/>
  <c r="F13" i="3"/>
  <c r="F27" i="3" s="1"/>
  <c r="E13" i="3"/>
  <c r="E27" i="3" s="1"/>
  <c r="D13" i="3"/>
  <c r="D41" i="3" s="1"/>
  <c r="C13" i="3"/>
  <c r="C41" i="3" s="1"/>
  <c r="M41" i="3" s="1"/>
  <c r="N41" i="3" s="1"/>
  <c r="I12" i="3"/>
  <c r="I40" i="3" s="1"/>
  <c r="H12" i="3"/>
  <c r="H40" i="3" s="1"/>
  <c r="G12" i="3"/>
  <c r="G40" i="3" s="1"/>
  <c r="F12" i="3"/>
  <c r="F26" i="3" s="1"/>
  <c r="E12" i="3"/>
  <c r="E40" i="3" s="1"/>
  <c r="D12" i="3"/>
  <c r="D40" i="3" s="1"/>
  <c r="C12" i="3"/>
  <c r="C40" i="3" s="1"/>
  <c r="M40" i="3" s="1"/>
  <c r="N40" i="3" s="1"/>
  <c r="H11" i="3"/>
  <c r="H39" i="3" s="1"/>
  <c r="G11" i="3"/>
  <c r="F11" i="3"/>
  <c r="F39" i="3" s="1"/>
  <c r="E11" i="3"/>
  <c r="E39" i="3" s="1"/>
  <c r="D11" i="3"/>
  <c r="D39" i="3" s="1"/>
  <c r="C11" i="3"/>
  <c r="G10" i="3"/>
  <c r="G38" i="3" s="1"/>
  <c r="F10" i="3"/>
  <c r="F24" i="3" s="1"/>
  <c r="E10" i="3"/>
  <c r="E24" i="3" s="1"/>
  <c r="D10" i="3"/>
  <c r="D24" i="3" s="1"/>
  <c r="C10" i="3"/>
  <c r="C38" i="3" s="1"/>
  <c r="M38" i="3" s="1"/>
  <c r="N38" i="3" s="1"/>
  <c r="F9" i="3"/>
  <c r="F23" i="3" s="1"/>
  <c r="E9" i="3"/>
  <c r="E23" i="3" s="1"/>
  <c r="D9" i="3"/>
  <c r="D37" i="3" s="1"/>
  <c r="C9" i="3"/>
  <c r="C37" i="3" s="1"/>
  <c r="M37" i="3" s="1"/>
  <c r="N37" i="3" s="1"/>
  <c r="E8" i="3"/>
  <c r="D8" i="3"/>
  <c r="C8" i="3"/>
  <c r="D7" i="3"/>
  <c r="D15" i="3" s="1"/>
  <c r="C7" i="3"/>
  <c r="C6" i="3"/>
  <c r="L4" i="3"/>
  <c r="L18" i="3" s="1"/>
  <c r="L32" i="3" s="1"/>
  <c r="K4" i="3"/>
  <c r="K18" i="3" s="1"/>
  <c r="K32" i="3" s="1"/>
  <c r="J4" i="3"/>
  <c r="I4" i="3"/>
  <c r="I18" i="3" s="1"/>
  <c r="I32" i="3" s="1"/>
  <c r="H4" i="3"/>
  <c r="H18" i="3" s="1"/>
  <c r="H32" i="3" s="1"/>
  <c r="G4" i="3"/>
  <c r="G18" i="3" s="1"/>
  <c r="G32" i="3" s="1"/>
  <c r="F4" i="3"/>
  <c r="E4" i="3"/>
  <c r="E18" i="3" s="1"/>
  <c r="E32" i="3" s="1"/>
  <c r="D4" i="3"/>
  <c r="D18" i="3" s="1"/>
  <c r="D32" i="3" s="1"/>
  <c r="C4" i="3"/>
  <c r="C18" i="3" s="1"/>
  <c r="C32" i="3" s="1"/>
  <c r="D4" i="1"/>
  <c r="D18" i="1" s="1"/>
  <c r="D32" i="1" s="1"/>
  <c r="E4" i="1"/>
  <c r="E18" i="1" s="1"/>
  <c r="E32" i="1" s="1"/>
  <c r="F4" i="1"/>
  <c r="G4" i="1"/>
  <c r="H4" i="1"/>
  <c r="H18" i="1" s="1"/>
  <c r="H32" i="1" s="1"/>
  <c r="I4" i="1"/>
  <c r="J4" i="1"/>
  <c r="K4" i="1"/>
  <c r="L4" i="1"/>
  <c r="L18" i="1" s="1"/>
  <c r="L32" i="1" s="1"/>
  <c r="C6" i="1"/>
  <c r="C7" i="1"/>
  <c r="D7" i="1"/>
  <c r="C8" i="1"/>
  <c r="D8" i="1"/>
  <c r="E8" i="1"/>
  <c r="C9" i="1"/>
  <c r="D9" i="1"/>
  <c r="D37" i="1" s="1"/>
  <c r="E9" i="1"/>
  <c r="F9" i="1"/>
  <c r="F15" i="1" s="1"/>
  <c r="C10" i="1"/>
  <c r="D10" i="1"/>
  <c r="D38" i="1" s="1"/>
  <c r="E10" i="1"/>
  <c r="F10" i="1"/>
  <c r="G10" i="1"/>
  <c r="C11" i="1"/>
  <c r="C25" i="1" s="1"/>
  <c r="M25" i="1" s="1"/>
  <c r="D11" i="1"/>
  <c r="E11" i="1"/>
  <c r="F11" i="1"/>
  <c r="G11" i="1"/>
  <c r="G25" i="1" s="1"/>
  <c r="H11" i="1"/>
  <c r="C12" i="1"/>
  <c r="D12" i="1"/>
  <c r="E12" i="1"/>
  <c r="E26" i="1" s="1"/>
  <c r="F12" i="1"/>
  <c r="G12" i="1"/>
  <c r="H12" i="1"/>
  <c r="I12" i="1"/>
  <c r="I26" i="1" s="1"/>
  <c r="C13" i="1"/>
  <c r="D13" i="1"/>
  <c r="E13" i="1"/>
  <c r="F13" i="1"/>
  <c r="F27" i="1" s="1"/>
  <c r="G13" i="1"/>
  <c r="H13" i="1"/>
  <c r="I13" i="1"/>
  <c r="J13" i="1"/>
  <c r="J27" i="1" s="1"/>
  <c r="C14" i="1"/>
  <c r="D14" i="1"/>
  <c r="E14" i="1"/>
  <c r="F14" i="1"/>
  <c r="F42" i="1" s="1"/>
  <c r="G14" i="1"/>
  <c r="H14" i="1"/>
  <c r="I14" i="1"/>
  <c r="J14" i="1"/>
  <c r="J42" i="1" s="1"/>
  <c r="K14" i="1"/>
  <c r="E15" i="1"/>
  <c r="E19" i="1" s="1"/>
  <c r="G15" i="1"/>
  <c r="G19" i="1" s="1"/>
  <c r="H15" i="1"/>
  <c r="I15" i="1"/>
  <c r="I19" i="1" s="1"/>
  <c r="J15" i="1"/>
  <c r="K15" i="1"/>
  <c r="K19" i="1" s="1"/>
  <c r="L15" i="1"/>
  <c r="C18" i="1"/>
  <c r="C32" i="1" s="1"/>
  <c r="F18" i="1"/>
  <c r="G18" i="1"/>
  <c r="G32" i="1" s="1"/>
  <c r="I18" i="1"/>
  <c r="J18" i="1"/>
  <c r="K18" i="1"/>
  <c r="K32" i="1" s="1"/>
  <c r="B19" i="1"/>
  <c r="B33" i="1" s="1"/>
  <c r="H19" i="1"/>
  <c r="J19" i="1"/>
  <c r="L19" i="1"/>
  <c r="B20" i="1"/>
  <c r="G20" i="1"/>
  <c r="H20" i="1"/>
  <c r="I20" i="1"/>
  <c r="J20" i="1"/>
  <c r="K20" i="1"/>
  <c r="L20" i="1"/>
  <c r="B21" i="1"/>
  <c r="B35" i="1" s="1"/>
  <c r="G21" i="1"/>
  <c r="H21" i="1"/>
  <c r="I21" i="1"/>
  <c r="J21" i="1"/>
  <c r="K21" i="1"/>
  <c r="L21" i="1"/>
  <c r="B22" i="1"/>
  <c r="G22" i="1"/>
  <c r="H22" i="1"/>
  <c r="I22" i="1"/>
  <c r="J22" i="1"/>
  <c r="K22" i="1"/>
  <c r="L22" i="1"/>
  <c r="B23" i="1"/>
  <c r="C23" i="1"/>
  <c r="M23" i="1" s="1"/>
  <c r="D23" i="1"/>
  <c r="E23" i="1"/>
  <c r="F23" i="1"/>
  <c r="H23" i="1"/>
  <c r="I23" i="1"/>
  <c r="J23" i="1"/>
  <c r="K23" i="1"/>
  <c r="L23" i="1"/>
  <c r="B24" i="1"/>
  <c r="C24" i="1"/>
  <c r="M24" i="1" s="1"/>
  <c r="D24" i="1"/>
  <c r="E24" i="1"/>
  <c r="F24" i="1"/>
  <c r="G24" i="1"/>
  <c r="H24" i="1"/>
  <c r="I24" i="1"/>
  <c r="J24" i="1"/>
  <c r="K24" i="1"/>
  <c r="L24" i="1"/>
  <c r="B25" i="1"/>
  <c r="D25" i="1"/>
  <c r="E25" i="1"/>
  <c r="F25" i="1"/>
  <c r="H25" i="1"/>
  <c r="J25" i="1"/>
  <c r="K25" i="1"/>
  <c r="L25" i="1"/>
  <c r="B26" i="1"/>
  <c r="C26" i="1"/>
  <c r="M26" i="1" s="1"/>
  <c r="D26" i="1"/>
  <c r="F26" i="1"/>
  <c r="G26" i="1"/>
  <c r="H26" i="1"/>
  <c r="J26" i="1"/>
  <c r="K26" i="1"/>
  <c r="L26" i="1"/>
  <c r="B27" i="1"/>
  <c r="C27" i="1"/>
  <c r="M27" i="1" s="1"/>
  <c r="D27" i="1"/>
  <c r="E27" i="1"/>
  <c r="G27" i="1"/>
  <c r="H27" i="1"/>
  <c r="I27" i="1"/>
  <c r="K27" i="1"/>
  <c r="L27" i="1"/>
  <c r="B28" i="1"/>
  <c r="C28" i="1"/>
  <c r="M28" i="1" s="1"/>
  <c r="D28" i="1"/>
  <c r="E28" i="1"/>
  <c r="G28" i="1"/>
  <c r="H28" i="1"/>
  <c r="I28" i="1"/>
  <c r="K28" i="1"/>
  <c r="L28" i="1"/>
  <c r="F32" i="1"/>
  <c r="I32" i="1"/>
  <c r="J32" i="1"/>
  <c r="G33" i="1"/>
  <c r="H33" i="1"/>
  <c r="J33" i="1"/>
  <c r="K33" i="1"/>
  <c r="L33" i="1"/>
  <c r="B34" i="1"/>
  <c r="G34" i="1"/>
  <c r="H34" i="1"/>
  <c r="I34" i="1"/>
  <c r="J34" i="1"/>
  <c r="K34" i="1"/>
  <c r="L34" i="1"/>
  <c r="G35" i="1"/>
  <c r="H35" i="1"/>
  <c r="I35" i="1"/>
  <c r="J35" i="1"/>
  <c r="K35" i="1"/>
  <c r="L35" i="1"/>
  <c r="B36" i="1"/>
  <c r="G36" i="1"/>
  <c r="H36" i="1"/>
  <c r="I36" i="1"/>
  <c r="J36" i="1"/>
  <c r="K36" i="1"/>
  <c r="L36" i="1"/>
  <c r="B37" i="1"/>
  <c r="C37" i="1"/>
  <c r="M37" i="1" s="1"/>
  <c r="N37" i="1" s="1"/>
  <c r="E37" i="1"/>
  <c r="F37" i="1"/>
  <c r="G37" i="1"/>
  <c r="H37" i="1"/>
  <c r="I37" i="1"/>
  <c r="J37" i="1"/>
  <c r="K37" i="1"/>
  <c r="L37" i="1"/>
  <c r="B38" i="1"/>
  <c r="C38" i="1"/>
  <c r="M38" i="1" s="1"/>
  <c r="N38" i="1" s="1"/>
  <c r="E38" i="1"/>
  <c r="F38" i="1"/>
  <c r="G38" i="1"/>
  <c r="H38" i="1"/>
  <c r="I38" i="1"/>
  <c r="J38" i="1"/>
  <c r="K38" i="1"/>
  <c r="L38" i="1"/>
  <c r="B39" i="1"/>
  <c r="D39" i="1"/>
  <c r="E39" i="1"/>
  <c r="F39" i="1"/>
  <c r="H39" i="1"/>
  <c r="J39" i="1"/>
  <c r="K39" i="1"/>
  <c r="L39" i="1"/>
  <c r="B40" i="1"/>
  <c r="C40" i="1"/>
  <c r="M40" i="1" s="1"/>
  <c r="N40" i="1" s="1"/>
  <c r="D40" i="1"/>
  <c r="F40" i="1"/>
  <c r="G40" i="1"/>
  <c r="H40" i="1"/>
  <c r="J40" i="1"/>
  <c r="K40" i="1"/>
  <c r="L40" i="1"/>
  <c r="B41" i="1"/>
  <c r="C41" i="1"/>
  <c r="M41" i="1" s="1"/>
  <c r="N41" i="1" s="1"/>
  <c r="D41" i="1"/>
  <c r="E41" i="1"/>
  <c r="F41" i="1"/>
  <c r="G41" i="1"/>
  <c r="H41" i="1"/>
  <c r="I41" i="1"/>
  <c r="J41" i="1"/>
  <c r="K41" i="1"/>
  <c r="L41" i="1"/>
  <c r="B42" i="1"/>
  <c r="C42" i="1"/>
  <c r="D42" i="1"/>
  <c r="E42" i="1"/>
  <c r="G42" i="1"/>
  <c r="H42" i="1"/>
  <c r="I42" i="1"/>
  <c r="K42" i="1"/>
  <c r="L42" i="1"/>
  <c r="M42" i="1"/>
  <c r="N42" i="1" s="1"/>
  <c r="N44" i="1"/>
  <c r="C15" i="1" l="1"/>
  <c r="C19" i="1" s="1"/>
  <c r="N48" i="1"/>
  <c r="D20" i="3"/>
  <c r="D19" i="3"/>
  <c r="C23" i="3"/>
  <c r="M23" i="3" s="1"/>
  <c r="C24" i="3"/>
  <c r="M24" i="3" s="1"/>
  <c r="H38" i="3"/>
  <c r="E15" i="3"/>
  <c r="H19" i="3"/>
  <c r="L19" i="3"/>
  <c r="D21" i="3"/>
  <c r="D22" i="3"/>
  <c r="D23" i="3"/>
  <c r="H24" i="3"/>
  <c r="D25" i="3"/>
  <c r="H25" i="3"/>
  <c r="D26" i="3"/>
  <c r="H26" i="3"/>
  <c r="D27" i="3"/>
  <c r="H27" i="3"/>
  <c r="L28" i="3"/>
  <c r="J33" i="3"/>
  <c r="F37" i="3"/>
  <c r="E38" i="3"/>
  <c r="F41" i="3"/>
  <c r="J41" i="3"/>
  <c r="E42" i="3"/>
  <c r="I42" i="3"/>
  <c r="G24" i="3"/>
  <c r="E41" i="3"/>
  <c r="L42" i="3"/>
  <c r="F15" i="3"/>
  <c r="I19" i="3"/>
  <c r="E25" i="3"/>
  <c r="I25" i="3"/>
  <c r="E26" i="3"/>
  <c r="I26" i="3"/>
  <c r="I27" i="3"/>
  <c r="G33" i="3"/>
  <c r="K33" i="3"/>
  <c r="F38" i="3"/>
  <c r="F42" i="3"/>
  <c r="J42" i="3"/>
  <c r="C15" i="3"/>
  <c r="F25" i="3"/>
  <c r="F19" i="1"/>
  <c r="F20" i="1"/>
  <c r="F21" i="1"/>
  <c r="F22" i="1"/>
  <c r="G39" i="1"/>
  <c r="C39" i="1"/>
  <c r="M39" i="1" s="1"/>
  <c r="N39" i="1" s="1"/>
  <c r="I33" i="1"/>
  <c r="G23" i="1"/>
  <c r="C22" i="1"/>
  <c r="D15" i="1"/>
  <c r="I40" i="1"/>
  <c r="J28" i="1"/>
  <c r="F28" i="1"/>
  <c r="E40" i="1"/>
  <c r="I39" i="1"/>
  <c r="I25" i="1"/>
  <c r="E22" i="1"/>
  <c r="E21" i="1"/>
  <c r="E20" i="1"/>
  <c r="M19" i="1" l="1"/>
  <c r="C21" i="1"/>
  <c r="C20" i="1"/>
  <c r="E21" i="3"/>
  <c r="E20" i="3"/>
  <c r="E19" i="3"/>
  <c r="E22" i="3"/>
  <c r="C19" i="3"/>
  <c r="M19" i="3" s="1"/>
  <c r="C22" i="3"/>
  <c r="C21" i="3"/>
  <c r="M21" i="3" s="1"/>
  <c r="C20" i="3"/>
  <c r="F22" i="3"/>
  <c r="F21" i="3"/>
  <c r="F20" i="3"/>
  <c r="F19" i="3"/>
  <c r="D22" i="1"/>
  <c r="M22" i="1" s="1"/>
  <c r="D19" i="1"/>
  <c r="D20" i="1"/>
  <c r="D21" i="1"/>
  <c r="M21" i="1" l="1"/>
  <c r="E33" i="1" s="1"/>
  <c r="M20" i="1"/>
  <c r="D35" i="1" s="1"/>
  <c r="C35" i="3"/>
  <c r="C36" i="3"/>
  <c r="C34" i="3"/>
  <c r="M20" i="3"/>
  <c r="C33" i="3"/>
  <c r="E34" i="3"/>
  <c r="E36" i="3"/>
  <c r="M22" i="3"/>
  <c r="E33" i="3"/>
  <c r="E35" i="3"/>
  <c r="E36" i="1"/>
  <c r="E34" i="1"/>
  <c r="E35" i="1"/>
  <c r="D36" i="1"/>
  <c r="C34" i="1"/>
  <c r="C36" i="1"/>
  <c r="C35" i="1"/>
  <c r="C33" i="1"/>
  <c r="F34" i="1"/>
  <c r="F35" i="1"/>
  <c r="F36" i="1"/>
  <c r="F33" i="1"/>
  <c r="D34" i="1" l="1"/>
  <c r="D33" i="1"/>
  <c r="M33" i="1" s="1"/>
  <c r="N33" i="1" s="1"/>
  <c r="D33" i="3"/>
  <c r="D34" i="3"/>
  <c r="M34" i="3" s="1"/>
  <c r="N34" i="3" s="1"/>
  <c r="D36" i="3"/>
  <c r="D35" i="3"/>
  <c r="M36" i="3"/>
  <c r="N36" i="3" s="1"/>
  <c r="F35" i="3"/>
  <c r="F34" i="3"/>
  <c r="F33" i="3"/>
  <c r="F36" i="3"/>
  <c r="M33" i="3"/>
  <c r="N33" i="3" s="1"/>
  <c r="M35" i="3"/>
  <c r="N35" i="3" s="1"/>
  <c r="M35" i="1"/>
  <c r="N35" i="1" s="1"/>
  <c r="M36" i="1"/>
  <c r="N36" i="1" s="1"/>
  <c r="M34" i="1"/>
  <c r="N34" i="1" s="1"/>
  <c r="N45" i="1" l="1"/>
  <c r="N46" i="1" s="1"/>
  <c r="N47" i="1" s="1"/>
  <c r="C1" i="1" s="1"/>
  <c r="N45" i="3"/>
  <c r="N46" i="3" s="1"/>
  <c r="N47" i="3" s="1"/>
  <c r="C1" i="3" s="1"/>
  <c r="E1" i="3" s="1"/>
</calcChain>
</file>

<file path=xl/sharedStrings.xml><?xml version="1.0" encoding="utf-8"?>
<sst xmlns="http://schemas.openxmlformats.org/spreadsheetml/2006/main" count="64" uniqueCount="32">
  <si>
    <t>CR Value =</t>
  </si>
  <si>
    <t>Pairwise comparisons</t>
  </si>
  <si>
    <t>ONLY ENTER in the yellow fields</t>
  </si>
  <si>
    <t>Item Number</t>
  </si>
  <si>
    <t>Item Descriptions can be text</t>
  </si>
  <si>
    <t>Item Description</t>
  </si>
  <si>
    <t>Reliable</t>
  </si>
  <si>
    <t>High Gas Mileage</t>
  </si>
  <si>
    <t>Power</t>
  </si>
  <si>
    <t>Color</t>
  </si>
  <si>
    <t>Sum</t>
  </si>
  <si>
    <t>STANDARDIZED MATRIX</t>
  </si>
  <si>
    <t>Weight</t>
  </si>
  <si>
    <t>CI and CR worksheet</t>
  </si>
  <si>
    <t>SUM</t>
  </si>
  <si>
    <t>SUM/Weight</t>
  </si>
  <si>
    <t>count</t>
  </si>
  <si>
    <t>lambda max</t>
  </si>
  <si>
    <t xml:space="preserve"> CI</t>
  </si>
  <si>
    <t>CR</t>
  </si>
  <si>
    <t>constant</t>
  </si>
  <si>
    <t>Saaty’s CIr values for matrices are given by the following table</t>
  </si>
  <si>
    <t>Size of Matrix</t>
  </si>
  <si>
    <t>Random Consistency (CIr)</t>
  </si>
  <si>
    <t>d</t>
  </si>
  <si>
    <t>Visibilité</t>
  </si>
  <si>
    <t>Documentation</t>
  </si>
  <si>
    <t>Niveau de packagin</t>
  </si>
  <si>
    <t>Sécurité</t>
  </si>
  <si>
    <t xml:space="preserve">matrice de comparaison </t>
  </si>
  <si>
    <t xml:space="preserve">Visibilité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</si>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</sst>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6" x14ac:knownFonts="1"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u/>
      <sz val="10"/>
      <color indexed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double">
        <color indexed="8"/>
      </left>
      <right style="thick">
        <color indexed="8"/>
      </right>
      <top style="double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double">
        <color indexed="8"/>
      </top>
      <bottom style="thick">
        <color indexed="8"/>
      </bottom>
      <diagonal/>
    </border>
    <border>
      <left style="thick">
        <color indexed="8"/>
      </left>
      <right style="double">
        <color indexed="8"/>
      </right>
      <top style="double">
        <color indexed="8"/>
      </top>
      <bottom style="thick">
        <color indexed="8"/>
      </bottom>
      <diagonal/>
    </border>
    <border>
      <left style="double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double">
        <color indexed="8"/>
      </right>
      <top style="thick">
        <color indexed="8"/>
      </top>
      <bottom style="thick">
        <color indexed="8"/>
      </bottom>
      <diagonal/>
    </border>
    <border>
      <left style="double">
        <color indexed="8"/>
      </left>
      <right style="thick">
        <color indexed="8"/>
      </right>
      <top style="thick">
        <color indexed="8"/>
      </top>
      <bottom style="double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double">
        <color indexed="8"/>
      </bottom>
      <diagonal/>
    </border>
    <border>
      <left style="thick">
        <color indexed="8"/>
      </left>
      <right style="double">
        <color indexed="8"/>
      </right>
      <top style="thick">
        <color indexed="8"/>
      </top>
      <bottom style="double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ont="1" applyFill="1" applyAlignment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3" borderId="5" xfId="0" applyFont="1" applyFill="1" applyBorder="1" applyAlignment="1"/>
    <xf numFmtId="2" fontId="5" fillId="4" borderId="5" xfId="0" applyNumberFormat="1" applyFont="1" applyFill="1" applyBorder="1" applyAlignment="1"/>
    <xf numFmtId="2" fontId="0" fillId="3" borderId="5" xfId="0" applyNumberFormat="1" applyFont="1" applyFill="1" applyBorder="1" applyAlignment="1"/>
    <xf numFmtId="2" fontId="0" fillId="3" borderId="6" xfId="0" applyNumberFormat="1" applyFont="1" applyFill="1" applyBorder="1" applyAlignment="1"/>
    <xf numFmtId="2" fontId="0" fillId="0" borderId="5" xfId="0" applyNumberFormat="1" applyFont="1" applyBorder="1" applyAlignment="1"/>
    <xf numFmtId="2" fontId="5" fillId="4" borderId="6" xfId="0" applyNumberFormat="1" applyFont="1" applyFill="1" applyBorder="1" applyAlignment="1"/>
    <xf numFmtId="2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4" fillId="2" borderId="3" xfId="0" applyFont="1" applyFill="1" applyBorder="1" applyAlignment="1"/>
    <xf numFmtId="165" fontId="0" fillId="2" borderId="6" xfId="0" applyNumberFormat="1" applyFont="1" applyFill="1" applyBorder="1" applyAlignment="1"/>
    <xf numFmtId="2" fontId="0" fillId="0" borderId="8" xfId="0" applyNumberFormat="1" applyFont="1" applyBorder="1" applyAlignment="1"/>
    <xf numFmtId="0" fontId="0" fillId="0" borderId="0" xfId="0" applyFont="1" applyAlignment="1"/>
    <xf numFmtId="2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>
      <alignment horizontal="right"/>
    </xf>
    <xf numFmtId="164" fontId="0" fillId="0" borderId="0" xfId="0" applyNumberFormat="1" applyFont="1" applyAlignment="1"/>
    <xf numFmtId="0" fontId="4" fillId="0" borderId="0" xfId="0" applyFont="1" applyAlignment="1"/>
    <xf numFmtId="2" fontId="4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61"/>
  <sheetViews>
    <sheetView topLeftCell="A15" zoomScale="70" zoomScaleNormal="70" workbookViewId="0">
      <selection activeCell="G54" sqref="G54"/>
    </sheetView>
  </sheetViews>
  <sheetFormatPr baseColWidth="10" defaultColWidth="11.7109375" defaultRowHeight="12.75" customHeight="1" x14ac:dyDescent="0.2"/>
  <cols>
    <col min="1" max="1" width="12.42578125" customWidth="1"/>
    <col min="2" max="2" width="24" customWidth="1"/>
    <col min="12" max="12" width="10.42578125" customWidth="1"/>
    <col min="14" max="14" width="13.85546875" customWidth="1"/>
    <col min="16" max="16" width="33.140625" customWidth="1"/>
  </cols>
  <sheetData>
    <row r="1" spans="1:14" ht="18" customHeight="1" x14ac:dyDescent="0.25">
      <c r="A1" s="1"/>
      <c r="B1" s="2" t="s">
        <v>0</v>
      </c>
      <c r="C1" s="3">
        <f>N47</f>
        <v>6.4592545001864649E-2</v>
      </c>
      <c r="D1" s="1"/>
      <c r="E1" s="4" t="str">
        <f>IF(AND(C1&gt;0,C1&lt;0.1),"OK","Not OK")</f>
        <v>OK</v>
      </c>
      <c r="F1" s="1"/>
      <c r="G1" s="1"/>
      <c r="H1" s="1"/>
    </row>
    <row r="2" spans="1:14" ht="18" customHeight="1" thickBot="1" x14ac:dyDescent="0.3">
      <c r="B2" s="5" t="s">
        <v>1</v>
      </c>
      <c r="C2" s="6"/>
      <c r="N2" s="7" t="s">
        <v>2</v>
      </c>
    </row>
    <row r="3" spans="1:14" ht="12.75" customHeight="1" thickTop="1" thickBot="1" x14ac:dyDescent="0.25">
      <c r="A3" s="8" t="s">
        <v>3</v>
      </c>
      <c r="B3" s="9" t="s">
        <v>3</v>
      </c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1">
        <v>10</v>
      </c>
      <c r="N3" t="s">
        <v>4</v>
      </c>
    </row>
    <row r="4" spans="1:14" ht="12.75" customHeight="1" thickTop="1" thickBot="1" x14ac:dyDescent="0.25">
      <c r="A4" s="12"/>
      <c r="B4" s="13" t="s">
        <v>5</v>
      </c>
      <c r="C4" s="13" t="str">
        <f>T(B5)</f>
        <v>Reliable</v>
      </c>
      <c r="D4" s="13" t="str">
        <f>T(B6)</f>
        <v>High Gas Mileage</v>
      </c>
      <c r="E4" s="13" t="str">
        <f>T(B7)</f>
        <v>Power</v>
      </c>
      <c r="F4" s="13" t="str">
        <f>T(B8)</f>
        <v>Color</v>
      </c>
      <c r="G4" s="13" t="str">
        <f>T(B9)</f>
        <v/>
      </c>
      <c r="H4" s="13" t="str">
        <f>T(B10)</f>
        <v/>
      </c>
      <c r="I4" s="13" t="str">
        <f>T(B11)</f>
        <v/>
      </c>
      <c r="J4" s="13" t="str">
        <f>T(B12)</f>
        <v/>
      </c>
      <c r="K4" s="13" t="str">
        <f>T(B13)</f>
        <v/>
      </c>
      <c r="L4" s="14" t="str">
        <f>T(B14)</f>
        <v/>
      </c>
    </row>
    <row r="5" spans="1:14" ht="12.75" customHeight="1" thickTop="1" thickBot="1" x14ac:dyDescent="0.25">
      <c r="A5" s="12">
        <v>1</v>
      </c>
      <c r="B5" s="15" t="s">
        <v>6</v>
      </c>
      <c r="C5" s="16">
        <v>1</v>
      </c>
      <c r="D5" s="17">
        <v>7</v>
      </c>
      <c r="E5" s="17">
        <v>5</v>
      </c>
      <c r="F5" s="17">
        <v>3</v>
      </c>
      <c r="G5" s="17"/>
      <c r="H5" s="17"/>
      <c r="I5" s="17"/>
      <c r="J5" s="17"/>
      <c r="K5" s="17"/>
      <c r="L5" s="18"/>
    </row>
    <row r="6" spans="1:14" ht="12.75" customHeight="1" thickTop="1" thickBot="1" x14ac:dyDescent="0.25">
      <c r="A6" s="12">
        <v>2</v>
      </c>
      <c r="B6" s="15" t="s">
        <v>7</v>
      </c>
      <c r="C6" s="19">
        <f>IF(D5="","",1/D5)</f>
        <v>0.14285714285714285</v>
      </c>
      <c r="D6" s="16">
        <v>1</v>
      </c>
      <c r="E6" s="17">
        <v>0.33333333333332998</v>
      </c>
      <c r="F6" s="17">
        <v>0.2</v>
      </c>
      <c r="G6" s="17"/>
      <c r="H6" s="17"/>
      <c r="I6" s="17"/>
      <c r="J6" s="17"/>
      <c r="K6" s="17"/>
      <c r="L6" s="17"/>
    </row>
    <row r="7" spans="1:14" ht="12.75" customHeight="1" thickTop="1" thickBot="1" x14ac:dyDescent="0.25">
      <c r="A7" s="12">
        <v>3</v>
      </c>
      <c r="B7" s="15" t="s">
        <v>8</v>
      </c>
      <c r="C7" s="19">
        <f>IF(E5="","",1/E5)</f>
        <v>0.2</v>
      </c>
      <c r="D7" s="19">
        <f>IF(E6="","",1/E6)</f>
        <v>3.0000000000000302</v>
      </c>
      <c r="E7" s="16">
        <v>1</v>
      </c>
      <c r="F7" s="17">
        <v>0.25</v>
      </c>
      <c r="G7" s="17"/>
      <c r="H7" s="17"/>
      <c r="I7" s="17"/>
      <c r="J7" s="17"/>
      <c r="K7" s="17"/>
      <c r="L7" s="18"/>
    </row>
    <row r="8" spans="1:14" ht="12.75" customHeight="1" thickTop="1" thickBot="1" x14ac:dyDescent="0.25">
      <c r="A8" s="12">
        <v>4</v>
      </c>
      <c r="B8" s="15" t="s">
        <v>9</v>
      </c>
      <c r="C8" s="19">
        <f>IF(F5="","",1/F5)</f>
        <v>0.33333333333333331</v>
      </c>
      <c r="D8" s="19">
        <f>IF(F6="","",1/F6)</f>
        <v>5</v>
      </c>
      <c r="E8" s="19">
        <f>IF(F7="","",1/F7)</f>
        <v>4</v>
      </c>
      <c r="F8" s="16">
        <v>1</v>
      </c>
      <c r="G8" s="17"/>
      <c r="H8" s="17"/>
      <c r="I8" s="17"/>
      <c r="J8" s="17"/>
      <c r="K8" s="17"/>
      <c r="L8" s="18"/>
    </row>
    <row r="9" spans="1:14" ht="12.75" customHeight="1" thickTop="1" thickBot="1" x14ac:dyDescent="0.25">
      <c r="A9" s="12">
        <v>5</v>
      </c>
      <c r="B9" s="15"/>
      <c r="C9" s="19" t="str">
        <f>IF(G5="","",1/G5)</f>
        <v/>
      </c>
      <c r="D9" s="19" t="str">
        <f>IF(G6="","",1/G6)</f>
        <v/>
      </c>
      <c r="E9" s="19" t="str">
        <f>IF(G7="","",1/G7)</f>
        <v/>
      </c>
      <c r="F9" s="19" t="str">
        <f>IF(G8="","",1/G8)</f>
        <v/>
      </c>
      <c r="G9" s="16">
        <v>1</v>
      </c>
      <c r="H9" s="17"/>
      <c r="I9" s="17"/>
      <c r="J9" s="17"/>
      <c r="K9" s="17"/>
      <c r="L9" s="17"/>
    </row>
    <row r="10" spans="1:14" ht="12.75" customHeight="1" thickTop="1" thickBot="1" x14ac:dyDescent="0.25">
      <c r="A10" s="12">
        <v>6</v>
      </c>
      <c r="B10" s="15"/>
      <c r="C10" s="19" t="str">
        <f>IF(H5="","",1/H5)</f>
        <v/>
      </c>
      <c r="D10" s="19" t="str">
        <f>IF(H6="","",1/H6)</f>
        <v/>
      </c>
      <c r="E10" s="19" t="str">
        <f>IF(H7="","",1/H7)</f>
        <v/>
      </c>
      <c r="F10" s="19" t="str">
        <f>IF(H8="","",1/H8)</f>
        <v/>
      </c>
      <c r="G10" s="19" t="str">
        <f>IF(H9="","",1/H9)</f>
        <v/>
      </c>
      <c r="H10" s="16">
        <v>1</v>
      </c>
      <c r="I10" s="17"/>
      <c r="J10" s="17"/>
      <c r="K10" s="17"/>
      <c r="L10" s="18"/>
    </row>
    <row r="11" spans="1:14" ht="12.75" customHeight="1" thickTop="1" thickBot="1" x14ac:dyDescent="0.25">
      <c r="A11" s="12">
        <v>7</v>
      </c>
      <c r="B11" s="15"/>
      <c r="C11" s="19" t="str">
        <f>IF(I5="","",1/I5)</f>
        <v/>
      </c>
      <c r="D11" s="19" t="str">
        <f>IF(I6="","",1/I6)</f>
        <v/>
      </c>
      <c r="E11" s="19" t="str">
        <f>IF(I7="","",1/I7)</f>
        <v/>
      </c>
      <c r="F11" s="19" t="str">
        <f>IF(I8="","",1/I8)</f>
        <v/>
      </c>
      <c r="G11" s="19" t="str">
        <f>IF(I9="","",1/I9)</f>
        <v/>
      </c>
      <c r="H11" s="19" t="str">
        <f>IF(I10="","",1/I10)</f>
        <v/>
      </c>
      <c r="I11" s="16">
        <v>1</v>
      </c>
      <c r="J11" s="17"/>
      <c r="K11" s="17"/>
      <c r="L11" s="18"/>
    </row>
    <row r="12" spans="1:14" ht="12.75" customHeight="1" thickTop="1" thickBot="1" x14ac:dyDescent="0.25">
      <c r="A12" s="12">
        <v>8</v>
      </c>
      <c r="B12" s="15"/>
      <c r="C12" s="19" t="str">
        <f>IF(J5="","",1/J5)</f>
        <v/>
      </c>
      <c r="D12" s="19" t="str">
        <f>IF(J6="","",1/J6)</f>
        <v/>
      </c>
      <c r="E12" s="19" t="str">
        <f>IF(J7="","",1/J7)</f>
        <v/>
      </c>
      <c r="F12" s="19" t="str">
        <f>IF(J8="","",1/J8)</f>
        <v/>
      </c>
      <c r="G12" s="19" t="str">
        <f>IF(J9="","",1/J9)</f>
        <v/>
      </c>
      <c r="H12" s="19" t="str">
        <f>IF(J10="","",1/J10)</f>
        <v/>
      </c>
      <c r="I12" s="19" t="str">
        <f>IF(J11="","",1/J11)</f>
        <v/>
      </c>
      <c r="J12" s="16">
        <v>1</v>
      </c>
      <c r="K12" s="17"/>
      <c r="L12" s="17"/>
    </row>
    <row r="13" spans="1:14" ht="12.75" customHeight="1" thickTop="1" thickBot="1" x14ac:dyDescent="0.25">
      <c r="A13" s="12">
        <v>9</v>
      </c>
      <c r="B13" s="15"/>
      <c r="C13" s="19" t="str">
        <f>IF(K5="","",1/K5)</f>
        <v/>
      </c>
      <c r="D13" s="19" t="str">
        <f>IF(K6="","",1/K6)</f>
        <v/>
      </c>
      <c r="E13" s="19" t="str">
        <f>IF(K7="","",1/K7)</f>
        <v/>
      </c>
      <c r="F13" s="19" t="str">
        <f>IF(K8="","",1/K8)</f>
        <v/>
      </c>
      <c r="G13" s="19" t="str">
        <f>IF(K9="","",1/K9)</f>
        <v/>
      </c>
      <c r="H13" s="19" t="str">
        <f>IF(K10="","",1/K10)</f>
        <v/>
      </c>
      <c r="I13" s="19" t="str">
        <f>IF(K11="","",1/K11)</f>
        <v/>
      </c>
      <c r="J13" s="19" t="str">
        <f>IF(K12="","",1/K12)</f>
        <v/>
      </c>
      <c r="K13" s="16">
        <v>1</v>
      </c>
      <c r="L13" s="18"/>
    </row>
    <row r="14" spans="1:14" ht="12.75" customHeight="1" thickTop="1" thickBot="1" x14ac:dyDescent="0.25">
      <c r="A14" s="12">
        <v>10</v>
      </c>
      <c r="B14" s="15"/>
      <c r="C14" s="19" t="str">
        <f>IF(L5="","",1/L5)</f>
        <v/>
      </c>
      <c r="D14" s="19" t="str">
        <f>IF(L6="","",1/L6)</f>
        <v/>
      </c>
      <c r="E14" s="19" t="str">
        <f>IF(L7="","",1/L7)</f>
        <v/>
      </c>
      <c r="F14" s="19" t="str">
        <f>IF(L8="","",1/L8)</f>
        <v/>
      </c>
      <c r="G14" s="19" t="str">
        <f>IF(L9="","",1/L9)</f>
        <v/>
      </c>
      <c r="H14" s="19" t="str">
        <f>IF(L10="","",1/L10)</f>
        <v/>
      </c>
      <c r="I14" s="19" t="str">
        <f>IF(L11="","",1/L11)</f>
        <v/>
      </c>
      <c r="J14" s="19" t="str">
        <f>IF(L12="","",1/L12)</f>
        <v/>
      </c>
      <c r="K14" s="19" t="str">
        <f>IF(L13="","",1/L13)</f>
        <v/>
      </c>
      <c r="L14" s="20">
        <v>1</v>
      </c>
    </row>
    <row r="15" spans="1:14" ht="12.75" customHeight="1" thickTop="1" thickBot="1" x14ac:dyDescent="0.25">
      <c r="A15" s="12"/>
      <c r="B15" s="13" t="s">
        <v>10</v>
      </c>
      <c r="C15" s="19">
        <f>IF(C6="","",SUM(C5:C14))</f>
        <v>1.676190476190476</v>
      </c>
      <c r="D15" s="19">
        <f t="shared" ref="D15:L15" si="0">IF(D5="","",SUM(D5:D14))</f>
        <v>16.000000000000028</v>
      </c>
      <c r="E15" s="19">
        <f t="shared" si="0"/>
        <v>10.33333333333333</v>
      </c>
      <c r="F15" s="19">
        <f t="shared" si="0"/>
        <v>4.45</v>
      </c>
      <c r="G15" s="19" t="str">
        <f t="shared" si="0"/>
        <v/>
      </c>
      <c r="H15" s="19" t="str">
        <f t="shared" si="0"/>
        <v/>
      </c>
      <c r="I15" s="19" t="str">
        <f t="shared" si="0"/>
        <v/>
      </c>
      <c r="J15" s="19" t="str">
        <f t="shared" si="0"/>
        <v/>
      </c>
      <c r="K15" s="19" t="str">
        <f t="shared" si="0"/>
        <v/>
      </c>
      <c r="L15" s="21" t="str">
        <f t="shared" si="0"/>
        <v/>
      </c>
    </row>
    <row r="16" spans="1:14" ht="12.75" customHeight="1" thickTop="1" thickBot="1" x14ac:dyDescent="0.2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4"/>
    </row>
    <row r="17" spans="1:14" ht="15.75" customHeight="1" thickTop="1" thickBot="1" x14ac:dyDescent="0.3">
      <c r="B17" s="5" t="s">
        <v>11</v>
      </c>
    </row>
    <row r="18" spans="1:14" ht="12.75" customHeight="1" thickTop="1" thickBot="1" x14ac:dyDescent="0.25">
      <c r="A18" s="8"/>
      <c r="B18" s="10"/>
      <c r="C18" s="10" t="str">
        <f t="shared" ref="C18:L18" si="1">C4</f>
        <v>Reliable</v>
      </c>
      <c r="D18" s="10" t="str">
        <f t="shared" si="1"/>
        <v>High Gas Mileage</v>
      </c>
      <c r="E18" s="10" t="str">
        <f t="shared" si="1"/>
        <v>Power</v>
      </c>
      <c r="F18" s="10" t="str">
        <f t="shared" si="1"/>
        <v>Color</v>
      </c>
      <c r="G18" s="10" t="str">
        <f t="shared" si="1"/>
        <v/>
      </c>
      <c r="H18" s="10" t="str">
        <f t="shared" si="1"/>
        <v/>
      </c>
      <c r="I18" s="10" t="str">
        <f t="shared" si="1"/>
        <v/>
      </c>
      <c r="J18" s="10" t="str">
        <f t="shared" si="1"/>
        <v/>
      </c>
      <c r="K18" s="10" t="str">
        <f t="shared" si="1"/>
        <v/>
      </c>
      <c r="L18" s="10" t="str">
        <f t="shared" si="1"/>
        <v/>
      </c>
      <c r="M18" s="25" t="s">
        <v>12</v>
      </c>
    </row>
    <row r="19" spans="1:14" ht="12.75" customHeight="1" thickTop="1" thickBot="1" x14ac:dyDescent="0.25">
      <c r="A19" s="12">
        <v>1</v>
      </c>
      <c r="B19" s="13" t="str">
        <f t="shared" ref="B19:B28" si="2">IF(B5="","",B5)</f>
        <v>Reliable</v>
      </c>
      <c r="C19" s="19">
        <f>IF($C$15="","",C5/$C$15)</f>
        <v>0.59659090909090917</v>
      </c>
      <c r="D19" s="19">
        <f>IF(D15="","",D5/$D$15)</f>
        <v>0.43749999999999922</v>
      </c>
      <c r="E19" s="19">
        <f>IF(E15="","",E5/$E$15)</f>
        <v>0.48387096774193561</v>
      </c>
      <c r="F19" s="19">
        <f>IF(F15="","",F5/$F$15)</f>
        <v>0.6741573033707865</v>
      </c>
      <c r="G19" s="19" t="str">
        <f>IF(G15="","",G5/$G$15)</f>
        <v/>
      </c>
      <c r="H19" s="19" t="str">
        <f>IF(H15="","",H5/$H$15)</f>
        <v/>
      </c>
      <c r="I19" s="19" t="str">
        <f>IF(I15="","",I5/$I$15)</f>
        <v/>
      </c>
      <c r="J19" s="19" t="str">
        <f>IF(J15="","",J5/$J$15)</f>
        <v/>
      </c>
      <c r="K19" s="19" t="str">
        <f>IF(K15="","",K5/$K$15)</f>
        <v/>
      </c>
      <c r="L19" s="19" t="str">
        <f>IF(L15="","",L5/$L$15)</f>
        <v/>
      </c>
      <c r="M19" s="26">
        <f t="shared" ref="M19:M28" si="3">IF(C19="","",SUM(C19:L19)/$N$44)</f>
        <v>0.54802979505090754</v>
      </c>
    </row>
    <row r="20" spans="1:14" ht="12.75" customHeight="1" thickTop="1" thickBot="1" x14ac:dyDescent="0.25">
      <c r="A20" s="12">
        <v>2</v>
      </c>
      <c r="B20" s="13" t="str">
        <f t="shared" si="2"/>
        <v>High Gas Mileage</v>
      </c>
      <c r="C20" s="19">
        <f t="shared" ref="C20:C28" si="4">IF(C6="","",C6/$C$15)</f>
        <v>8.5227272727272735E-2</v>
      </c>
      <c r="D20" s="19">
        <f>IF(D15="","",D6/$D$15)</f>
        <v>6.2499999999999889E-2</v>
      </c>
      <c r="E20" s="19">
        <f>IF(E6="","",$E6/E$15)</f>
        <v>3.2258064516128719E-2</v>
      </c>
      <c r="F20" s="19">
        <f t="shared" ref="F20:F21" si="5">IF(F6="","",$F6/F$15)</f>
        <v>4.49438202247191E-2</v>
      </c>
      <c r="G20" s="19" t="str">
        <f t="shared" ref="G20:G22" si="6">IF(G6="","",$G6/G$15)</f>
        <v/>
      </c>
      <c r="H20" s="19" t="str">
        <f t="shared" ref="H20:H23" si="7">IF(H6="","",$H6/H$15)</f>
        <v/>
      </c>
      <c r="I20" s="19" t="str">
        <f t="shared" ref="I20:I24" si="8">IF(I6="","",$I6/I$15)</f>
        <v/>
      </c>
      <c r="J20" s="19" t="str">
        <f t="shared" ref="J20:J25" si="9">IF(J6="","",$J6/J$15)</f>
        <v/>
      </c>
      <c r="K20" s="19" t="str">
        <f t="shared" ref="K20:K26" si="10">IF(K6="","",$K6/K$15)</f>
        <v/>
      </c>
      <c r="L20" s="19" t="str">
        <f t="shared" ref="L20:L27" si="11">IF(L6="","",$L6/L$15)</f>
        <v/>
      </c>
      <c r="M20" s="26">
        <f t="shared" si="3"/>
        <v>5.6232289367030112E-2</v>
      </c>
    </row>
    <row r="21" spans="1:14" ht="12.75" customHeight="1" thickTop="1" thickBot="1" x14ac:dyDescent="0.25">
      <c r="A21" s="12">
        <v>3</v>
      </c>
      <c r="B21" s="13" t="str">
        <f t="shared" si="2"/>
        <v>Power</v>
      </c>
      <c r="C21" s="19">
        <f t="shared" si="4"/>
        <v>0.11931818181818184</v>
      </c>
      <c r="D21" s="19">
        <f t="shared" ref="D21:D28" si="12">IF(D7="","",D7/$D$15)</f>
        <v>0.18750000000000155</v>
      </c>
      <c r="E21" s="19">
        <f>IF(E15="","",$E7/E$15)</f>
        <v>9.6774193548387122E-2</v>
      </c>
      <c r="F21" s="19">
        <f t="shared" si="5"/>
        <v>5.6179775280898875E-2</v>
      </c>
      <c r="G21" s="19" t="str">
        <f t="shared" si="6"/>
        <v/>
      </c>
      <c r="H21" s="19" t="str">
        <f t="shared" si="7"/>
        <v/>
      </c>
      <c r="I21" s="19" t="str">
        <f t="shared" si="8"/>
        <v/>
      </c>
      <c r="J21" s="19" t="str">
        <f t="shared" si="9"/>
        <v/>
      </c>
      <c r="K21" s="19" t="str">
        <f t="shared" si="10"/>
        <v/>
      </c>
      <c r="L21" s="19" t="str">
        <f t="shared" si="11"/>
        <v/>
      </c>
      <c r="M21" s="26">
        <f t="shared" si="3"/>
        <v>0.11494303766186734</v>
      </c>
    </row>
    <row r="22" spans="1:14" ht="12.75" customHeight="1" thickTop="1" thickBot="1" x14ac:dyDescent="0.25">
      <c r="A22" s="12">
        <v>4</v>
      </c>
      <c r="B22" s="13" t="str">
        <f t="shared" si="2"/>
        <v>Color</v>
      </c>
      <c r="C22" s="19">
        <f t="shared" si="4"/>
        <v>0.19886363636363638</v>
      </c>
      <c r="D22" s="19">
        <f t="shared" si="12"/>
        <v>0.31249999999999944</v>
      </c>
      <c r="E22" s="19">
        <f t="shared" ref="E22:E28" si="13">IF(E8="","",$E8/E$15)</f>
        <v>0.38709677419354849</v>
      </c>
      <c r="F22" s="19">
        <f>IF(F15="","",$F8/F$15)</f>
        <v>0.2247191011235955</v>
      </c>
      <c r="G22" s="19" t="str">
        <f t="shared" si="6"/>
        <v/>
      </c>
      <c r="H22" s="19" t="str">
        <f t="shared" si="7"/>
        <v/>
      </c>
      <c r="I22" s="19" t="str">
        <f t="shared" si="8"/>
        <v/>
      </c>
      <c r="J22" s="19" t="str">
        <f t="shared" si="9"/>
        <v/>
      </c>
      <c r="K22" s="19" t="str">
        <f t="shared" si="10"/>
        <v/>
      </c>
      <c r="L22" s="19" t="str">
        <f t="shared" si="11"/>
        <v/>
      </c>
      <c r="M22" s="26">
        <f t="shared" si="3"/>
        <v>0.28079487792019497</v>
      </c>
    </row>
    <row r="23" spans="1:14" ht="12.75" customHeight="1" thickTop="1" thickBot="1" x14ac:dyDescent="0.25">
      <c r="A23" s="12">
        <v>5</v>
      </c>
      <c r="B23" s="13" t="str">
        <f t="shared" si="2"/>
        <v/>
      </c>
      <c r="C23" s="19" t="str">
        <f t="shared" si="4"/>
        <v/>
      </c>
      <c r="D23" s="19" t="str">
        <f t="shared" si="12"/>
        <v/>
      </c>
      <c r="E23" s="19" t="str">
        <f t="shared" si="13"/>
        <v/>
      </c>
      <c r="F23" s="19" t="str">
        <f t="shared" ref="F23:F28" si="14">IF(F9="","",$F9/F$15)</f>
        <v/>
      </c>
      <c r="G23" s="19" t="str">
        <f>IF(G15="","",$G9/G$15)</f>
        <v/>
      </c>
      <c r="H23" s="19" t="str">
        <f t="shared" si="7"/>
        <v/>
      </c>
      <c r="I23" s="19" t="str">
        <f t="shared" si="8"/>
        <v/>
      </c>
      <c r="J23" s="19" t="str">
        <f t="shared" si="9"/>
        <v/>
      </c>
      <c r="K23" s="19" t="str">
        <f t="shared" si="10"/>
        <v/>
      </c>
      <c r="L23" s="19" t="str">
        <f t="shared" si="11"/>
        <v/>
      </c>
      <c r="M23" s="26" t="str">
        <f t="shared" si="3"/>
        <v/>
      </c>
    </row>
    <row r="24" spans="1:14" ht="12.75" customHeight="1" thickTop="1" thickBot="1" x14ac:dyDescent="0.25">
      <c r="A24" s="12">
        <v>6</v>
      </c>
      <c r="B24" s="13" t="str">
        <f t="shared" si="2"/>
        <v/>
      </c>
      <c r="C24" s="19" t="str">
        <f t="shared" si="4"/>
        <v/>
      </c>
      <c r="D24" s="19" t="str">
        <f t="shared" si="12"/>
        <v/>
      </c>
      <c r="E24" s="19" t="str">
        <f t="shared" si="13"/>
        <v/>
      </c>
      <c r="F24" s="19" t="str">
        <f t="shared" si="14"/>
        <v/>
      </c>
      <c r="G24" s="19" t="str">
        <f t="shared" ref="G24:G28" si="15">IF(G10="","",$G10/G$15)</f>
        <v/>
      </c>
      <c r="H24" s="19" t="str">
        <f>IF(H15="","",$H10/H$15)</f>
        <v/>
      </c>
      <c r="I24" s="19" t="str">
        <f t="shared" si="8"/>
        <v/>
      </c>
      <c r="J24" s="19" t="str">
        <f t="shared" si="9"/>
        <v/>
      </c>
      <c r="K24" s="19" t="str">
        <f t="shared" si="10"/>
        <v/>
      </c>
      <c r="L24" s="19" t="str">
        <f t="shared" si="11"/>
        <v/>
      </c>
      <c r="M24" s="26" t="str">
        <f t="shared" si="3"/>
        <v/>
      </c>
    </row>
    <row r="25" spans="1:14" ht="12.75" customHeight="1" thickTop="1" thickBot="1" x14ac:dyDescent="0.25">
      <c r="A25" s="12">
        <v>7</v>
      </c>
      <c r="B25" s="13" t="str">
        <f t="shared" si="2"/>
        <v/>
      </c>
      <c r="C25" s="19" t="str">
        <f t="shared" si="4"/>
        <v/>
      </c>
      <c r="D25" s="19" t="str">
        <f t="shared" si="12"/>
        <v/>
      </c>
      <c r="E25" s="19" t="str">
        <f t="shared" si="13"/>
        <v/>
      </c>
      <c r="F25" s="19" t="str">
        <f t="shared" si="14"/>
        <v/>
      </c>
      <c r="G25" s="19" t="str">
        <f t="shared" si="15"/>
        <v/>
      </c>
      <c r="H25" s="19" t="str">
        <f t="shared" ref="H25:H28" si="16">IF(H11="","",$H11/H$15)</f>
        <v/>
      </c>
      <c r="I25" s="19" t="str">
        <f>IF(I15="","",$I11/I$15)</f>
        <v/>
      </c>
      <c r="J25" s="19" t="str">
        <f t="shared" si="9"/>
        <v/>
      </c>
      <c r="K25" s="19" t="str">
        <f t="shared" si="10"/>
        <v/>
      </c>
      <c r="L25" s="19" t="str">
        <f t="shared" si="11"/>
        <v/>
      </c>
      <c r="M25" s="26" t="str">
        <f t="shared" si="3"/>
        <v/>
      </c>
    </row>
    <row r="26" spans="1:14" ht="12.75" customHeight="1" thickTop="1" thickBot="1" x14ac:dyDescent="0.25">
      <c r="A26" s="12">
        <v>8</v>
      </c>
      <c r="B26" s="13" t="str">
        <f t="shared" si="2"/>
        <v/>
      </c>
      <c r="C26" s="19" t="str">
        <f t="shared" si="4"/>
        <v/>
      </c>
      <c r="D26" s="19" t="str">
        <f t="shared" si="12"/>
        <v/>
      </c>
      <c r="E26" s="19" t="str">
        <f t="shared" si="13"/>
        <v/>
      </c>
      <c r="F26" s="19" t="str">
        <f t="shared" si="14"/>
        <v/>
      </c>
      <c r="G26" s="19" t="str">
        <f t="shared" si="15"/>
        <v/>
      </c>
      <c r="H26" s="19" t="str">
        <f t="shared" si="16"/>
        <v/>
      </c>
      <c r="I26" s="19" t="str">
        <f t="shared" ref="I26:I28" si="17">IF(I12="","",$I12/I$15)</f>
        <v/>
      </c>
      <c r="J26" s="19" t="str">
        <f>IF(J15="","",$J12/J$15)</f>
        <v/>
      </c>
      <c r="K26" s="19" t="str">
        <f t="shared" si="10"/>
        <v/>
      </c>
      <c r="L26" s="19" t="str">
        <f t="shared" si="11"/>
        <v/>
      </c>
      <c r="M26" s="26" t="str">
        <f t="shared" si="3"/>
        <v/>
      </c>
    </row>
    <row r="27" spans="1:14" ht="12.75" customHeight="1" thickTop="1" thickBot="1" x14ac:dyDescent="0.25">
      <c r="A27" s="12">
        <v>9</v>
      </c>
      <c r="B27" s="13" t="str">
        <f t="shared" si="2"/>
        <v/>
      </c>
      <c r="C27" s="19" t="str">
        <f t="shared" si="4"/>
        <v/>
      </c>
      <c r="D27" s="19" t="str">
        <f t="shared" si="12"/>
        <v/>
      </c>
      <c r="E27" s="19" t="str">
        <f t="shared" si="13"/>
        <v/>
      </c>
      <c r="F27" s="19" t="str">
        <f t="shared" si="14"/>
        <v/>
      </c>
      <c r="G27" s="19" t="str">
        <f t="shared" si="15"/>
        <v/>
      </c>
      <c r="H27" s="19" t="str">
        <f t="shared" si="16"/>
        <v/>
      </c>
      <c r="I27" s="19" t="str">
        <f t="shared" si="17"/>
        <v/>
      </c>
      <c r="J27" s="19" t="str">
        <f t="shared" ref="J27:J28" si="18">IF(J13="","",$J13/J$15)</f>
        <v/>
      </c>
      <c r="K27" s="19" t="str">
        <f>IF(K15="","",$K13/K$15)</f>
        <v/>
      </c>
      <c r="L27" s="19" t="str">
        <f t="shared" si="11"/>
        <v/>
      </c>
      <c r="M27" s="26" t="str">
        <f t="shared" si="3"/>
        <v/>
      </c>
    </row>
    <row r="28" spans="1:14" ht="12.75" customHeight="1" thickTop="1" thickBot="1" x14ac:dyDescent="0.25">
      <c r="A28" s="22">
        <v>10</v>
      </c>
      <c r="B28" s="23" t="str">
        <f t="shared" si="2"/>
        <v/>
      </c>
      <c r="C28" s="27" t="str">
        <f t="shared" si="4"/>
        <v/>
      </c>
      <c r="D28" s="19" t="str">
        <f t="shared" si="12"/>
        <v/>
      </c>
      <c r="E28" s="19" t="str">
        <f t="shared" si="13"/>
        <v/>
      </c>
      <c r="F28" s="19" t="str">
        <f t="shared" si="14"/>
        <v/>
      </c>
      <c r="G28" s="19" t="str">
        <f t="shared" si="15"/>
        <v/>
      </c>
      <c r="H28" s="19" t="str">
        <f t="shared" si="16"/>
        <v/>
      </c>
      <c r="I28" s="19" t="str">
        <f t="shared" si="17"/>
        <v/>
      </c>
      <c r="J28" s="19" t="str">
        <f t="shared" si="18"/>
        <v/>
      </c>
      <c r="K28" s="19" t="str">
        <f>IF(K14="","",$K14/K$15)</f>
        <v/>
      </c>
      <c r="L28" s="19" t="str">
        <f>IF(L15="","",$L14/L$15)</f>
        <v/>
      </c>
      <c r="M28" s="26" t="str">
        <f t="shared" si="3"/>
        <v/>
      </c>
      <c r="N28" s="28"/>
    </row>
    <row r="29" spans="1:14" ht="12.75" customHeight="1" thickTop="1" x14ac:dyDescent="0.2"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30"/>
    </row>
    <row r="30" spans="1:14" ht="12.75" customHeight="1" x14ac:dyDescent="0.2">
      <c r="M30" s="30"/>
    </row>
    <row r="31" spans="1:14" ht="15.75" customHeight="1" thickBot="1" x14ac:dyDescent="0.3">
      <c r="B31" s="5" t="s">
        <v>13</v>
      </c>
    </row>
    <row r="32" spans="1:14" ht="12.75" customHeight="1" thickTop="1" thickBot="1" x14ac:dyDescent="0.25">
      <c r="A32" s="8"/>
      <c r="B32" s="10"/>
      <c r="C32" s="10" t="str">
        <f t="shared" ref="C32:L32" si="19">C18</f>
        <v>Reliable</v>
      </c>
      <c r="D32" s="10" t="str">
        <f t="shared" si="19"/>
        <v>High Gas Mileage</v>
      </c>
      <c r="E32" s="10" t="str">
        <f t="shared" si="19"/>
        <v>Power</v>
      </c>
      <c r="F32" s="10" t="str">
        <f t="shared" si="19"/>
        <v>Color</v>
      </c>
      <c r="G32" s="10" t="str">
        <f t="shared" si="19"/>
        <v/>
      </c>
      <c r="H32" s="10" t="str">
        <f t="shared" si="19"/>
        <v/>
      </c>
      <c r="I32" s="10" t="str">
        <f t="shared" si="19"/>
        <v/>
      </c>
      <c r="J32" s="10" t="str">
        <f t="shared" si="19"/>
        <v/>
      </c>
      <c r="K32" s="10" t="str">
        <f t="shared" si="19"/>
        <v/>
      </c>
      <c r="L32" s="10" t="str">
        <f t="shared" si="19"/>
        <v/>
      </c>
      <c r="M32" s="10" t="s">
        <v>14</v>
      </c>
      <c r="N32" s="11" t="s">
        <v>15</v>
      </c>
    </row>
    <row r="33" spans="1:14" ht="12.75" customHeight="1" thickTop="1" thickBot="1" x14ac:dyDescent="0.25">
      <c r="A33" s="12">
        <v>1</v>
      </c>
      <c r="B33" s="13" t="str">
        <f t="shared" ref="B33:B42" si="20">B19</f>
        <v>Reliable</v>
      </c>
      <c r="C33" s="19">
        <f>IF(C15="","",C5*$M$19)</f>
        <v>0.54802979505090754</v>
      </c>
      <c r="D33" s="19">
        <f>IF(D15="","",D5*$M$20)</f>
        <v>0.39362602556921078</v>
      </c>
      <c r="E33" s="19">
        <f>IF(E15="","",E5*$M$21)</f>
        <v>0.57471518830933666</v>
      </c>
      <c r="F33" s="19">
        <f>IF(F15="","",F5*$M$22)</f>
        <v>0.84238463376058492</v>
      </c>
      <c r="G33" s="19" t="str">
        <f>IF(G15="","",G5*$M$23)</f>
        <v/>
      </c>
      <c r="H33" s="19" t="str">
        <f>IF(H15="","",H5*$M$24)</f>
        <v/>
      </c>
      <c r="I33" s="19" t="str">
        <f>IF(I15="","",I5*$M$25)</f>
        <v/>
      </c>
      <c r="J33" s="19" t="str">
        <f>IF(J15="","",J5*$M$26)</f>
        <v/>
      </c>
      <c r="K33" s="19" t="str">
        <f>IF(K15="","",K5*$M$27)</f>
        <v/>
      </c>
      <c r="L33" s="19" t="str">
        <f>IF(L15="","",L5*$M$28)</f>
        <v/>
      </c>
      <c r="M33" s="19">
        <f t="shared" ref="M33:M41" si="21">IF(C33="","",SUM(C33:L33))</f>
        <v>2.3587556426900398</v>
      </c>
      <c r="N33" s="21">
        <f t="shared" ref="N33:N42" si="22">IF(M33="","",M33/$M19)</f>
        <v>4.3040646037701844</v>
      </c>
    </row>
    <row r="34" spans="1:14" ht="12.75" customHeight="1" thickTop="1" thickBot="1" x14ac:dyDescent="0.25">
      <c r="A34" s="12">
        <v>2</v>
      </c>
      <c r="B34" s="13" t="str">
        <f t="shared" si="20"/>
        <v>High Gas Mileage</v>
      </c>
      <c r="C34" s="19">
        <f t="shared" ref="C34:C42" si="23">IF(C6="","",C6*$M$19)</f>
        <v>7.8289970721558216E-2</v>
      </c>
      <c r="D34" s="19">
        <f>IF(D15="","",D6*$M$20)</f>
        <v>5.6232289367030112E-2</v>
      </c>
      <c r="E34" s="19">
        <f>IF(E6="","",E6*$M$21)</f>
        <v>3.8314345887288728E-2</v>
      </c>
      <c r="F34" s="19">
        <f t="shared" ref="F34:F35" si="24">IF(F6="","",F6*$M$22)</f>
        <v>5.6158975584038998E-2</v>
      </c>
      <c r="G34" s="19" t="str">
        <f t="shared" ref="G34:G36" si="25">IF(G6="","",G6*$M$23)</f>
        <v/>
      </c>
      <c r="H34" s="19" t="str">
        <f t="shared" ref="H34:H37" si="26">IF(H6="","",H6*$M$24)</f>
        <v/>
      </c>
      <c r="I34" s="19" t="str">
        <f t="shared" ref="I34:I38" si="27">IF(I6="","",I6*$M$25)</f>
        <v/>
      </c>
      <c r="J34" s="19" t="str">
        <f t="shared" ref="J34:J39" si="28">IF(J6="","",J6*$M$26)</f>
        <v/>
      </c>
      <c r="K34" s="19" t="str">
        <f t="shared" ref="K34:K40" si="29">IF(K6="","",K6*$M$27)</f>
        <v/>
      </c>
      <c r="L34" s="19" t="str">
        <f t="shared" ref="L34:L41" si="30">IF(L6="","",L6*$M$28)</f>
        <v/>
      </c>
      <c r="M34" s="19">
        <f t="shared" si="21"/>
        <v>0.22899558155991606</v>
      </c>
      <c r="N34" s="21">
        <f t="shared" si="22"/>
        <v>4.0723147525659842</v>
      </c>
    </row>
    <row r="35" spans="1:14" ht="12.75" customHeight="1" thickTop="1" thickBot="1" x14ac:dyDescent="0.25">
      <c r="A35" s="12">
        <v>3</v>
      </c>
      <c r="B35" s="13" t="str">
        <f t="shared" si="20"/>
        <v>Power</v>
      </c>
      <c r="C35" s="19">
        <f t="shared" si="23"/>
        <v>0.10960595901018151</v>
      </c>
      <c r="D35" s="19">
        <f t="shared" ref="D35:D41" si="31">IF(D7="","",D7*$M$20)</f>
        <v>0.16869686810109202</v>
      </c>
      <c r="E35" s="19">
        <f>IF(E15="","",E7*$M$21)</f>
        <v>0.11494303766186734</v>
      </c>
      <c r="F35" s="19">
        <f t="shared" si="24"/>
        <v>7.0198719480048744E-2</v>
      </c>
      <c r="G35" s="19" t="str">
        <f t="shared" si="25"/>
        <v/>
      </c>
      <c r="H35" s="19" t="str">
        <f t="shared" si="26"/>
        <v/>
      </c>
      <c r="I35" s="19" t="str">
        <f t="shared" si="27"/>
        <v/>
      </c>
      <c r="J35" s="19" t="str">
        <f t="shared" si="28"/>
        <v/>
      </c>
      <c r="K35" s="19" t="str">
        <f t="shared" si="29"/>
        <v/>
      </c>
      <c r="L35" s="19" t="str">
        <f t="shared" si="30"/>
        <v/>
      </c>
      <c r="M35" s="19">
        <f t="shared" si="21"/>
        <v>0.46344458425318957</v>
      </c>
      <c r="N35" s="21">
        <f t="shared" si="22"/>
        <v>4.0319500309059482</v>
      </c>
    </row>
    <row r="36" spans="1:14" ht="12.75" customHeight="1" thickTop="1" thickBot="1" x14ac:dyDescent="0.25">
      <c r="A36" s="12">
        <v>4</v>
      </c>
      <c r="B36" s="13" t="str">
        <f t="shared" si="20"/>
        <v>Color</v>
      </c>
      <c r="C36" s="19">
        <f t="shared" si="23"/>
        <v>0.1826765983503025</v>
      </c>
      <c r="D36" s="19">
        <f t="shared" si="31"/>
        <v>0.28116144683515054</v>
      </c>
      <c r="E36" s="19">
        <f t="shared" ref="E36:E42" si="32">IF(E8="","",E8*$M$21)</f>
        <v>0.45977215064746935</v>
      </c>
      <c r="F36" s="19">
        <f>IF(F15="","",F8*$M$22)</f>
        <v>0.28079487792019497</v>
      </c>
      <c r="G36" s="19" t="str">
        <f t="shared" si="25"/>
        <v/>
      </c>
      <c r="H36" s="19" t="str">
        <f t="shared" si="26"/>
        <v/>
      </c>
      <c r="I36" s="19" t="str">
        <f t="shared" si="27"/>
        <v/>
      </c>
      <c r="J36" s="19" t="str">
        <f t="shared" si="28"/>
        <v/>
      </c>
      <c r="K36" s="19" t="str">
        <f t="shared" si="29"/>
        <v/>
      </c>
      <c r="L36" s="19" t="str">
        <f t="shared" si="30"/>
        <v/>
      </c>
      <c r="M36" s="19">
        <f t="shared" si="21"/>
        <v>1.2044050737531173</v>
      </c>
      <c r="N36" s="21">
        <f t="shared" si="22"/>
        <v>4.2892700987780223</v>
      </c>
    </row>
    <row r="37" spans="1:14" ht="12.75" customHeight="1" thickTop="1" thickBot="1" x14ac:dyDescent="0.25">
      <c r="A37" s="12">
        <v>5</v>
      </c>
      <c r="B37" s="13" t="str">
        <f t="shared" si="20"/>
        <v/>
      </c>
      <c r="C37" s="19" t="str">
        <f t="shared" si="23"/>
        <v/>
      </c>
      <c r="D37" s="19" t="str">
        <f t="shared" si="31"/>
        <v/>
      </c>
      <c r="E37" s="19" t="str">
        <f t="shared" si="32"/>
        <v/>
      </c>
      <c r="F37" s="19" t="str">
        <f t="shared" ref="F37:F42" si="33">IF(F9="","",F9*$M$22)</f>
        <v/>
      </c>
      <c r="G37" s="19" t="str">
        <f>IF(G15="","",G9*$M$23)</f>
        <v/>
      </c>
      <c r="H37" s="19" t="str">
        <f t="shared" si="26"/>
        <v/>
      </c>
      <c r="I37" s="19" t="str">
        <f t="shared" si="27"/>
        <v/>
      </c>
      <c r="J37" s="19" t="str">
        <f t="shared" si="28"/>
        <v/>
      </c>
      <c r="K37" s="19" t="str">
        <f t="shared" si="29"/>
        <v/>
      </c>
      <c r="L37" s="19" t="str">
        <f t="shared" si="30"/>
        <v/>
      </c>
      <c r="M37" s="19" t="str">
        <f t="shared" si="21"/>
        <v/>
      </c>
      <c r="N37" s="21" t="str">
        <f t="shared" si="22"/>
        <v/>
      </c>
    </row>
    <row r="38" spans="1:14" ht="12.75" customHeight="1" thickTop="1" thickBot="1" x14ac:dyDescent="0.25">
      <c r="A38" s="12">
        <v>6</v>
      </c>
      <c r="B38" s="13" t="str">
        <f t="shared" si="20"/>
        <v/>
      </c>
      <c r="C38" s="19" t="str">
        <f t="shared" si="23"/>
        <v/>
      </c>
      <c r="D38" s="19" t="str">
        <f t="shared" si="31"/>
        <v/>
      </c>
      <c r="E38" s="19" t="str">
        <f t="shared" si="32"/>
        <v/>
      </c>
      <c r="F38" s="19" t="str">
        <f t="shared" si="33"/>
        <v/>
      </c>
      <c r="G38" s="19" t="str">
        <f t="shared" ref="G38:G42" si="34">IF(G10="","",G10*$M$23)</f>
        <v/>
      </c>
      <c r="H38" s="19" t="str">
        <f>IF(H15="","",H10*$M$24)</f>
        <v/>
      </c>
      <c r="I38" s="19" t="str">
        <f t="shared" si="27"/>
        <v/>
      </c>
      <c r="J38" s="19" t="str">
        <f t="shared" si="28"/>
        <v/>
      </c>
      <c r="K38" s="19" t="str">
        <f t="shared" si="29"/>
        <v/>
      </c>
      <c r="L38" s="19" t="str">
        <f t="shared" si="30"/>
        <v/>
      </c>
      <c r="M38" s="19" t="str">
        <f t="shared" si="21"/>
        <v/>
      </c>
      <c r="N38" s="21" t="str">
        <f t="shared" si="22"/>
        <v/>
      </c>
    </row>
    <row r="39" spans="1:14" ht="12.75" customHeight="1" thickTop="1" thickBot="1" x14ac:dyDescent="0.25">
      <c r="A39" s="12">
        <v>7</v>
      </c>
      <c r="B39" s="13" t="str">
        <f t="shared" si="20"/>
        <v/>
      </c>
      <c r="C39" s="19" t="str">
        <f t="shared" si="23"/>
        <v/>
      </c>
      <c r="D39" s="19" t="str">
        <f t="shared" si="31"/>
        <v/>
      </c>
      <c r="E39" s="19" t="str">
        <f t="shared" si="32"/>
        <v/>
      </c>
      <c r="F39" s="19" t="str">
        <f t="shared" si="33"/>
        <v/>
      </c>
      <c r="G39" s="19" t="str">
        <f t="shared" si="34"/>
        <v/>
      </c>
      <c r="H39" s="19" t="str">
        <f t="shared" ref="H39:H42" si="35">IF(H11="","",H11*$M$24)</f>
        <v/>
      </c>
      <c r="I39" s="19" t="str">
        <f>IF(I15="","",I11*$M$25)</f>
        <v/>
      </c>
      <c r="J39" s="19" t="str">
        <f t="shared" si="28"/>
        <v/>
      </c>
      <c r="K39" s="19" t="str">
        <f t="shared" si="29"/>
        <v/>
      </c>
      <c r="L39" s="19" t="str">
        <f t="shared" si="30"/>
        <v/>
      </c>
      <c r="M39" s="19" t="str">
        <f t="shared" si="21"/>
        <v/>
      </c>
      <c r="N39" s="21" t="str">
        <f t="shared" si="22"/>
        <v/>
      </c>
    </row>
    <row r="40" spans="1:14" ht="12.75" customHeight="1" thickTop="1" thickBot="1" x14ac:dyDescent="0.25">
      <c r="A40" s="12">
        <v>8</v>
      </c>
      <c r="B40" s="13" t="str">
        <f t="shared" si="20"/>
        <v/>
      </c>
      <c r="C40" s="19" t="str">
        <f t="shared" si="23"/>
        <v/>
      </c>
      <c r="D40" s="19" t="str">
        <f t="shared" si="31"/>
        <v/>
      </c>
      <c r="E40" s="19" t="str">
        <f t="shared" si="32"/>
        <v/>
      </c>
      <c r="F40" s="19" t="str">
        <f t="shared" si="33"/>
        <v/>
      </c>
      <c r="G40" s="19" t="str">
        <f t="shared" si="34"/>
        <v/>
      </c>
      <c r="H40" s="19" t="str">
        <f t="shared" si="35"/>
        <v/>
      </c>
      <c r="I40" s="19" t="str">
        <f t="shared" ref="I40:I42" si="36">IF(I12="","",I12*$M$25)</f>
        <v/>
      </c>
      <c r="J40" s="19" t="str">
        <f>IF(J15="","",J12*$M$26)</f>
        <v/>
      </c>
      <c r="K40" s="19" t="str">
        <f t="shared" si="29"/>
        <v/>
      </c>
      <c r="L40" s="19" t="str">
        <f t="shared" si="30"/>
        <v/>
      </c>
      <c r="M40" s="19" t="str">
        <f t="shared" si="21"/>
        <v/>
      </c>
      <c r="N40" s="21" t="str">
        <f t="shared" si="22"/>
        <v/>
      </c>
    </row>
    <row r="41" spans="1:14" ht="12.75" customHeight="1" thickTop="1" thickBot="1" x14ac:dyDescent="0.25">
      <c r="A41" s="12">
        <v>9</v>
      </c>
      <c r="B41" s="13" t="str">
        <f t="shared" si="20"/>
        <v/>
      </c>
      <c r="C41" s="19" t="str">
        <f t="shared" si="23"/>
        <v/>
      </c>
      <c r="D41" s="19" t="str">
        <f t="shared" si="31"/>
        <v/>
      </c>
      <c r="E41" s="19" t="str">
        <f t="shared" si="32"/>
        <v/>
      </c>
      <c r="F41" s="19" t="str">
        <f t="shared" si="33"/>
        <v/>
      </c>
      <c r="G41" s="19" t="str">
        <f t="shared" si="34"/>
        <v/>
      </c>
      <c r="H41" s="19" t="str">
        <f t="shared" si="35"/>
        <v/>
      </c>
      <c r="I41" s="19" t="str">
        <f t="shared" si="36"/>
        <v/>
      </c>
      <c r="J41" s="19" t="str">
        <f t="shared" ref="J41:J42" si="37">IF(J13="","",J13*$M$26)</f>
        <v/>
      </c>
      <c r="K41" s="19" t="str">
        <f>IF(K15="","",K13*$M$27)</f>
        <v/>
      </c>
      <c r="L41" s="19" t="str">
        <f t="shared" si="30"/>
        <v/>
      </c>
      <c r="M41" s="19" t="str">
        <f t="shared" si="21"/>
        <v/>
      </c>
      <c r="N41" s="21" t="str">
        <f t="shared" si="22"/>
        <v/>
      </c>
    </row>
    <row r="42" spans="1:14" ht="12.75" customHeight="1" thickTop="1" thickBot="1" x14ac:dyDescent="0.25">
      <c r="A42" s="22">
        <v>10</v>
      </c>
      <c r="B42" s="13" t="str">
        <f t="shared" si="20"/>
        <v/>
      </c>
      <c r="C42" s="19" t="str">
        <f t="shared" si="23"/>
        <v/>
      </c>
      <c r="D42" s="19" t="str">
        <f>IF(D14="","",D14*$M$19)</f>
        <v/>
      </c>
      <c r="E42" s="19" t="str">
        <f t="shared" si="32"/>
        <v/>
      </c>
      <c r="F42" s="19" t="str">
        <f t="shared" si="33"/>
        <v/>
      </c>
      <c r="G42" s="19" t="str">
        <f t="shared" si="34"/>
        <v/>
      </c>
      <c r="H42" s="19" t="str">
        <f t="shared" si="35"/>
        <v/>
      </c>
      <c r="I42" s="19" t="str">
        <f t="shared" si="36"/>
        <v/>
      </c>
      <c r="J42" s="19" t="str">
        <f t="shared" si="37"/>
        <v/>
      </c>
      <c r="K42" s="19" t="str">
        <f>IF(K14="","",K14*$M$27)</f>
        <v/>
      </c>
      <c r="L42" s="19" t="str">
        <f>IF(L15="","",L14*$M$28)</f>
        <v/>
      </c>
      <c r="M42" s="19" t="str">
        <f>IF(C42="","",SUM(C42:F42))</f>
        <v/>
      </c>
      <c r="N42" s="21" t="str">
        <f t="shared" si="22"/>
        <v/>
      </c>
    </row>
    <row r="43" spans="1:14" ht="12.75" customHeight="1" thickTop="1" x14ac:dyDescent="0.2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2.75" customHeight="1" x14ac:dyDescent="0.2"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 t="s">
        <v>16</v>
      </c>
      <c r="N44" s="29">
        <f>COUNTA(B5:B14)</f>
        <v>4</v>
      </c>
    </row>
    <row r="45" spans="1:14" ht="12.75" customHeight="1" x14ac:dyDescent="0.2">
      <c r="C45" s="29"/>
      <c r="M45" s="31" t="s">
        <v>17</v>
      </c>
      <c r="N45" s="32">
        <f>SUM(N33:N42)/COUNT(N33:N42)</f>
        <v>4.1743998715050346</v>
      </c>
    </row>
    <row r="46" spans="1:14" ht="12.75" customHeight="1" x14ac:dyDescent="0.2">
      <c r="M46" t="s">
        <v>18</v>
      </c>
      <c r="N46" s="32">
        <f>(N45-N44)/(N44-1)</f>
        <v>5.8133290501678182E-2</v>
      </c>
    </row>
    <row r="47" spans="1:14" ht="12.75" customHeight="1" x14ac:dyDescent="0.2">
      <c r="M47" s="33" t="s">
        <v>19</v>
      </c>
      <c r="N47" s="34">
        <f>N46/N48</f>
        <v>6.4592545001864649E-2</v>
      </c>
    </row>
    <row r="48" spans="1:14" ht="12.75" customHeight="1" x14ac:dyDescent="0.2">
      <c r="G48" s="33"/>
      <c r="H48" s="35"/>
      <c r="M48" t="s">
        <v>20</v>
      </c>
      <c r="N48">
        <f>IF(N44=B53,C53,IF(N44=B54,C54,IF(N44=B55,C55,IF(N44=B56,C56,IF(N44=B57,C57,IF(N44=B58,C58,IF(N44=B59,C59,IF(N44=B60,C60,C61))))))))</f>
        <v>0.9</v>
      </c>
    </row>
    <row r="49" spans="2:8" ht="12.75" customHeight="1" x14ac:dyDescent="0.2">
      <c r="G49" s="33"/>
      <c r="H49" s="35"/>
    </row>
    <row r="50" spans="2:8" ht="12.75" customHeight="1" x14ac:dyDescent="0.2">
      <c r="B50" t="s">
        <v>21</v>
      </c>
    </row>
    <row r="51" spans="2:8" ht="12.75" customHeight="1" x14ac:dyDescent="0.2">
      <c r="B51" s="36" t="s">
        <v>22</v>
      </c>
      <c r="C51" t="s">
        <v>23</v>
      </c>
    </row>
    <row r="52" spans="2:8" ht="12.75" customHeight="1" x14ac:dyDescent="0.2">
      <c r="B52">
        <v>1</v>
      </c>
      <c r="C52">
        <v>0</v>
      </c>
      <c r="D52">
        <v>1</v>
      </c>
    </row>
    <row r="53" spans="2:8" ht="12.75" customHeight="1" x14ac:dyDescent="0.2">
      <c r="B53">
        <v>2</v>
      </c>
      <c r="C53">
        <v>0</v>
      </c>
      <c r="D53">
        <v>2</v>
      </c>
    </row>
    <row r="54" spans="2:8" ht="12.75" customHeight="1" x14ac:dyDescent="0.2">
      <c r="B54">
        <v>3</v>
      </c>
      <c r="C54">
        <v>0.57999999999999996</v>
      </c>
      <c r="D54">
        <v>3</v>
      </c>
    </row>
    <row r="55" spans="2:8" ht="12.75" customHeight="1" x14ac:dyDescent="0.2">
      <c r="B55">
        <v>4</v>
      </c>
      <c r="C55" s="29">
        <v>0.9</v>
      </c>
      <c r="D55">
        <v>4</v>
      </c>
    </row>
    <row r="56" spans="2:8" ht="12.75" customHeight="1" x14ac:dyDescent="0.2">
      <c r="B56">
        <v>5</v>
      </c>
      <c r="C56">
        <v>1.1200000000000001</v>
      </c>
      <c r="D56">
        <v>5</v>
      </c>
    </row>
    <row r="57" spans="2:8" ht="12.75" customHeight="1" x14ac:dyDescent="0.2">
      <c r="B57">
        <v>6</v>
      </c>
      <c r="C57">
        <v>1.24</v>
      </c>
      <c r="D57">
        <v>6</v>
      </c>
    </row>
    <row r="58" spans="2:8" ht="12.75" customHeight="1" x14ac:dyDescent="0.2">
      <c r="B58">
        <v>7</v>
      </c>
      <c r="C58">
        <v>1.32</v>
      </c>
      <c r="D58">
        <v>7</v>
      </c>
    </row>
    <row r="59" spans="2:8" ht="12.75" customHeight="1" x14ac:dyDescent="0.2">
      <c r="B59">
        <v>8</v>
      </c>
      <c r="C59">
        <v>1.41</v>
      </c>
      <c r="D59">
        <v>8</v>
      </c>
    </row>
    <row r="60" spans="2:8" ht="12.75" customHeight="1" x14ac:dyDescent="0.2">
      <c r="B60">
        <v>9</v>
      </c>
      <c r="C60">
        <v>1.45</v>
      </c>
      <c r="D60">
        <v>9</v>
      </c>
    </row>
    <row r="61" spans="2:8" ht="12.75" customHeight="1" x14ac:dyDescent="0.2">
      <c r="B61">
        <v>10</v>
      </c>
      <c r="C61">
        <v>1.49</v>
      </c>
      <c r="D61">
        <v>10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S61"/>
  <sheetViews>
    <sheetView tabSelected="1" topLeftCell="B31" zoomScale="70" zoomScaleNormal="70" workbookViewId="0">
      <selection activeCell="O56" sqref="O56"/>
    </sheetView>
  </sheetViews>
  <sheetFormatPr baseColWidth="10" defaultColWidth="11.7109375" defaultRowHeight="12.75" customHeight="1" x14ac:dyDescent="0.2"/>
  <cols>
    <col min="1" max="1" width="12.42578125" customWidth="1"/>
    <col min="2" max="2" width="24" customWidth="1"/>
    <col min="4" max="4" width="16.140625" customWidth="1"/>
    <col min="5" max="5" width="20.28515625" customWidth="1"/>
    <col min="12" max="12" width="10.42578125" customWidth="1"/>
    <col min="14" max="14" width="13.85546875" customWidth="1"/>
    <col min="16" max="16" width="33.140625" customWidth="1"/>
  </cols>
  <sheetData>
    <row r="1" spans="1:19" ht="18" customHeight="1" x14ac:dyDescent="0.25">
      <c r="A1" s="1"/>
      <c r="B1" s="2" t="s">
        <v>0</v>
      </c>
      <c r="C1" s="3">
        <f>N47</f>
        <v>1.2195076138730001E-2</v>
      </c>
      <c r="D1" s="1"/>
      <c r="E1" s="4" t="str">
        <f>IF(AND(C1&gt;0,C1&lt;0.1),"OK","Not OK")</f>
        <v>OK</v>
      </c>
      <c r="F1" s="1"/>
      <c r="G1" s="1"/>
      <c r="H1" s="1"/>
    </row>
    <row r="2" spans="1:19" ht="18" customHeight="1" x14ac:dyDescent="0.25">
      <c r="B2" s="5" t="s">
        <v>1</v>
      </c>
      <c r="C2" s="6"/>
      <c r="N2" s="7" t="s">
        <v>2</v>
      </c>
    </row>
    <row r="3" spans="1:19" ht="12.75" customHeight="1" x14ac:dyDescent="0.2">
      <c r="A3" s="8" t="s">
        <v>3</v>
      </c>
      <c r="B3" s="9" t="s">
        <v>3</v>
      </c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1">
        <v>10</v>
      </c>
      <c r="N3" t="s">
        <v>4</v>
      </c>
    </row>
    <row r="4" spans="1:19" ht="12.75" customHeight="1" thickTop="1" thickBot="1" x14ac:dyDescent="0.25">
      <c r="A4" s="12"/>
      <c r="B4" s="13" t="s">
        <v>5</v>
      </c>
      <c r="C4" s="13" t="str">
        <f>T(B5)</f>
        <v>Visibilité</v>
      </c>
      <c r="D4" s="13" t="str">
        <f>T(B6)</f>
        <v>Documentation</v>
      </c>
      <c r="E4" s="13" t="str">
        <f>T(B7)</f>
        <v>Niveau de packagin</v>
      </c>
      <c r="F4" s="13" t="str">
        <f>T(B8)</f>
        <v>Sécurité</v>
      </c>
      <c r="G4" s="13" t="str">
        <f>T(B9)</f>
        <v/>
      </c>
      <c r="H4" s="13" t="str">
        <f>T(B10)</f>
        <v/>
      </c>
      <c r="I4" s="13" t="str">
        <f>T(B11)</f>
        <v/>
      </c>
      <c r="J4" s="13" t="str">
        <f>T(B12)</f>
        <v/>
      </c>
      <c r="K4" s="13" t="str">
        <f>T(B13)</f>
        <v/>
      </c>
      <c r="L4" s="14" t="str">
        <f>T(B14)</f>
        <v/>
      </c>
    </row>
    <row r="5" spans="1:19" ht="12.75" customHeight="1" thickTop="1" thickBot="1" x14ac:dyDescent="0.25">
      <c r="A5" s="12">
        <v>1</v>
      </c>
      <c r="B5" s="15" t="s">
        <v>25</v>
      </c>
      <c r="C5" s="16">
        <v>1</v>
      </c>
      <c r="D5" s="17">
        <v>0.2</v>
      </c>
      <c r="E5" s="17">
        <v>0.33329999999999999</v>
      </c>
      <c r="F5" s="42">
        <v>0.14285999999999999</v>
      </c>
      <c r="G5" s="17"/>
      <c r="H5" s="17"/>
      <c r="I5" s="17"/>
      <c r="J5" s="17"/>
      <c r="K5" s="17"/>
      <c r="L5" s="18"/>
    </row>
    <row r="6" spans="1:19" ht="12.75" customHeight="1" thickTop="1" thickBot="1" x14ac:dyDescent="0.25">
      <c r="A6" s="12">
        <v>2</v>
      </c>
      <c r="B6" s="15" t="s">
        <v>26</v>
      </c>
      <c r="C6" s="19">
        <f>IF(D5="","",1/D5)</f>
        <v>5</v>
      </c>
      <c r="D6" s="16">
        <v>1</v>
      </c>
      <c r="E6" s="17">
        <v>3</v>
      </c>
      <c r="F6" s="17">
        <v>1</v>
      </c>
      <c r="G6" s="17"/>
      <c r="H6" s="17"/>
      <c r="I6" s="17"/>
      <c r="J6" s="17"/>
      <c r="K6" s="17"/>
      <c r="L6" s="17"/>
    </row>
    <row r="7" spans="1:19" ht="12.75" customHeight="1" thickTop="1" thickBot="1" x14ac:dyDescent="0.25">
      <c r="A7" s="12">
        <v>3</v>
      </c>
      <c r="B7" s="15" t="s">
        <v>27</v>
      </c>
      <c r="C7" s="19">
        <f>IF(E5="","",1/E5)</f>
        <v>3.0003000300030003</v>
      </c>
      <c r="D7" s="19">
        <f>IF(E6="","",1/E6)</f>
        <v>0.33333333333333331</v>
      </c>
      <c r="E7" s="16">
        <v>1</v>
      </c>
      <c r="F7" s="17">
        <v>0.33329999999999999</v>
      </c>
      <c r="G7" s="17"/>
      <c r="H7" s="17"/>
      <c r="I7" s="17"/>
      <c r="J7" s="17"/>
      <c r="K7" s="17"/>
      <c r="L7" s="18"/>
      <c r="O7" s="47" t="s">
        <v>29</v>
      </c>
      <c r="P7" s="47"/>
      <c r="Q7" s="47"/>
      <c r="R7" s="47"/>
      <c r="S7" s="47"/>
    </row>
    <row r="8" spans="1:19" ht="12.75" customHeight="1" thickTop="1" thickBot="1" x14ac:dyDescent="0.25">
      <c r="A8" s="12">
        <v>4</v>
      </c>
      <c r="B8" s="15" t="s">
        <v>28</v>
      </c>
      <c r="C8" s="19">
        <f>IF(F5="","",1/F5)</f>
        <v>6.9998600027999442</v>
      </c>
      <c r="D8" s="19">
        <f>IF(F6="","",1/F6)</f>
        <v>1</v>
      </c>
      <c r="E8" s="19">
        <f>IF(F7="","",1/F7)</f>
        <v>3.0003000300030003</v>
      </c>
      <c r="F8" s="16">
        <v>1</v>
      </c>
      <c r="G8" s="17"/>
      <c r="H8" s="17"/>
      <c r="I8" s="17"/>
      <c r="J8" s="17"/>
      <c r="K8" s="17"/>
      <c r="L8" s="18"/>
      <c r="O8" s="37"/>
      <c r="P8" s="38" t="s">
        <v>25</v>
      </c>
      <c r="Q8" s="38" t="s">
        <v>26</v>
      </c>
      <c r="R8" s="38" t="s">
        <v>27</v>
      </c>
      <c r="S8" s="39" t="s">
        <v>28</v>
      </c>
    </row>
    <row r="9" spans="1:19" ht="12.75" customHeight="1" thickTop="1" thickBot="1" x14ac:dyDescent="0.25">
      <c r="A9" s="12">
        <v>5</v>
      </c>
      <c r="B9" s="15"/>
      <c r="C9" s="19" t="str">
        <f>IF(G5="","",1/G5)</f>
        <v/>
      </c>
      <c r="D9" s="19" t="str">
        <f>IF(G6="","",1/G6)</f>
        <v/>
      </c>
      <c r="E9" s="19" t="str">
        <f>IF(G7="","",1/G7)</f>
        <v/>
      </c>
      <c r="F9" s="19" t="str">
        <f>IF(G8="","",1/G8)</f>
        <v/>
      </c>
      <c r="G9" s="16">
        <v>1</v>
      </c>
      <c r="H9" s="17"/>
      <c r="I9" s="17"/>
      <c r="J9" s="17"/>
      <c r="K9" s="17"/>
      <c r="L9" s="17"/>
      <c r="O9" s="40" t="s">
        <v>30</v>
      </c>
      <c r="P9" s="41">
        <v>1</v>
      </c>
      <c r="Q9" s="41">
        <v>0.2</v>
      </c>
      <c r="R9" s="41">
        <v>0.33329999999999999</v>
      </c>
      <c r="S9" s="42">
        <v>0.14285999999999999</v>
      </c>
    </row>
    <row r="10" spans="1:19" ht="12.75" customHeight="1" thickTop="1" thickBot="1" x14ac:dyDescent="0.25">
      <c r="A10" s="12">
        <v>6</v>
      </c>
      <c r="B10" s="15"/>
      <c r="C10" s="19" t="str">
        <f>IF(H5="","",1/H5)</f>
        <v/>
      </c>
      <c r="D10" s="19" t="str">
        <f>IF(H6="","",1/H6)</f>
        <v/>
      </c>
      <c r="E10" s="19" t="str">
        <f>IF(H7="","",1/H7)</f>
        <v/>
      </c>
      <c r="F10" s="19" t="str">
        <f>IF(H8="","",1/H8)</f>
        <v/>
      </c>
      <c r="G10" s="19" t="str">
        <f>IF(H9="","",1/H9)</f>
        <v/>
      </c>
      <c r="H10" s="16">
        <v>1</v>
      </c>
      <c r="I10" s="17"/>
      <c r="J10" s="17"/>
      <c r="K10" s="17"/>
      <c r="L10" s="18"/>
      <c r="O10" s="40" t="s">
        <v>26</v>
      </c>
      <c r="P10" s="41">
        <v>5</v>
      </c>
      <c r="Q10" s="41">
        <v>1</v>
      </c>
      <c r="R10" s="41">
        <v>3</v>
      </c>
      <c r="S10" s="42">
        <v>1</v>
      </c>
    </row>
    <row r="11" spans="1:19" ht="12.75" customHeight="1" thickTop="1" thickBot="1" x14ac:dyDescent="0.25">
      <c r="A11" s="12">
        <v>7</v>
      </c>
      <c r="B11" s="15"/>
      <c r="C11" s="19" t="str">
        <f>IF(I5="","",1/I5)</f>
        <v/>
      </c>
      <c r="D11" s="19" t="str">
        <f>IF(I6="","",1/I6)</f>
        <v/>
      </c>
      <c r="E11" s="19" t="str">
        <f>IF(I7="","",1/I7)</f>
        <v/>
      </c>
      <c r="F11" s="19" t="str">
        <f>IF(I8="","",1/I8)</f>
        <v/>
      </c>
      <c r="G11" s="19" t="str">
        <f>IF(I9="","",1/I9)</f>
        <v/>
      </c>
      <c r="H11" s="19" t="str">
        <f>IF(I10="","",1/I10)</f>
        <v/>
      </c>
      <c r="I11" s="16">
        <v>1</v>
      </c>
      <c r="J11" s="17"/>
      <c r="K11" s="17"/>
      <c r="L11" s="18"/>
      <c r="O11" s="40" t="s">
        <v>27</v>
      </c>
      <c r="P11" s="41">
        <v>3</v>
      </c>
      <c r="Q11" s="41">
        <v>0.33329999999999999</v>
      </c>
      <c r="R11" s="41">
        <v>1</v>
      </c>
      <c r="S11" s="42">
        <v>0.33329999999999999</v>
      </c>
    </row>
    <row r="12" spans="1:19" ht="12.75" customHeight="1" thickTop="1" thickBot="1" x14ac:dyDescent="0.25">
      <c r="A12" s="12">
        <v>8</v>
      </c>
      <c r="B12" s="15"/>
      <c r="C12" s="19" t="str">
        <f>IF(J5="","",1/J5)</f>
        <v/>
      </c>
      <c r="D12" s="19" t="str">
        <f>IF(J6="","",1/J6)</f>
        <v/>
      </c>
      <c r="E12" s="19" t="str">
        <f>IF(J7="","",1/J7)</f>
        <v/>
      </c>
      <c r="F12" s="19" t="str">
        <f>IF(J8="","",1/J8)</f>
        <v/>
      </c>
      <c r="G12" s="19" t="str">
        <f>IF(J9="","",1/J9)</f>
        <v/>
      </c>
      <c r="H12" s="19" t="str">
        <f>IF(J10="","",1/J10)</f>
        <v/>
      </c>
      <c r="I12" s="19" t="str">
        <f>IF(J11="","",1/J11)</f>
        <v/>
      </c>
      <c r="J12" s="16">
        <v>1</v>
      </c>
      <c r="K12" s="17"/>
      <c r="L12" s="17"/>
      <c r="O12" s="40" t="s">
        <v>28</v>
      </c>
      <c r="P12" s="43">
        <v>7</v>
      </c>
      <c r="Q12" s="43">
        <v>1</v>
      </c>
      <c r="R12" s="43">
        <v>3</v>
      </c>
      <c r="S12" s="42">
        <v>1</v>
      </c>
    </row>
    <row r="13" spans="1:19" ht="12.75" customHeight="1" thickTop="1" thickBot="1" x14ac:dyDescent="0.25">
      <c r="A13" s="12">
        <v>9</v>
      </c>
      <c r="B13" s="15"/>
      <c r="C13" s="19" t="str">
        <f>IF(K5="","",1/K5)</f>
        <v/>
      </c>
      <c r="D13" s="19" t="str">
        <f>IF(K6="","",1/K6)</f>
        <v/>
      </c>
      <c r="E13" s="19" t="str">
        <f>IF(K7="","",1/K7)</f>
        <v/>
      </c>
      <c r="F13" s="19" t="str">
        <f>IF(K8="","",1/K8)</f>
        <v/>
      </c>
      <c r="G13" s="19" t="str">
        <f>IF(K9="","",1/K9)</f>
        <v/>
      </c>
      <c r="H13" s="19" t="str">
        <f>IF(K10="","",1/K10)</f>
        <v/>
      </c>
      <c r="I13" s="19" t="str">
        <f>IF(K11="","",1/K11)</f>
        <v/>
      </c>
      <c r="J13" s="19" t="str">
        <f>IF(K12="","",1/K12)</f>
        <v/>
      </c>
      <c r="K13" s="16">
        <v>1</v>
      </c>
      <c r="L13" s="18"/>
      <c r="O13" s="44" t="s">
        <v>31</v>
      </c>
      <c r="P13" s="45">
        <f>SUM(P9:P12)</f>
        <v>16</v>
      </c>
      <c r="Q13" s="45">
        <f t="shared" ref="Q13:S13" si="0">SUM(Q9:Q12)</f>
        <v>2.5332999999999997</v>
      </c>
      <c r="R13" s="45">
        <f t="shared" si="0"/>
        <v>7.3332999999999995</v>
      </c>
      <c r="S13" s="46">
        <f t="shared" si="0"/>
        <v>2.4761600000000001</v>
      </c>
    </row>
    <row r="14" spans="1:19" ht="12.75" customHeight="1" thickTop="1" thickBot="1" x14ac:dyDescent="0.25">
      <c r="A14" s="12">
        <v>10</v>
      </c>
      <c r="B14" s="15"/>
      <c r="C14" s="19" t="str">
        <f>IF(L5="","",1/L5)</f>
        <v/>
      </c>
      <c r="D14" s="19" t="str">
        <f>IF(L6="","",1/L6)</f>
        <v/>
      </c>
      <c r="E14" s="19" t="str">
        <f>IF(L7="","",1/L7)</f>
        <v/>
      </c>
      <c r="F14" s="19" t="str">
        <f>IF(L8="","",1/L8)</f>
        <v/>
      </c>
      <c r="G14" s="19" t="str">
        <f>IF(L9="","",1/L9)</f>
        <v/>
      </c>
      <c r="H14" s="19" t="str">
        <f>IF(L10="","",1/L10)</f>
        <v/>
      </c>
      <c r="I14" s="19" t="str">
        <f>IF(L11="","",1/L11)</f>
        <v/>
      </c>
      <c r="J14" s="19" t="str">
        <f>IF(L12="","",1/L12)</f>
        <v/>
      </c>
      <c r="K14" s="19" t="str">
        <f>IF(L13="","",1/L13)</f>
        <v/>
      </c>
      <c r="L14" s="20">
        <v>1</v>
      </c>
    </row>
    <row r="15" spans="1:19" ht="12.75" customHeight="1" x14ac:dyDescent="0.2">
      <c r="A15" s="12"/>
      <c r="B15" s="13" t="s">
        <v>10</v>
      </c>
      <c r="C15" s="19">
        <f>IF(C6="","",SUM(C5:C14))</f>
        <v>16.000160032802945</v>
      </c>
      <c r="D15" s="19">
        <f t="shared" ref="D15:L15" si="1">IF(D5="","",SUM(D5:D14))</f>
        <v>2.5333333333333332</v>
      </c>
      <c r="E15" s="19">
        <f t="shared" si="1"/>
        <v>7.3336000300029998</v>
      </c>
      <c r="F15" s="19">
        <f t="shared" si="1"/>
        <v>2.4761600000000001</v>
      </c>
      <c r="G15" s="19" t="str">
        <f t="shared" si="1"/>
        <v/>
      </c>
      <c r="H15" s="19" t="str">
        <f t="shared" si="1"/>
        <v/>
      </c>
      <c r="I15" s="19" t="str">
        <f t="shared" si="1"/>
        <v/>
      </c>
      <c r="J15" s="19" t="str">
        <f t="shared" si="1"/>
        <v/>
      </c>
      <c r="K15" s="19" t="str">
        <f t="shared" si="1"/>
        <v/>
      </c>
      <c r="L15" s="21" t="str">
        <f t="shared" si="1"/>
        <v/>
      </c>
    </row>
    <row r="16" spans="1:19" ht="12.75" customHeight="1" x14ac:dyDescent="0.2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4"/>
    </row>
    <row r="17" spans="1:14" ht="15.75" customHeight="1" x14ac:dyDescent="0.25">
      <c r="B17" s="5" t="s">
        <v>11</v>
      </c>
    </row>
    <row r="18" spans="1:14" ht="12.75" customHeight="1" x14ac:dyDescent="0.2">
      <c r="A18" s="8"/>
      <c r="B18" s="10"/>
      <c r="C18" s="10" t="str">
        <f t="shared" ref="C18:L18" si="2">C4</f>
        <v>Visibilité</v>
      </c>
      <c r="D18" s="10" t="str">
        <f t="shared" si="2"/>
        <v>Documentation</v>
      </c>
      <c r="E18" s="10" t="str">
        <f t="shared" si="2"/>
        <v>Niveau de packagin</v>
      </c>
      <c r="F18" s="10" t="str">
        <f t="shared" si="2"/>
        <v>Sécurité</v>
      </c>
      <c r="G18" s="10" t="str">
        <f t="shared" si="2"/>
        <v/>
      </c>
      <c r="H18" s="10" t="str">
        <f t="shared" si="2"/>
        <v/>
      </c>
      <c r="I18" s="10" t="str">
        <f t="shared" si="2"/>
        <v/>
      </c>
      <c r="J18" s="10" t="str">
        <f t="shared" si="2"/>
        <v/>
      </c>
      <c r="K18" s="10" t="str">
        <f t="shared" si="2"/>
        <v/>
      </c>
      <c r="L18" s="10" t="str">
        <f t="shared" si="2"/>
        <v/>
      </c>
      <c r="M18" s="25" t="s">
        <v>12</v>
      </c>
    </row>
    <row r="19" spans="1:14" ht="12.75" customHeight="1" x14ac:dyDescent="0.2">
      <c r="A19" s="12">
        <v>1</v>
      </c>
      <c r="B19" s="13" t="str">
        <f t="shared" ref="B19:B28" si="3">IF(B5="","",B5)</f>
        <v>Visibilité</v>
      </c>
      <c r="C19" s="19">
        <f>IF($C$15="","",C5/$C$15)</f>
        <v>6.2499374878115993E-2</v>
      </c>
      <c r="D19" s="19">
        <f>IF(D15="","",D5/$D$15)</f>
        <v>7.8947368421052641E-2</v>
      </c>
      <c r="E19" s="19">
        <f>IF(E15="","",E5/$E$15)</f>
        <v>4.544834714688737E-2</v>
      </c>
      <c r="F19" s="19">
        <f>IF(F15="","",F5/$F$15)</f>
        <v>5.7694171620573782E-2</v>
      </c>
      <c r="G19" s="19" t="str">
        <f>IF(G15="","",G5/$G$15)</f>
        <v/>
      </c>
      <c r="H19" s="19" t="str">
        <f>IF(H15="","",H5/$H$15)</f>
        <v/>
      </c>
      <c r="I19" s="19" t="str">
        <f>IF(I15="","",I5/$I$15)</f>
        <v/>
      </c>
      <c r="J19" s="19" t="str">
        <f>IF(J15="","",J5/$J$15)</f>
        <v/>
      </c>
      <c r="K19" s="19" t="str">
        <f>IF(K15="","",K5/$K$15)</f>
        <v/>
      </c>
      <c r="L19" s="19" t="str">
        <f>IF(L15="","",L5/$L$15)</f>
        <v/>
      </c>
      <c r="M19" s="26">
        <f>IF(C19="","",SUM(C19:L19)/$N$44)</f>
        <v>6.114731551665744E-2</v>
      </c>
    </row>
    <row r="20" spans="1:14" ht="12.75" customHeight="1" x14ac:dyDescent="0.2">
      <c r="A20" s="12">
        <v>2</v>
      </c>
      <c r="B20" s="13" t="str">
        <f t="shared" si="3"/>
        <v>Documentation</v>
      </c>
      <c r="C20" s="19">
        <f t="shared" ref="C20:C28" si="4">IF(C6="","",C6/$C$15)</f>
        <v>0.31249687439057999</v>
      </c>
      <c r="D20" s="19">
        <f>IF(D15="","",D6/$D$15)</f>
        <v>0.39473684210526316</v>
      </c>
      <c r="E20" s="19">
        <f>IF(E6="","",$E6/E$15)</f>
        <v>0.40907603192517888</v>
      </c>
      <c r="F20" s="19">
        <f t="shared" ref="F20:F21" si="5">IF(F6="","",$F6/F$15)</f>
        <v>0.40385112432153009</v>
      </c>
      <c r="G20" s="19" t="str">
        <f t="shared" ref="G20:G22" si="6">IF(G6="","",$G6/G$15)</f>
        <v/>
      </c>
      <c r="H20" s="19" t="str">
        <f t="shared" ref="H20:H23" si="7">IF(H6="","",$H6/H$15)</f>
        <v/>
      </c>
      <c r="I20" s="19" t="str">
        <f t="shared" ref="I20:I24" si="8">IF(I6="","",$I6/I$15)</f>
        <v/>
      </c>
      <c r="J20" s="19" t="str">
        <f t="shared" ref="J20:J25" si="9">IF(J6="","",$J6/J$15)</f>
        <v/>
      </c>
      <c r="K20" s="19" t="str">
        <f t="shared" ref="K20:K26" si="10">IF(K6="","",$K6/K$15)</f>
        <v/>
      </c>
      <c r="L20" s="19" t="str">
        <f t="shared" ref="L20:L27" si="11">IF(L6="","",$L6/L$15)</f>
        <v/>
      </c>
      <c r="M20" s="26">
        <f>IF(C20="","",SUM(C20:L20)/$N$44)</f>
        <v>0.38004021818563805</v>
      </c>
    </row>
    <row r="21" spans="1:14" ht="12.75" customHeight="1" x14ac:dyDescent="0.2">
      <c r="A21" s="12">
        <v>3</v>
      </c>
      <c r="B21" s="13" t="str">
        <f t="shared" si="3"/>
        <v>Niveau de packagin</v>
      </c>
      <c r="C21" s="19">
        <f t="shared" si="4"/>
        <v>0.18751687632198019</v>
      </c>
      <c r="D21" s="19">
        <f t="shared" ref="D21:D28" si="12">IF(D7="","",D7/$D$15)</f>
        <v>0.13157894736842105</v>
      </c>
      <c r="E21" s="19">
        <f>IF(E15="","",$E7/E$15)</f>
        <v>0.13635867730839296</v>
      </c>
      <c r="F21" s="19">
        <f t="shared" si="5"/>
        <v>0.13460357973636597</v>
      </c>
      <c r="G21" s="19" t="str">
        <f t="shared" si="6"/>
        <v/>
      </c>
      <c r="H21" s="19" t="str">
        <f t="shared" si="7"/>
        <v/>
      </c>
      <c r="I21" s="19" t="str">
        <f t="shared" si="8"/>
        <v/>
      </c>
      <c r="J21" s="19" t="str">
        <f t="shared" si="9"/>
        <v/>
      </c>
      <c r="K21" s="19" t="str">
        <f t="shared" si="10"/>
        <v/>
      </c>
      <c r="L21" s="19" t="str">
        <f t="shared" si="11"/>
        <v/>
      </c>
      <c r="M21" s="26">
        <f t="shared" ref="M21:M28" si="13">IF(C21="","",SUM(C21:L21)/$N$44)</f>
        <v>0.14751452018379005</v>
      </c>
    </row>
    <row r="22" spans="1:14" ht="12.75" customHeight="1" x14ac:dyDescent="0.2">
      <c r="A22" s="12">
        <v>4</v>
      </c>
      <c r="B22" s="13" t="str">
        <f t="shared" si="3"/>
        <v>Sécurité</v>
      </c>
      <c r="C22" s="19">
        <f t="shared" si="4"/>
        <v>0.43748687440932377</v>
      </c>
      <c r="D22" s="19">
        <f t="shared" si="12"/>
        <v>0.39473684210526316</v>
      </c>
      <c r="E22" s="19">
        <f t="shared" ref="E22:E28" si="14">IF(E8="","",$E8/E$15)</f>
        <v>0.40911694361954082</v>
      </c>
      <c r="F22" s="19">
        <f>IF(F15="","",$F8/F$15)</f>
        <v>0.40385112432153009</v>
      </c>
      <c r="G22" s="19" t="str">
        <f t="shared" si="6"/>
        <v/>
      </c>
      <c r="H22" s="19" t="str">
        <f t="shared" si="7"/>
        <v/>
      </c>
      <c r="I22" s="19" t="str">
        <f t="shared" si="8"/>
        <v/>
      </c>
      <c r="J22" s="19" t="str">
        <f t="shared" si="9"/>
        <v/>
      </c>
      <c r="K22" s="19" t="str">
        <f t="shared" si="10"/>
        <v/>
      </c>
      <c r="L22" s="19" t="str">
        <f t="shared" si="11"/>
        <v/>
      </c>
      <c r="M22" s="26">
        <f t="shared" si="13"/>
        <v>0.41129794611391446</v>
      </c>
    </row>
    <row r="23" spans="1:14" ht="12.75" customHeight="1" x14ac:dyDescent="0.2">
      <c r="A23" s="12">
        <v>5</v>
      </c>
      <c r="B23" s="13" t="str">
        <f t="shared" si="3"/>
        <v/>
      </c>
      <c r="C23" s="19" t="str">
        <f t="shared" si="4"/>
        <v/>
      </c>
      <c r="D23" s="19" t="str">
        <f t="shared" si="12"/>
        <v/>
      </c>
      <c r="E23" s="19" t="str">
        <f t="shared" si="14"/>
        <v/>
      </c>
      <c r="F23" s="19" t="str">
        <f t="shared" ref="F23:F28" si="15">IF(F9="","",$F9/F$15)</f>
        <v/>
      </c>
      <c r="G23" s="19" t="str">
        <f>IF(G15="","",$G9/G$15)</f>
        <v/>
      </c>
      <c r="H23" s="19" t="str">
        <f t="shared" si="7"/>
        <v/>
      </c>
      <c r="I23" s="19" t="str">
        <f t="shared" si="8"/>
        <v/>
      </c>
      <c r="J23" s="19" t="str">
        <f t="shared" si="9"/>
        <v/>
      </c>
      <c r="K23" s="19" t="str">
        <f t="shared" si="10"/>
        <v/>
      </c>
      <c r="L23" s="19" t="str">
        <f t="shared" si="11"/>
        <v/>
      </c>
      <c r="M23" s="26" t="str">
        <f t="shared" si="13"/>
        <v/>
      </c>
    </row>
    <row r="24" spans="1:14" ht="12.75" customHeight="1" x14ac:dyDescent="0.2">
      <c r="A24" s="12">
        <v>6</v>
      </c>
      <c r="B24" s="13" t="str">
        <f t="shared" si="3"/>
        <v/>
      </c>
      <c r="C24" s="19" t="str">
        <f t="shared" si="4"/>
        <v/>
      </c>
      <c r="D24" s="19" t="str">
        <f t="shared" si="12"/>
        <v/>
      </c>
      <c r="E24" s="19" t="str">
        <f t="shared" si="14"/>
        <v/>
      </c>
      <c r="F24" s="19" t="str">
        <f t="shared" si="15"/>
        <v/>
      </c>
      <c r="G24" s="19" t="str">
        <f t="shared" ref="G24:G28" si="16">IF(G10="","",$G10/G$15)</f>
        <v/>
      </c>
      <c r="H24" s="19" t="str">
        <f>IF(H15="","",$H10/H$15)</f>
        <v/>
      </c>
      <c r="I24" s="19" t="str">
        <f t="shared" si="8"/>
        <v/>
      </c>
      <c r="J24" s="19" t="str">
        <f t="shared" si="9"/>
        <v/>
      </c>
      <c r="K24" s="19" t="str">
        <f t="shared" si="10"/>
        <v/>
      </c>
      <c r="L24" s="19" t="str">
        <f t="shared" si="11"/>
        <v/>
      </c>
      <c r="M24" s="26" t="str">
        <f t="shared" si="13"/>
        <v/>
      </c>
    </row>
    <row r="25" spans="1:14" ht="12.75" customHeight="1" x14ac:dyDescent="0.2">
      <c r="A25" s="12">
        <v>7</v>
      </c>
      <c r="B25" s="13" t="str">
        <f t="shared" si="3"/>
        <v/>
      </c>
      <c r="C25" s="19" t="str">
        <f t="shared" si="4"/>
        <v/>
      </c>
      <c r="D25" s="19" t="str">
        <f t="shared" si="12"/>
        <v/>
      </c>
      <c r="E25" s="19" t="str">
        <f t="shared" si="14"/>
        <v/>
      </c>
      <c r="F25" s="19" t="str">
        <f t="shared" si="15"/>
        <v/>
      </c>
      <c r="G25" s="19" t="str">
        <f t="shared" si="16"/>
        <v/>
      </c>
      <c r="H25" s="19" t="str">
        <f t="shared" ref="H25:H28" si="17">IF(H11="","",$H11/H$15)</f>
        <v/>
      </c>
      <c r="I25" s="19" t="str">
        <f>IF(I15="","",$I11/I$15)</f>
        <v/>
      </c>
      <c r="J25" s="19" t="str">
        <f t="shared" si="9"/>
        <v/>
      </c>
      <c r="K25" s="19" t="str">
        <f t="shared" si="10"/>
        <v/>
      </c>
      <c r="L25" s="19" t="str">
        <f t="shared" si="11"/>
        <v/>
      </c>
      <c r="M25" s="26" t="str">
        <f t="shared" si="13"/>
        <v/>
      </c>
    </row>
    <row r="26" spans="1:14" ht="12.75" customHeight="1" x14ac:dyDescent="0.2">
      <c r="A26" s="12">
        <v>8</v>
      </c>
      <c r="B26" s="13" t="str">
        <f t="shared" si="3"/>
        <v/>
      </c>
      <c r="C26" s="19" t="str">
        <f t="shared" si="4"/>
        <v/>
      </c>
      <c r="D26" s="19" t="str">
        <f t="shared" si="12"/>
        <v/>
      </c>
      <c r="E26" s="19" t="str">
        <f t="shared" si="14"/>
        <v/>
      </c>
      <c r="F26" s="19" t="str">
        <f t="shared" si="15"/>
        <v/>
      </c>
      <c r="G26" s="19" t="str">
        <f t="shared" si="16"/>
        <v/>
      </c>
      <c r="H26" s="19" t="str">
        <f t="shared" si="17"/>
        <v/>
      </c>
      <c r="I26" s="19" t="str">
        <f t="shared" ref="I26:I28" si="18">IF(I12="","",$I12/I$15)</f>
        <v/>
      </c>
      <c r="J26" s="19" t="str">
        <f>IF(J15="","",$J12/J$15)</f>
        <v/>
      </c>
      <c r="K26" s="19" t="str">
        <f t="shared" si="10"/>
        <v/>
      </c>
      <c r="L26" s="19" t="str">
        <f t="shared" si="11"/>
        <v/>
      </c>
      <c r="M26" s="26" t="str">
        <f t="shared" si="13"/>
        <v/>
      </c>
    </row>
    <row r="27" spans="1:14" ht="12.75" customHeight="1" x14ac:dyDescent="0.2">
      <c r="A27" s="12">
        <v>9</v>
      </c>
      <c r="B27" s="13" t="str">
        <f t="shared" si="3"/>
        <v/>
      </c>
      <c r="C27" s="19" t="str">
        <f t="shared" si="4"/>
        <v/>
      </c>
      <c r="D27" s="19" t="str">
        <f t="shared" si="12"/>
        <v/>
      </c>
      <c r="E27" s="19" t="str">
        <f t="shared" si="14"/>
        <v/>
      </c>
      <c r="F27" s="19" t="str">
        <f t="shared" si="15"/>
        <v/>
      </c>
      <c r="G27" s="19" t="str">
        <f t="shared" si="16"/>
        <v/>
      </c>
      <c r="H27" s="19" t="str">
        <f t="shared" si="17"/>
        <v/>
      </c>
      <c r="I27" s="19" t="str">
        <f t="shared" si="18"/>
        <v/>
      </c>
      <c r="J27" s="19" t="str">
        <f t="shared" ref="J27:J28" si="19">IF(J13="","",$J13/J$15)</f>
        <v/>
      </c>
      <c r="K27" s="19" t="str">
        <f>IF(K15="","",$K13/K$15)</f>
        <v/>
      </c>
      <c r="L27" s="19" t="str">
        <f t="shared" si="11"/>
        <v/>
      </c>
      <c r="M27" s="26" t="str">
        <f t="shared" si="13"/>
        <v/>
      </c>
    </row>
    <row r="28" spans="1:14" ht="12.75" customHeight="1" x14ac:dyDescent="0.2">
      <c r="A28" s="22">
        <v>10</v>
      </c>
      <c r="B28" s="23" t="str">
        <f t="shared" si="3"/>
        <v/>
      </c>
      <c r="C28" s="27" t="str">
        <f t="shared" si="4"/>
        <v/>
      </c>
      <c r="D28" s="19" t="str">
        <f t="shared" si="12"/>
        <v/>
      </c>
      <c r="E28" s="19" t="str">
        <f t="shared" si="14"/>
        <v/>
      </c>
      <c r="F28" s="19" t="str">
        <f t="shared" si="15"/>
        <v/>
      </c>
      <c r="G28" s="19" t="str">
        <f t="shared" si="16"/>
        <v/>
      </c>
      <c r="H28" s="19" t="str">
        <f t="shared" si="17"/>
        <v/>
      </c>
      <c r="I28" s="19" t="str">
        <f t="shared" si="18"/>
        <v/>
      </c>
      <c r="J28" s="19" t="str">
        <f t="shared" si="19"/>
        <v/>
      </c>
      <c r="K28" s="19" t="str">
        <f>IF(K14="","",$K14/K$15)</f>
        <v/>
      </c>
      <c r="L28" s="19" t="str">
        <f>IF(L15="","",$L14/L$15)</f>
        <v/>
      </c>
      <c r="M28" s="26" t="str">
        <f t="shared" si="13"/>
        <v/>
      </c>
      <c r="N28" s="28"/>
    </row>
    <row r="29" spans="1:14" ht="12.75" customHeight="1" x14ac:dyDescent="0.2"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30"/>
    </row>
    <row r="30" spans="1:14" ht="12.75" customHeight="1" x14ac:dyDescent="0.2">
      <c r="M30" s="30"/>
    </row>
    <row r="31" spans="1:14" ht="15.75" customHeight="1" x14ac:dyDescent="0.25">
      <c r="B31" s="5" t="s">
        <v>13</v>
      </c>
    </row>
    <row r="32" spans="1:14" ht="12.75" customHeight="1" x14ac:dyDescent="0.2">
      <c r="A32" s="8"/>
      <c r="B32" s="10"/>
      <c r="C32" s="10" t="str">
        <f t="shared" ref="C32:L32" si="20">C18</f>
        <v>Visibilité</v>
      </c>
      <c r="D32" s="10" t="str">
        <f t="shared" si="20"/>
        <v>Documentation</v>
      </c>
      <c r="E32" s="10" t="str">
        <f t="shared" si="20"/>
        <v>Niveau de packagin</v>
      </c>
      <c r="F32" s="10" t="str">
        <f t="shared" si="20"/>
        <v>Sécurité</v>
      </c>
      <c r="G32" s="10" t="str">
        <f t="shared" si="20"/>
        <v/>
      </c>
      <c r="H32" s="10" t="str">
        <f t="shared" si="20"/>
        <v/>
      </c>
      <c r="I32" s="10" t="str">
        <f t="shared" si="20"/>
        <v/>
      </c>
      <c r="J32" s="10" t="str">
        <f t="shared" si="20"/>
        <v/>
      </c>
      <c r="K32" s="10" t="str">
        <f t="shared" si="20"/>
        <v/>
      </c>
      <c r="L32" s="10" t="str">
        <f t="shared" si="20"/>
        <v/>
      </c>
      <c r="M32" s="10" t="s">
        <v>14</v>
      </c>
      <c r="N32" s="11" t="s">
        <v>15</v>
      </c>
    </row>
    <row r="33" spans="1:14" ht="12.75" customHeight="1" x14ac:dyDescent="0.2">
      <c r="A33" s="12">
        <v>1</v>
      </c>
      <c r="B33" s="13" t="str">
        <f t="shared" ref="B33:B42" si="21">B19</f>
        <v>Visibilité</v>
      </c>
      <c r="C33" s="19">
        <f>IF(C15="","",C5*$M$19)</f>
        <v>6.114731551665744E-2</v>
      </c>
      <c r="D33" s="19">
        <f>IF(D15="","",D5*$M$20)</f>
        <v>7.6008043637127612E-2</v>
      </c>
      <c r="E33" s="19">
        <f>IF(E15="","",E5*$M$21)</f>
        <v>4.9166589577257218E-2</v>
      </c>
      <c r="F33" s="19">
        <f>IF(F15="","",F5*$M$22)</f>
        <v>5.8758024581833816E-2</v>
      </c>
      <c r="G33" s="19" t="str">
        <f>IF(G15="","",G5*$M$23)</f>
        <v/>
      </c>
      <c r="H33" s="19" t="str">
        <f>IF(H15="","",H5*$M$24)</f>
        <v/>
      </c>
      <c r="I33" s="19" t="str">
        <f>IF(I15="","",I5*$M$25)</f>
        <v/>
      </c>
      <c r="J33" s="19" t="str">
        <f>IF(J15="","",J5*$M$26)</f>
        <v/>
      </c>
      <c r="K33" s="19" t="str">
        <f>IF(K15="","",K5*$M$27)</f>
        <v/>
      </c>
      <c r="L33" s="19" t="str">
        <f>IF(L15="","",L5*$M$28)</f>
        <v/>
      </c>
      <c r="M33" s="19">
        <f t="shared" ref="M33:M41" si="22">IF(C33="","",SUM(C33:L33))</f>
        <v>0.24507997331287609</v>
      </c>
      <c r="N33" s="21">
        <f>IF(M33="","",M33/$M19)</f>
        <v>4.0080250660572769</v>
      </c>
    </row>
    <row r="34" spans="1:14" ht="12.75" customHeight="1" x14ac:dyDescent="0.2">
      <c r="A34" s="12">
        <v>2</v>
      </c>
      <c r="B34" s="13" t="str">
        <f t="shared" si="21"/>
        <v>Documentation</v>
      </c>
      <c r="C34" s="19">
        <f t="shared" ref="C34:C42" si="23">IF(C6="","",C6*$M$19)</f>
        <v>0.30573657758328721</v>
      </c>
      <c r="D34" s="19">
        <f>IF(D15="","",D6*$M$20)</f>
        <v>0.38004021818563805</v>
      </c>
      <c r="E34" s="19">
        <f>IF(E6="","",E6*$M$21)</f>
        <v>0.44254356055137012</v>
      </c>
      <c r="F34" s="19">
        <f t="shared" ref="F34:F35" si="24">IF(F6="","",F6*$M$22)</f>
        <v>0.41129794611391446</v>
      </c>
      <c r="G34" s="19" t="str">
        <f t="shared" ref="G34:G36" si="25">IF(G6="","",G6*$M$23)</f>
        <v/>
      </c>
      <c r="H34" s="19" t="str">
        <f t="shared" ref="H34:H37" si="26">IF(H6="","",H6*$M$24)</f>
        <v/>
      </c>
      <c r="I34" s="19" t="str">
        <f t="shared" ref="I34:I38" si="27">IF(I6="","",I6*$M$25)</f>
        <v/>
      </c>
      <c r="J34" s="19" t="str">
        <f t="shared" ref="J34:J39" si="28">IF(J6="","",J6*$M$26)</f>
        <v/>
      </c>
      <c r="K34" s="19" t="str">
        <f t="shared" ref="K34:K40" si="29">IF(K6="","",K6*$M$27)</f>
        <v/>
      </c>
      <c r="L34" s="19" t="str">
        <f t="shared" ref="L34:L41" si="30">IF(L6="","",L6*$M$28)</f>
        <v/>
      </c>
      <c r="M34" s="19">
        <f t="shared" si="22"/>
        <v>1.5396183024342101</v>
      </c>
      <c r="N34" s="21">
        <f t="shared" ref="N34:N42" si="31">IF(M34="","",M34/$M20)</f>
        <v>4.0511983436504435</v>
      </c>
    </row>
    <row r="35" spans="1:14" ht="12.75" customHeight="1" x14ac:dyDescent="0.2">
      <c r="A35" s="12">
        <v>3</v>
      </c>
      <c r="B35" s="13" t="str">
        <f t="shared" si="21"/>
        <v>Niveau de packagin</v>
      </c>
      <c r="C35" s="19">
        <f t="shared" si="23"/>
        <v>0.18346029257923024</v>
      </c>
      <c r="D35" s="19">
        <f t="shared" ref="D35:D41" si="32">IF(D7="","",D7*$M$20)</f>
        <v>0.12668007272854601</v>
      </c>
      <c r="E35" s="19">
        <f>IF(E15="","",E7*$M$21)</f>
        <v>0.14751452018379005</v>
      </c>
      <c r="F35" s="19">
        <f t="shared" si="24"/>
        <v>0.13708560543976769</v>
      </c>
      <c r="G35" s="19" t="str">
        <f t="shared" si="25"/>
        <v/>
      </c>
      <c r="H35" s="19" t="str">
        <f t="shared" si="26"/>
        <v/>
      </c>
      <c r="I35" s="19" t="str">
        <f t="shared" si="27"/>
        <v/>
      </c>
      <c r="J35" s="19" t="str">
        <f t="shared" si="28"/>
        <v/>
      </c>
      <c r="K35" s="19" t="str">
        <f t="shared" si="29"/>
        <v/>
      </c>
      <c r="L35" s="19" t="str">
        <f t="shared" si="30"/>
        <v/>
      </c>
      <c r="M35" s="19">
        <f t="shared" si="22"/>
        <v>0.59474049093133396</v>
      </c>
      <c r="N35" s="21">
        <f t="shared" si="31"/>
        <v>4.0317420291259456</v>
      </c>
    </row>
    <row r="36" spans="1:14" ht="12.75" customHeight="1" x14ac:dyDescent="0.2">
      <c r="A36" s="12">
        <v>4</v>
      </c>
      <c r="B36" s="13" t="str">
        <f t="shared" si="21"/>
        <v>Sécurité</v>
      </c>
      <c r="C36" s="19">
        <f t="shared" si="23"/>
        <v>0.42802264816363883</v>
      </c>
      <c r="D36" s="19">
        <f t="shared" si="32"/>
        <v>0.38004021818563805</v>
      </c>
      <c r="E36" s="19">
        <f t="shared" ref="E36:E42" si="33">IF(E8="","",E8*$M$21)</f>
        <v>0.44258781933330349</v>
      </c>
      <c r="F36" s="19">
        <f>IF(F15="","",F8*$M$22)</f>
        <v>0.41129794611391446</v>
      </c>
      <c r="G36" s="19" t="str">
        <f t="shared" si="25"/>
        <v/>
      </c>
      <c r="H36" s="19" t="str">
        <f t="shared" si="26"/>
        <v/>
      </c>
      <c r="I36" s="19" t="str">
        <f t="shared" si="27"/>
        <v/>
      </c>
      <c r="J36" s="19" t="str">
        <f t="shared" si="28"/>
        <v/>
      </c>
      <c r="K36" s="19" t="str">
        <f t="shared" si="29"/>
        <v/>
      </c>
      <c r="L36" s="19" t="str">
        <f t="shared" si="30"/>
        <v/>
      </c>
      <c r="M36" s="19">
        <f t="shared" si="22"/>
        <v>1.6619486317964949</v>
      </c>
      <c r="N36" s="21">
        <f t="shared" si="31"/>
        <v>4.0407413834646189</v>
      </c>
    </row>
    <row r="37" spans="1:14" ht="12.75" customHeight="1" x14ac:dyDescent="0.2">
      <c r="A37" s="12">
        <v>5</v>
      </c>
      <c r="B37" s="13" t="str">
        <f t="shared" si="21"/>
        <v/>
      </c>
      <c r="C37" s="19" t="str">
        <f t="shared" si="23"/>
        <v/>
      </c>
      <c r="D37" s="19" t="str">
        <f t="shared" si="32"/>
        <v/>
      </c>
      <c r="E37" s="19" t="str">
        <f t="shared" si="33"/>
        <v/>
      </c>
      <c r="F37" s="19" t="str">
        <f t="shared" ref="F37:F42" si="34">IF(F9="","",F9*$M$22)</f>
        <v/>
      </c>
      <c r="G37" s="19" t="str">
        <f>IF(G15="","",G9*$M$23)</f>
        <v/>
      </c>
      <c r="H37" s="19" t="str">
        <f t="shared" si="26"/>
        <v/>
      </c>
      <c r="I37" s="19" t="str">
        <f t="shared" si="27"/>
        <v/>
      </c>
      <c r="J37" s="19" t="str">
        <f t="shared" si="28"/>
        <v/>
      </c>
      <c r="K37" s="19" t="str">
        <f t="shared" si="29"/>
        <v/>
      </c>
      <c r="L37" s="19" t="str">
        <f t="shared" si="30"/>
        <v/>
      </c>
      <c r="M37" s="19" t="str">
        <f t="shared" si="22"/>
        <v/>
      </c>
      <c r="N37" s="21" t="str">
        <f t="shared" si="31"/>
        <v/>
      </c>
    </row>
    <row r="38" spans="1:14" ht="12.75" customHeight="1" x14ac:dyDescent="0.2">
      <c r="A38" s="12">
        <v>6</v>
      </c>
      <c r="B38" s="13" t="str">
        <f t="shared" si="21"/>
        <v/>
      </c>
      <c r="C38" s="19" t="str">
        <f t="shared" si="23"/>
        <v/>
      </c>
      <c r="D38" s="19" t="str">
        <f t="shared" si="32"/>
        <v/>
      </c>
      <c r="E38" s="19" t="str">
        <f t="shared" si="33"/>
        <v/>
      </c>
      <c r="F38" s="19" t="str">
        <f t="shared" si="34"/>
        <v/>
      </c>
      <c r="G38" s="19" t="str">
        <f t="shared" ref="G38:G42" si="35">IF(G10="","",G10*$M$23)</f>
        <v/>
      </c>
      <c r="H38" s="19" t="str">
        <f>IF(H15="","",H10*$M$24)</f>
        <v/>
      </c>
      <c r="I38" s="19" t="str">
        <f t="shared" si="27"/>
        <v/>
      </c>
      <c r="J38" s="19" t="str">
        <f t="shared" si="28"/>
        <v/>
      </c>
      <c r="K38" s="19" t="str">
        <f t="shared" si="29"/>
        <v/>
      </c>
      <c r="L38" s="19" t="str">
        <f t="shared" si="30"/>
        <v/>
      </c>
      <c r="M38" s="19" t="str">
        <f t="shared" si="22"/>
        <v/>
      </c>
      <c r="N38" s="21" t="str">
        <f t="shared" si="31"/>
        <v/>
      </c>
    </row>
    <row r="39" spans="1:14" ht="12.75" customHeight="1" x14ac:dyDescent="0.2">
      <c r="A39" s="12">
        <v>7</v>
      </c>
      <c r="B39" s="13" t="str">
        <f t="shared" si="21"/>
        <v/>
      </c>
      <c r="C39" s="19" t="str">
        <f t="shared" si="23"/>
        <v/>
      </c>
      <c r="D39" s="19" t="str">
        <f t="shared" si="32"/>
        <v/>
      </c>
      <c r="E39" s="19" t="str">
        <f t="shared" si="33"/>
        <v/>
      </c>
      <c r="F39" s="19" t="str">
        <f t="shared" si="34"/>
        <v/>
      </c>
      <c r="G39" s="19" t="str">
        <f t="shared" si="35"/>
        <v/>
      </c>
      <c r="H39" s="19" t="str">
        <f t="shared" ref="H39:H42" si="36">IF(H11="","",H11*$M$24)</f>
        <v/>
      </c>
      <c r="I39" s="19" t="str">
        <f>IF(I15="","",I11*$M$25)</f>
        <v/>
      </c>
      <c r="J39" s="19" t="str">
        <f t="shared" si="28"/>
        <v/>
      </c>
      <c r="K39" s="19" t="str">
        <f t="shared" si="29"/>
        <v/>
      </c>
      <c r="L39" s="19" t="str">
        <f t="shared" si="30"/>
        <v/>
      </c>
      <c r="M39" s="19" t="str">
        <f t="shared" si="22"/>
        <v/>
      </c>
      <c r="N39" s="21" t="str">
        <f t="shared" si="31"/>
        <v/>
      </c>
    </row>
    <row r="40" spans="1:14" ht="12.75" customHeight="1" x14ac:dyDescent="0.2">
      <c r="A40" s="12">
        <v>8</v>
      </c>
      <c r="B40" s="13" t="str">
        <f t="shared" si="21"/>
        <v/>
      </c>
      <c r="C40" s="19" t="str">
        <f t="shared" si="23"/>
        <v/>
      </c>
      <c r="D40" s="19" t="str">
        <f t="shared" si="32"/>
        <v/>
      </c>
      <c r="E40" s="19" t="str">
        <f t="shared" si="33"/>
        <v/>
      </c>
      <c r="F40" s="19" t="str">
        <f t="shared" si="34"/>
        <v/>
      </c>
      <c r="G40" s="19" t="str">
        <f t="shared" si="35"/>
        <v/>
      </c>
      <c r="H40" s="19" t="str">
        <f t="shared" si="36"/>
        <v/>
      </c>
      <c r="I40" s="19" t="str">
        <f t="shared" ref="I40:I42" si="37">IF(I12="","",I12*$M$25)</f>
        <v/>
      </c>
      <c r="J40" s="19" t="str">
        <f>IF(J15="","",J12*$M$26)</f>
        <v/>
      </c>
      <c r="K40" s="19" t="str">
        <f t="shared" si="29"/>
        <v/>
      </c>
      <c r="L40" s="19" t="str">
        <f t="shared" si="30"/>
        <v/>
      </c>
      <c r="M40" s="19" t="str">
        <f t="shared" si="22"/>
        <v/>
      </c>
      <c r="N40" s="21" t="str">
        <f t="shared" si="31"/>
        <v/>
      </c>
    </row>
    <row r="41" spans="1:14" ht="12.75" customHeight="1" x14ac:dyDescent="0.2">
      <c r="A41" s="12">
        <v>9</v>
      </c>
      <c r="B41" s="13" t="str">
        <f t="shared" si="21"/>
        <v/>
      </c>
      <c r="C41" s="19" t="str">
        <f t="shared" si="23"/>
        <v/>
      </c>
      <c r="D41" s="19" t="str">
        <f t="shared" si="32"/>
        <v/>
      </c>
      <c r="E41" s="19" t="str">
        <f t="shared" si="33"/>
        <v/>
      </c>
      <c r="F41" s="19" t="str">
        <f t="shared" si="34"/>
        <v/>
      </c>
      <c r="G41" s="19" t="str">
        <f t="shared" si="35"/>
        <v/>
      </c>
      <c r="H41" s="19" t="str">
        <f t="shared" si="36"/>
        <v/>
      </c>
      <c r="I41" s="19" t="str">
        <f t="shared" si="37"/>
        <v/>
      </c>
      <c r="J41" s="19" t="str">
        <f t="shared" ref="J41:J42" si="38">IF(J13="","",J13*$M$26)</f>
        <v/>
      </c>
      <c r="K41" s="19" t="str">
        <f>IF(K15="","",K13*$M$27)</f>
        <v/>
      </c>
      <c r="L41" s="19" t="str">
        <f t="shared" si="30"/>
        <v/>
      </c>
      <c r="M41" s="19" t="str">
        <f t="shared" si="22"/>
        <v/>
      </c>
      <c r="N41" s="21" t="str">
        <f t="shared" si="31"/>
        <v/>
      </c>
    </row>
    <row r="42" spans="1:14" ht="12.75" customHeight="1" x14ac:dyDescent="0.2">
      <c r="A42" s="22">
        <v>10</v>
      </c>
      <c r="B42" s="13" t="str">
        <f t="shared" si="21"/>
        <v/>
      </c>
      <c r="C42" s="19" t="str">
        <f t="shared" si="23"/>
        <v/>
      </c>
      <c r="D42" s="19" t="str">
        <f>IF(D14="","",D14*$M$19)</f>
        <v/>
      </c>
      <c r="E42" s="19" t="str">
        <f t="shared" si="33"/>
        <v/>
      </c>
      <c r="F42" s="19" t="str">
        <f t="shared" si="34"/>
        <v/>
      </c>
      <c r="G42" s="19" t="str">
        <f t="shared" si="35"/>
        <v/>
      </c>
      <c r="H42" s="19" t="str">
        <f t="shared" si="36"/>
        <v/>
      </c>
      <c r="I42" s="19" t="str">
        <f t="shared" si="37"/>
        <v/>
      </c>
      <c r="J42" s="19" t="str">
        <f t="shared" si="38"/>
        <v/>
      </c>
      <c r="K42" s="19" t="str">
        <f>IF(K14="","",K14*$M$27)</f>
        <v/>
      </c>
      <c r="L42" s="19" t="str">
        <f>IF(L15="","",L14*$M$28)</f>
        <v/>
      </c>
      <c r="M42" s="19" t="str">
        <f>IF(C42="","",SUM(C42:F42))</f>
        <v/>
      </c>
      <c r="N42" s="21" t="str">
        <f t="shared" si="31"/>
        <v/>
      </c>
    </row>
    <row r="43" spans="1:14" ht="12.75" customHeight="1" x14ac:dyDescent="0.2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2.75" customHeight="1" x14ac:dyDescent="0.2"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 t="s">
        <v>16</v>
      </c>
      <c r="N44" s="29">
        <f>COUNTA(B5:B14)</f>
        <v>4</v>
      </c>
    </row>
    <row r="45" spans="1:14" ht="12.75" customHeight="1" x14ac:dyDescent="0.2">
      <c r="C45" s="29"/>
      <c r="M45" s="31" t="s">
        <v>17</v>
      </c>
      <c r="N45" s="32">
        <f>SUM(N33:N42)/COUNT(N33:N42)</f>
        <v>4.032926705574571</v>
      </c>
    </row>
    <row r="46" spans="1:14" ht="12.75" customHeight="1" x14ac:dyDescent="0.2">
      <c r="M46" t="s">
        <v>18</v>
      </c>
      <c r="N46" s="32">
        <f>(N45-N44)/(N44-1)</f>
        <v>1.0975568524857001E-2</v>
      </c>
    </row>
    <row r="47" spans="1:14" ht="12.75" customHeight="1" x14ac:dyDescent="0.2">
      <c r="M47" s="33" t="s">
        <v>19</v>
      </c>
      <c r="N47" s="34">
        <f>N46/N48</f>
        <v>1.2195076138730001E-2</v>
      </c>
    </row>
    <row r="48" spans="1:14" ht="12.75" customHeight="1" x14ac:dyDescent="0.2">
      <c r="G48" s="33"/>
      <c r="H48" s="35"/>
      <c r="M48" t="s">
        <v>20</v>
      </c>
      <c r="N48">
        <f>IF(N44=B53,C53,IF(N44=B54,C54,IF(N44=B55,C55,IF(N44=B56,C56,IF(N44=B57,C57,IF(N44=B58,C58,IF(N44=B59,C59,IF(N44=B60,C60,C61))))))))</f>
        <v>0.9</v>
      </c>
    </row>
    <row r="49" spans="2:8" ht="12.75" customHeight="1" x14ac:dyDescent="0.2">
      <c r="G49" s="33"/>
      <c r="H49" s="35"/>
    </row>
    <row r="50" spans="2:8" ht="12.75" customHeight="1" x14ac:dyDescent="0.2">
      <c r="B50" t="s">
        <v>21</v>
      </c>
    </row>
    <row r="51" spans="2:8" ht="12.75" customHeight="1" x14ac:dyDescent="0.2">
      <c r="B51" s="36" t="s">
        <v>22</v>
      </c>
      <c r="C51" t="s">
        <v>23</v>
      </c>
    </row>
    <row r="52" spans="2:8" ht="12.75" customHeight="1" x14ac:dyDescent="0.2">
      <c r="B52">
        <v>1</v>
      </c>
      <c r="C52">
        <v>0</v>
      </c>
      <c r="D52">
        <v>1</v>
      </c>
    </row>
    <row r="53" spans="2:8" ht="12.75" customHeight="1" x14ac:dyDescent="0.2">
      <c r="B53">
        <v>2</v>
      </c>
      <c r="C53">
        <v>0</v>
      </c>
      <c r="D53">
        <v>2</v>
      </c>
    </row>
    <row r="54" spans="2:8" ht="12.75" customHeight="1" x14ac:dyDescent="0.2">
      <c r="B54">
        <v>3</v>
      </c>
      <c r="C54">
        <v>0.57999999999999996</v>
      </c>
      <c r="D54">
        <v>3</v>
      </c>
      <c r="G54" t="s">
        <v>24</v>
      </c>
    </row>
    <row r="55" spans="2:8" ht="12.75" customHeight="1" x14ac:dyDescent="0.2">
      <c r="B55">
        <v>4</v>
      </c>
      <c r="C55" s="29">
        <v>0.9</v>
      </c>
      <c r="D55">
        <v>4</v>
      </c>
    </row>
    <row r="56" spans="2:8" ht="12.75" customHeight="1" x14ac:dyDescent="0.2">
      <c r="B56">
        <v>5</v>
      </c>
      <c r="C56">
        <v>1.1200000000000001</v>
      </c>
      <c r="D56">
        <v>5</v>
      </c>
    </row>
    <row r="57" spans="2:8" ht="12.75" customHeight="1" x14ac:dyDescent="0.2">
      <c r="B57">
        <v>6</v>
      </c>
      <c r="C57">
        <v>1.24</v>
      </c>
      <c r="D57">
        <v>6</v>
      </c>
    </row>
    <row r="58" spans="2:8" ht="12.75" customHeight="1" x14ac:dyDescent="0.2">
      <c r="B58">
        <v>7</v>
      </c>
      <c r="C58">
        <v>1.32</v>
      </c>
      <c r="D58">
        <v>7</v>
      </c>
    </row>
    <row r="59" spans="2:8" ht="12.75" customHeight="1" x14ac:dyDescent="0.2">
      <c r="B59">
        <v>8</v>
      </c>
      <c r="C59">
        <v>1.41</v>
      </c>
      <c r="D59">
        <v>8</v>
      </c>
    </row>
    <row r="60" spans="2:8" ht="12.75" customHeight="1" x14ac:dyDescent="0.2">
      <c r="B60">
        <v>9</v>
      </c>
      <c r="C60">
        <v>1.45</v>
      </c>
      <c r="D60">
        <v>9</v>
      </c>
    </row>
    <row r="61" spans="2:8" ht="12.75" customHeight="1" x14ac:dyDescent="0.2">
      <c r="B61">
        <v>10</v>
      </c>
      <c r="C61">
        <v>1.49</v>
      </c>
      <c r="D61">
        <v>10</v>
      </c>
    </row>
  </sheetData>
  <sheetProtection selectLockedCells="1" selectUnlockedCells="1"/>
  <mergeCells count="1">
    <mergeCell ref="O7:S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5:B7"/>
  <sheetViews>
    <sheetView zoomScaleNormal="100" workbookViewId="0"/>
  </sheetViews>
  <sheetFormatPr baseColWidth="10" defaultColWidth="12.5703125" defaultRowHeight="12.75" customHeight="1" x14ac:dyDescent="0.2"/>
  <sheetData>
    <row r="5" spans="2:2" ht="12.75" customHeight="1" x14ac:dyDescent="0.2">
      <c r="B5" t="s">
        <v>6</v>
      </c>
    </row>
    <row r="6" spans="2:2" ht="12.75" customHeight="1" x14ac:dyDescent="0.2">
      <c r="B6" t="s">
        <v>7</v>
      </c>
    </row>
    <row r="7" spans="2:2" ht="12.75" customHeight="1" x14ac:dyDescent="0.2">
      <c r="B7" t="s">
        <v>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ahp_tool (2)</vt:lpstr>
      <vt:lpstr>ahp_tool</vt:lpstr>
      <vt:lpstr>___ahp_tool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AHP-Worksheet</dc:title>
  <dc:subject/>
  <dc:creator>pc</dc:creator>
  <cp:keywords/>
  <dc:description/>
  <cp:lastModifiedBy>pc</cp:lastModifiedBy>
  <cp:revision>1</cp:revision>
  <cp:lastPrinted>1601-01-01T00:00:00Z</cp:lastPrinted>
  <dcterms:created xsi:type="dcterms:W3CDTF">2008-01-26T02:43:47Z</dcterms:created>
  <dcterms:modified xsi:type="dcterms:W3CDTF">2019-03-02T11:06:34Z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