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aster\"/>
    </mc:Choice>
  </mc:AlternateContent>
  <bookViews>
    <workbookView xWindow="0" yWindow="0" windowWidth="20490" windowHeight="8340"/>
  </bookViews>
  <sheets>
    <sheet name="Feuil1 (2)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2" l="1"/>
  <c r="C56" i="2"/>
  <c r="C55" i="2"/>
  <c r="D32" i="2"/>
  <c r="F32" i="2"/>
  <c r="C44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C45" i="2"/>
  <c r="C46" i="2"/>
  <c r="H79" i="2"/>
  <c r="H78" i="2"/>
  <c r="H77" i="2"/>
  <c r="H76" i="2"/>
  <c r="H75" i="2"/>
  <c r="F79" i="2"/>
  <c r="F78" i="2"/>
  <c r="F77" i="2"/>
  <c r="F76" i="2"/>
  <c r="F75" i="2"/>
  <c r="D79" i="2"/>
  <c r="D78" i="2"/>
  <c r="D77" i="2"/>
  <c r="D76" i="2"/>
  <c r="D75" i="2"/>
  <c r="G25" i="2"/>
  <c r="G36" i="2" s="1"/>
  <c r="F25" i="2"/>
  <c r="F36" i="2" s="1"/>
  <c r="E25" i="2"/>
  <c r="E36" i="2" s="1"/>
  <c r="D25" i="2"/>
  <c r="D36" i="2" s="1"/>
  <c r="C25" i="2"/>
  <c r="C36" i="2" s="1"/>
  <c r="K48" i="2" l="1"/>
  <c r="L48" i="2" s="1"/>
  <c r="K44" i="2"/>
  <c r="L44" i="2" s="1"/>
  <c r="K47" i="2"/>
  <c r="L47" i="2" s="1"/>
  <c r="K46" i="2"/>
  <c r="L46" i="2" s="1"/>
  <c r="K45" i="2"/>
  <c r="L45" i="2" s="1"/>
  <c r="D35" i="2"/>
  <c r="F34" i="2"/>
  <c r="C35" i="2"/>
  <c r="G33" i="2"/>
  <c r="F33" i="2"/>
  <c r="G34" i="2"/>
  <c r="G35" i="2"/>
  <c r="E35" i="2"/>
  <c r="G32" i="2"/>
  <c r="C48" i="2"/>
  <c r="C79" i="2" s="1"/>
  <c r="F35" i="2"/>
  <c r="C32" i="2"/>
  <c r="C33" i="2"/>
  <c r="C34" i="2"/>
  <c r="D33" i="2"/>
  <c r="D34" i="2"/>
  <c r="E32" i="2"/>
  <c r="E33" i="2"/>
  <c r="E34" i="2"/>
  <c r="C54" i="2" l="1"/>
  <c r="E37" i="2"/>
  <c r="G37" i="2"/>
  <c r="C37" i="2"/>
  <c r="D37" i="2"/>
  <c r="E79" i="2"/>
  <c r="I79" i="2"/>
  <c r="G79" i="2"/>
  <c r="F37" i="2"/>
  <c r="C47" i="2"/>
  <c r="C78" i="2" s="1"/>
  <c r="C77" i="2"/>
  <c r="C76" i="2"/>
  <c r="C75" i="2"/>
  <c r="G75" i="2" l="1"/>
  <c r="I75" i="2"/>
  <c r="G78" i="2"/>
  <c r="E78" i="2"/>
  <c r="I78" i="2"/>
  <c r="G77" i="2"/>
  <c r="I77" i="2"/>
  <c r="E77" i="2"/>
  <c r="E75" i="2"/>
  <c r="G76" i="2"/>
  <c r="E76" i="2"/>
  <c r="I76" i="2"/>
  <c r="C49" i="2"/>
  <c r="C86" i="2" l="1"/>
  <c r="C88" i="2"/>
  <c r="C87" i="2"/>
  <c r="F86" i="2" l="1"/>
  <c r="H63" i="1" l="1"/>
  <c r="I60" i="1"/>
  <c r="I61" i="1"/>
  <c r="I62" i="1"/>
  <c r="I59" i="1"/>
  <c r="G60" i="1"/>
  <c r="G61" i="1"/>
  <c r="G62" i="1"/>
  <c r="G59" i="1"/>
  <c r="E60" i="1"/>
  <c r="E61" i="1"/>
  <c r="E62" i="1"/>
  <c r="E59" i="1"/>
  <c r="F63" i="1"/>
  <c r="D63" i="1" l="1"/>
  <c r="D20" i="1"/>
  <c r="D27" i="1" s="1"/>
  <c r="E20" i="1"/>
  <c r="E28" i="1" s="1"/>
  <c r="F20" i="1"/>
  <c r="F30" i="1" s="1"/>
  <c r="C20" i="1"/>
  <c r="C27" i="1" s="1"/>
  <c r="F29" i="1" l="1"/>
  <c r="F28" i="1"/>
  <c r="F27" i="1"/>
  <c r="C29" i="1"/>
  <c r="C30" i="1"/>
  <c r="D30" i="1"/>
  <c r="D28" i="1"/>
  <c r="D29" i="1"/>
  <c r="C28" i="1"/>
  <c r="E30" i="1"/>
  <c r="E27" i="1"/>
  <c r="E29" i="1"/>
  <c r="C38" i="1" l="1"/>
  <c r="F31" i="1"/>
  <c r="C39" i="1"/>
  <c r="C40" i="1"/>
  <c r="C41" i="1"/>
  <c r="D31" i="1"/>
  <c r="C31" i="1"/>
  <c r="E31" i="1"/>
  <c r="C42" i="1" l="1"/>
</calcChain>
</file>

<file path=xl/sharedStrings.xml><?xml version="1.0" encoding="utf-8"?>
<sst xmlns="http://schemas.openxmlformats.org/spreadsheetml/2006/main" count="177" uniqueCount="43">
  <si>
    <t>jasper</t>
  </si>
  <si>
    <t>marvelit</t>
  </si>
  <si>
    <t>Documentation</t>
  </si>
  <si>
    <t>Niveau de packagin</t>
  </si>
  <si>
    <t>Sécurité</t>
  </si>
  <si>
    <t>matrice des critère décisionnelle</t>
  </si>
  <si>
    <t>pentaho</t>
  </si>
  <si>
    <t xml:space="preserve">Visibilité </t>
  </si>
  <si>
    <t>Visibilité</t>
  </si>
  <si>
    <t xml:space="preserve">matrice de comparaison </t>
  </si>
  <si>
    <t>Total</t>
  </si>
  <si>
    <t>Poid</t>
  </si>
  <si>
    <t>égalité</t>
  </si>
  <si>
    <t>assez important</t>
  </si>
  <si>
    <t>très important</t>
  </si>
  <si>
    <t>extreme imortant</t>
  </si>
  <si>
    <t>coef</t>
  </si>
  <si>
    <t>Niveau packagin</t>
  </si>
  <si>
    <t>résultat</t>
  </si>
  <si>
    <t>note</t>
  </si>
  <si>
    <t>Pond</t>
  </si>
  <si>
    <t xml:space="preserve">jasper </t>
  </si>
  <si>
    <t>pond</t>
  </si>
  <si>
    <t>critères</t>
  </si>
  <si>
    <t>Comparaison des critères deux à deux</t>
  </si>
  <si>
    <t>Critères</t>
  </si>
  <si>
    <t>matrice standardisée</t>
  </si>
  <si>
    <t>Matrice des poids</t>
  </si>
  <si>
    <t>Taux d’activité</t>
  </si>
  <si>
    <t xml:space="preserve">Communauté </t>
  </si>
  <si>
    <t>Communauté</t>
  </si>
  <si>
    <t>Niveau d'accessibilité</t>
  </si>
  <si>
    <t>Solution</t>
  </si>
  <si>
    <t>Résultat</t>
  </si>
  <si>
    <t xml:space="preserve">marvelit </t>
  </si>
  <si>
    <t>Meilleure solution</t>
  </si>
  <si>
    <t>somme</t>
  </si>
  <si>
    <t>somme/poid</t>
  </si>
  <si>
    <t>lamda max</t>
  </si>
  <si>
    <t>CR</t>
  </si>
  <si>
    <t>CI</t>
  </si>
  <si>
    <t>Valeur de CR</t>
  </si>
  <si>
    <t>Paramètres de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</si>
</sst>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17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/>
    <xf numFmtId="0" fontId="0" fillId="0" borderId="0" xfId="0" applyBorder="1"/>
    <xf numFmtId="16" fontId="0" fillId="0" borderId="0" xfId="0" applyNumberForma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5" borderId="7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2" fillId="5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15" borderId="8" xfId="0" applyFont="1" applyFill="1" applyBorder="1"/>
    <xf numFmtId="0" fontId="2" fillId="13" borderId="7" xfId="0" applyFont="1" applyFill="1" applyBorder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3" borderId="8" xfId="0" applyFont="1" applyFill="1" applyBorder="1"/>
    <xf numFmtId="0" fontId="2" fillId="1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11" xfId="0" applyFont="1" applyFill="1" applyBorder="1"/>
    <xf numFmtId="0" fontId="2" fillId="0" borderId="7" xfId="0" applyFont="1" applyBorder="1"/>
    <xf numFmtId="0" fontId="2" fillId="13" borderId="3" xfId="0" applyFont="1" applyFill="1" applyBorder="1"/>
    <xf numFmtId="0" fontId="2" fillId="16" borderId="3" xfId="0" applyFont="1" applyFill="1" applyBorder="1"/>
    <xf numFmtId="0" fontId="2" fillId="0" borderId="8" xfId="0" applyFont="1" applyBorder="1"/>
    <xf numFmtId="0" fontId="2" fillId="0" borderId="3" xfId="0" applyFont="1" applyFill="1" applyBorder="1"/>
    <xf numFmtId="0" fontId="2" fillId="16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0" fontId="2" fillId="6" borderId="8" xfId="0" applyNumberFormat="1" applyFont="1" applyFill="1" applyBorder="1"/>
    <xf numFmtId="10" fontId="2" fillId="6" borderId="11" xfId="0" applyNumberFormat="1" applyFont="1" applyFill="1" applyBorder="1"/>
    <xf numFmtId="0" fontId="2" fillId="6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7" borderId="3" xfId="0" applyFont="1" applyFill="1" applyBorder="1"/>
    <xf numFmtId="0" fontId="2" fillId="7" borderId="8" xfId="0" applyFont="1" applyFill="1" applyBorder="1"/>
    <xf numFmtId="0" fontId="2" fillId="1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9" fontId="2" fillId="12" borderId="3" xfId="1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10" fontId="2" fillId="6" borderId="11" xfId="0" applyNumberFormat="1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9" fontId="2" fillId="12" borderId="10" xfId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1711"/>
      <color rgb="FFFA7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484929" y="227239"/>
          <a:ext cx="6447064" cy="3241221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92250" y="231321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88"/>
  <sheetViews>
    <sheetView tabSelected="1" zoomScale="70" zoomScaleNormal="70" workbookViewId="0">
      <selection activeCell="K43" sqref="K43"/>
    </sheetView>
  </sheetViews>
  <sheetFormatPr baseColWidth="10" defaultRowHeight="15" x14ac:dyDescent="0.25"/>
  <cols>
    <col min="2" max="2" width="28.140625" customWidth="1"/>
    <col min="3" max="3" width="21.7109375" customWidth="1"/>
    <col min="4" max="4" width="20.28515625" customWidth="1"/>
    <col min="5" max="5" width="27.5703125" customWidth="1"/>
    <col min="6" max="6" width="20.140625" customWidth="1"/>
    <col min="7" max="7" width="23" customWidth="1"/>
    <col min="8" max="8" width="26.140625" customWidth="1"/>
    <col min="9" max="9" width="20.140625" customWidth="1"/>
    <col min="10" max="10" width="31" customWidth="1"/>
    <col min="11" max="11" width="19.140625" customWidth="1"/>
    <col min="12" max="12" width="14.710937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7" t="s">
        <v>24</v>
      </c>
      <c r="C2" s="8"/>
      <c r="D2" s="8"/>
      <c r="E2" s="8"/>
      <c r="F2" s="8"/>
      <c r="G2" s="8"/>
      <c r="H2" s="8"/>
      <c r="I2" s="8"/>
      <c r="J2" s="9"/>
    </row>
    <row r="3" spans="1:10" x14ac:dyDescent="0.25">
      <c r="B3" s="74"/>
      <c r="C3" s="20" t="s">
        <v>15</v>
      </c>
      <c r="D3" s="21" t="s">
        <v>14</v>
      </c>
      <c r="E3" s="22" t="s">
        <v>13</v>
      </c>
      <c r="F3" s="23" t="s">
        <v>12</v>
      </c>
      <c r="G3" s="24" t="s">
        <v>15</v>
      </c>
      <c r="H3" s="25" t="s">
        <v>14</v>
      </c>
      <c r="I3" s="26" t="s">
        <v>13</v>
      </c>
      <c r="J3" s="75"/>
    </row>
    <row r="4" spans="1:10" x14ac:dyDescent="0.25">
      <c r="B4" s="76" t="s">
        <v>29</v>
      </c>
      <c r="C4" s="20">
        <v>7</v>
      </c>
      <c r="D4" s="21">
        <v>5</v>
      </c>
      <c r="E4" s="22">
        <v>3</v>
      </c>
      <c r="F4" s="23">
        <v>1</v>
      </c>
      <c r="G4" s="24">
        <v>3</v>
      </c>
      <c r="H4" s="25">
        <v>5</v>
      </c>
      <c r="I4" s="26">
        <v>7</v>
      </c>
      <c r="J4" s="77" t="s">
        <v>2</v>
      </c>
    </row>
    <row r="5" spans="1:10" x14ac:dyDescent="0.25">
      <c r="B5" s="76" t="s">
        <v>29</v>
      </c>
      <c r="C5" s="20">
        <v>7</v>
      </c>
      <c r="D5" s="21">
        <v>5</v>
      </c>
      <c r="E5" s="22">
        <v>3</v>
      </c>
      <c r="F5" s="23">
        <v>1</v>
      </c>
      <c r="G5" s="24">
        <v>3</v>
      </c>
      <c r="H5" s="25">
        <v>5</v>
      </c>
      <c r="I5" s="26">
        <v>7</v>
      </c>
      <c r="J5" s="77" t="s">
        <v>31</v>
      </c>
    </row>
    <row r="6" spans="1:10" x14ac:dyDescent="0.25">
      <c r="B6" s="76" t="s">
        <v>29</v>
      </c>
      <c r="C6" s="20">
        <v>7</v>
      </c>
      <c r="D6" s="21">
        <v>5</v>
      </c>
      <c r="E6" s="22">
        <v>3</v>
      </c>
      <c r="F6" s="23">
        <v>1</v>
      </c>
      <c r="G6" s="24">
        <v>3</v>
      </c>
      <c r="H6" s="25">
        <v>5</v>
      </c>
      <c r="I6" s="26">
        <v>7</v>
      </c>
      <c r="J6" s="77" t="s">
        <v>4</v>
      </c>
    </row>
    <row r="7" spans="1:10" x14ac:dyDescent="0.25">
      <c r="B7" s="76" t="s">
        <v>29</v>
      </c>
      <c r="C7" s="20">
        <v>7</v>
      </c>
      <c r="D7" s="21">
        <v>5</v>
      </c>
      <c r="E7" s="22">
        <v>3</v>
      </c>
      <c r="F7" s="23">
        <v>1</v>
      </c>
      <c r="G7" s="24">
        <v>3</v>
      </c>
      <c r="H7" s="25">
        <v>5</v>
      </c>
      <c r="I7" s="26">
        <v>7</v>
      </c>
      <c r="J7" s="77" t="s">
        <v>28</v>
      </c>
    </row>
    <row r="8" spans="1:10" x14ac:dyDescent="0.25">
      <c r="B8" s="76" t="s">
        <v>2</v>
      </c>
      <c r="C8" s="20">
        <v>7</v>
      </c>
      <c r="D8" s="21">
        <v>5</v>
      </c>
      <c r="E8" s="22">
        <v>3</v>
      </c>
      <c r="F8" s="23">
        <v>1</v>
      </c>
      <c r="G8" s="24">
        <v>3</v>
      </c>
      <c r="H8" s="25">
        <v>5</v>
      </c>
      <c r="I8" s="26">
        <v>7</v>
      </c>
      <c r="J8" s="77" t="s">
        <v>31</v>
      </c>
    </row>
    <row r="9" spans="1:10" x14ac:dyDescent="0.25">
      <c r="B9" s="76" t="s">
        <v>2</v>
      </c>
      <c r="C9" s="20">
        <v>7</v>
      </c>
      <c r="D9" s="21">
        <v>5</v>
      </c>
      <c r="E9" s="22">
        <v>3</v>
      </c>
      <c r="F9" s="23">
        <v>1</v>
      </c>
      <c r="G9" s="24">
        <v>3</v>
      </c>
      <c r="H9" s="25">
        <v>5</v>
      </c>
      <c r="I9" s="26">
        <v>7</v>
      </c>
      <c r="J9" s="77" t="s">
        <v>4</v>
      </c>
    </row>
    <row r="10" spans="1:10" x14ac:dyDescent="0.25">
      <c r="B10" s="76" t="s">
        <v>2</v>
      </c>
      <c r="C10" s="20">
        <v>7</v>
      </c>
      <c r="D10" s="21">
        <v>5</v>
      </c>
      <c r="E10" s="22">
        <v>3</v>
      </c>
      <c r="F10" s="23">
        <v>1</v>
      </c>
      <c r="G10" s="24">
        <v>3</v>
      </c>
      <c r="H10" s="25">
        <v>5</v>
      </c>
      <c r="I10" s="26">
        <v>7</v>
      </c>
      <c r="J10" s="77" t="s">
        <v>28</v>
      </c>
    </row>
    <row r="11" spans="1:10" x14ac:dyDescent="0.25">
      <c r="B11" s="76" t="s">
        <v>31</v>
      </c>
      <c r="C11" s="20">
        <v>7</v>
      </c>
      <c r="D11" s="21">
        <v>5</v>
      </c>
      <c r="E11" s="22">
        <v>3</v>
      </c>
      <c r="F11" s="23">
        <v>1</v>
      </c>
      <c r="G11" s="24">
        <v>3</v>
      </c>
      <c r="H11" s="25">
        <v>5</v>
      </c>
      <c r="I11" s="26">
        <v>7</v>
      </c>
      <c r="J11" s="77" t="s">
        <v>4</v>
      </c>
    </row>
    <row r="12" spans="1:10" x14ac:dyDescent="0.25">
      <c r="B12" s="76" t="s">
        <v>3</v>
      </c>
      <c r="C12" s="20">
        <v>7</v>
      </c>
      <c r="D12" s="21">
        <v>5</v>
      </c>
      <c r="E12" s="22">
        <v>3</v>
      </c>
      <c r="F12" s="23">
        <v>1</v>
      </c>
      <c r="G12" s="24">
        <v>3</v>
      </c>
      <c r="H12" s="25">
        <v>5</v>
      </c>
      <c r="I12" s="26">
        <v>7</v>
      </c>
      <c r="J12" s="77" t="s">
        <v>28</v>
      </c>
    </row>
    <row r="13" spans="1:10" ht="15.75" thickBot="1" x14ac:dyDescent="0.3">
      <c r="B13" s="78" t="s">
        <v>4</v>
      </c>
      <c r="C13" s="29">
        <v>7</v>
      </c>
      <c r="D13" s="30">
        <v>5</v>
      </c>
      <c r="E13" s="31">
        <v>3</v>
      </c>
      <c r="F13" s="32">
        <v>1</v>
      </c>
      <c r="G13" s="33">
        <v>3</v>
      </c>
      <c r="H13" s="34">
        <v>5</v>
      </c>
      <c r="I13" s="35">
        <v>7</v>
      </c>
      <c r="J13" s="79" t="s">
        <v>28</v>
      </c>
    </row>
    <row r="17" spans="2:7" ht="15.75" thickBot="1" x14ac:dyDescent="0.3"/>
    <row r="18" spans="2:7" x14ac:dyDescent="0.25">
      <c r="B18" s="7" t="s">
        <v>9</v>
      </c>
      <c r="C18" s="8"/>
      <c r="D18" s="8"/>
      <c r="E18" s="8"/>
      <c r="F18" s="8"/>
      <c r="G18" s="9"/>
    </row>
    <row r="19" spans="2:7" x14ac:dyDescent="0.25">
      <c r="B19" s="94" t="s">
        <v>23</v>
      </c>
      <c r="C19" s="59" t="s">
        <v>30</v>
      </c>
      <c r="D19" s="59" t="s">
        <v>2</v>
      </c>
      <c r="E19" s="59" t="s">
        <v>31</v>
      </c>
      <c r="F19" s="59" t="s">
        <v>4</v>
      </c>
      <c r="G19" s="77" t="s">
        <v>28</v>
      </c>
    </row>
    <row r="20" spans="2:7" x14ac:dyDescent="0.25">
      <c r="B20" s="76" t="s">
        <v>29</v>
      </c>
      <c r="C20" s="80">
        <v>1</v>
      </c>
      <c r="D20" s="23">
        <v>0.2</v>
      </c>
      <c r="E20" s="23">
        <v>0.33329999999999999</v>
      </c>
      <c r="F20" s="23">
        <v>0.14285999999999999</v>
      </c>
      <c r="G20" s="81">
        <v>0.2</v>
      </c>
    </row>
    <row r="21" spans="2:7" x14ac:dyDescent="0.25">
      <c r="B21" s="76" t="s">
        <v>2</v>
      </c>
      <c r="C21" s="23">
        <v>5</v>
      </c>
      <c r="D21" s="80">
        <v>1</v>
      </c>
      <c r="E21" s="23">
        <v>3</v>
      </c>
      <c r="F21" s="23">
        <v>1</v>
      </c>
      <c r="G21" s="81">
        <v>3</v>
      </c>
    </row>
    <row r="22" spans="2:7" x14ac:dyDescent="0.25">
      <c r="B22" s="76" t="s">
        <v>31</v>
      </c>
      <c r="C22" s="23">
        <v>3</v>
      </c>
      <c r="D22" s="23">
        <v>0.33329999999999999</v>
      </c>
      <c r="E22" s="80">
        <v>1</v>
      </c>
      <c r="F22" s="23">
        <v>0.33329999999999999</v>
      </c>
      <c r="G22" s="81">
        <v>3</v>
      </c>
    </row>
    <row r="23" spans="2:7" x14ac:dyDescent="0.25">
      <c r="B23" s="76" t="s">
        <v>4</v>
      </c>
      <c r="C23" s="82">
        <v>7</v>
      </c>
      <c r="D23" s="82">
        <v>1</v>
      </c>
      <c r="E23" s="82">
        <v>3</v>
      </c>
      <c r="F23" s="80">
        <v>1</v>
      </c>
      <c r="G23" s="90">
        <v>5</v>
      </c>
    </row>
    <row r="24" spans="2:7" x14ac:dyDescent="0.25">
      <c r="B24" s="76" t="s">
        <v>28</v>
      </c>
      <c r="C24" s="82">
        <v>5</v>
      </c>
      <c r="D24" s="82">
        <v>0.33329999999999999</v>
      </c>
      <c r="E24" s="82">
        <v>0.33329999999999999</v>
      </c>
      <c r="F24" s="82">
        <v>0.2</v>
      </c>
      <c r="G24" s="83">
        <v>1</v>
      </c>
    </row>
    <row r="25" spans="2:7" ht="15.75" thickBot="1" x14ac:dyDescent="0.3">
      <c r="B25" s="84" t="s">
        <v>10</v>
      </c>
      <c r="C25" s="31">
        <f>SUM(C20:C24)</f>
        <v>21</v>
      </c>
      <c r="D25" s="31">
        <f>SUM(D20:D24)</f>
        <v>2.8665999999999996</v>
      </c>
      <c r="E25" s="31">
        <f>SUM(E20:E24)</f>
        <v>7.6665999999999999</v>
      </c>
      <c r="F25" s="31">
        <f>SUM(F20:F24)</f>
        <v>2.6761600000000003</v>
      </c>
      <c r="G25" s="85">
        <f>SUM(G20:G24)</f>
        <v>12.2</v>
      </c>
    </row>
    <row r="29" spans="2:7" ht="15.75" thickBot="1" x14ac:dyDescent="0.3"/>
    <row r="30" spans="2:7" x14ac:dyDescent="0.25">
      <c r="B30" s="7" t="s">
        <v>26</v>
      </c>
      <c r="C30" s="8"/>
      <c r="D30" s="8"/>
      <c r="E30" s="8"/>
      <c r="F30" s="8"/>
      <c r="G30" s="9"/>
    </row>
    <row r="31" spans="2:7" x14ac:dyDescent="0.25">
      <c r="B31" s="94" t="s">
        <v>25</v>
      </c>
      <c r="C31" s="59" t="s">
        <v>30</v>
      </c>
      <c r="D31" s="59" t="s">
        <v>2</v>
      </c>
      <c r="E31" s="59" t="s">
        <v>31</v>
      </c>
      <c r="F31" s="59" t="s">
        <v>4</v>
      </c>
      <c r="G31" s="77" t="s">
        <v>28</v>
      </c>
    </row>
    <row r="32" spans="2:7" x14ac:dyDescent="0.25">
      <c r="B32" s="76" t="s">
        <v>29</v>
      </c>
      <c r="C32" s="23">
        <f>C20/C$25</f>
        <v>4.7619047619047616E-2</v>
      </c>
      <c r="D32" s="23">
        <f>D20/D$25</f>
        <v>6.976906439684645E-2</v>
      </c>
      <c r="E32" s="23">
        <f>E20/E$25</f>
        <v>4.3474291080792003E-2</v>
      </c>
      <c r="F32" s="23">
        <f>F20/F$25</f>
        <v>5.3382458447925371E-2</v>
      </c>
      <c r="G32" s="81">
        <f>G20/G$25</f>
        <v>1.6393442622950821E-2</v>
      </c>
    </row>
    <row r="33" spans="2:12" x14ac:dyDescent="0.25">
      <c r="B33" s="76" t="s">
        <v>2</v>
      </c>
      <c r="C33" s="23">
        <f>C21/C$25</f>
        <v>0.23809523809523808</v>
      </c>
      <c r="D33" s="23">
        <f>D21/D$25</f>
        <v>0.34884532198423224</v>
      </c>
      <c r="E33" s="23">
        <f>E21/E$25</f>
        <v>0.39130775050217831</v>
      </c>
      <c r="F33" s="23">
        <f>F21/F$25</f>
        <v>0.37366973574076284</v>
      </c>
      <c r="G33" s="81">
        <f>G21/G$25</f>
        <v>0.24590163934426232</v>
      </c>
    </row>
    <row r="34" spans="2:12" x14ac:dyDescent="0.25">
      <c r="B34" s="76" t="s">
        <v>31</v>
      </c>
      <c r="C34" s="23">
        <f>C22/C$25</f>
        <v>0.14285714285714285</v>
      </c>
      <c r="D34" s="23">
        <f>D22/D$25</f>
        <v>0.1162701458173446</v>
      </c>
      <c r="E34" s="23">
        <f>E22/E$25</f>
        <v>0.13043591683405942</v>
      </c>
      <c r="F34" s="23">
        <f>F22/F$25</f>
        <v>0.12454412292239625</v>
      </c>
      <c r="G34" s="81">
        <f>G22/G$25</f>
        <v>0.24590163934426232</v>
      </c>
    </row>
    <row r="35" spans="2:12" x14ac:dyDescent="0.25">
      <c r="B35" s="76" t="s">
        <v>4</v>
      </c>
      <c r="C35" s="23">
        <f>C23/C$25</f>
        <v>0.33333333333333331</v>
      </c>
      <c r="D35" s="23">
        <f>D23/D$25</f>
        <v>0.34884532198423224</v>
      </c>
      <c r="E35" s="23">
        <f>E23/E$25</f>
        <v>0.39130775050217831</v>
      </c>
      <c r="F35" s="23">
        <f>F23/F$25</f>
        <v>0.37366973574076284</v>
      </c>
      <c r="G35" s="81">
        <f>G23/G$25</f>
        <v>0.4098360655737705</v>
      </c>
    </row>
    <row r="36" spans="2:12" x14ac:dyDescent="0.25">
      <c r="B36" s="76" t="s">
        <v>28</v>
      </c>
      <c r="C36" s="23">
        <f>C24/C$25</f>
        <v>0.23809523809523808</v>
      </c>
      <c r="D36" s="23">
        <f>D24/D$25</f>
        <v>0.1162701458173446</v>
      </c>
      <c r="E36" s="23">
        <f>E24/E$25</f>
        <v>4.3474291080792003E-2</v>
      </c>
      <c r="F36" s="23">
        <f>F24/F$25</f>
        <v>7.4733947148152569E-2</v>
      </c>
      <c r="G36" s="81">
        <f>G24/G$25</f>
        <v>8.1967213114754106E-2</v>
      </c>
    </row>
    <row r="37" spans="2:12" ht="15.75" thickBot="1" x14ac:dyDescent="0.3">
      <c r="B37" s="84" t="s">
        <v>10</v>
      </c>
      <c r="C37" s="31">
        <f>SUM(C32:C36)</f>
        <v>1</v>
      </c>
      <c r="D37" s="31">
        <f>SUM(D32:D36)</f>
        <v>1</v>
      </c>
      <c r="E37" s="31">
        <f>SUM(E32:E36)</f>
        <v>1</v>
      </c>
      <c r="F37" s="31">
        <f>SUM(F32:F36)</f>
        <v>0.99999999999999978</v>
      </c>
      <c r="G37" s="85">
        <f>SUM(G32:G36)</f>
        <v>1</v>
      </c>
    </row>
    <row r="41" spans="2:12" ht="15.75" thickBot="1" x14ac:dyDescent="0.3"/>
    <row r="42" spans="2:12" x14ac:dyDescent="0.25">
      <c r="B42" s="111" t="s">
        <v>27</v>
      </c>
      <c r="C42" s="112"/>
      <c r="E42" s="124"/>
      <c r="F42" s="125"/>
      <c r="G42" s="125"/>
      <c r="H42" s="125"/>
      <c r="I42" s="125"/>
      <c r="J42" s="125"/>
      <c r="K42" s="125"/>
      <c r="L42" s="126"/>
    </row>
    <row r="43" spans="2:12" x14ac:dyDescent="0.25">
      <c r="B43" s="94" t="s">
        <v>25</v>
      </c>
      <c r="C43" s="86" t="s">
        <v>11</v>
      </c>
      <c r="E43" s="94" t="str">
        <f t="shared" ref="E43:J48" si="0">B31</f>
        <v>Critères</v>
      </c>
      <c r="F43" s="59" t="str">
        <f t="shared" si="0"/>
        <v>Communauté</v>
      </c>
      <c r="G43" s="59" t="str">
        <f t="shared" si="0"/>
        <v>Documentation</v>
      </c>
      <c r="H43" s="59" t="str">
        <f t="shared" si="0"/>
        <v>Niveau d'accessibilité</v>
      </c>
      <c r="I43" s="59" t="str">
        <f t="shared" si="0"/>
        <v>Sécurité</v>
      </c>
      <c r="J43" s="59" t="str">
        <f t="shared" si="0"/>
        <v>Taux d’activité</v>
      </c>
      <c r="K43" s="127" t="s">
        <v>36</v>
      </c>
      <c r="L43" s="121" t="s">
        <v>37</v>
      </c>
    </row>
    <row r="44" spans="2:12" x14ac:dyDescent="0.25">
      <c r="B44" s="76" t="s">
        <v>29</v>
      </c>
      <c r="C44" s="87">
        <f>SUM(C32:F32)/4</f>
        <v>5.3561215386152855E-2</v>
      </c>
      <c r="E44" s="76" t="str">
        <f t="shared" si="0"/>
        <v xml:space="preserve">Communauté </v>
      </c>
      <c r="F44" s="23">
        <f t="shared" si="0"/>
        <v>4.7619047619047616E-2</v>
      </c>
      <c r="G44" s="23">
        <f t="shared" si="0"/>
        <v>6.976906439684645E-2</v>
      </c>
      <c r="H44" s="23">
        <f t="shared" si="0"/>
        <v>4.3474291080792003E-2</v>
      </c>
      <c r="I44" s="23">
        <f t="shared" si="0"/>
        <v>5.3382458447925371E-2</v>
      </c>
      <c r="J44" s="23">
        <f t="shared" si="0"/>
        <v>1.6393442622950821E-2</v>
      </c>
      <c r="K44" s="127">
        <f>SUM(F44:J44)</f>
        <v>0.23063830416756223</v>
      </c>
      <c r="L44" s="121">
        <f>K44/C44</f>
        <v>4.3060692798839844</v>
      </c>
    </row>
    <row r="45" spans="2:12" x14ac:dyDescent="0.25">
      <c r="B45" s="76" t="s">
        <v>2</v>
      </c>
      <c r="C45" s="87">
        <f>SUM(C33:F33)/4</f>
        <v>0.33797951158060285</v>
      </c>
      <c r="E45" s="76" t="str">
        <f t="shared" si="0"/>
        <v>Documentation</v>
      </c>
      <c r="F45" s="23">
        <f t="shared" si="0"/>
        <v>0.23809523809523808</v>
      </c>
      <c r="G45" s="23">
        <f t="shared" si="0"/>
        <v>0.34884532198423224</v>
      </c>
      <c r="H45" s="23">
        <f t="shared" si="0"/>
        <v>0.39130775050217831</v>
      </c>
      <c r="I45" s="23">
        <f t="shared" si="0"/>
        <v>0.37366973574076284</v>
      </c>
      <c r="J45" s="23">
        <f t="shared" si="0"/>
        <v>0.24590163934426232</v>
      </c>
      <c r="K45" s="127">
        <f t="shared" ref="K45:K48" si="1">SUM(F45:J45)</f>
        <v>1.5978196856666738</v>
      </c>
      <c r="L45" s="121">
        <f t="shared" ref="L45:L48" si="2">K45/C45</f>
        <v>4.7275637454894026</v>
      </c>
    </row>
    <row r="46" spans="2:12" x14ac:dyDescent="0.25">
      <c r="B46" s="76" t="s">
        <v>31</v>
      </c>
      <c r="C46" s="87">
        <f>SUM(C34:F34)/4</f>
        <v>0.12852683210773577</v>
      </c>
      <c r="E46" s="76" t="str">
        <f t="shared" si="0"/>
        <v>Niveau d'accessibilité</v>
      </c>
      <c r="F46" s="23">
        <f t="shared" si="0"/>
        <v>0.14285714285714285</v>
      </c>
      <c r="G46" s="23">
        <f t="shared" si="0"/>
        <v>0.1162701458173446</v>
      </c>
      <c r="H46" s="23">
        <f t="shared" si="0"/>
        <v>0.13043591683405942</v>
      </c>
      <c r="I46" s="23">
        <f t="shared" si="0"/>
        <v>0.12454412292239625</v>
      </c>
      <c r="J46" s="23">
        <f t="shared" si="0"/>
        <v>0.24590163934426232</v>
      </c>
      <c r="K46" s="127">
        <f t="shared" si="1"/>
        <v>0.76000896777520544</v>
      </c>
      <c r="L46" s="121">
        <f t="shared" si="2"/>
        <v>5.9132319322874061</v>
      </c>
    </row>
    <row r="47" spans="2:12" x14ac:dyDescent="0.25">
      <c r="B47" s="76" t="s">
        <v>4</v>
      </c>
      <c r="C47" s="87">
        <f>SUM(C35:F35)/4</f>
        <v>0.36178903539012663</v>
      </c>
      <c r="E47" s="76" t="str">
        <f t="shared" si="0"/>
        <v>Sécurité</v>
      </c>
      <c r="F47" s="23">
        <f t="shared" si="0"/>
        <v>0.33333333333333331</v>
      </c>
      <c r="G47" s="23">
        <f t="shared" si="0"/>
        <v>0.34884532198423224</v>
      </c>
      <c r="H47" s="23">
        <f t="shared" si="0"/>
        <v>0.39130775050217831</v>
      </c>
      <c r="I47" s="23">
        <f t="shared" si="0"/>
        <v>0.37366973574076284</v>
      </c>
      <c r="J47" s="23">
        <f t="shared" si="0"/>
        <v>0.4098360655737705</v>
      </c>
      <c r="K47" s="127">
        <f t="shared" si="1"/>
        <v>1.856992207134277</v>
      </c>
      <c r="L47" s="121">
        <f t="shared" si="2"/>
        <v>5.1328039975889084</v>
      </c>
    </row>
    <row r="48" spans="2:12" ht="15.75" thickBot="1" x14ac:dyDescent="0.3">
      <c r="B48" s="89" t="s">
        <v>28</v>
      </c>
      <c r="C48" s="87">
        <f>SUM(C36:F36)/4</f>
        <v>0.1181434055353818</v>
      </c>
      <c r="E48" s="78" t="str">
        <f t="shared" si="0"/>
        <v>Taux d’activité</v>
      </c>
      <c r="F48" s="32">
        <f t="shared" si="0"/>
        <v>0.23809523809523808</v>
      </c>
      <c r="G48" s="32">
        <f t="shared" si="0"/>
        <v>0.1162701458173446</v>
      </c>
      <c r="H48" s="32">
        <f t="shared" si="0"/>
        <v>4.3474291080792003E-2</v>
      </c>
      <c r="I48" s="32">
        <f t="shared" si="0"/>
        <v>7.4733947148152569E-2</v>
      </c>
      <c r="J48" s="32">
        <f t="shared" si="0"/>
        <v>8.1967213114754106E-2</v>
      </c>
      <c r="K48" s="128">
        <f t="shared" si="1"/>
        <v>0.55454083525628128</v>
      </c>
      <c r="L48" s="122">
        <f t="shared" si="2"/>
        <v>4.6937942303534363</v>
      </c>
    </row>
    <row r="49" spans="2:9" ht="15.75" thickBot="1" x14ac:dyDescent="0.3">
      <c r="B49" s="84" t="s">
        <v>10</v>
      </c>
      <c r="C49" s="88">
        <f>SUM(C37:F37)/4</f>
        <v>1</v>
      </c>
    </row>
    <row r="52" spans="2:9" ht="15.75" thickBot="1" x14ac:dyDescent="0.3"/>
    <row r="53" spans="2:9" ht="15.75" thickBot="1" x14ac:dyDescent="0.3">
      <c r="B53" s="7" t="s">
        <v>42</v>
      </c>
      <c r="C53" s="9"/>
    </row>
    <row r="54" spans="2:9" ht="15" customHeight="1" x14ac:dyDescent="0.25">
      <c r="B54" s="93" t="s">
        <v>38</v>
      </c>
      <c r="C54" s="69">
        <f>SUM(L44:L48)/5</f>
        <v>4.9546926371206279</v>
      </c>
      <c r="E54" s="113" t="s">
        <v>41</v>
      </c>
      <c r="F54" s="114"/>
      <c r="G54" s="117" t="str">
        <f>IF(AND(C56&gt;0,C56&lt;0.1),"Valide","Non Valide")</f>
        <v>Non Valide</v>
      </c>
      <c r="H54" s="117"/>
      <c r="I54" s="118"/>
    </row>
    <row r="55" spans="2:9" ht="15" customHeight="1" thickBot="1" x14ac:dyDescent="0.3">
      <c r="B55" s="93" t="s">
        <v>40</v>
      </c>
      <c r="C55" s="69">
        <f>(C54-5)/4</f>
        <v>-1.1326840719843023E-2</v>
      </c>
      <c r="E55" s="115"/>
      <c r="F55" s="116"/>
      <c r="G55" s="119"/>
      <c r="H55" s="119"/>
      <c r="I55" s="120"/>
    </row>
    <row r="56" spans="2:9" ht="15.75" thickBot="1" x14ac:dyDescent="0.3">
      <c r="B56" s="123" t="s">
        <v>39</v>
      </c>
      <c r="C56" s="103">
        <f>C55/1.12</f>
        <v>-1.0113250642716985E-2</v>
      </c>
    </row>
    <row r="60" spans="2:9" ht="15.75" thickBot="1" x14ac:dyDescent="0.3"/>
    <row r="61" spans="2:9" x14ac:dyDescent="0.25">
      <c r="B61" s="7" t="s">
        <v>5</v>
      </c>
      <c r="C61" s="8"/>
      <c r="D61" s="8"/>
      <c r="E61" s="9"/>
    </row>
    <row r="62" spans="2:9" x14ac:dyDescent="0.25">
      <c r="B62" s="94" t="s">
        <v>25</v>
      </c>
      <c r="C62" s="58" t="s">
        <v>6</v>
      </c>
      <c r="D62" s="58" t="s">
        <v>0</v>
      </c>
      <c r="E62" s="91" t="s">
        <v>1</v>
      </c>
    </row>
    <row r="63" spans="2:9" x14ac:dyDescent="0.25">
      <c r="B63" s="76" t="s">
        <v>29</v>
      </c>
      <c r="C63" s="23">
        <v>4</v>
      </c>
      <c r="D63" s="23">
        <v>2</v>
      </c>
      <c r="E63" s="81">
        <v>0</v>
      </c>
    </row>
    <row r="64" spans="2:9" x14ac:dyDescent="0.25">
      <c r="B64" s="76" t="s">
        <v>2</v>
      </c>
      <c r="C64" s="23">
        <v>4</v>
      </c>
      <c r="D64" s="23">
        <v>3</v>
      </c>
      <c r="E64" s="81">
        <v>3</v>
      </c>
    </row>
    <row r="65" spans="2:9" x14ac:dyDescent="0.25">
      <c r="B65" s="76" t="s">
        <v>31</v>
      </c>
      <c r="C65" s="23">
        <v>4</v>
      </c>
      <c r="D65" s="23">
        <v>1</v>
      </c>
      <c r="E65" s="81">
        <v>4</v>
      </c>
    </row>
    <row r="66" spans="2:9" x14ac:dyDescent="0.25">
      <c r="B66" s="76" t="s">
        <v>4</v>
      </c>
      <c r="C66" s="23">
        <v>0</v>
      </c>
      <c r="D66" s="23">
        <v>1</v>
      </c>
      <c r="E66" s="81">
        <v>1</v>
      </c>
    </row>
    <row r="67" spans="2:9" ht="15.75" thickBot="1" x14ac:dyDescent="0.3">
      <c r="B67" s="78" t="s">
        <v>28</v>
      </c>
      <c r="C67" s="32">
        <v>4</v>
      </c>
      <c r="D67" s="32">
        <v>3</v>
      </c>
      <c r="E67" s="92">
        <v>3</v>
      </c>
    </row>
    <row r="71" spans="2:9" ht="15.75" thickBot="1" x14ac:dyDescent="0.3"/>
    <row r="72" spans="2:9" x14ac:dyDescent="0.25">
      <c r="B72" s="4"/>
      <c r="C72" s="5"/>
      <c r="D72" s="5"/>
      <c r="E72" s="5"/>
      <c r="F72" s="5"/>
      <c r="G72" s="5"/>
      <c r="H72" s="5"/>
      <c r="I72" s="6"/>
    </row>
    <row r="73" spans="2:9" x14ac:dyDescent="0.25">
      <c r="B73" s="74"/>
      <c r="C73" s="53"/>
      <c r="D73" s="54" t="s">
        <v>6</v>
      </c>
      <c r="E73" s="54"/>
      <c r="F73" s="55" t="s">
        <v>0</v>
      </c>
      <c r="G73" s="55"/>
      <c r="H73" s="56" t="s">
        <v>34</v>
      </c>
      <c r="I73" s="110"/>
    </row>
    <row r="74" spans="2:9" x14ac:dyDescent="0.25">
      <c r="B74" s="68" t="s">
        <v>23</v>
      </c>
      <c r="C74" s="57" t="s">
        <v>16</v>
      </c>
      <c r="D74" s="58" t="s">
        <v>19</v>
      </c>
      <c r="E74" s="58" t="s">
        <v>20</v>
      </c>
      <c r="F74" s="59" t="s">
        <v>19</v>
      </c>
      <c r="G74" s="59" t="s">
        <v>20</v>
      </c>
      <c r="H74" s="60" t="s">
        <v>19</v>
      </c>
      <c r="I74" s="69" t="s">
        <v>22</v>
      </c>
    </row>
    <row r="75" spans="2:9" x14ac:dyDescent="0.25">
      <c r="B75" s="76" t="s">
        <v>30</v>
      </c>
      <c r="C75" s="61">
        <f>C44</f>
        <v>5.3561215386152855E-2</v>
      </c>
      <c r="D75" s="58">
        <f>C63</f>
        <v>4</v>
      </c>
      <c r="E75" s="58">
        <f>D75*C75</f>
        <v>0.21424486154461142</v>
      </c>
      <c r="F75" s="59">
        <f>D63</f>
        <v>2</v>
      </c>
      <c r="G75" s="59">
        <f>C75*F75</f>
        <v>0.10712243077230571</v>
      </c>
      <c r="H75" s="60">
        <f>E63</f>
        <v>0</v>
      </c>
      <c r="I75" s="69">
        <f>C75*H75</f>
        <v>0</v>
      </c>
    </row>
    <row r="76" spans="2:9" x14ac:dyDescent="0.25">
      <c r="B76" s="76" t="s">
        <v>2</v>
      </c>
      <c r="C76" s="61">
        <f>C45</f>
        <v>0.33797951158060285</v>
      </c>
      <c r="D76" s="58">
        <f>C64</f>
        <v>4</v>
      </c>
      <c r="E76" s="58">
        <f t="shared" ref="E76:E78" si="3">D76*C76</f>
        <v>1.3519180463224114</v>
      </c>
      <c r="F76" s="59">
        <f>D64</f>
        <v>3</v>
      </c>
      <c r="G76" s="59">
        <f t="shared" ref="G76:G78" si="4">C76*F76</f>
        <v>1.0139385347418086</v>
      </c>
      <c r="H76" s="60">
        <f>E64</f>
        <v>3</v>
      </c>
      <c r="I76" s="69">
        <f t="shared" ref="I76:I78" si="5">C76*H76</f>
        <v>1.0139385347418086</v>
      </c>
    </row>
    <row r="77" spans="2:9" x14ac:dyDescent="0.25">
      <c r="B77" s="76" t="s">
        <v>17</v>
      </c>
      <c r="C77" s="61">
        <f>C46</f>
        <v>0.12852683210773577</v>
      </c>
      <c r="D77" s="58">
        <f>C65</f>
        <v>4</v>
      </c>
      <c r="E77" s="58">
        <f t="shared" si="3"/>
        <v>0.51410732843094309</v>
      </c>
      <c r="F77" s="59">
        <f>D65</f>
        <v>1</v>
      </c>
      <c r="G77" s="59">
        <f t="shared" si="4"/>
        <v>0.12852683210773577</v>
      </c>
      <c r="H77" s="60">
        <f>E65</f>
        <v>4</v>
      </c>
      <c r="I77" s="69">
        <f t="shared" si="5"/>
        <v>0.51410732843094309</v>
      </c>
    </row>
    <row r="78" spans="2:9" x14ac:dyDescent="0.25">
      <c r="B78" s="76" t="s">
        <v>4</v>
      </c>
      <c r="C78" s="61">
        <f>C47</f>
        <v>0.36178903539012663</v>
      </c>
      <c r="D78" s="58">
        <f>C66</f>
        <v>0</v>
      </c>
      <c r="E78" s="58">
        <f t="shared" si="3"/>
        <v>0</v>
      </c>
      <c r="F78" s="59">
        <f>D66</f>
        <v>1</v>
      </c>
      <c r="G78" s="59">
        <f t="shared" si="4"/>
        <v>0.36178903539012663</v>
      </c>
      <c r="H78" s="60">
        <f>E66</f>
        <v>1</v>
      </c>
      <c r="I78" s="69">
        <f t="shared" si="5"/>
        <v>0.36178903539012663</v>
      </c>
    </row>
    <row r="79" spans="2:9" ht="15.75" thickBot="1" x14ac:dyDescent="0.3">
      <c r="B79" s="78" t="s">
        <v>28</v>
      </c>
      <c r="C79" s="99">
        <f>C48</f>
        <v>0.1181434055353818</v>
      </c>
      <c r="D79" s="100">
        <f>C67</f>
        <v>4</v>
      </c>
      <c r="E79" s="100">
        <f t="shared" ref="E79" si="6">D79*C79</f>
        <v>0.47257362214152721</v>
      </c>
      <c r="F79" s="101">
        <f>D67</f>
        <v>3</v>
      </c>
      <c r="G79" s="101">
        <f t="shared" ref="G79" si="7">C79*F79</f>
        <v>0.35443021660614538</v>
      </c>
      <c r="H79" s="102">
        <f>E67</f>
        <v>3</v>
      </c>
      <c r="I79" s="103">
        <f t="shared" ref="I79" si="8">C79*H79</f>
        <v>0.35443021660614538</v>
      </c>
    </row>
    <row r="80" spans="2:9" x14ac:dyDescent="0.25">
      <c r="D80" s="2"/>
      <c r="E80" s="2"/>
    </row>
    <row r="81" spans="2:7" x14ac:dyDescent="0.25">
      <c r="B81" s="2"/>
      <c r="C81" s="2"/>
      <c r="D81" s="2"/>
      <c r="E81" s="2"/>
    </row>
    <row r="82" spans="2:7" x14ac:dyDescent="0.25">
      <c r="B82" s="2"/>
      <c r="C82" s="2"/>
      <c r="D82" s="2"/>
      <c r="E82" s="2"/>
    </row>
    <row r="83" spans="2:7" x14ac:dyDescent="0.25">
      <c r="B83" s="2"/>
      <c r="C83" s="3"/>
      <c r="D83" s="2"/>
      <c r="E83" s="2"/>
    </row>
    <row r="84" spans="2:7" ht="15.75" thickBot="1" x14ac:dyDescent="0.3">
      <c r="B84" s="2"/>
      <c r="C84" s="2"/>
      <c r="D84" s="2"/>
      <c r="E84" s="2"/>
    </row>
    <row r="85" spans="2:7" ht="15.75" thickBot="1" x14ac:dyDescent="0.3">
      <c r="B85" s="97" t="s">
        <v>32</v>
      </c>
      <c r="C85" s="98" t="s">
        <v>33</v>
      </c>
      <c r="D85" s="2"/>
      <c r="E85" s="2"/>
    </row>
    <row r="86" spans="2:7" x14ac:dyDescent="0.25">
      <c r="B86" s="95" t="s">
        <v>6</v>
      </c>
      <c r="C86" s="81">
        <f>SUM(E75:E79)</f>
        <v>2.552843858439493</v>
      </c>
      <c r="D86" s="2"/>
      <c r="E86" s="108" t="s">
        <v>35</v>
      </c>
      <c r="F86" s="104" t="str">
        <f>IF(C86&gt;CET87*(C86&gt;C88),B86,IF(C87&gt;C88,B87,B88))</f>
        <v>pentaho</v>
      </c>
      <c r="G86" s="105"/>
    </row>
    <row r="87" spans="2:7" ht="15.75" thickBot="1" x14ac:dyDescent="0.3">
      <c r="B87" s="95" t="s">
        <v>1</v>
      </c>
      <c r="C87" s="81">
        <f>SUM(G75:G79)</f>
        <v>1.9658070496181219</v>
      </c>
      <c r="E87" s="109"/>
      <c r="F87" s="106"/>
      <c r="G87" s="107"/>
    </row>
    <row r="88" spans="2:7" ht="15.75" thickBot="1" x14ac:dyDescent="0.3">
      <c r="B88" s="96" t="s">
        <v>0</v>
      </c>
      <c r="C88" s="92">
        <f>SUM(I75:I79)</f>
        <v>2.2442651151690236</v>
      </c>
    </row>
  </sheetData>
  <mergeCells count="15">
    <mergeCell ref="E86:E87"/>
    <mergeCell ref="F86:G87"/>
    <mergeCell ref="B72:I72"/>
    <mergeCell ref="E54:F55"/>
    <mergeCell ref="G54:I55"/>
    <mergeCell ref="B18:G18"/>
    <mergeCell ref="B30:G30"/>
    <mergeCell ref="B53:C53"/>
    <mergeCell ref="E42:L42"/>
    <mergeCell ref="B2:J2"/>
    <mergeCell ref="B42:C42"/>
    <mergeCell ref="B61:E61"/>
    <mergeCell ref="D73:E73"/>
    <mergeCell ref="F73:G73"/>
    <mergeCell ref="H73:I73"/>
  </mergeCells>
  <conditionalFormatting sqref="G54:I55">
    <cfRule type="cellIs" dxfId="0" priority="4" operator="equal">
      <formula>"Not OK"</formula>
    </cfRule>
    <cfRule type="cellIs" dxfId="1" priority="3" operator="equal">
      <formula>"OK"</formula>
    </cfRule>
    <cfRule type="cellIs" dxfId="2" priority="2" operator="equal">
      <formula>"Valide"</formula>
    </cfRule>
    <cfRule type="cellIs" dxfId="3" priority="1" operator="equal">
      <formula>"Non Valide"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70"/>
  <sheetViews>
    <sheetView topLeftCell="A61" zoomScale="70" zoomScaleNormal="70" workbookViewId="0">
      <selection activeCell="C68" sqref="C68"/>
    </sheetView>
  </sheetViews>
  <sheetFormatPr baseColWidth="10" defaultRowHeight="15" x14ac:dyDescent="0.25"/>
  <cols>
    <col min="2" max="2" width="23.42578125" customWidth="1"/>
    <col min="3" max="3" width="21.7109375" customWidth="1"/>
    <col min="4" max="4" width="16.5703125" customWidth="1"/>
    <col min="5" max="5" width="20.28515625" customWidth="1"/>
    <col min="7" max="7" width="23" customWidth="1"/>
    <col min="8" max="8" width="19.5703125" customWidth="1"/>
    <col min="9" max="9" width="20.140625" customWidth="1"/>
    <col min="10" max="10" width="24.7109375" customWidth="1"/>
    <col min="11" max="11" width="19.14062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7" t="s">
        <v>24</v>
      </c>
      <c r="C2" s="8"/>
      <c r="D2" s="8"/>
      <c r="E2" s="8"/>
      <c r="F2" s="8"/>
      <c r="G2" s="8"/>
      <c r="H2" s="8"/>
      <c r="I2" s="8"/>
      <c r="J2" s="9"/>
    </row>
    <row r="3" spans="1:10" x14ac:dyDescent="0.25">
      <c r="B3" s="10"/>
      <c r="C3" s="11" t="s">
        <v>15</v>
      </c>
      <c r="D3" s="12" t="s">
        <v>14</v>
      </c>
      <c r="E3" s="13" t="s">
        <v>13</v>
      </c>
      <c r="F3" s="14" t="s">
        <v>12</v>
      </c>
      <c r="G3" s="15" t="s">
        <v>15</v>
      </c>
      <c r="H3" s="16" t="s">
        <v>14</v>
      </c>
      <c r="I3" s="17" t="s">
        <v>13</v>
      </c>
      <c r="J3" s="18"/>
    </row>
    <row r="4" spans="1:10" x14ac:dyDescent="0.25">
      <c r="B4" s="19" t="s">
        <v>7</v>
      </c>
      <c r="C4" s="20">
        <v>7</v>
      </c>
      <c r="D4" s="21">
        <v>5</v>
      </c>
      <c r="E4" s="22">
        <v>3</v>
      </c>
      <c r="F4" s="23">
        <v>1</v>
      </c>
      <c r="G4" s="24">
        <v>3</v>
      </c>
      <c r="H4" s="25">
        <v>5</v>
      </c>
      <c r="I4" s="26">
        <v>7</v>
      </c>
      <c r="J4" s="27" t="s">
        <v>2</v>
      </c>
    </row>
    <row r="5" spans="1:10" x14ac:dyDescent="0.25">
      <c r="B5" s="19" t="s">
        <v>7</v>
      </c>
      <c r="C5" s="20">
        <v>7</v>
      </c>
      <c r="D5" s="21">
        <v>5</v>
      </c>
      <c r="E5" s="22">
        <v>3</v>
      </c>
      <c r="F5" s="23">
        <v>1</v>
      </c>
      <c r="G5" s="24">
        <v>3</v>
      </c>
      <c r="H5" s="25">
        <v>5</v>
      </c>
      <c r="I5" s="26">
        <v>7</v>
      </c>
      <c r="J5" s="27" t="s">
        <v>3</v>
      </c>
    </row>
    <row r="6" spans="1:10" x14ac:dyDescent="0.25">
      <c r="B6" s="19" t="s">
        <v>7</v>
      </c>
      <c r="C6" s="20">
        <v>7</v>
      </c>
      <c r="D6" s="21">
        <v>5</v>
      </c>
      <c r="E6" s="22">
        <v>3</v>
      </c>
      <c r="F6" s="23">
        <v>1</v>
      </c>
      <c r="G6" s="24">
        <v>3</v>
      </c>
      <c r="H6" s="25">
        <v>5</v>
      </c>
      <c r="I6" s="26">
        <v>7</v>
      </c>
      <c r="J6" s="27" t="s">
        <v>4</v>
      </c>
    </row>
    <row r="7" spans="1:10" x14ac:dyDescent="0.25">
      <c r="B7" s="19" t="s">
        <v>2</v>
      </c>
      <c r="C7" s="20">
        <v>7</v>
      </c>
      <c r="D7" s="21">
        <v>5</v>
      </c>
      <c r="E7" s="22">
        <v>3</v>
      </c>
      <c r="F7" s="23">
        <v>1</v>
      </c>
      <c r="G7" s="24">
        <v>3</v>
      </c>
      <c r="H7" s="25">
        <v>5</v>
      </c>
      <c r="I7" s="26">
        <v>7</v>
      </c>
      <c r="J7" s="27" t="s">
        <v>3</v>
      </c>
    </row>
    <row r="8" spans="1:10" x14ac:dyDescent="0.25">
      <c r="B8" s="19" t="s">
        <v>2</v>
      </c>
      <c r="C8" s="20">
        <v>7</v>
      </c>
      <c r="D8" s="21">
        <v>5</v>
      </c>
      <c r="E8" s="22">
        <v>3</v>
      </c>
      <c r="F8" s="23">
        <v>1</v>
      </c>
      <c r="G8" s="24">
        <v>3</v>
      </c>
      <c r="H8" s="25">
        <v>5</v>
      </c>
      <c r="I8" s="26">
        <v>7</v>
      </c>
      <c r="J8" s="27" t="s">
        <v>4</v>
      </c>
    </row>
    <row r="9" spans="1:10" ht="15.75" thickBot="1" x14ac:dyDescent="0.3">
      <c r="B9" s="28" t="s">
        <v>3</v>
      </c>
      <c r="C9" s="29">
        <v>7</v>
      </c>
      <c r="D9" s="30">
        <v>5</v>
      </c>
      <c r="E9" s="31">
        <v>3</v>
      </c>
      <c r="F9" s="32">
        <v>1</v>
      </c>
      <c r="G9" s="33">
        <v>3</v>
      </c>
      <c r="H9" s="34">
        <v>5</v>
      </c>
      <c r="I9" s="35">
        <v>7</v>
      </c>
      <c r="J9" s="36" t="s">
        <v>4</v>
      </c>
    </row>
    <row r="13" spans="1:10" ht="15.75" thickBot="1" x14ac:dyDescent="0.3"/>
    <row r="14" spans="1:10" x14ac:dyDescent="0.25">
      <c r="B14" s="7" t="s">
        <v>9</v>
      </c>
      <c r="C14" s="8"/>
      <c r="D14" s="8"/>
      <c r="E14" s="8"/>
      <c r="F14" s="9"/>
    </row>
    <row r="15" spans="1:10" x14ac:dyDescent="0.25">
      <c r="B15" s="37" t="s">
        <v>23</v>
      </c>
      <c r="C15" s="38" t="s">
        <v>8</v>
      </c>
      <c r="D15" s="38" t="s">
        <v>2</v>
      </c>
      <c r="E15" s="38" t="s">
        <v>3</v>
      </c>
      <c r="F15" s="27" t="s">
        <v>4</v>
      </c>
    </row>
    <row r="16" spans="1:10" x14ac:dyDescent="0.25">
      <c r="B16" s="19" t="s">
        <v>7</v>
      </c>
      <c r="C16" s="39">
        <v>1</v>
      </c>
      <c r="D16" s="14">
        <v>0.2</v>
      </c>
      <c r="E16" s="14">
        <v>0.33329999999999999</v>
      </c>
      <c r="F16" s="40">
        <v>0.14285999999999999</v>
      </c>
    </row>
    <row r="17" spans="2:6" x14ac:dyDescent="0.25">
      <c r="B17" s="19" t="s">
        <v>2</v>
      </c>
      <c r="C17" s="14">
        <v>5</v>
      </c>
      <c r="D17" s="39">
        <v>1</v>
      </c>
      <c r="E17" s="14">
        <v>3</v>
      </c>
      <c r="F17" s="40">
        <v>1</v>
      </c>
    </row>
    <row r="18" spans="2:6" x14ac:dyDescent="0.25">
      <c r="B18" s="19" t="s">
        <v>3</v>
      </c>
      <c r="C18" s="14">
        <v>3</v>
      </c>
      <c r="D18" s="14">
        <v>0.33329999999999999</v>
      </c>
      <c r="E18" s="39">
        <v>1</v>
      </c>
      <c r="F18" s="40">
        <v>0.33329999999999999</v>
      </c>
    </row>
    <row r="19" spans="2:6" x14ac:dyDescent="0.25">
      <c r="B19" s="19" t="s">
        <v>4</v>
      </c>
      <c r="C19" s="41">
        <v>7</v>
      </c>
      <c r="D19" s="41">
        <v>1</v>
      </c>
      <c r="E19" s="41">
        <v>3</v>
      </c>
      <c r="F19" s="42">
        <v>1</v>
      </c>
    </row>
    <row r="20" spans="2:6" ht="15.75" thickBot="1" x14ac:dyDescent="0.3">
      <c r="B20" s="43" t="s">
        <v>10</v>
      </c>
      <c r="C20" s="44">
        <f>SUM(C16:C19)</f>
        <v>16</v>
      </c>
      <c r="D20" s="44">
        <f t="shared" ref="D20:F20" si="0">SUM(D16:D19)</f>
        <v>2.5332999999999997</v>
      </c>
      <c r="E20" s="44">
        <f t="shared" si="0"/>
        <v>7.3332999999999995</v>
      </c>
      <c r="F20" s="45">
        <f t="shared" si="0"/>
        <v>2.4761600000000001</v>
      </c>
    </row>
    <row r="24" spans="2:6" ht="15.75" thickBot="1" x14ac:dyDescent="0.3"/>
    <row r="25" spans="2:6" x14ac:dyDescent="0.25">
      <c r="B25" s="7" t="s">
        <v>26</v>
      </c>
      <c r="C25" s="8"/>
      <c r="D25" s="8"/>
      <c r="E25" s="8"/>
      <c r="F25" s="9"/>
    </row>
    <row r="26" spans="2:6" x14ac:dyDescent="0.25">
      <c r="B26" s="37" t="s">
        <v>25</v>
      </c>
      <c r="C26" s="38" t="s">
        <v>8</v>
      </c>
      <c r="D26" s="38" t="s">
        <v>2</v>
      </c>
      <c r="E26" s="38" t="s">
        <v>3</v>
      </c>
      <c r="F26" s="27" t="s">
        <v>4</v>
      </c>
    </row>
    <row r="27" spans="2:6" x14ac:dyDescent="0.25">
      <c r="B27" s="19" t="s">
        <v>7</v>
      </c>
      <c r="C27" s="14">
        <f>C16/C$20</f>
        <v>6.25E-2</v>
      </c>
      <c r="D27" s="14">
        <f>D16/D$20</f>
        <v>7.8948407215884434E-2</v>
      </c>
      <c r="E27" s="14">
        <f>E16/E$20</f>
        <v>4.5450206591848147E-2</v>
      </c>
      <c r="F27" s="40">
        <f>F16/F$20</f>
        <v>5.7694171620573782E-2</v>
      </c>
    </row>
    <row r="28" spans="2:6" x14ac:dyDescent="0.25">
      <c r="B28" s="19" t="s">
        <v>2</v>
      </c>
      <c r="C28" s="14">
        <f>C17/C$20</f>
        <v>0.3125</v>
      </c>
      <c r="D28" s="14">
        <f>D17/D$20</f>
        <v>0.39474203607942215</v>
      </c>
      <c r="E28" s="14">
        <f>E17/E$20</f>
        <v>0.40909276860349369</v>
      </c>
      <c r="F28" s="40">
        <f>F17/F$20</f>
        <v>0.40385112432153009</v>
      </c>
    </row>
    <row r="29" spans="2:6" x14ac:dyDescent="0.25">
      <c r="B29" s="19" t="s">
        <v>3</v>
      </c>
      <c r="C29" s="14">
        <f>C18/C$20</f>
        <v>0.1875</v>
      </c>
      <c r="D29" s="14">
        <f>D18/D$20</f>
        <v>0.13156752062527138</v>
      </c>
      <c r="E29" s="14">
        <f>E18/E$20</f>
        <v>0.13636425620116455</v>
      </c>
      <c r="F29" s="40">
        <f>F18/F$20</f>
        <v>0.13460357973636597</v>
      </c>
    </row>
    <row r="30" spans="2:6" x14ac:dyDescent="0.25">
      <c r="B30" s="19" t="s">
        <v>4</v>
      </c>
      <c r="C30" s="14">
        <f>C19/C$20</f>
        <v>0.4375</v>
      </c>
      <c r="D30" s="14">
        <f>D19/D$20</f>
        <v>0.39474203607942215</v>
      </c>
      <c r="E30" s="14">
        <f>E19/E$20</f>
        <v>0.40909276860349369</v>
      </c>
      <c r="F30" s="40">
        <f>F19/F$20</f>
        <v>0.40385112432153009</v>
      </c>
    </row>
    <row r="31" spans="2:6" ht="15.75" thickBot="1" x14ac:dyDescent="0.3">
      <c r="B31" s="43" t="s">
        <v>10</v>
      </c>
      <c r="C31" s="44">
        <f>SUM(C27:C30)</f>
        <v>1</v>
      </c>
      <c r="D31" s="44">
        <f t="shared" ref="D31" si="1">SUM(D27:D30)</f>
        <v>1</v>
      </c>
      <c r="E31" s="44">
        <f t="shared" ref="E31" si="2">SUM(E27:E30)</f>
        <v>1</v>
      </c>
      <c r="F31" s="45">
        <f t="shared" ref="F31" si="3">SUM(F27:F30)</f>
        <v>1</v>
      </c>
    </row>
    <row r="35" spans="2:5" ht="15.75" thickBot="1" x14ac:dyDescent="0.3"/>
    <row r="36" spans="2:5" x14ac:dyDescent="0.25">
      <c r="B36" s="4" t="s">
        <v>27</v>
      </c>
      <c r="C36" s="6"/>
    </row>
    <row r="37" spans="2:5" x14ac:dyDescent="0.25">
      <c r="B37" s="37" t="s">
        <v>25</v>
      </c>
      <c r="C37" s="48" t="s">
        <v>11</v>
      </c>
    </row>
    <row r="38" spans="2:5" x14ac:dyDescent="0.25">
      <c r="B38" s="19" t="s">
        <v>7</v>
      </c>
      <c r="C38" s="46">
        <f>SUM(C27:F27)/4</f>
        <v>6.1148196357076585E-2</v>
      </c>
    </row>
    <row r="39" spans="2:5" x14ac:dyDescent="0.25">
      <c r="B39" s="19" t="s">
        <v>2</v>
      </c>
      <c r="C39" s="46">
        <f>SUM(C28:F28)/4</f>
        <v>0.38004648225111148</v>
      </c>
    </row>
    <row r="40" spans="2:5" x14ac:dyDescent="0.25">
      <c r="B40" s="19" t="s">
        <v>3</v>
      </c>
      <c r="C40" s="46">
        <f>SUM(C29:F29)/4</f>
        <v>0.14750883914070048</v>
      </c>
    </row>
    <row r="41" spans="2:5" x14ac:dyDescent="0.25">
      <c r="B41" s="19" t="s">
        <v>4</v>
      </c>
      <c r="C41" s="46">
        <f>SUM(C30:F30)/4</f>
        <v>0.41129648225111148</v>
      </c>
    </row>
    <row r="42" spans="2:5" ht="15.75" thickBot="1" x14ac:dyDescent="0.3">
      <c r="B42" s="43" t="s">
        <v>10</v>
      </c>
      <c r="C42" s="47">
        <f>SUM(C31:F31)/4</f>
        <v>1</v>
      </c>
    </row>
    <row r="46" spans="2:5" ht="15.75" thickBot="1" x14ac:dyDescent="0.3"/>
    <row r="47" spans="2:5" x14ac:dyDescent="0.25">
      <c r="B47" s="7" t="s">
        <v>5</v>
      </c>
      <c r="C47" s="8"/>
      <c r="D47" s="8"/>
      <c r="E47" s="9"/>
    </row>
    <row r="48" spans="2:5" x14ac:dyDescent="0.25">
      <c r="B48" s="37" t="s">
        <v>25</v>
      </c>
      <c r="C48" s="51" t="s">
        <v>6</v>
      </c>
      <c r="D48" s="51" t="s">
        <v>0</v>
      </c>
      <c r="E48" s="52" t="s">
        <v>1</v>
      </c>
    </row>
    <row r="49" spans="2:9" x14ac:dyDescent="0.25">
      <c r="B49" s="19" t="s">
        <v>7</v>
      </c>
      <c r="C49" s="14">
        <v>4</v>
      </c>
      <c r="D49" s="14">
        <v>2</v>
      </c>
      <c r="E49" s="40">
        <v>0</v>
      </c>
    </row>
    <row r="50" spans="2:9" x14ac:dyDescent="0.25">
      <c r="B50" s="19" t="s">
        <v>2</v>
      </c>
      <c r="C50" s="14">
        <v>4</v>
      </c>
      <c r="D50" s="14">
        <v>3</v>
      </c>
      <c r="E50" s="40">
        <v>3</v>
      </c>
    </row>
    <row r="51" spans="2:9" x14ac:dyDescent="0.25">
      <c r="B51" s="19" t="s">
        <v>3</v>
      </c>
      <c r="C51" s="14">
        <v>4</v>
      </c>
      <c r="D51" s="14">
        <v>1</v>
      </c>
      <c r="E51" s="40">
        <v>4</v>
      </c>
    </row>
    <row r="52" spans="2:9" ht="15.75" thickBot="1" x14ac:dyDescent="0.3">
      <c r="B52" s="28" t="s">
        <v>4</v>
      </c>
      <c r="C52" s="49">
        <v>0</v>
      </c>
      <c r="D52" s="49">
        <v>1</v>
      </c>
      <c r="E52" s="50">
        <v>1</v>
      </c>
    </row>
    <row r="56" spans="2:9" ht="15.75" thickBot="1" x14ac:dyDescent="0.3"/>
    <row r="57" spans="2:9" x14ac:dyDescent="0.25">
      <c r="B57" s="62"/>
      <c r="C57" s="63"/>
      <c r="D57" s="64" t="s">
        <v>6</v>
      </c>
      <c r="E57" s="64"/>
      <c r="F57" s="65" t="s">
        <v>1</v>
      </c>
      <c r="G57" s="65"/>
      <c r="H57" s="66" t="s">
        <v>21</v>
      </c>
      <c r="I57" s="67"/>
    </row>
    <row r="58" spans="2:9" x14ac:dyDescent="0.25">
      <c r="B58" s="68" t="s">
        <v>23</v>
      </c>
      <c r="C58" s="57" t="s">
        <v>16</v>
      </c>
      <c r="D58" s="58" t="s">
        <v>19</v>
      </c>
      <c r="E58" s="58" t="s">
        <v>20</v>
      </c>
      <c r="F58" s="59" t="s">
        <v>19</v>
      </c>
      <c r="G58" s="59" t="s">
        <v>20</v>
      </c>
      <c r="H58" s="60" t="s">
        <v>19</v>
      </c>
      <c r="I58" s="69" t="s">
        <v>22</v>
      </c>
    </row>
    <row r="59" spans="2:9" x14ac:dyDescent="0.25">
      <c r="B59" s="68" t="s">
        <v>8</v>
      </c>
      <c r="C59" s="61">
        <v>6.1148196357076585E-2</v>
      </c>
      <c r="D59" s="58">
        <v>4</v>
      </c>
      <c r="E59" s="58">
        <f>D59*C59</f>
        <v>0.24459278542830634</v>
      </c>
      <c r="F59" s="59">
        <v>0</v>
      </c>
      <c r="G59" s="59">
        <f>C59*F59</f>
        <v>0</v>
      </c>
      <c r="H59" s="60">
        <v>2</v>
      </c>
      <c r="I59" s="69">
        <f>C59*H59</f>
        <v>0.12229639271415317</v>
      </c>
    </row>
    <row r="60" spans="2:9" x14ac:dyDescent="0.25">
      <c r="B60" s="68" t="s">
        <v>2</v>
      </c>
      <c r="C60" s="61">
        <v>0.38004648225111148</v>
      </c>
      <c r="D60" s="58">
        <v>4</v>
      </c>
      <c r="E60" s="58">
        <f t="shared" ref="E60:E62" si="4">D60*C60</f>
        <v>1.5201859290044459</v>
      </c>
      <c r="F60" s="59">
        <v>3</v>
      </c>
      <c r="G60" s="59">
        <f t="shared" ref="G60:G62" si="5">C60*F60</f>
        <v>1.1401394467533343</v>
      </c>
      <c r="H60" s="60">
        <v>3</v>
      </c>
      <c r="I60" s="69">
        <f t="shared" ref="I60:I62" si="6">C60*H60</f>
        <v>1.1401394467533343</v>
      </c>
    </row>
    <row r="61" spans="2:9" x14ac:dyDescent="0.25">
      <c r="B61" s="68" t="s">
        <v>17</v>
      </c>
      <c r="C61" s="61">
        <v>0.14750883914070048</v>
      </c>
      <c r="D61" s="58">
        <v>4</v>
      </c>
      <c r="E61" s="58">
        <f t="shared" si="4"/>
        <v>0.59003535656280193</v>
      </c>
      <c r="F61" s="59">
        <v>4</v>
      </c>
      <c r="G61" s="59">
        <f t="shared" si="5"/>
        <v>0.59003535656280193</v>
      </c>
      <c r="H61" s="60">
        <v>1</v>
      </c>
      <c r="I61" s="69">
        <f t="shared" si="6"/>
        <v>0.14750883914070048</v>
      </c>
    </row>
    <row r="62" spans="2:9" x14ac:dyDescent="0.25">
      <c r="B62" s="68" t="s">
        <v>4</v>
      </c>
      <c r="C62" s="61">
        <v>0.41129648225111148</v>
      </c>
      <c r="D62" s="58">
        <v>0</v>
      </c>
      <c r="E62" s="58">
        <f t="shared" si="4"/>
        <v>0</v>
      </c>
      <c r="F62" s="59">
        <v>1</v>
      </c>
      <c r="G62" s="59">
        <f t="shared" si="5"/>
        <v>0.41129648225111148</v>
      </c>
      <c r="H62" s="60">
        <v>1</v>
      </c>
      <c r="I62" s="69">
        <f t="shared" si="6"/>
        <v>0.41129648225111148</v>
      </c>
    </row>
    <row r="63" spans="2:9" ht="15.75" thickBot="1" x14ac:dyDescent="0.3">
      <c r="B63" s="70" t="s">
        <v>18</v>
      </c>
      <c r="C63" s="71"/>
      <c r="D63" s="72">
        <f>SUM(E59:E62)</f>
        <v>2.3548140709955541</v>
      </c>
      <c r="E63" s="72"/>
      <c r="F63" s="72">
        <f t="shared" ref="F63" si="7">SUM(F59:F62)</f>
        <v>8</v>
      </c>
      <c r="G63" s="72"/>
      <c r="H63" s="72">
        <f t="shared" ref="H63" si="8">SUM(H59:H62)</f>
        <v>7</v>
      </c>
      <c r="I63" s="73"/>
    </row>
    <row r="64" spans="2:9" x14ac:dyDescent="0.25"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mergeCells count="11">
    <mergeCell ref="B2:J2"/>
    <mergeCell ref="B36:C36"/>
    <mergeCell ref="D63:E63"/>
    <mergeCell ref="F63:G63"/>
    <mergeCell ref="H57:I57"/>
    <mergeCell ref="H63:I63"/>
    <mergeCell ref="B47:E47"/>
    <mergeCell ref="B14:F14"/>
    <mergeCell ref="B25:F25"/>
    <mergeCell ref="D57:E57"/>
    <mergeCell ref="F57:G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2019-02-28T09:51:35Z</dcterms:created>
  <dcterms:modified xsi:type="dcterms:W3CDTF">2019-03-02T11:06:26Z</dcterms:modified>
</cp:coreProperties>
</file>