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To Be Certified" sheetId="1" r:id="rId3"/>
    <sheet state="visible" name="Sheet7" sheetId="2" r:id="rId4"/>
    <sheet state="visible" name="Sheet8" sheetId="3" r:id="rId5"/>
  </sheets>
  <definedNames>
    <definedName hidden="1" localSheetId="0" name="_xlnm._FilterDatabase">'To Be Certified'!$A$1:$AG$154</definedName>
  </definedNames>
  <calcPr/>
</workbook>
</file>

<file path=xl/sharedStrings.xml><?xml version="1.0" encoding="utf-8"?>
<sst xmlns="http://schemas.openxmlformats.org/spreadsheetml/2006/main" count="1038" uniqueCount="704">
  <si>
    <t>PersonID</t>
  </si>
  <si>
    <t>AbuLughod, Casem, 450</t>
  </si>
  <si>
    <t>First Name</t>
  </si>
  <si>
    <t>Lifetime as of 12/31/2015</t>
  </si>
  <si>
    <t>ABULUGHOD_CASEM</t>
  </si>
  <si>
    <t>Adams, Ken,150</t>
  </si>
  <si>
    <t>ADAMS_PAM</t>
  </si>
  <si>
    <t>ANGEL_MANUEL</t>
  </si>
  <si>
    <t>Adams, Pam,300</t>
  </si>
  <si>
    <t>Beller,Christina,5225</t>
  </si>
  <si>
    <t>Bolz, William, 550</t>
  </si>
  <si>
    <t>Boomsma, Kate, 4825</t>
  </si>
  <si>
    <t>Bowen, Trenton, 50</t>
  </si>
  <si>
    <t>Brick, Alex, 300</t>
  </si>
  <si>
    <t>Brotherton, Katie, 1200</t>
  </si>
  <si>
    <t>Campbell, Jaz, 950</t>
  </si>
  <si>
    <t>Earned 2016</t>
  </si>
  <si>
    <t>Supplemental Additional Points</t>
  </si>
  <si>
    <t>Board Additions/Corrections/Notes</t>
  </si>
  <si>
    <t>Lifetime as of 12/31/2016</t>
  </si>
  <si>
    <t>Cook, Christen, 2450</t>
  </si>
  <si>
    <t>2016 Record</t>
  </si>
  <si>
    <t>Craig, Nancy, 4200</t>
  </si>
  <si>
    <t>Email address</t>
  </si>
  <si>
    <t>Email sent</t>
  </si>
  <si>
    <t>Dunes,, 1250</t>
  </si>
  <si>
    <t>PETTERSON_MALISSA</t>
  </si>
  <si>
    <t>Everett, Laurie, 400</t>
  </si>
  <si>
    <t>Petterson</t>
  </si>
  <si>
    <t>Farr, Heather Jane, 200</t>
  </si>
  <si>
    <t>Feiner, Scott,  9385</t>
  </si>
  <si>
    <t>Frazier, Scott, 2650</t>
  </si>
  <si>
    <t>Friedrichs, Emmaline, 200</t>
  </si>
  <si>
    <t>Grim (Milgrin), Morganna, 500</t>
  </si>
  <si>
    <t>Grindrod-Feeny, Grace, 1250</t>
  </si>
  <si>
    <t>Heuer, David, 00</t>
  </si>
  <si>
    <t>Hoel-Neds, Lindsey, 500</t>
  </si>
  <si>
    <t>Holz, Eric, 3865</t>
  </si>
  <si>
    <t>Huntoon, Jennie, 450</t>
  </si>
  <si>
    <t>Jay, Annie, 600</t>
  </si>
  <si>
    <t>Johnson, Juli, 200</t>
  </si>
  <si>
    <t>Kallick, Ingrid,4100</t>
  </si>
  <si>
    <t>Koenig, Phil, 850</t>
  </si>
  <si>
    <t>Koenig, Collin, 150</t>
  </si>
  <si>
    <t>Kokinos, Luke, 3400</t>
  </si>
  <si>
    <t>Kokinos, Taylor, 6100</t>
  </si>
  <si>
    <t>Korda, Matthew, 600</t>
  </si>
  <si>
    <t>Kurry, Suzan, 775</t>
  </si>
  <si>
    <t>Levine Thal, Jan, 5325</t>
  </si>
  <si>
    <t>Littrell, Tom, 525</t>
  </si>
  <si>
    <t>Malissa</t>
  </si>
  <si>
    <t>Lutz, Joe, 8225</t>
  </si>
  <si>
    <t>Lyon, Skylar Bull, 350</t>
  </si>
  <si>
    <t>Massey, Micheal, 100</t>
  </si>
  <si>
    <t>Matsushita, Rob, 3100</t>
  </si>
  <si>
    <t>Maxwell, Kelly, 800</t>
  </si>
  <si>
    <t>McReynolds, Amber, 100</t>
  </si>
  <si>
    <t>BARRY_SHANNON</t>
  </si>
  <si>
    <t>Miller-Rhoads, Andrew, 2250</t>
  </si>
  <si>
    <t>Mitchell, Mari, 150</t>
  </si>
  <si>
    <t>Moen, Donnovan, 1750</t>
  </si>
  <si>
    <t>Moore, Bob, 800</t>
  </si>
  <si>
    <t>Myers, Dan, 2950</t>
  </si>
  <si>
    <t>Otto, Ben, 3775</t>
  </si>
  <si>
    <t>Pellebon, Dana, 1600</t>
  </si>
  <si>
    <t>Petterson, Malissa, 2875</t>
  </si>
  <si>
    <t>Petterson, Viktor, 1400</t>
  </si>
  <si>
    <t>Prosise, Wendy, 450</t>
  </si>
  <si>
    <t>BECKER_WILL</t>
  </si>
  <si>
    <t>Rattigan, Katie, 200</t>
  </si>
  <si>
    <t>Reed, Doug, 1900</t>
  </si>
  <si>
    <t>Reed, Ilsa,700</t>
  </si>
  <si>
    <t>BELLER_CHRISTINA</t>
  </si>
  <si>
    <t>Reed, Laszlo, 750</t>
  </si>
  <si>
    <t>BOLZ_WILLIAM</t>
  </si>
  <si>
    <t>Reinhardt, Karl, 500</t>
  </si>
  <si>
    <t>BOOMSMA_KATE</t>
  </si>
  <si>
    <t>Renken, Heather, 14125</t>
  </si>
  <si>
    <t>Robb, Catlin, 700</t>
  </si>
  <si>
    <t>BORISOV_NICOLAI</t>
  </si>
  <si>
    <t>Roberts, Emma Ruby, 150</t>
  </si>
  <si>
    <t>BOWEN_TRENTON</t>
  </si>
  <si>
    <t>Rose, Meghan, 750</t>
  </si>
  <si>
    <t>BRICK_ALEX</t>
  </si>
  <si>
    <t>Royston, Bryan, 200</t>
  </si>
  <si>
    <t>BROTHERTON_KATIE</t>
  </si>
  <si>
    <t>Rundell, Jane, 100</t>
  </si>
  <si>
    <t>BUBIER_COLBURN</t>
  </si>
  <si>
    <t>Schairer, Karyn, 150</t>
  </si>
  <si>
    <t>Schober, Justin, 650</t>
  </si>
  <si>
    <t>BURCH_JESSICA</t>
  </si>
  <si>
    <t>Schwaner Ladd, Jenni, 800</t>
  </si>
  <si>
    <t>BUTZBAUGH-PATRICK_RYLIE</t>
  </si>
  <si>
    <t>Shiley, Autumn, 2425</t>
  </si>
  <si>
    <t>CALYX_ROWAN</t>
  </si>
  <si>
    <t>Siewert, John, 2975</t>
  </si>
  <si>
    <t>CAMPBELL_JAZ</t>
  </si>
  <si>
    <t>Sliter, Kathy Lynn, 1050</t>
  </si>
  <si>
    <t>Smith, Tracy, 2200</t>
  </si>
  <si>
    <t>CARY_ANTHONY</t>
  </si>
  <si>
    <t>Steeno, John, 100</t>
  </si>
  <si>
    <t>COOK_CHRISTEN</t>
  </si>
  <si>
    <t>Stickley, Kelsey, 100</t>
  </si>
  <si>
    <t>CRAIG_NANCY</t>
  </si>
  <si>
    <t>Stowe, Alyssa, 200</t>
  </si>
  <si>
    <t>2015 Service Bonus100 Board 400 Swing Off 300 Swing Off NYC 300 Black And White 100 Undertow 300</t>
  </si>
  <si>
    <t>Taylor, Mitch, 400</t>
  </si>
  <si>
    <t>DALY_B</t>
  </si>
  <si>
    <t>Tooher, Michael, 750</t>
  </si>
  <si>
    <t>DEWEESE_EMMAJANE</t>
  </si>
  <si>
    <t>DUNES_</t>
  </si>
  <si>
    <t>Wagemaker, Chelsey, 450</t>
  </si>
  <si>
    <t>ECKHART_ARDEN</t>
  </si>
  <si>
    <t>Weiland, Marcy, 400</t>
  </si>
  <si>
    <t>ELLISON_NYAJAI</t>
  </si>
  <si>
    <t>Whelan Blake, Sarah, 550</t>
  </si>
  <si>
    <t>ENGLAND_JAMIE</t>
  </si>
  <si>
    <t>Witham, Jessica Jane, 300</t>
  </si>
  <si>
    <t>Wood, Betsy, 1900</t>
  </si>
  <si>
    <t>EVERETT_LAURIE</t>
  </si>
  <si>
    <t>Wydeven, Ben, 150</t>
  </si>
  <si>
    <t>FAN_MONICA</t>
  </si>
  <si>
    <t>FARR_HEATHER_JANE</t>
  </si>
  <si>
    <t>FEINER_SCOTT</t>
  </si>
  <si>
    <t>FEITH_JOHN</t>
  </si>
  <si>
    <t>FLEISCHMAN_MICHAEL</t>
  </si>
  <si>
    <t>FOWLER_ETHAN</t>
  </si>
  <si>
    <t>FRANK_STEPHANIE</t>
  </si>
  <si>
    <t>FRAZIER_SCOTT</t>
  </si>
  <si>
    <t>FRIEDRICHS_EMMALINE</t>
  </si>
  <si>
    <t>GOSS_HARRISON</t>
  </si>
  <si>
    <t>GRIM_(MILGRIN)_MORGANNA</t>
  </si>
  <si>
    <t>GRINDROD-FEENY_GRACE</t>
  </si>
  <si>
    <t>HAGAN_JOSEPH</t>
  </si>
  <si>
    <t>HART_ALAN</t>
  </si>
  <si>
    <t>HAWKINS_DESMOND</t>
  </si>
  <si>
    <t>HEIM_SHANE</t>
  </si>
  <si>
    <t>HEIMERL_LANDYN</t>
  </si>
  <si>
    <t>HEUER_DAVID</t>
  </si>
  <si>
    <t>HOEL‐NEDS_LINDSEY</t>
  </si>
  <si>
    <t>HOLOYDA_CHRIS</t>
  </si>
  <si>
    <t>HOLZ_ERIC</t>
  </si>
  <si>
    <t>HOURAN_FRANCESCA</t>
  </si>
  <si>
    <t>HUIE_KEITH</t>
  </si>
  <si>
    <t>HUNTOON_JENNIE</t>
  </si>
  <si>
    <t>JAY_ANNIE</t>
  </si>
  <si>
    <t>JENAL_ELI</t>
  </si>
  <si>
    <t>JONELIS_LORYN</t>
  </si>
  <si>
    <t>JOHNSON_JULI</t>
  </si>
  <si>
    <t>KALISE_KAIA</t>
  </si>
  <si>
    <t>KALLICK_INGRID</t>
  </si>
  <si>
    <t>KAPRELIAN_NICK</t>
  </si>
  <si>
    <t>KOENIG_COLLIN</t>
  </si>
  <si>
    <t>KOENIG_PHIL</t>
  </si>
  <si>
    <t>KOKINOS_LUKE</t>
  </si>
  <si>
    <t>KOKINOS_TAYLOR</t>
  </si>
  <si>
    <t>malissa.petterson@gmail.com</t>
  </si>
  <si>
    <t>KORDA_MATTHEW</t>
  </si>
  <si>
    <t>KURRY_SUZAN</t>
  </si>
  <si>
    <t>LEHMANN_DREW</t>
  </si>
  <si>
    <t>LEVINE_THAL_JAN</t>
  </si>
  <si>
    <t>Y</t>
  </si>
  <si>
    <t>Farr</t>
  </si>
  <si>
    <t>Heather Jane</t>
  </si>
  <si>
    <t>Swing Off 200 Bar Games 200 Swing Off NYC 200 Black And White 300 Undertow 250</t>
  </si>
  <si>
    <t>LITTRELL_TOM</t>
  </si>
  <si>
    <t>LOUX_ADAM</t>
  </si>
  <si>
    <t>LUTZ_JOE</t>
  </si>
  <si>
    <t>LYON_SKYLAR_BULL</t>
  </si>
  <si>
    <t>heatherjanefarr@gmail.com</t>
  </si>
  <si>
    <t>MAKEPEACE_MIRANDA</t>
  </si>
  <si>
    <t>MALETIC_LISA_BOZEK</t>
  </si>
  <si>
    <t>OTTO_BEN</t>
  </si>
  <si>
    <t>Otto</t>
  </si>
  <si>
    <t>Ben</t>
  </si>
  <si>
    <t>MASSEY_MICHEAL</t>
  </si>
  <si>
    <t>MATSUSHITA_ROB</t>
  </si>
  <si>
    <t>MAXWELL_KELLY</t>
  </si>
  <si>
    <t>2015 Service Bonus100 Swing Off 200 Monster Boogie 200 Sweet William 150 Black And White 200 Provisional 300</t>
  </si>
  <si>
    <t>MCGHEE_ROBBY</t>
  </si>
  <si>
    <t>MCLAREN_TERRY</t>
  </si>
  <si>
    <t>MCREYNOLDS_AMBER</t>
  </si>
  <si>
    <t>MICETIC_PATRICIA</t>
  </si>
  <si>
    <t>MILLER_SAM</t>
  </si>
  <si>
    <t>MILLER-RHOADS_ANDREW</t>
  </si>
  <si>
    <t>MITCHELL_MARI</t>
  </si>
  <si>
    <t>MOELLER_KAREN</t>
  </si>
  <si>
    <t>MOEN_DONNOVAN</t>
  </si>
  <si>
    <t>MOORE_BOB</t>
  </si>
  <si>
    <t>MUELLER_BRIANNA</t>
  </si>
  <si>
    <t>MYERS_DAN</t>
  </si>
  <si>
    <t>PELLEBON_DANA</t>
  </si>
  <si>
    <t>PETTERSON_VIKTOR</t>
  </si>
  <si>
    <t>POSER_EDUARD</t>
  </si>
  <si>
    <t>PREHN_BREE</t>
  </si>
  <si>
    <t>PRESS_NATE</t>
  </si>
  <si>
    <t>PRICE_KIP</t>
  </si>
  <si>
    <t>PROSISE_WENDY</t>
  </si>
  <si>
    <t>PUCKETTE_ELLIOT</t>
  </si>
  <si>
    <t>RATTIGAN_KATIE</t>
  </si>
  <si>
    <t>REED_DOUG</t>
  </si>
  <si>
    <t>REED_ILSA</t>
  </si>
  <si>
    <t>REED_LASZLO</t>
  </si>
  <si>
    <t>REINHARDT_KARL</t>
  </si>
  <si>
    <t>RENKEN_HEATHER</t>
  </si>
  <si>
    <t>RIEDEMANN_MOLLY_JANE</t>
  </si>
  <si>
    <t>ROBB_CATLIN</t>
  </si>
  <si>
    <t>ROBERTS_EMMA_RUBY</t>
  </si>
  <si>
    <t>ROSE_MEGHAN</t>
  </si>
  <si>
    <t>ROSENFIELD_HOWARD</t>
  </si>
  <si>
    <t>ROYSTON_BRYAN</t>
  </si>
  <si>
    <t>RUNDELL_JANE</t>
  </si>
  <si>
    <t>SADLER_PERRY</t>
  </si>
  <si>
    <t>SANDVOLD_HANNAH</t>
  </si>
  <si>
    <t>Viktor</t>
  </si>
  <si>
    <t>SCHOBER_JUSTIN</t>
  </si>
  <si>
    <t>SCHWANER_LADD_JENNI</t>
  </si>
  <si>
    <t>SEVERT_CINDY</t>
  </si>
  <si>
    <t>SHIELD_CARA</t>
  </si>
  <si>
    <t>SHILEY_AUTUMN</t>
  </si>
  <si>
    <t>2015 Service Bonus100 Swing Off 300 Monster Boogie 150 Swing Off NYC 300 Black And White 150 Undertow 150</t>
  </si>
  <si>
    <t>SHIMINIOK_CAM</t>
  </si>
  <si>
    <t>SIEWERT_JOHN</t>
  </si>
  <si>
    <t>SLITER_KATHY_LYNN</t>
  </si>
  <si>
    <t>fm@bstonline.org</t>
  </si>
  <si>
    <t>SMITH_JOHN_A</t>
  </si>
  <si>
    <t>SMITH_STEPHEN_E</t>
  </si>
  <si>
    <t>Kokinos</t>
  </si>
  <si>
    <t>SMITH_TRACY</t>
  </si>
  <si>
    <t>Taylor</t>
  </si>
  <si>
    <t>SMITHMEIR_LACEY</t>
  </si>
  <si>
    <t>SPIRES_TJ</t>
  </si>
  <si>
    <t>STAUDENMAIER_EMMA</t>
  </si>
  <si>
    <t>STEENO_JOHN</t>
  </si>
  <si>
    <t>STELTER_KRISTIN_MARIE</t>
  </si>
  <si>
    <t>2015 Service Bonus100 Swing Off 300 Monster Boogie 200 Sweet William 200 Swing Off NYC 300</t>
  </si>
  <si>
    <t>STICKLEY_KELSEY</t>
  </si>
  <si>
    <t>STOWE_ALYSSA</t>
  </si>
  <si>
    <t>STREICH_OPHELIA</t>
  </si>
  <si>
    <t>STREICH_SARAH</t>
  </si>
  <si>
    <t>tayklor@gmail.com</t>
  </si>
  <si>
    <t>STUBBS_VICTORIA</t>
  </si>
  <si>
    <t>SWANSON_EMILY</t>
  </si>
  <si>
    <t>Dunes</t>
  </si>
  <si>
    <t>TATE_CHRIS</t>
  </si>
  <si>
    <t>TAYLOR_MITCH</t>
  </si>
  <si>
    <t>THOMAS_MAGDALINE</t>
  </si>
  <si>
    <t>TOOHER_MICHAEL</t>
  </si>
  <si>
    <t>WAGEMAKER_CHELSEY</t>
  </si>
  <si>
    <t>Swing Off 300 Bar Games 200 Swing Off NYC 200 Undertow 300</t>
  </si>
  <si>
    <t>WEILAND_MARCY</t>
  </si>
  <si>
    <t>WERTMAN_JAKE</t>
  </si>
  <si>
    <t>WHELAN_BLAKE_SARAH</t>
  </si>
  <si>
    <t>WHITE_MARTHA_E</t>
  </si>
  <si>
    <t>WITHAM_JESSICA_JANE</t>
  </si>
  <si>
    <t>WOOD_BETSY</t>
  </si>
  <si>
    <t>dunes@dunes-net.com</t>
  </si>
  <si>
    <t>WOOTTON_NICHOLAS</t>
  </si>
  <si>
    <t>WYDEVEN_BEN</t>
  </si>
  <si>
    <t>Siewert</t>
  </si>
  <si>
    <t>John</t>
  </si>
  <si>
    <t>2015 Service Bonus100 Swing Off 300 Swing Off NYC 300 Undertow 300</t>
  </si>
  <si>
    <t>jsiewert79@gmail.com</t>
  </si>
  <si>
    <t>Jonelis</t>
  </si>
  <si>
    <t>Loryn</t>
  </si>
  <si>
    <t>Swing Off 300 Sweet William 200 Swing Off NYC 300 Undertow 150</t>
  </si>
  <si>
    <t>loryn.jonelis@gmail.com</t>
  </si>
  <si>
    <t>Reed</t>
  </si>
  <si>
    <t>Doug</t>
  </si>
  <si>
    <t>Board 400 Monster Boogie 200 Sweet William 300 Provisional 50</t>
  </si>
  <si>
    <t>baronvonreed@gmail.com</t>
  </si>
  <si>
    <t>Renken</t>
  </si>
  <si>
    <t>Heather</t>
  </si>
  <si>
    <t>2015 Service Bonus100 Sweet William 200 Nudes 250 Swing Off NYC 300</t>
  </si>
  <si>
    <t>hcrenken@gmail.com</t>
  </si>
  <si>
    <t>Price</t>
  </si>
  <si>
    <t>Kip</t>
  </si>
  <si>
    <t>Swing Off 250 Swing Off NYC 200 Black And White 250 Undertow 100</t>
  </si>
  <si>
    <t>kip.j.price@gmail.com</t>
  </si>
  <si>
    <t>Roberts</t>
  </si>
  <si>
    <t>Emma Ruby</t>
  </si>
  <si>
    <t>Swing Off 200 Monster Boogie 200 Sweet William 200 Swing Off NYC 200</t>
  </si>
  <si>
    <t>emmarubyroberts@gmail.com</t>
  </si>
  <si>
    <t>Myers</t>
  </si>
  <si>
    <t>Dan</t>
  </si>
  <si>
    <t>2015 Service Bonus100 Swing Off 100 Sweet William 150 Bar Games 300 Undertow 100</t>
  </si>
  <si>
    <t>dmyers@leveldown.com</t>
  </si>
  <si>
    <t>Grim (Milgrin)</t>
  </si>
  <si>
    <t>Morganna</t>
  </si>
  <si>
    <t>Swing Off 300 Monster Boogie 200 Swing Off NYC 200</t>
  </si>
  <si>
    <t>morgannagrim@gmail.com</t>
  </si>
  <si>
    <t>Witham</t>
  </si>
  <si>
    <t>Jessica Jane</t>
  </si>
  <si>
    <t>Swing Off 250 Monster Boogie 200 Swing Off NYC 200</t>
  </si>
  <si>
    <t>withjessa@yahoo.com</t>
  </si>
  <si>
    <t>Craig</t>
  </si>
  <si>
    <t>Nancy</t>
  </si>
  <si>
    <t>2015 Service Bonus100 Board 400 Esther's Descendents 100</t>
  </si>
  <si>
    <t>nancy@bstonline.org</t>
  </si>
  <si>
    <t>Prosise</t>
  </si>
  <si>
    <t>Wendy</t>
  </si>
  <si>
    <t>Swing Off 200 Swing Off NYC 200 Playscapes 200</t>
  </si>
  <si>
    <t>prosissy@gmail.com</t>
  </si>
  <si>
    <t>Wagemaker</t>
  </si>
  <si>
    <t>Chelsey</t>
  </si>
  <si>
    <t>Sweet William 250 Playscapes 300</t>
  </si>
  <si>
    <t>clw821@comcast.net</t>
  </si>
  <si>
    <t>EVERITT_LAURIE</t>
  </si>
  <si>
    <t>Everitt</t>
  </si>
  <si>
    <t>Laurie</t>
  </si>
  <si>
    <t>Monster Boogie 150 Sweet William 200 Bar Games 150</t>
  </si>
  <si>
    <t>leveritt@tds.net</t>
  </si>
  <si>
    <t>Feiner</t>
  </si>
  <si>
    <t>Scott</t>
  </si>
  <si>
    <t>2015 Service Bonus100 Board 400</t>
  </si>
  <si>
    <t>sdfeiner@gmail.com</t>
  </si>
  <si>
    <t>Hoel‐Neds</t>
  </si>
  <si>
    <t>Lindsey</t>
  </si>
  <si>
    <t>Swing Off 250 Swing Off NYC 250</t>
  </si>
  <si>
    <t>lahoelneds@gmail.com</t>
  </si>
  <si>
    <t>Holz</t>
  </si>
  <si>
    <t>Eric</t>
  </si>
  <si>
    <t>redholz@gmail.com</t>
  </si>
  <si>
    <t>Lutz</t>
  </si>
  <si>
    <t>Joe</t>
  </si>
  <si>
    <t>wjlutz2000@charter.net</t>
  </si>
  <si>
    <t>Maxwell</t>
  </si>
  <si>
    <t>Kelly</t>
  </si>
  <si>
    <t>Sweet William 200 Playscapes 300</t>
  </si>
  <si>
    <t>kelly.r.maxwell@gmail.com</t>
  </si>
  <si>
    <t>Moen</t>
  </si>
  <si>
    <t>Donnovan</t>
  </si>
  <si>
    <t>2015 Service Bonus100 Swing Off 200 Sweet William 200</t>
  </si>
  <si>
    <t>donnovanmoen@gmail.com</t>
  </si>
  <si>
    <t>Fan</t>
  </si>
  <si>
    <t>Monica</t>
  </si>
  <si>
    <t>Black And White 200 Esther's Descendents 100 Undertow 150</t>
  </si>
  <si>
    <t>monicafxj@gmail.com</t>
  </si>
  <si>
    <t>Moore</t>
  </si>
  <si>
    <t>Bob</t>
  </si>
  <si>
    <t>Monster Boogie 200 Sweet William 200 Provisional 50</t>
  </si>
  <si>
    <t>bobm128@yahoo.com</t>
  </si>
  <si>
    <t>Calyx</t>
  </si>
  <si>
    <t>Rowan</t>
  </si>
  <si>
    <t>Bar Games 200 Black And White 200</t>
  </si>
  <si>
    <t>rowan.v.calyx@gmail.com</t>
  </si>
  <si>
    <t>Matsushita</t>
  </si>
  <si>
    <t>Rob</t>
  </si>
  <si>
    <t>Swing Off 100 Monster Boogie 300</t>
  </si>
  <si>
    <t>mr6@yahoo.com</t>
  </si>
  <si>
    <t>Puckette</t>
  </si>
  <si>
    <t>Elliot</t>
  </si>
  <si>
    <t>Bar Games 150 Undertow 250</t>
  </si>
  <si>
    <t>erpuckette@gmail.com</t>
  </si>
  <si>
    <t>Sliter</t>
  </si>
  <si>
    <t>Kathy Lynn</t>
  </si>
  <si>
    <t>Monster Boogie 200 Playscapes 200</t>
  </si>
  <si>
    <t>klsliter@gmail.com</t>
  </si>
  <si>
    <t>Littrell</t>
  </si>
  <si>
    <t>Tom</t>
  </si>
  <si>
    <t>Nudes 200 Undertow 150</t>
  </si>
  <si>
    <t>tom.littrell@etcconnect.com</t>
  </si>
  <si>
    <t>Brotherton</t>
  </si>
  <si>
    <t>Katie</t>
  </si>
  <si>
    <t>Undertow 300</t>
  </si>
  <si>
    <t>kbrotherton11@gmail.com</t>
  </si>
  <si>
    <t>Cary</t>
  </si>
  <si>
    <t>Anthony</t>
  </si>
  <si>
    <t>Swing Off NYC 300</t>
  </si>
  <si>
    <t>anthonycary@gmail.com</t>
  </si>
  <si>
    <t>Holoyda</t>
  </si>
  <si>
    <t xml:space="preserve">Chris </t>
  </si>
  <si>
    <t>Nudes 300</t>
  </si>
  <si>
    <t>emeraldcondor@gmail.com</t>
  </si>
  <si>
    <t>Luke</t>
  </si>
  <si>
    <t>Bar Games 100 Esther's Descendents 100 Undertow 100</t>
  </si>
  <si>
    <t>luke.kokinos@gmail.com</t>
  </si>
  <si>
    <t>Levine Thal</t>
  </si>
  <si>
    <t>Jan</t>
  </si>
  <si>
    <t>Esther's Descendents 300</t>
  </si>
  <si>
    <t>Massey</t>
  </si>
  <si>
    <t>Micheal</t>
  </si>
  <si>
    <t>Monster Boogie 300</t>
  </si>
  <si>
    <t>Bowen</t>
  </si>
  <si>
    <t>Trenton</t>
  </si>
  <si>
    <t>Sweet William 100 Bar Games 150</t>
  </si>
  <si>
    <t>flowstone1@gmail.com</t>
  </si>
  <si>
    <t>Brick</t>
  </si>
  <si>
    <t>Alex</t>
  </si>
  <si>
    <t>Swing Off 250</t>
  </si>
  <si>
    <t>alexbrick@gmail.com</t>
  </si>
  <si>
    <t>Campbell</t>
  </si>
  <si>
    <t>Jaz</t>
  </si>
  <si>
    <t>Esther's Descendents 250</t>
  </si>
  <si>
    <t>Kallick</t>
  </si>
  <si>
    <t>Ingrid</t>
  </si>
  <si>
    <t>Koenig</t>
  </si>
  <si>
    <t>Phil</t>
  </si>
  <si>
    <t>Bar Games 150 Undertow 100</t>
  </si>
  <si>
    <t>philkoenig@charter.net</t>
  </si>
  <si>
    <t>Kurry</t>
  </si>
  <si>
    <t>Suzan</t>
  </si>
  <si>
    <t>Undertow 250</t>
  </si>
  <si>
    <t>skurry@suzankurry.com</t>
  </si>
  <si>
    <t>Mueller</t>
  </si>
  <si>
    <t>Brianna</t>
  </si>
  <si>
    <t>Bar Games 250</t>
  </si>
  <si>
    <t>brianna.d.mueller@gmail.com</t>
  </si>
  <si>
    <t>Rattigan</t>
  </si>
  <si>
    <t>Swing Off NYC 250</t>
  </si>
  <si>
    <t>ktrattigan@gmail.com</t>
  </si>
  <si>
    <t>Ilsa</t>
  </si>
  <si>
    <t>Swing Off 200 Sweet William 50</t>
  </si>
  <si>
    <t>thomasjeffersonrabbit@gmail.com</t>
  </si>
  <si>
    <t>Rose</t>
  </si>
  <si>
    <t>Meghan</t>
  </si>
  <si>
    <t>Swing Off 100 Sweet William 150</t>
  </si>
  <si>
    <t>meghanroses@gmail.com</t>
  </si>
  <si>
    <t>Tate</t>
  </si>
  <si>
    <t>Chris</t>
  </si>
  <si>
    <t>tatecj19@gmail.com</t>
  </si>
  <si>
    <t>Tooher</t>
  </si>
  <si>
    <t>Michael</t>
  </si>
  <si>
    <t>michaeltooher@gmail.com</t>
  </si>
  <si>
    <t>Adams</t>
  </si>
  <si>
    <t>Pam</t>
  </si>
  <si>
    <t>Esther's Descendents 200</t>
  </si>
  <si>
    <t>Pam@AdamsofMadison.com</t>
  </si>
  <si>
    <t>y</t>
  </si>
  <si>
    <t>Angel</t>
  </si>
  <si>
    <t>Manuel</t>
  </si>
  <si>
    <t>Nudes 200</t>
  </si>
  <si>
    <t>mangel@wisc.edu</t>
  </si>
  <si>
    <t>Barry</t>
  </si>
  <si>
    <t>Shannon</t>
  </si>
  <si>
    <t>Playscapes 200</t>
  </si>
  <si>
    <t>Shanzke74@gmail.com</t>
  </si>
  <si>
    <t>Beller</t>
  </si>
  <si>
    <t>Christina</t>
  </si>
  <si>
    <t>Swing Off 200</t>
  </si>
  <si>
    <t>thegirlwiththebird@gmail.com</t>
  </si>
  <si>
    <t>Borisov</t>
  </si>
  <si>
    <t>Nicolai</t>
  </si>
  <si>
    <t>nickborissov@yahoo.com</t>
  </si>
  <si>
    <t>Butzbaugh-Patrick</t>
  </si>
  <si>
    <t>Rylie</t>
  </si>
  <si>
    <t>Cook</t>
  </si>
  <si>
    <t>Christen</t>
  </si>
  <si>
    <t>Daly</t>
  </si>
  <si>
    <t>B</t>
  </si>
  <si>
    <t>daly.brendan.john@gmail.com</t>
  </si>
  <si>
    <t>DeWeese</t>
  </si>
  <si>
    <t>EmmaJane</t>
  </si>
  <si>
    <t>Black And White 200</t>
  </si>
  <si>
    <t>emmajdeweese@charter.net</t>
  </si>
  <si>
    <t>Ellison</t>
  </si>
  <si>
    <t>Nyajai</t>
  </si>
  <si>
    <t>England</t>
  </si>
  <si>
    <t>Jamie</t>
  </si>
  <si>
    <t>Sweet William 200</t>
  </si>
  <si>
    <t>jfengland@tds.net</t>
  </si>
  <si>
    <t>Fleischman</t>
  </si>
  <si>
    <t>Monster Boogie 200</t>
  </si>
  <si>
    <t>mrf.nyd@gmail.com</t>
  </si>
  <si>
    <t>Frank</t>
  </si>
  <si>
    <t>Stephanie</t>
  </si>
  <si>
    <t>Bar Games 200</t>
  </si>
  <si>
    <t>stephaniefrank05@gmail.com</t>
  </si>
  <si>
    <t>Frazier</t>
  </si>
  <si>
    <t>Friedrichs</t>
  </si>
  <si>
    <t>Emmaline</t>
  </si>
  <si>
    <t>Emmaline_bf@yahoo.com</t>
  </si>
  <si>
    <t>Grindrod-Feeny</t>
  </si>
  <si>
    <t>Grace</t>
  </si>
  <si>
    <t>Hart</t>
  </si>
  <si>
    <t>Alan</t>
  </si>
  <si>
    <t>alanjhart@hotmail.com</t>
  </si>
  <si>
    <t>Hawkins</t>
  </si>
  <si>
    <t>Desmond</t>
  </si>
  <si>
    <t>desmondharvesthawkins@gmail.com</t>
  </si>
  <si>
    <t xml:space="preserve">Heim </t>
  </si>
  <si>
    <t>Shane</t>
  </si>
  <si>
    <t>Heimerl</t>
  </si>
  <si>
    <t>Landyn</t>
  </si>
  <si>
    <t>landyn.heimerl44@gmail.com</t>
  </si>
  <si>
    <t>Huie</t>
  </si>
  <si>
    <t>Keith</t>
  </si>
  <si>
    <t>huieart@hotmail.com</t>
  </si>
  <si>
    <t>Jay</t>
  </si>
  <si>
    <t>Annie</t>
  </si>
  <si>
    <t>anniejay53@gmail.com</t>
  </si>
  <si>
    <t>Jenal</t>
  </si>
  <si>
    <t>ELI</t>
  </si>
  <si>
    <t>Lehmann</t>
  </si>
  <si>
    <t>Drew</t>
  </si>
  <si>
    <t>drew.lehmann90@gmail.com</t>
  </si>
  <si>
    <t>Loux</t>
  </si>
  <si>
    <t>Adam</t>
  </si>
  <si>
    <t>louxac@gmail.com</t>
  </si>
  <si>
    <t>Maletic</t>
  </si>
  <si>
    <t>Lisa Bozek</t>
  </si>
  <si>
    <t>McGhee</t>
  </si>
  <si>
    <t>Robby</t>
  </si>
  <si>
    <t>robbymcghee12@gmail.com</t>
  </si>
  <si>
    <t>McLaren</t>
  </si>
  <si>
    <t>Terry</t>
  </si>
  <si>
    <t>McReynolds</t>
  </si>
  <si>
    <t>Amber</t>
  </si>
  <si>
    <t>amberrashon@gmail.com</t>
  </si>
  <si>
    <t>Moeller</t>
  </si>
  <si>
    <t>Karen</t>
  </si>
  <si>
    <t>kmoeller@forwardtheater.com</t>
  </si>
  <si>
    <t>Press</t>
  </si>
  <si>
    <t>Nate</t>
  </si>
  <si>
    <t>Reinhardt</t>
  </si>
  <si>
    <t>Karl</t>
  </si>
  <si>
    <t>bookbear@me.com</t>
  </si>
  <si>
    <t>Riedemann</t>
  </si>
  <si>
    <t>Molly Jane</t>
  </si>
  <si>
    <t>Royston</t>
  </si>
  <si>
    <t>Bryan</t>
  </si>
  <si>
    <t>Sandvold</t>
  </si>
  <si>
    <t>Hannah</t>
  </si>
  <si>
    <t>hcsandvold@gmail.com</t>
  </si>
  <si>
    <t xml:space="preserve">Severt </t>
  </si>
  <si>
    <t>Cindy</t>
  </si>
  <si>
    <t>cindysevert@gmail.com</t>
  </si>
  <si>
    <t>Smith</t>
  </si>
  <si>
    <t>Stephen E</t>
  </si>
  <si>
    <t>Smithmeir</t>
  </si>
  <si>
    <t>Lacey</t>
  </si>
  <si>
    <t>Swing Off NYC 200</t>
  </si>
  <si>
    <t>asmithmierbohn@gmail.com</t>
  </si>
  <si>
    <t>Spires</t>
  </si>
  <si>
    <t>TJ</t>
  </si>
  <si>
    <t>Steeno</t>
  </si>
  <si>
    <t>jpsteeno@yahoo.com</t>
  </si>
  <si>
    <t>Stelter</t>
  </si>
  <si>
    <t>Kristin Marie</t>
  </si>
  <si>
    <t>kristin.marie.stelter@gmail.com</t>
  </si>
  <si>
    <t>Stowe</t>
  </si>
  <si>
    <t>Alyssa</t>
  </si>
  <si>
    <t>astowe@wisc.edu</t>
  </si>
  <si>
    <t>Streich</t>
  </si>
  <si>
    <t>Sarah</t>
  </si>
  <si>
    <t>mamasarah03@gmail.com</t>
  </si>
  <si>
    <t xml:space="preserve">Streich </t>
  </si>
  <si>
    <t>Ophelia</t>
  </si>
  <si>
    <t>Stubbs</t>
  </si>
  <si>
    <t>Victoria</t>
  </si>
  <si>
    <t>Undertow 200</t>
  </si>
  <si>
    <t>vstubbs@roadrunner.com</t>
  </si>
  <si>
    <t>Swanson</t>
  </si>
  <si>
    <t>Emily</t>
  </si>
  <si>
    <t>eeswan001@gmail.com</t>
  </si>
  <si>
    <t>Mitch</t>
  </si>
  <si>
    <t>mitchmtaylor@gmail.com</t>
  </si>
  <si>
    <t>Thomas</t>
  </si>
  <si>
    <t>Magdaline</t>
  </si>
  <si>
    <t>Weiland</t>
  </si>
  <si>
    <t>Marcy</t>
  </si>
  <si>
    <t>marcyweiland@gmail.com</t>
  </si>
  <si>
    <t>Whelan Blake</t>
  </si>
  <si>
    <t>jsblake@merr.com</t>
  </si>
  <si>
    <t>White</t>
  </si>
  <si>
    <t>Martha E</t>
  </si>
  <si>
    <t>Wood</t>
  </si>
  <si>
    <t>Betsy</t>
  </si>
  <si>
    <t>Box Office x8 200</t>
  </si>
  <si>
    <t>betsywoodpets@gmail.com</t>
  </si>
  <si>
    <t>Boomsma</t>
  </si>
  <si>
    <t>Kate</t>
  </si>
  <si>
    <t>Monster Boogie 150</t>
  </si>
  <si>
    <t>kateboomsma@gmail.com</t>
  </si>
  <si>
    <t>Feith</t>
  </si>
  <si>
    <t>Playscapes 150</t>
  </si>
  <si>
    <t>feith@charter.net</t>
  </si>
  <si>
    <t>Fowler</t>
  </si>
  <si>
    <t>Ethan</t>
  </si>
  <si>
    <t>Undertow 150</t>
  </si>
  <si>
    <t>Heuer</t>
  </si>
  <si>
    <t>David</t>
  </si>
  <si>
    <t>Bar Games 150</t>
  </si>
  <si>
    <t>dpheuer@sbcglobal.net</t>
  </si>
  <si>
    <t>Huntoon</t>
  </si>
  <si>
    <t>Jennie</t>
  </si>
  <si>
    <t>Swing Off 150</t>
  </si>
  <si>
    <t>jenniehuntoon@gmail.com</t>
  </si>
  <si>
    <t>Kalise</t>
  </si>
  <si>
    <t>Kaia</t>
  </si>
  <si>
    <t>Esther's Descendents 150</t>
  </si>
  <si>
    <t>Makepeace</t>
  </si>
  <si>
    <t>Miranda</t>
  </si>
  <si>
    <t>Black And White 150</t>
  </si>
  <si>
    <t>nmmakepeace@gmail.com</t>
  </si>
  <si>
    <t>Micetic</t>
  </si>
  <si>
    <t>Patricia</t>
  </si>
  <si>
    <t>Miller</t>
  </si>
  <si>
    <t>Sam</t>
  </si>
  <si>
    <t>Miller-Rhoads</t>
  </si>
  <si>
    <t>Andrew</t>
  </si>
  <si>
    <t>Mitchell</t>
  </si>
  <si>
    <t>Mari</t>
  </si>
  <si>
    <t>Pellebon</t>
  </si>
  <si>
    <t>Dana</t>
  </si>
  <si>
    <t>Sweet William 150</t>
  </si>
  <si>
    <t>Pellebond@gmail.com</t>
  </si>
  <si>
    <t>Prehn</t>
  </si>
  <si>
    <t>Bree</t>
  </si>
  <si>
    <t>flammablebree@gmail.com</t>
  </si>
  <si>
    <t>Shiley</t>
  </si>
  <si>
    <t>Autumn</t>
  </si>
  <si>
    <t>Sweet William 50 Esther's Descendents 100</t>
  </si>
  <si>
    <t>John A</t>
  </si>
  <si>
    <t>jasmith61@gmail.com</t>
  </si>
  <si>
    <t>Staudenmaier</t>
  </si>
  <si>
    <t xml:space="preserve">Emma  </t>
  </si>
  <si>
    <t>Stickley</t>
  </si>
  <si>
    <t>Kelsey</t>
  </si>
  <si>
    <t>picklestickley@gmail.com</t>
  </si>
  <si>
    <t>Bubier</t>
  </si>
  <si>
    <t>Colburn</t>
  </si>
  <si>
    <t>Undertow 100</t>
  </si>
  <si>
    <t>Burch</t>
  </si>
  <si>
    <t>Jessica</t>
  </si>
  <si>
    <t>Nudes 100</t>
  </si>
  <si>
    <t>Eckhart</t>
  </si>
  <si>
    <t>Arden</t>
  </si>
  <si>
    <t>Esther's Descendents 100</t>
  </si>
  <si>
    <t>Goss</t>
  </si>
  <si>
    <t>Harrison</t>
  </si>
  <si>
    <t>Hagan</t>
  </si>
  <si>
    <t>Joseph</t>
  </si>
  <si>
    <t>Houran</t>
  </si>
  <si>
    <t>Francesca</t>
  </si>
  <si>
    <t>Collin</t>
  </si>
  <si>
    <t>Korda</t>
  </si>
  <si>
    <t>Matthew</t>
  </si>
  <si>
    <t>Bar Games 100</t>
  </si>
  <si>
    <t>matt_korda@yahoo.com</t>
  </si>
  <si>
    <t>Poser</t>
  </si>
  <si>
    <t>Eduard</t>
  </si>
  <si>
    <t>Robb</t>
  </si>
  <si>
    <t>Catlin</t>
  </si>
  <si>
    <t>caitlin.robb@gmail.com</t>
  </si>
  <si>
    <t>Rosenfield</t>
  </si>
  <si>
    <t>Howard</t>
  </si>
  <si>
    <t>Rundell</t>
  </si>
  <si>
    <t>Jane</t>
  </si>
  <si>
    <t>Sadler</t>
  </si>
  <si>
    <t>Perry</t>
  </si>
  <si>
    <t>Schober</t>
  </si>
  <si>
    <t>Justin</t>
  </si>
  <si>
    <t>Monster Boogie 100</t>
  </si>
  <si>
    <t>omegarobot21@gmail.com</t>
  </si>
  <si>
    <t>Shield</t>
  </si>
  <si>
    <t>Cara</t>
  </si>
  <si>
    <t>Swing Off 100</t>
  </si>
  <si>
    <t>cara.shields@gmail.com</t>
  </si>
  <si>
    <t>Wertman</t>
  </si>
  <si>
    <t>Jake</t>
  </si>
  <si>
    <t>Wydeven</t>
  </si>
  <si>
    <t>AbuLughod</t>
  </si>
  <si>
    <t>Casem</t>
  </si>
  <si>
    <t>Sweet William 50</t>
  </si>
  <si>
    <t>casem.abulughod@gmail.com</t>
  </si>
  <si>
    <t>Becker</t>
  </si>
  <si>
    <t xml:space="preserve">Will </t>
  </si>
  <si>
    <t>Esther's Descendents 50</t>
  </si>
  <si>
    <t>??</t>
  </si>
  <si>
    <t>Bolz</t>
  </si>
  <si>
    <t>William</t>
  </si>
  <si>
    <t>wmbolz@gmail.com</t>
  </si>
  <si>
    <t>Kaprelian</t>
  </si>
  <si>
    <t>Nick</t>
  </si>
  <si>
    <t>nkaprelian88@yahoo.com</t>
  </si>
  <si>
    <t>Laszlo</t>
  </si>
  <si>
    <t>Provisional 50</t>
  </si>
  <si>
    <t>jlreed97@gmail.com</t>
  </si>
  <si>
    <t>Schwaner Ladd</t>
  </si>
  <si>
    <t>Jenni</t>
  </si>
  <si>
    <t>Shiminiok</t>
  </si>
  <si>
    <t>Cam</t>
  </si>
  <si>
    <t>Wootton</t>
  </si>
  <si>
    <t>Nicholas</t>
  </si>
  <si>
    <t>nicholaswootton@hotmail.com</t>
  </si>
  <si>
    <t>Johnson</t>
  </si>
  <si>
    <t>Juli</t>
  </si>
  <si>
    <t>for 4 shifts Box office</t>
  </si>
  <si>
    <t>Lyon</t>
  </si>
  <si>
    <t>Skylar Bull</t>
  </si>
  <si>
    <t>Box office/Orton Park</t>
  </si>
  <si>
    <t>sbulllyon@gmail.com</t>
  </si>
  <si>
    <t xml:space="preserve">Smith </t>
  </si>
  <si>
    <t>Tracy</t>
  </si>
  <si>
    <t>BROWN_SARAH</t>
  </si>
  <si>
    <t>italianlady1991@aim.com</t>
  </si>
  <si>
    <t>NELSON_JASON</t>
  </si>
  <si>
    <t>jasynne18@gmail.com</t>
  </si>
  <si>
    <t>RADI_CRAIG</t>
  </si>
  <si>
    <t>cradi@charter.net</t>
  </si>
  <si>
    <t>HUTTON_WENDY</t>
  </si>
  <si>
    <t>MAAHS_JENNI</t>
  </si>
  <si>
    <t>SOFFLET_KAIA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</si>
</sst>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yyyy"/>
  </numFmts>
  <fonts count="20">
    <font>
      <sz val="10.0"/>
      <color rgb="FF000000"/>
      <name val="Verdana"/>
    </font>
    <font>
      <sz val="10.0"/>
      <name val="Verdana"/>
    </font>
    <font/>
    <font>
      <i/>
      <sz val="10.0"/>
      <name val="Verdana"/>
    </font>
    <font>
      <color rgb="FF000000"/>
      <name val="Arial"/>
    </font>
    <font>
      <color rgb="FF000000"/>
    </font>
    <font>
      <u/>
      <sz val="11.0"/>
      <color rgb="FF0000FF"/>
      <name val="Calibri"/>
    </font>
    <font>
      <color rgb="FF1C3AA9"/>
      <name val="Sans-serif"/>
    </font>
    <font>
      <u/>
      <color rgb="FF1155CC"/>
      <name val="Arial"/>
    </font>
    <font>
      <color rgb="FF757575"/>
      <name val="&quot;Helvetica Neue&quot;"/>
    </font>
    <font>
      <u/>
      <sz val="11.0"/>
      <color rgb="FF0000FF"/>
      <name val="Calibri"/>
    </font>
    <font>
      <u/>
      <sz val="9.0"/>
      <color rgb="FF7E57C2"/>
      <name val="&quot;normal arial&quot;"/>
    </font>
    <font>
      <u/>
      <sz val="13.0"/>
      <color rgb="FF1155CC"/>
      <name val="UICTFontTextStyleBody"/>
    </font>
    <font>
      <sz val="11.0"/>
      <color rgb="FF000000"/>
      <name val="&quot;Helvetica Neue&quot;"/>
    </font>
    <font>
      <u/>
      <sz val="11.0"/>
      <color rgb="FF0000FF"/>
      <name val="Calibri"/>
    </font>
    <font>
      <sz val="12.0"/>
      <color rgb="FF000000"/>
      <name val="&quot;Helvetica Neue&quot;"/>
    </font>
    <font>
      <color rgb="FF222222"/>
      <name val="Arial"/>
    </font>
    <font>
      <color rgb="FF212121"/>
      <name val="Sans-serif"/>
    </font>
    <font>
      <u/>
      <color rgb="FF1155CC"/>
      <name val="Arial"/>
    </font>
    <font>
      <u/>
      <sz val="9.0"/>
      <color rgb="FF7E57C2"/>
      <name val="&quot;normal arial&quot;"/>
    </font>
  </fonts>
  <fills count="8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FFFFCC"/>
        <bgColor rgb="FFFFFFCC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  <fill>
      <patternFill patternType="solid">
        <fgColor rgb="FFE5E4E4"/>
        <bgColor rgb="FFE5E4E4"/>
      </patternFill>
    </fill>
    <fill>
      <patternFill patternType="solid">
        <fgColor rgb="FFF1F0F0"/>
        <bgColor rgb="FFF1F0F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0"/>
    </xf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1" numFmtId="0" xfId="0" applyAlignment="1" applyFont="1">
      <alignment readingOrder="0" shrinkToFit="0" wrapText="0"/>
    </xf>
    <xf borderId="0" fillId="2" fontId="1" numFmtId="0" xfId="0" applyAlignment="1" applyFill="1" applyFont="1">
      <alignment shrinkToFit="0" wrapText="0"/>
    </xf>
    <xf borderId="0" fillId="0" fontId="3" numFmtId="0" xfId="0" applyAlignment="1" applyFont="1">
      <alignment shrinkToFit="0" wrapText="0"/>
    </xf>
    <xf borderId="0" fillId="2" fontId="2" numFmtId="0" xfId="0" applyFont="1"/>
    <xf borderId="0" fillId="2" fontId="2" numFmtId="0" xfId="0" applyAlignment="1" applyFont="1">
      <alignment readingOrder="0"/>
    </xf>
    <xf borderId="0" fillId="3" fontId="4" numFmtId="0" xfId="0" applyAlignment="1" applyFill="1" applyFont="1">
      <alignment readingOrder="0"/>
    </xf>
    <xf borderId="0" fillId="4" fontId="2" numFmtId="0" xfId="0" applyAlignment="1" applyFill="1" applyFont="1">
      <alignment readingOrder="0"/>
    </xf>
    <xf borderId="0" fillId="4" fontId="5" numFmtId="0" xfId="0" applyAlignment="1" applyFont="1">
      <alignment readingOrder="0"/>
    </xf>
    <xf borderId="0" fillId="0" fontId="6" numFmtId="0" xfId="0" applyAlignment="1" applyFont="1">
      <alignment shrinkToFit="0" wrapText="0"/>
    </xf>
    <xf borderId="0" fillId="5" fontId="4" numFmtId="0" xfId="0" applyAlignment="1" applyFill="1" applyFont="1">
      <alignment readingOrder="0"/>
    </xf>
    <xf borderId="1" fillId="3" fontId="4" numFmtId="0" xfId="0" applyAlignment="1" applyBorder="1" applyFont="1">
      <alignment readingOrder="0"/>
    </xf>
    <xf borderId="0" fillId="5" fontId="7" numFmtId="0" xfId="0" applyAlignment="1" applyFont="1">
      <alignment readingOrder="0"/>
    </xf>
    <xf borderId="0" fillId="0" fontId="3" numFmtId="0" xfId="0" applyAlignment="1" applyFont="1">
      <alignment readingOrder="0" shrinkToFit="0" wrapText="0"/>
    </xf>
    <xf borderId="0" fillId="5" fontId="8" numFmtId="0" xfId="0" applyAlignment="1" applyFont="1">
      <alignment readingOrder="0"/>
    </xf>
    <xf borderId="0" fillId="5" fontId="9" numFmtId="0" xfId="0" applyAlignment="1" applyFont="1">
      <alignment readingOrder="0"/>
    </xf>
    <xf borderId="0" fillId="0" fontId="10" numFmtId="0" xfId="0" applyAlignment="1" applyFont="1">
      <alignment shrinkToFit="0" wrapText="0"/>
    </xf>
    <xf borderId="0" fillId="5" fontId="11" numFmtId="0" xfId="0" applyAlignment="1" applyFont="1">
      <alignment readingOrder="0"/>
    </xf>
    <xf borderId="0" fillId="5" fontId="12" numFmtId="0" xfId="0" applyAlignment="1" applyFont="1">
      <alignment readingOrder="0"/>
    </xf>
    <xf borderId="0" fillId="6" fontId="13" numFmtId="0" xfId="0" applyAlignment="1" applyFill="1" applyFont="1">
      <alignment horizontal="left" readingOrder="0"/>
    </xf>
    <xf borderId="1" fillId="0" fontId="14" numFmtId="0" xfId="0" applyAlignment="1" applyBorder="1" applyFont="1">
      <alignment shrinkToFit="0" wrapText="0"/>
    </xf>
    <xf borderId="0" fillId="6" fontId="15" numFmtId="0" xfId="0" applyAlignment="1" applyFont="1">
      <alignment horizontal="left" readingOrder="0"/>
    </xf>
    <xf borderId="1" fillId="0" fontId="2" numFmtId="0" xfId="0" applyBorder="1" applyFont="1"/>
    <xf borderId="0" fillId="5" fontId="16" numFmtId="0" xfId="0" applyAlignment="1" applyFont="1">
      <alignment readingOrder="0" shrinkToFit="0" wrapText="0"/>
    </xf>
    <xf borderId="1" fillId="5" fontId="9" numFmtId="0" xfId="0" applyAlignment="1" applyBorder="1" applyFont="1">
      <alignment horizontal="left" readingOrder="0"/>
    </xf>
    <xf borderId="0" fillId="5" fontId="17" numFmtId="0" xfId="0" applyAlignment="1" applyFont="1">
      <alignment readingOrder="0"/>
    </xf>
    <xf borderId="1" fillId="5" fontId="18" numFmtId="0" xfId="0" applyAlignment="1" applyBorder="1" applyFont="1">
      <alignment readingOrder="0"/>
    </xf>
    <xf borderId="0" fillId="7" fontId="13" numFmtId="0" xfId="0" applyAlignment="1" applyFill="1" applyFont="1">
      <alignment horizontal="left" readingOrder="0"/>
    </xf>
    <xf borderId="1" fillId="0" fontId="2" numFmtId="0" xfId="0" applyAlignment="1" applyBorder="1" applyFont="1">
      <alignment readingOrder="0"/>
    </xf>
    <xf borderId="1" fillId="5" fontId="9" numFmtId="0" xfId="0" applyAlignment="1" applyBorder="1" applyFont="1">
      <alignment readingOrder="0"/>
    </xf>
    <xf borderId="1" fillId="5" fontId="19" numFmtId="0" xfId="0" applyAlignment="1" applyBorder="1" applyFont="1">
      <alignment readingOrder="0"/>
    </xf>
    <xf borderId="0" fillId="5" fontId="9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mailto:cindysevert@gmail.com" TargetMode="External"/><Relationship Id="rId10" Type="http://schemas.openxmlformats.org/officeDocument/2006/relationships/hyperlink" Target="mailto:robbymcghee12@gmail.com" TargetMode="External"/><Relationship Id="rId13" Type="http://schemas.openxmlformats.org/officeDocument/2006/relationships/hyperlink" Target="http://roadrunner.com/" TargetMode="External"/><Relationship Id="rId12" Type="http://schemas.openxmlformats.org/officeDocument/2006/relationships/hyperlink" Target="mailto:asmithmierbohn@gmail.com" TargetMode="External"/><Relationship Id="rId1" Type="http://schemas.openxmlformats.org/officeDocument/2006/relationships/hyperlink" Target="mailto:tom.littrell@etcconnect.com" TargetMode="External"/><Relationship Id="rId2" Type="http://schemas.openxmlformats.org/officeDocument/2006/relationships/hyperlink" Target="mailto:emeraldcondor@gmail.com" TargetMode="External"/><Relationship Id="rId3" Type="http://schemas.openxmlformats.org/officeDocument/2006/relationships/hyperlink" Target="http://charter.net/" TargetMode="External"/><Relationship Id="rId4" Type="http://schemas.openxmlformats.org/officeDocument/2006/relationships/hyperlink" Target="mailto:ktrattigan@gmail.com" TargetMode="External"/><Relationship Id="rId9" Type="http://schemas.openxmlformats.org/officeDocument/2006/relationships/hyperlink" Target="mailto:landyn.heimerl44@gmail.com" TargetMode="External"/><Relationship Id="rId15" Type="http://schemas.openxmlformats.org/officeDocument/2006/relationships/hyperlink" Target="mailto:italianlady1991@aim.com" TargetMode="External"/><Relationship Id="rId14" Type="http://schemas.openxmlformats.org/officeDocument/2006/relationships/hyperlink" Target="http://charter.net/" TargetMode="External"/><Relationship Id="rId17" Type="http://schemas.openxmlformats.org/officeDocument/2006/relationships/hyperlink" Target="mailto:cradi@charter.net" TargetMode="External"/><Relationship Id="rId16" Type="http://schemas.openxmlformats.org/officeDocument/2006/relationships/hyperlink" Target="mailto:jasynne18@gmail.com" TargetMode="External"/><Relationship Id="rId5" Type="http://schemas.openxmlformats.org/officeDocument/2006/relationships/hyperlink" Target="mailto:Pam@AdamsofMadison.com" TargetMode="External"/><Relationship Id="rId6" Type="http://schemas.openxmlformats.org/officeDocument/2006/relationships/hyperlink" Target="mailto:mangel@wisc.edu" TargetMode="External"/><Relationship Id="rId18" Type="http://schemas.openxmlformats.org/officeDocument/2006/relationships/drawing" Target="../drawings/drawing1.xml"/><Relationship Id="rId7" Type="http://schemas.openxmlformats.org/officeDocument/2006/relationships/hyperlink" Target="mailto:nickborissov@yahoo.com" TargetMode="External"/><Relationship Id="rId8" Type="http://schemas.openxmlformats.org/officeDocument/2006/relationships/hyperlink" Target="mailto:daly.brendan.john@gmail.com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0"/>
  <cols>
    <col customWidth="1" min="4" max="4" width="8.0"/>
    <col customWidth="1" min="6" max="6" width="8.57"/>
    <col customWidth="1" min="7" max="7" width="12.57"/>
    <col customWidth="1" min="8" max="8" width="11.0"/>
    <col customWidth="1" min="10" max="10" width="111.43"/>
    <col customWidth="1" min="11" max="11" width="17.43"/>
    <col customWidth="1" min="12" max="12" width="170.57"/>
    <col customWidth="1" min="15" max="15" width="43.0"/>
  </cols>
  <sheetData>
    <row r="1">
      <c r="A1" s="1" t="s">
        <v>0</v>
      </c>
      <c r="B1" s="1" t="s">
        <v>0</v>
      </c>
      <c r="C1" s="1" t="s">
        <v>2</v>
      </c>
      <c r="D1" s="4" t="s">
        <v>3</v>
      </c>
      <c r="E1" s="2" t="s">
        <v>16</v>
      </c>
      <c r="F1" s="4" t="s">
        <v>17</v>
      </c>
      <c r="G1" s="4" t="s">
        <v>18</v>
      </c>
      <c r="H1" s="4" t="s">
        <v>19</v>
      </c>
      <c r="I1" s="2" t="s">
        <v>21</v>
      </c>
      <c r="M1" s="2" t="s">
        <v>23</v>
      </c>
      <c r="N1" s="2" t="s">
        <v>24</v>
      </c>
    </row>
    <row r="2">
      <c r="A2" s="1" t="s">
        <v>26</v>
      </c>
      <c r="B2" s="6" t="s">
        <v>28</v>
      </c>
      <c r="C2" s="1" t="s">
        <v>50</v>
      </c>
      <c r="D2" s="1">
        <v>2875.0</v>
      </c>
      <c r="E2" s="1">
        <v>1500.0</v>
      </c>
      <c r="F2" s="1"/>
      <c r="G2" s="1"/>
      <c r="H2" s="1">
        <f t="shared" ref="H2:H102" si="1">sum(D2:G2)</f>
        <v>4375</v>
      </c>
      <c r="I2" s="1" t="s">
        <v>105</v>
      </c>
      <c r="J2" s="2" t="str">
        <f t="shared" ref="J2:J148" si="2">I2 &amp; trim(" " &amp; F2 &amp; " " &amp; G2)</f>
        <v>2015 Service Bonus100 Board 400 Swing Off 300 Swing Off NYC 300 Black And White 100 Undertow 300</v>
      </c>
      <c r="K2" s="2" t="str">
        <f t="shared" ref="K2:K148" si="3">D2 &amp; " as of December 31, 2015 + " &amp; E2 + F2 &amp; " earned in 2016 = new lifetime total of " &amp; D2 + E2 + F2 &amp; "."</f>
        <v>2875 as of December 31, 2015 + 1500 earned in 2016 = new lifetime total of 4375.</v>
      </c>
      <c r="L2" s="2" t="str">
        <f t="shared" ref="L2:L148" si="4">"Name: " &amp; A2 &amp; " - Your lifetime points total was " &amp; K2 &amp; " Points earned 2016: " &amp; J2</f>
        <v>Name: PETTERSON_MALISSA - Your lifetime points total was 2875 as of December 31, 2015 + 1500 earned in 2016 = new lifetime total of 4375. Points earned 2016: 2015 Service Bonus100 Board 400 Swing Off 300 Swing Off NYC 300 Black And White 100 Undertow 300</v>
      </c>
      <c r="M2" s="9" t="s">
        <v>156</v>
      </c>
      <c r="N2" s="2" t="s">
        <v>161</v>
      </c>
    </row>
    <row r="3">
      <c r="A3" s="1" t="s">
        <v>122</v>
      </c>
      <c r="B3" s="6" t="s">
        <v>162</v>
      </c>
      <c r="C3" s="1" t="s">
        <v>163</v>
      </c>
      <c r="D3" s="1">
        <v>200.0</v>
      </c>
      <c r="E3" s="1">
        <v>1150.0</v>
      </c>
      <c r="F3" s="1"/>
      <c r="G3" s="1"/>
      <c r="H3" s="1">
        <f t="shared" si="1"/>
        <v>1350</v>
      </c>
      <c r="I3" s="1" t="s">
        <v>164</v>
      </c>
      <c r="J3" s="2" t="str">
        <f t="shared" si="2"/>
        <v>Swing Off 200 Bar Games 200 Swing Off NYC 200 Black And White 300 Undertow 250</v>
      </c>
      <c r="K3" s="2" t="str">
        <f t="shared" si="3"/>
        <v>200 as of December 31, 2015 + 1150 earned in 2016 = new lifetime total of 1350.</v>
      </c>
      <c r="L3" s="2" t="str">
        <f t="shared" si="4"/>
        <v>Name: FARR_HEATHER_JANE - Your lifetime points total was 200 as of December 31, 2015 + 1150 earned in 2016 = new lifetime total of 1350. Points earned 2016: Swing Off 200 Bar Games 200 Swing Off NYC 200 Black And White 300 Undertow 250</v>
      </c>
      <c r="M3" s="9" t="s">
        <v>169</v>
      </c>
      <c r="N3" s="2" t="s">
        <v>161</v>
      </c>
    </row>
    <row r="4">
      <c r="A4" s="1" t="s">
        <v>172</v>
      </c>
      <c r="B4" s="6" t="s">
        <v>173</v>
      </c>
      <c r="C4" s="1" t="s">
        <v>174</v>
      </c>
      <c r="D4" s="1">
        <v>3950.0</v>
      </c>
      <c r="E4" s="1">
        <v>1150.0</v>
      </c>
      <c r="F4" s="1"/>
      <c r="G4" s="1"/>
      <c r="H4" s="1">
        <f t="shared" si="1"/>
        <v>5100</v>
      </c>
      <c r="I4" s="1" t="s">
        <v>178</v>
      </c>
      <c r="J4" s="2" t="str">
        <f t="shared" si="2"/>
        <v>2015 Service Bonus100 Swing Off 200 Monster Boogie 200 Sweet William 150 Black And White 200 Provisional 300</v>
      </c>
      <c r="K4" s="2" t="str">
        <f t="shared" si="3"/>
        <v>3950 as of December 31, 2015 + 1150 earned in 2016 = new lifetime total of 5100.</v>
      </c>
      <c r="L4" s="2" t="str">
        <f t="shared" si="4"/>
        <v>Name: OTTO_BEN - Your lifetime points total was 3950 as of December 31, 2015 + 1150 earned in 2016 = new lifetime total of 5100. Points earned 2016: 2015 Service Bonus100 Swing Off 200 Monster Boogie 200 Sweet William 150 Black And White 200 Provisional 300</v>
      </c>
      <c r="M4" s="12" t="str">
        <f>HYPERLINK("mailto:nimajneb94@gmail.com","nimajneb94@gmail.com")</f>
        <v>nimajneb94@gmail.com</v>
      </c>
      <c r="N4" s="2" t="s">
        <v>161</v>
      </c>
    </row>
    <row r="5">
      <c r="A5" s="1" t="s">
        <v>192</v>
      </c>
      <c r="B5" s="6" t="s">
        <v>28</v>
      </c>
      <c r="C5" s="1" t="s">
        <v>214</v>
      </c>
      <c r="D5" s="1">
        <v>1475.0</v>
      </c>
      <c r="E5" s="1">
        <v>1150.0</v>
      </c>
      <c r="F5" s="1"/>
      <c r="G5" s="1"/>
      <c r="H5" s="1">
        <f t="shared" si="1"/>
        <v>2625</v>
      </c>
      <c r="I5" s="1" t="s">
        <v>220</v>
      </c>
      <c r="J5" s="2" t="str">
        <f t="shared" si="2"/>
        <v>2015 Service Bonus100 Swing Off 300 Monster Boogie 150 Swing Off NYC 300 Black And White 150 Undertow 150</v>
      </c>
      <c r="K5" s="2" t="str">
        <f t="shared" si="3"/>
        <v>1475 as of December 31, 2015 + 1150 earned in 2016 = new lifetime total of 2625.</v>
      </c>
      <c r="L5" s="2" t="str">
        <f t="shared" si="4"/>
        <v>Name: PETTERSON_VIKTOR - Your lifetime points total was 1475 as of December 31, 2015 + 1150 earned in 2016 = new lifetime total of 2625. Points earned 2016: 2015 Service Bonus100 Swing Off 300 Monster Boogie 150 Swing Off NYC 300 Black And White 150 Undertow 150</v>
      </c>
      <c r="M5" s="9" t="s">
        <v>224</v>
      </c>
      <c r="N5" s="2" t="s">
        <v>161</v>
      </c>
    </row>
    <row r="6">
      <c r="A6" s="1" t="s">
        <v>155</v>
      </c>
      <c r="B6" s="6" t="s">
        <v>227</v>
      </c>
      <c r="C6" s="1" t="s">
        <v>229</v>
      </c>
      <c r="D6" s="1">
        <v>6175.0</v>
      </c>
      <c r="E6" s="1">
        <v>1100.0</v>
      </c>
      <c r="F6" s="1"/>
      <c r="G6" s="1"/>
      <c r="H6" s="1">
        <f t="shared" si="1"/>
        <v>7275</v>
      </c>
      <c r="I6" s="1" t="s">
        <v>235</v>
      </c>
      <c r="J6" s="2" t="str">
        <f t="shared" si="2"/>
        <v>2015 Service Bonus100 Swing Off 300 Monster Boogie 200 Sweet William 200 Swing Off NYC 300</v>
      </c>
      <c r="K6" s="2" t="str">
        <f t="shared" si="3"/>
        <v>6175 as of December 31, 2015 + 1100 earned in 2016 = new lifetime total of 7275.</v>
      </c>
      <c r="L6" s="2" t="str">
        <f t="shared" si="4"/>
        <v>Name: KOKINOS_TAYLOR - Your lifetime points total was 6175 as of December 31, 2015 + 1100 earned in 2016 = new lifetime total of 7275. Points earned 2016: 2015 Service Bonus100 Swing Off 300 Monster Boogie 200 Sweet William 200 Swing Off NYC 300</v>
      </c>
      <c r="M6" s="9" t="s">
        <v>240</v>
      </c>
      <c r="N6" s="2" t="s">
        <v>161</v>
      </c>
    </row>
    <row r="7">
      <c r="A7" s="1" t="s">
        <v>110</v>
      </c>
      <c r="B7" s="6" t="s">
        <v>243</v>
      </c>
      <c r="C7" s="1"/>
      <c r="D7" s="1">
        <v>1425.0</v>
      </c>
      <c r="E7" s="1">
        <v>1000.0</v>
      </c>
      <c r="F7" s="1"/>
      <c r="G7" s="1"/>
      <c r="H7" s="1">
        <f t="shared" si="1"/>
        <v>2425</v>
      </c>
      <c r="I7" s="1" t="s">
        <v>249</v>
      </c>
      <c r="J7" s="2" t="str">
        <f t="shared" si="2"/>
        <v>Swing Off 300 Bar Games 200 Swing Off NYC 200 Undertow 300</v>
      </c>
      <c r="K7" s="2" t="str">
        <f t="shared" si="3"/>
        <v>1425 as of December 31, 2015 + 1000 earned in 2016 = new lifetime total of 2425.</v>
      </c>
      <c r="L7" s="2" t="str">
        <f t="shared" si="4"/>
        <v>Name: DUNES_ - Your lifetime points total was 1425 as of December 31, 2015 + 1000 earned in 2016 = new lifetime total of 2425. Points earned 2016: Swing Off 300 Bar Games 200 Swing Off NYC 200 Undertow 300</v>
      </c>
      <c r="M7" s="9" t="s">
        <v>256</v>
      </c>
      <c r="N7" s="2" t="s">
        <v>161</v>
      </c>
    </row>
    <row r="8">
      <c r="A8" s="1" t="s">
        <v>222</v>
      </c>
      <c r="B8" s="6" t="s">
        <v>259</v>
      </c>
      <c r="C8" s="1" t="s">
        <v>260</v>
      </c>
      <c r="D8" s="1">
        <v>3100.0</v>
      </c>
      <c r="E8" s="1">
        <v>1000.0</v>
      </c>
      <c r="F8" s="1"/>
      <c r="G8" s="1"/>
      <c r="H8" s="1">
        <f t="shared" si="1"/>
        <v>4100</v>
      </c>
      <c r="I8" s="1" t="s">
        <v>261</v>
      </c>
      <c r="J8" s="2" t="str">
        <f t="shared" si="2"/>
        <v>2015 Service Bonus100 Swing Off 300 Swing Off NYC 300 Undertow 300</v>
      </c>
      <c r="K8" s="2" t="str">
        <f t="shared" si="3"/>
        <v>3100 as of December 31, 2015 + 1000 earned in 2016 = new lifetime total of 4100.</v>
      </c>
      <c r="L8" s="2" t="str">
        <f t="shared" si="4"/>
        <v>Name: SIEWERT_JOHN - Your lifetime points total was 3100 as of December 31, 2015 + 1000 earned in 2016 = new lifetime total of 4100. Points earned 2016: 2015 Service Bonus100 Swing Off 300 Swing Off NYC 300 Undertow 300</v>
      </c>
      <c r="M8" s="9" t="s">
        <v>262</v>
      </c>
      <c r="N8" s="2" t="s">
        <v>161</v>
      </c>
    </row>
    <row r="9">
      <c r="A9" s="1" t="s">
        <v>147</v>
      </c>
      <c r="B9" s="6" t="s">
        <v>263</v>
      </c>
      <c r="C9" s="1" t="s">
        <v>264</v>
      </c>
      <c r="D9" s="4">
        <v>0.0</v>
      </c>
      <c r="E9" s="1">
        <v>950.0</v>
      </c>
      <c r="F9" s="1"/>
      <c r="G9" s="1"/>
      <c r="H9" s="1">
        <f t="shared" si="1"/>
        <v>950</v>
      </c>
      <c r="I9" s="1" t="s">
        <v>265</v>
      </c>
      <c r="J9" s="2" t="str">
        <f t="shared" si="2"/>
        <v>Swing Off 300 Sweet William 200 Swing Off NYC 300 Undertow 150</v>
      </c>
      <c r="K9" s="2" t="str">
        <f t="shared" si="3"/>
        <v>0 as of December 31, 2015 + 950 earned in 2016 = new lifetime total of 950.</v>
      </c>
      <c r="L9" s="2" t="str">
        <f t="shared" si="4"/>
        <v>Name: JONELIS_LORYN - Your lifetime points total was 0 as of December 31, 2015 + 950 earned in 2016 = new lifetime total of 950. Points earned 2016: Swing Off 300 Sweet William 200 Swing Off NYC 300 Undertow 150</v>
      </c>
      <c r="M9" s="9" t="s">
        <v>266</v>
      </c>
      <c r="N9" s="2" t="s">
        <v>161</v>
      </c>
    </row>
    <row r="10">
      <c r="A10" s="1" t="s">
        <v>200</v>
      </c>
      <c r="B10" s="6" t="s">
        <v>267</v>
      </c>
      <c r="C10" s="1" t="s">
        <v>268</v>
      </c>
      <c r="D10" s="1">
        <v>1900.0</v>
      </c>
      <c r="E10" s="1">
        <v>950.0</v>
      </c>
      <c r="F10" s="1"/>
      <c r="G10" s="1"/>
      <c r="H10" s="1">
        <f t="shared" si="1"/>
        <v>2850</v>
      </c>
      <c r="I10" s="1" t="s">
        <v>269</v>
      </c>
      <c r="J10" s="2" t="str">
        <f t="shared" si="2"/>
        <v>Board 400 Monster Boogie 200 Sweet William 300 Provisional 50</v>
      </c>
      <c r="K10" s="2" t="str">
        <f t="shared" si="3"/>
        <v>1900 as of December 31, 2015 + 950 earned in 2016 = new lifetime total of 2850.</v>
      </c>
      <c r="L10" s="2" t="str">
        <f t="shared" si="4"/>
        <v>Name: REED_DOUG - Your lifetime points total was 1900 as of December 31, 2015 + 950 earned in 2016 = new lifetime total of 2850. Points earned 2016: Board 400 Monster Boogie 200 Sweet William 300 Provisional 50</v>
      </c>
      <c r="M10" s="9" t="s">
        <v>270</v>
      </c>
      <c r="N10" s="2" t="s">
        <v>161</v>
      </c>
    </row>
    <row r="11">
      <c r="A11" s="1" t="s">
        <v>204</v>
      </c>
      <c r="B11" s="6" t="s">
        <v>271</v>
      </c>
      <c r="C11" s="1" t="s">
        <v>272</v>
      </c>
      <c r="D11" s="1">
        <v>14125.0</v>
      </c>
      <c r="E11" s="1">
        <v>850.0</v>
      </c>
      <c r="F11" s="1"/>
      <c r="G11" s="1"/>
      <c r="H11" s="1">
        <f t="shared" si="1"/>
        <v>14975</v>
      </c>
      <c r="I11" s="1" t="s">
        <v>273</v>
      </c>
      <c r="J11" s="2" t="str">
        <f t="shared" si="2"/>
        <v>2015 Service Bonus100 Sweet William 200 Nudes 250 Swing Off NYC 300</v>
      </c>
      <c r="K11" s="2" t="str">
        <f t="shared" si="3"/>
        <v>14125 as of December 31, 2015 + 850 earned in 2016 = new lifetime total of 14975.</v>
      </c>
      <c r="L11" s="2" t="str">
        <f t="shared" si="4"/>
        <v>Name: RENKEN_HEATHER - Your lifetime points total was 14125 as of December 31, 2015 + 850 earned in 2016 = new lifetime total of 14975. Points earned 2016: 2015 Service Bonus100 Sweet William 200 Nudes 250 Swing Off NYC 300</v>
      </c>
      <c r="M11" s="9" t="s">
        <v>274</v>
      </c>
    </row>
    <row r="12">
      <c r="A12" s="1" t="s">
        <v>196</v>
      </c>
      <c r="B12" s="6" t="s">
        <v>275</v>
      </c>
      <c r="C12" s="1" t="s">
        <v>276</v>
      </c>
      <c r="D12" s="4">
        <v>0.0</v>
      </c>
      <c r="E12" s="1">
        <v>800.0</v>
      </c>
      <c r="F12" s="1"/>
      <c r="G12" s="1"/>
      <c r="H12" s="1">
        <f t="shared" si="1"/>
        <v>800</v>
      </c>
      <c r="I12" s="1" t="s">
        <v>277</v>
      </c>
      <c r="J12" s="2" t="str">
        <f t="shared" si="2"/>
        <v>Swing Off 250 Swing Off NYC 200 Black And White 250 Undertow 100</v>
      </c>
      <c r="K12" s="2" t="str">
        <f t="shared" si="3"/>
        <v>0 as of December 31, 2015 + 800 earned in 2016 = new lifetime total of 800.</v>
      </c>
      <c r="L12" s="2" t="str">
        <f t="shared" si="4"/>
        <v>Name: PRICE_KIP - Your lifetime points total was 0 as of December 31, 2015 + 800 earned in 2016 = new lifetime total of 800. Points earned 2016: Swing Off 250 Swing Off NYC 200 Black And White 250 Undertow 100</v>
      </c>
      <c r="M12" s="9" t="s">
        <v>278</v>
      </c>
      <c r="N12" s="2" t="s">
        <v>161</v>
      </c>
    </row>
    <row r="13">
      <c r="A13" s="1" t="s">
        <v>207</v>
      </c>
      <c r="B13" s="6" t="s">
        <v>279</v>
      </c>
      <c r="C13" s="1" t="s">
        <v>280</v>
      </c>
      <c r="D13" s="1">
        <v>150.0</v>
      </c>
      <c r="E13" s="1">
        <v>800.0</v>
      </c>
      <c r="F13" s="1"/>
      <c r="G13" s="1"/>
      <c r="H13" s="1">
        <f t="shared" si="1"/>
        <v>950</v>
      </c>
      <c r="I13" s="1" t="s">
        <v>281</v>
      </c>
      <c r="J13" s="2" t="str">
        <f t="shared" si="2"/>
        <v>Swing Off 200 Monster Boogie 200 Sweet William 200 Swing Off NYC 200</v>
      </c>
      <c r="K13" s="2" t="str">
        <f t="shared" si="3"/>
        <v>150 as of December 31, 2015 + 800 earned in 2016 = new lifetime total of 950.</v>
      </c>
      <c r="L13" s="2" t="str">
        <f t="shared" si="4"/>
        <v>Name: ROBERTS_EMMA_RUBY - Your lifetime points total was 150 as of December 31, 2015 + 800 earned in 2016 = new lifetime total of 950. Points earned 2016: Swing Off 200 Monster Boogie 200 Sweet William 200 Swing Off NYC 200</v>
      </c>
      <c r="M13" s="13" t="s">
        <v>282</v>
      </c>
      <c r="N13" s="2" t="s">
        <v>161</v>
      </c>
    </row>
    <row r="14">
      <c r="A14" s="1" t="s">
        <v>190</v>
      </c>
      <c r="B14" s="6" t="s">
        <v>283</v>
      </c>
      <c r="C14" s="1" t="s">
        <v>284</v>
      </c>
      <c r="D14" s="1">
        <v>3100.0</v>
      </c>
      <c r="E14" s="1">
        <v>750.0</v>
      </c>
      <c r="F14" s="1"/>
      <c r="G14" s="1"/>
      <c r="H14" s="1">
        <f t="shared" si="1"/>
        <v>3850</v>
      </c>
      <c r="I14" s="1" t="s">
        <v>285</v>
      </c>
      <c r="J14" s="2" t="str">
        <f t="shared" si="2"/>
        <v>2015 Service Bonus100 Swing Off 100 Sweet William 150 Bar Games 300 Undertow 100</v>
      </c>
      <c r="K14" s="2" t="str">
        <f t="shared" si="3"/>
        <v>3100 as of December 31, 2015 + 750 earned in 2016 = new lifetime total of 3850.</v>
      </c>
      <c r="L14" s="2" t="str">
        <f t="shared" si="4"/>
        <v>Name: MYERS_DAN - Your lifetime points total was 3100 as of December 31, 2015 + 750 earned in 2016 = new lifetime total of 3850. Points earned 2016: 2015 Service Bonus100 Swing Off 100 Sweet William 150 Bar Games 300 Undertow 100</v>
      </c>
      <c r="M14" s="9" t="s">
        <v>286</v>
      </c>
      <c r="N14" s="2" t="s">
        <v>161</v>
      </c>
    </row>
    <row r="15">
      <c r="A15" s="1" t="s">
        <v>131</v>
      </c>
      <c r="B15" s="6" t="s">
        <v>287</v>
      </c>
      <c r="C15" s="1" t="s">
        <v>288</v>
      </c>
      <c r="D15" s="1">
        <v>600.0</v>
      </c>
      <c r="E15" s="1">
        <v>700.0</v>
      </c>
      <c r="F15" s="1"/>
      <c r="G15" s="1"/>
      <c r="H15" s="1">
        <f t="shared" si="1"/>
        <v>1300</v>
      </c>
      <c r="I15" s="1" t="s">
        <v>289</v>
      </c>
      <c r="J15" s="2" t="str">
        <f t="shared" si="2"/>
        <v>Swing Off 300 Monster Boogie 200 Swing Off NYC 200</v>
      </c>
      <c r="K15" s="2" t="str">
        <f t="shared" si="3"/>
        <v>600 as of December 31, 2015 + 700 earned in 2016 = new lifetime total of 1300.</v>
      </c>
      <c r="L15" s="2" t="str">
        <f t="shared" si="4"/>
        <v>Name: GRIM_(MILGRIN)_MORGANNA - Your lifetime points total was 600 as of December 31, 2015 + 700 earned in 2016 = new lifetime total of 1300. Points earned 2016: Swing Off 300 Monster Boogie 200 Swing Off NYC 200</v>
      </c>
      <c r="M15" s="9" t="s">
        <v>290</v>
      </c>
      <c r="N15" s="2" t="s">
        <v>161</v>
      </c>
    </row>
    <row r="16">
      <c r="A16" s="1" t="s">
        <v>254</v>
      </c>
      <c r="B16" s="6" t="s">
        <v>291</v>
      </c>
      <c r="C16" s="1" t="s">
        <v>292</v>
      </c>
      <c r="D16" s="1">
        <v>700.0</v>
      </c>
      <c r="E16" s="1">
        <v>650.0</v>
      </c>
      <c r="F16" s="1"/>
      <c r="G16" s="1"/>
      <c r="H16" s="1">
        <f t="shared" si="1"/>
        <v>1350</v>
      </c>
      <c r="I16" s="1" t="s">
        <v>293</v>
      </c>
      <c r="J16" s="2" t="str">
        <f t="shared" si="2"/>
        <v>Swing Off 250 Monster Boogie 200 Swing Off NYC 200</v>
      </c>
      <c r="K16" s="2" t="str">
        <f t="shared" si="3"/>
        <v>700 as of December 31, 2015 + 650 earned in 2016 = new lifetime total of 1350.</v>
      </c>
      <c r="L16" s="2" t="str">
        <f t="shared" si="4"/>
        <v>Name: WITHAM_JESSICA_JANE - Your lifetime points total was 700 as of December 31, 2015 + 650 earned in 2016 = new lifetime total of 1350. Points earned 2016: Swing Off 250 Monster Boogie 200 Swing Off NYC 200</v>
      </c>
      <c r="M16" s="9" t="s">
        <v>294</v>
      </c>
      <c r="N16" s="2" t="s">
        <v>161</v>
      </c>
    </row>
    <row r="17">
      <c r="A17" s="1" t="s">
        <v>103</v>
      </c>
      <c r="B17" s="6" t="s">
        <v>295</v>
      </c>
      <c r="C17" s="1" t="s">
        <v>296</v>
      </c>
      <c r="D17" s="1">
        <v>4200.0</v>
      </c>
      <c r="E17" s="1">
        <v>600.0</v>
      </c>
      <c r="F17" s="1"/>
      <c r="G17" s="1"/>
      <c r="H17" s="1">
        <f t="shared" si="1"/>
        <v>4800</v>
      </c>
      <c r="I17" s="1" t="s">
        <v>297</v>
      </c>
      <c r="J17" s="2" t="str">
        <f t="shared" si="2"/>
        <v>2015 Service Bonus100 Board 400 Esther's Descendents 100</v>
      </c>
      <c r="K17" s="2" t="str">
        <f t="shared" si="3"/>
        <v>4200 as of December 31, 2015 + 600 earned in 2016 = new lifetime total of 4800.</v>
      </c>
      <c r="L17" s="2" t="str">
        <f t="shared" si="4"/>
        <v>Name: CRAIG_NANCY - Your lifetime points total was 4200 as of December 31, 2015 + 600 earned in 2016 = new lifetime total of 4800. Points earned 2016: 2015 Service Bonus100 Board 400 Esther's Descendents 100</v>
      </c>
      <c r="M17" s="9" t="s">
        <v>298</v>
      </c>
      <c r="N17" s="2" t="s">
        <v>161</v>
      </c>
    </row>
    <row r="18">
      <c r="A18" s="1" t="s">
        <v>197</v>
      </c>
      <c r="B18" s="1" t="s">
        <v>299</v>
      </c>
      <c r="C18" s="1" t="s">
        <v>300</v>
      </c>
      <c r="D18" s="1">
        <v>600.0</v>
      </c>
      <c r="E18" s="1">
        <v>600.0</v>
      </c>
      <c r="F18" s="1"/>
      <c r="G18" s="1"/>
      <c r="H18" s="1">
        <f t="shared" si="1"/>
        <v>1200</v>
      </c>
      <c r="I18" s="1" t="s">
        <v>301</v>
      </c>
      <c r="J18" s="2" t="str">
        <f t="shared" si="2"/>
        <v>Swing Off 200 Swing Off NYC 200 Playscapes 200</v>
      </c>
      <c r="K18" s="2" t="str">
        <f t="shared" si="3"/>
        <v>600 as of December 31, 2015 + 600 earned in 2016 = new lifetime total of 1200.</v>
      </c>
      <c r="L18" s="2" t="str">
        <f t="shared" si="4"/>
        <v>Name: PROSISE_WENDY - Your lifetime points total was 600 as of December 31, 2015 + 600 earned in 2016 = new lifetime total of 1200. Points earned 2016: Swing Off 200 Swing Off NYC 200 Playscapes 200</v>
      </c>
      <c r="M18" s="14" t="s">
        <v>302</v>
      </c>
      <c r="N18" s="2" t="s">
        <v>161</v>
      </c>
    </row>
    <row r="19">
      <c r="A19" s="1" t="s">
        <v>248</v>
      </c>
      <c r="B19" s="1" t="s">
        <v>303</v>
      </c>
      <c r="C19" s="1" t="s">
        <v>304</v>
      </c>
      <c r="D19" s="1">
        <v>450.0</v>
      </c>
      <c r="E19" s="1">
        <v>550.0</v>
      </c>
      <c r="F19" s="1"/>
      <c r="G19" s="1"/>
      <c r="H19" s="1">
        <f t="shared" si="1"/>
        <v>1000</v>
      </c>
      <c r="I19" s="1" t="s">
        <v>305</v>
      </c>
      <c r="J19" s="2" t="str">
        <f t="shared" si="2"/>
        <v>Sweet William 250 Playscapes 300</v>
      </c>
      <c r="K19" s="2" t="str">
        <f t="shared" si="3"/>
        <v>450 as of December 31, 2015 + 550 earned in 2016 = new lifetime total of 1000.</v>
      </c>
      <c r="L19" s="2" t="str">
        <f t="shared" si="4"/>
        <v>Name: WAGEMAKER_CHELSEY - Your lifetime points total was 450 as of December 31, 2015 + 550 earned in 2016 = new lifetime total of 1000. Points earned 2016: Sweet William 250 Playscapes 300</v>
      </c>
      <c r="M19" s="9" t="s">
        <v>306</v>
      </c>
      <c r="N19" s="2" t="s">
        <v>161</v>
      </c>
    </row>
    <row r="20">
      <c r="A20" s="4" t="s">
        <v>307</v>
      </c>
      <c r="B20" s="4" t="s">
        <v>308</v>
      </c>
      <c r="C20" s="1" t="s">
        <v>309</v>
      </c>
      <c r="D20" s="1">
        <v>450.0</v>
      </c>
      <c r="E20" s="1">
        <v>500.0</v>
      </c>
      <c r="F20" s="1"/>
      <c r="G20" s="1"/>
      <c r="H20" s="1">
        <f t="shared" si="1"/>
        <v>950</v>
      </c>
      <c r="I20" s="1" t="s">
        <v>310</v>
      </c>
      <c r="J20" s="2" t="str">
        <f t="shared" si="2"/>
        <v>Monster Boogie 150 Sweet William 200 Bar Games 150</v>
      </c>
      <c r="K20" s="2" t="str">
        <f t="shared" si="3"/>
        <v>450 as of December 31, 2015 + 500 earned in 2016 = new lifetime total of 950.</v>
      </c>
      <c r="L20" s="2" t="str">
        <f t="shared" si="4"/>
        <v>Name: EVERITT_LAURIE - Your lifetime points total was 450 as of December 31, 2015 + 500 earned in 2016 = new lifetime total of 950. Points earned 2016: Monster Boogie 150 Sweet William 200 Bar Games 150</v>
      </c>
      <c r="M20" s="14" t="s">
        <v>311</v>
      </c>
      <c r="N20" s="2" t="s">
        <v>161</v>
      </c>
    </row>
    <row r="21">
      <c r="A21" s="1" t="s">
        <v>123</v>
      </c>
      <c r="B21" s="6" t="s">
        <v>312</v>
      </c>
      <c r="C21" s="1" t="s">
        <v>313</v>
      </c>
      <c r="D21" s="1">
        <v>9535.0</v>
      </c>
      <c r="E21" s="1">
        <v>500.0</v>
      </c>
      <c r="F21" s="1"/>
      <c r="G21" s="1"/>
      <c r="H21" s="1">
        <f t="shared" si="1"/>
        <v>10035</v>
      </c>
      <c r="I21" s="1" t="s">
        <v>314</v>
      </c>
      <c r="J21" s="2" t="str">
        <f t="shared" si="2"/>
        <v>2015 Service Bonus100 Board 400</v>
      </c>
      <c r="K21" s="2" t="str">
        <f t="shared" si="3"/>
        <v>9535 as of December 31, 2015 + 500 earned in 2016 = new lifetime total of 10035.</v>
      </c>
      <c r="L21" s="2" t="str">
        <f t="shared" si="4"/>
        <v>Name: FEINER_SCOTT - Your lifetime points total was 9535 as of December 31, 2015 + 500 earned in 2016 = new lifetime total of 10035. Points earned 2016: 2015 Service Bonus100 Board 400</v>
      </c>
      <c r="M21" s="9" t="s">
        <v>315</v>
      </c>
      <c r="N21" s="2" t="s">
        <v>161</v>
      </c>
    </row>
    <row r="22">
      <c r="A22" s="4" t="s">
        <v>139</v>
      </c>
      <c r="B22" s="4" t="s">
        <v>316</v>
      </c>
      <c r="C22" s="1" t="s">
        <v>317</v>
      </c>
      <c r="D22" s="1">
        <v>500.0</v>
      </c>
      <c r="E22" s="1">
        <v>500.0</v>
      </c>
      <c r="F22" s="1"/>
      <c r="G22" s="1"/>
      <c r="H22" s="1">
        <f t="shared" si="1"/>
        <v>1000</v>
      </c>
      <c r="I22" s="1" t="s">
        <v>318</v>
      </c>
      <c r="J22" s="2" t="str">
        <f t="shared" si="2"/>
        <v>Swing Off 250 Swing Off NYC 250</v>
      </c>
      <c r="K22" s="2" t="str">
        <f t="shared" si="3"/>
        <v>500 as of December 31, 2015 + 500 earned in 2016 = new lifetime total of 1000.</v>
      </c>
      <c r="L22" s="2" t="str">
        <f t="shared" si="4"/>
        <v>Name: HOEL‐NEDS_LINDSEY - Your lifetime points total was 500 as of December 31, 2015 + 500 earned in 2016 = new lifetime total of 1000. Points earned 2016: Swing Off 250 Swing Off NYC 250</v>
      </c>
      <c r="M22" s="9" t="s">
        <v>319</v>
      </c>
      <c r="N22" s="2" t="s">
        <v>161</v>
      </c>
    </row>
    <row r="23">
      <c r="A23" s="1" t="s">
        <v>141</v>
      </c>
      <c r="B23" s="6" t="s">
        <v>320</v>
      </c>
      <c r="C23" s="1" t="s">
        <v>321</v>
      </c>
      <c r="D23" s="1">
        <v>3865.0</v>
      </c>
      <c r="E23" s="1">
        <v>500.0</v>
      </c>
      <c r="F23" s="1"/>
      <c r="G23" s="1"/>
      <c r="H23" s="1">
        <f t="shared" si="1"/>
        <v>4365</v>
      </c>
      <c r="I23" s="1" t="s">
        <v>314</v>
      </c>
      <c r="J23" s="2" t="str">
        <f t="shared" si="2"/>
        <v>2015 Service Bonus100 Board 400</v>
      </c>
      <c r="K23" s="2" t="str">
        <f t="shared" si="3"/>
        <v>3865 as of December 31, 2015 + 500 earned in 2016 = new lifetime total of 4365.</v>
      </c>
      <c r="L23" s="2" t="str">
        <f t="shared" si="4"/>
        <v>Name: HOLZ_ERIC - Your lifetime points total was 3865 as of December 31, 2015 + 500 earned in 2016 = new lifetime total of 4365. Points earned 2016: 2015 Service Bonus100 Board 400</v>
      </c>
      <c r="M23" s="9" t="s">
        <v>322</v>
      </c>
      <c r="N23" s="2" t="s">
        <v>161</v>
      </c>
    </row>
    <row r="24">
      <c r="A24" s="1" t="s">
        <v>167</v>
      </c>
      <c r="B24" s="6" t="s">
        <v>323</v>
      </c>
      <c r="C24" s="1" t="s">
        <v>324</v>
      </c>
      <c r="D24" s="1">
        <v>8225.0</v>
      </c>
      <c r="E24" s="1">
        <v>500.0</v>
      </c>
      <c r="F24" s="1"/>
      <c r="G24" s="1"/>
      <c r="H24" s="1">
        <f t="shared" si="1"/>
        <v>8725</v>
      </c>
      <c r="I24" s="1" t="s">
        <v>314</v>
      </c>
      <c r="J24" s="2" t="str">
        <f t="shared" si="2"/>
        <v>2015 Service Bonus100 Board 400</v>
      </c>
      <c r="K24" s="2" t="str">
        <f t="shared" si="3"/>
        <v>8225 as of December 31, 2015 + 500 earned in 2016 = new lifetime total of 8725.</v>
      </c>
      <c r="L24" s="2" t="str">
        <f t="shared" si="4"/>
        <v>Name: LUTZ_JOE - Your lifetime points total was 8225 as of December 31, 2015 + 500 earned in 2016 = new lifetime total of 8725. Points earned 2016: 2015 Service Bonus100 Board 400</v>
      </c>
      <c r="M24" s="15" t="s">
        <v>325</v>
      </c>
      <c r="N24" s="2" t="s">
        <v>161</v>
      </c>
    </row>
    <row r="25">
      <c r="A25" s="1" t="s">
        <v>177</v>
      </c>
      <c r="B25" s="1" t="s">
        <v>326</v>
      </c>
      <c r="C25" s="1" t="s">
        <v>327</v>
      </c>
      <c r="D25" s="1">
        <v>800.0</v>
      </c>
      <c r="E25" s="1">
        <v>500.0</v>
      </c>
      <c r="F25" s="1"/>
      <c r="G25" s="1"/>
      <c r="H25" s="1">
        <f t="shared" si="1"/>
        <v>1300</v>
      </c>
      <c r="I25" s="1" t="s">
        <v>328</v>
      </c>
      <c r="J25" s="2" t="str">
        <f t="shared" si="2"/>
        <v>Sweet William 200 Playscapes 300</v>
      </c>
      <c r="K25" s="2" t="str">
        <f t="shared" si="3"/>
        <v>800 as of December 31, 2015 + 500 earned in 2016 = new lifetime total of 1300.</v>
      </c>
      <c r="L25" s="2" t="str">
        <f t="shared" si="4"/>
        <v>Name: MAXWELL_KELLY - Your lifetime points total was 800 as of December 31, 2015 + 500 earned in 2016 = new lifetime total of 1300. Points earned 2016: Sweet William 200 Playscapes 300</v>
      </c>
      <c r="M25" s="14" t="s">
        <v>329</v>
      </c>
      <c r="N25" s="2" t="s">
        <v>161</v>
      </c>
    </row>
    <row r="26">
      <c r="A26" s="1" t="s">
        <v>187</v>
      </c>
      <c r="B26" s="6" t="s">
        <v>330</v>
      </c>
      <c r="C26" s="1" t="s">
        <v>331</v>
      </c>
      <c r="D26" s="1">
        <v>1750.0</v>
      </c>
      <c r="E26" s="1">
        <v>500.0</v>
      </c>
      <c r="F26" s="1"/>
      <c r="G26" s="1"/>
      <c r="H26" s="1">
        <f t="shared" si="1"/>
        <v>2250</v>
      </c>
      <c r="I26" s="1" t="s">
        <v>332</v>
      </c>
      <c r="J26" s="2" t="str">
        <f t="shared" si="2"/>
        <v>2015 Service Bonus100 Swing Off 200 Sweet William 200</v>
      </c>
      <c r="K26" s="2" t="str">
        <f t="shared" si="3"/>
        <v>1750 as of December 31, 2015 + 500 earned in 2016 = new lifetime total of 2250.</v>
      </c>
      <c r="L26" s="2" t="str">
        <f t="shared" si="4"/>
        <v>Name: MOEN_DONNOVAN - Your lifetime points total was 1750 as of December 31, 2015 + 500 earned in 2016 = new lifetime total of 2250. Points earned 2016: 2015 Service Bonus100 Swing Off 200 Sweet William 200</v>
      </c>
      <c r="M26" s="9" t="s">
        <v>333</v>
      </c>
      <c r="N26" s="2" t="s">
        <v>161</v>
      </c>
    </row>
    <row r="27">
      <c r="A27" s="1" t="s">
        <v>121</v>
      </c>
      <c r="B27" s="4" t="s">
        <v>334</v>
      </c>
      <c r="C27" s="4" t="s">
        <v>335</v>
      </c>
      <c r="D27" s="4">
        <v>0.0</v>
      </c>
      <c r="E27" s="1">
        <v>450.0</v>
      </c>
      <c r="F27" s="1"/>
      <c r="G27" s="1"/>
      <c r="H27" s="1">
        <f t="shared" si="1"/>
        <v>450</v>
      </c>
      <c r="I27" s="1" t="s">
        <v>336</v>
      </c>
      <c r="J27" s="2" t="str">
        <f t="shared" si="2"/>
        <v>Black And White 200 Esther's Descendents 100 Undertow 150</v>
      </c>
      <c r="K27" s="2" t="str">
        <f t="shared" si="3"/>
        <v>0 as of December 31, 2015 + 450 earned in 2016 = new lifetime total of 450.</v>
      </c>
      <c r="L27" s="2" t="str">
        <f t="shared" si="4"/>
        <v>Name: FAN_MONICA - Your lifetime points total was 0 as of December 31, 2015 + 450 earned in 2016 = new lifetime total of 450. Points earned 2016: Black And White 200 Esther's Descendents 100 Undertow 150</v>
      </c>
      <c r="M27" s="9" t="s">
        <v>337</v>
      </c>
      <c r="N27" s="2" t="s">
        <v>161</v>
      </c>
    </row>
    <row r="28">
      <c r="A28" s="1" t="s">
        <v>188</v>
      </c>
      <c r="B28" s="6" t="s">
        <v>338</v>
      </c>
      <c r="C28" s="1" t="s">
        <v>339</v>
      </c>
      <c r="D28" s="1">
        <v>900.0</v>
      </c>
      <c r="E28" s="1">
        <v>450.0</v>
      </c>
      <c r="F28" s="1"/>
      <c r="G28" s="1"/>
      <c r="H28" s="1">
        <f t="shared" si="1"/>
        <v>1350</v>
      </c>
      <c r="I28" s="1" t="s">
        <v>340</v>
      </c>
      <c r="J28" s="2" t="str">
        <f t="shared" si="2"/>
        <v>Monster Boogie 200 Sweet William 200 Provisional 50</v>
      </c>
      <c r="K28" s="2" t="str">
        <f t="shared" si="3"/>
        <v>900 as of December 31, 2015 + 450 earned in 2016 = new lifetime total of 1350.</v>
      </c>
      <c r="L28" s="2" t="str">
        <f t="shared" si="4"/>
        <v>Name: MOORE_BOB - Your lifetime points total was 900 as of December 31, 2015 + 450 earned in 2016 = new lifetime total of 1350. Points earned 2016: Monster Boogie 200 Sweet William 200 Provisional 50</v>
      </c>
      <c r="M28" s="9" t="s">
        <v>341</v>
      </c>
      <c r="N28" s="2" t="s">
        <v>161</v>
      </c>
    </row>
    <row r="29">
      <c r="A29" s="1" t="s">
        <v>94</v>
      </c>
      <c r="B29" s="16" t="s">
        <v>342</v>
      </c>
      <c r="C29" s="4" t="s">
        <v>343</v>
      </c>
      <c r="D29" s="4">
        <v>0.0</v>
      </c>
      <c r="E29" s="1">
        <v>400.0</v>
      </c>
      <c r="F29" s="1"/>
      <c r="G29" s="1"/>
      <c r="H29" s="1">
        <f t="shared" si="1"/>
        <v>400</v>
      </c>
      <c r="I29" s="1" t="s">
        <v>344</v>
      </c>
      <c r="J29" s="2" t="str">
        <f t="shared" si="2"/>
        <v>Bar Games 200 Black And White 200</v>
      </c>
      <c r="K29" s="2" t="str">
        <f t="shared" si="3"/>
        <v>0 as of December 31, 2015 + 400 earned in 2016 = new lifetime total of 400.</v>
      </c>
      <c r="L29" s="2" t="str">
        <f t="shared" si="4"/>
        <v>Name: CALYX_ROWAN - Your lifetime points total was 0 as of December 31, 2015 + 400 earned in 2016 = new lifetime total of 400. Points earned 2016: Bar Games 200 Black And White 200</v>
      </c>
      <c r="M29" s="9" t="s">
        <v>345</v>
      </c>
      <c r="N29" s="2" t="s">
        <v>161</v>
      </c>
    </row>
    <row r="30">
      <c r="A30" s="1" t="s">
        <v>176</v>
      </c>
      <c r="B30" s="6" t="s">
        <v>346</v>
      </c>
      <c r="C30" s="1" t="s">
        <v>347</v>
      </c>
      <c r="D30" s="1">
        <v>3325.0</v>
      </c>
      <c r="E30" s="1">
        <v>400.0</v>
      </c>
      <c r="F30" s="1"/>
      <c r="G30" s="1"/>
      <c r="H30" s="1">
        <f t="shared" si="1"/>
        <v>3725</v>
      </c>
      <c r="I30" s="1" t="s">
        <v>348</v>
      </c>
      <c r="J30" s="2" t="str">
        <f t="shared" si="2"/>
        <v>Swing Off 100 Monster Boogie 300</v>
      </c>
      <c r="K30" s="2" t="str">
        <f t="shared" si="3"/>
        <v>3325 as of December 31, 2015 + 400 earned in 2016 = new lifetime total of 3725.</v>
      </c>
      <c r="L30" s="2" t="str">
        <f t="shared" si="4"/>
        <v>Name: MATSUSHITA_ROB - Your lifetime points total was 3325 as of December 31, 2015 + 400 earned in 2016 = new lifetime total of 3725. Points earned 2016: Swing Off 100 Monster Boogie 300</v>
      </c>
      <c r="M30" s="9" t="s">
        <v>349</v>
      </c>
      <c r="N30" s="2" t="s">
        <v>161</v>
      </c>
    </row>
    <row r="31">
      <c r="A31" s="1" t="s">
        <v>198</v>
      </c>
      <c r="B31" s="4" t="s">
        <v>350</v>
      </c>
      <c r="C31" s="4" t="s">
        <v>351</v>
      </c>
      <c r="D31" s="4">
        <v>0.0</v>
      </c>
      <c r="E31" s="1">
        <v>400.0</v>
      </c>
      <c r="F31" s="1"/>
      <c r="G31" s="1"/>
      <c r="H31" s="1">
        <f t="shared" si="1"/>
        <v>400</v>
      </c>
      <c r="I31" s="1" t="s">
        <v>352</v>
      </c>
      <c r="J31" s="2" t="str">
        <f t="shared" si="2"/>
        <v>Bar Games 150 Undertow 250</v>
      </c>
      <c r="K31" s="2" t="str">
        <f t="shared" si="3"/>
        <v>0 as of December 31, 2015 + 400 earned in 2016 = new lifetime total of 400.</v>
      </c>
      <c r="L31" s="2" t="str">
        <f t="shared" si="4"/>
        <v>Name: PUCKETTE_ELLIOT - Your lifetime points total was 0 as of December 31, 2015 + 400 earned in 2016 = new lifetime total of 400. Points earned 2016: Bar Games 150 Undertow 250</v>
      </c>
      <c r="M31" s="9" t="s">
        <v>353</v>
      </c>
      <c r="N31" s="2" t="s">
        <v>161</v>
      </c>
    </row>
    <row r="32">
      <c r="A32" s="1" t="s">
        <v>223</v>
      </c>
      <c r="B32" s="1" t="s">
        <v>354</v>
      </c>
      <c r="C32" s="1" t="s">
        <v>355</v>
      </c>
      <c r="D32" s="1">
        <v>1150.0</v>
      </c>
      <c r="E32" s="1">
        <v>400.0</v>
      </c>
      <c r="F32" s="1"/>
      <c r="G32" s="1"/>
      <c r="H32" s="1">
        <f t="shared" si="1"/>
        <v>1550</v>
      </c>
      <c r="I32" s="1" t="s">
        <v>356</v>
      </c>
      <c r="J32" s="2" t="str">
        <f t="shared" si="2"/>
        <v>Monster Boogie 200 Playscapes 200</v>
      </c>
      <c r="K32" s="2" t="str">
        <f t="shared" si="3"/>
        <v>1150 as of December 31, 2015 + 400 earned in 2016 = new lifetime total of 1550.</v>
      </c>
      <c r="L32" s="2" t="str">
        <f t="shared" si="4"/>
        <v>Name: SLITER_KATHY_LYNN - Your lifetime points total was 1150 as of December 31, 2015 + 400 earned in 2016 = new lifetime total of 1550. Points earned 2016: Monster Boogie 200 Playscapes 200</v>
      </c>
      <c r="M32" s="9" t="s">
        <v>357</v>
      </c>
      <c r="N32" s="2" t="s">
        <v>161</v>
      </c>
    </row>
    <row r="33">
      <c r="A33" s="1" t="s">
        <v>165</v>
      </c>
      <c r="B33" s="1" t="s">
        <v>358</v>
      </c>
      <c r="C33" s="1" t="s">
        <v>359</v>
      </c>
      <c r="D33" s="1">
        <v>525.0</v>
      </c>
      <c r="E33" s="1">
        <v>350.0</v>
      </c>
      <c r="F33" s="1"/>
      <c r="G33" s="1"/>
      <c r="H33" s="1">
        <f t="shared" si="1"/>
        <v>875</v>
      </c>
      <c r="I33" s="1" t="s">
        <v>360</v>
      </c>
      <c r="J33" s="2" t="str">
        <f t="shared" si="2"/>
        <v>Nudes 200 Undertow 150</v>
      </c>
      <c r="K33" s="2" t="str">
        <f t="shared" si="3"/>
        <v>525 as of December 31, 2015 + 350 earned in 2016 = new lifetime total of 875.</v>
      </c>
      <c r="L33" s="2" t="str">
        <f t="shared" si="4"/>
        <v>Name: LITTRELL_TOM - Your lifetime points total was 525 as of December 31, 2015 + 350 earned in 2016 = new lifetime total of 875. Points earned 2016: Nudes 200 Undertow 150</v>
      </c>
      <c r="M33" s="17" t="s">
        <v>361</v>
      </c>
      <c r="N33" s="2" t="s">
        <v>161</v>
      </c>
    </row>
    <row r="34">
      <c r="A34" s="1" t="s">
        <v>85</v>
      </c>
      <c r="B34" s="1" t="s">
        <v>362</v>
      </c>
      <c r="C34" s="1" t="s">
        <v>363</v>
      </c>
      <c r="D34" s="4">
        <v>1200.0</v>
      </c>
      <c r="E34" s="1">
        <v>300.0</v>
      </c>
      <c r="F34" s="1"/>
      <c r="G34" s="1"/>
      <c r="H34" s="1">
        <f t="shared" si="1"/>
        <v>1500</v>
      </c>
      <c r="I34" s="1" t="s">
        <v>364</v>
      </c>
      <c r="J34" s="2" t="str">
        <f t="shared" si="2"/>
        <v>Undertow 300</v>
      </c>
      <c r="K34" s="2" t="str">
        <f t="shared" si="3"/>
        <v>1200 as of December 31, 2015 + 300 earned in 2016 = new lifetime total of 1500.</v>
      </c>
      <c r="L34" s="2" t="str">
        <f t="shared" si="4"/>
        <v>Name: BROTHERTON_KATIE - Your lifetime points total was 1200 as of December 31, 2015 + 300 earned in 2016 = new lifetime total of 1500. Points earned 2016: Undertow 300</v>
      </c>
      <c r="M34" s="2" t="s">
        <v>365</v>
      </c>
      <c r="N34" s="2" t="s">
        <v>161</v>
      </c>
    </row>
    <row r="35">
      <c r="A35" s="1" t="s">
        <v>99</v>
      </c>
      <c r="B35" s="1" t="s">
        <v>366</v>
      </c>
      <c r="C35" s="1" t="s">
        <v>367</v>
      </c>
      <c r="D35" s="1">
        <v>100.0</v>
      </c>
      <c r="E35" s="1">
        <v>300.0</v>
      </c>
      <c r="F35" s="1"/>
      <c r="G35" s="1"/>
      <c r="H35" s="1">
        <f t="shared" si="1"/>
        <v>400</v>
      </c>
      <c r="I35" s="1" t="s">
        <v>368</v>
      </c>
      <c r="J35" s="2" t="str">
        <f t="shared" si="2"/>
        <v>Swing Off NYC 300</v>
      </c>
      <c r="K35" s="2" t="str">
        <f t="shared" si="3"/>
        <v>100 as of December 31, 2015 + 300 earned in 2016 = new lifetime total of 400.</v>
      </c>
      <c r="L35" s="2" t="str">
        <f t="shared" si="4"/>
        <v>Name: CARY_ANTHONY - Your lifetime points total was 100 as of December 31, 2015 + 300 earned in 2016 = new lifetime total of 400. Points earned 2016: Swing Off NYC 300</v>
      </c>
      <c r="M35" s="2" t="s">
        <v>369</v>
      </c>
      <c r="N35" s="2" t="s">
        <v>161</v>
      </c>
    </row>
    <row r="36">
      <c r="A36" s="1" t="s">
        <v>140</v>
      </c>
      <c r="B36" s="4" t="s">
        <v>370</v>
      </c>
      <c r="C36" s="4" t="s">
        <v>371</v>
      </c>
      <c r="D36" s="4">
        <v>0.0</v>
      </c>
      <c r="E36" s="1">
        <v>300.0</v>
      </c>
      <c r="F36" s="1"/>
      <c r="G36" s="1"/>
      <c r="H36" s="1">
        <f t="shared" si="1"/>
        <v>300</v>
      </c>
      <c r="I36" s="1" t="s">
        <v>372</v>
      </c>
      <c r="J36" s="2" t="str">
        <f t="shared" si="2"/>
        <v>Nudes 300</v>
      </c>
      <c r="K36" s="2" t="str">
        <f t="shared" si="3"/>
        <v>0 as of December 31, 2015 + 300 earned in 2016 = new lifetime total of 300.</v>
      </c>
      <c r="L36" s="2" t="str">
        <f t="shared" si="4"/>
        <v>Name: HOLOYDA_CHRIS - Your lifetime points total was 0 as of December 31, 2015 + 300 earned in 2016 = new lifetime total of 300. Points earned 2016: Nudes 300</v>
      </c>
      <c r="M36" s="17" t="s">
        <v>373</v>
      </c>
      <c r="N36" s="2" t="s">
        <v>161</v>
      </c>
    </row>
    <row r="37">
      <c r="A37" s="1" t="s">
        <v>154</v>
      </c>
      <c r="B37" s="1" t="s">
        <v>227</v>
      </c>
      <c r="C37" s="1" t="s">
        <v>374</v>
      </c>
      <c r="D37" s="1">
        <v>3500.0</v>
      </c>
      <c r="E37" s="1">
        <v>300.0</v>
      </c>
      <c r="F37" s="1"/>
      <c r="G37" s="1"/>
      <c r="H37" s="1">
        <f t="shared" si="1"/>
        <v>3800</v>
      </c>
      <c r="I37" s="1" t="s">
        <v>375</v>
      </c>
      <c r="J37" s="2" t="str">
        <f t="shared" si="2"/>
        <v>Bar Games 100 Esther's Descendents 100 Undertow 100</v>
      </c>
      <c r="K37" s="2" t="str">
        <f t="shared" si="3"/>
        <v>3500 as of December 31, 2015 + 300 earned in 2016 = new lifetime total of 3800.</v>
      </c>
      <c r="L37" s="2" t="str">
        <f t="shared" si="4"/>
        <v>Name: KOKINOS_LUKE - Your lifetime points total was 3500 as of December 31, 2015 + 300 earned in 2016 = new lifetime total of 3800. Points earned 2016: Bar Games 100 Esther's Descendents 100 Undertow 100</v>
      </c>
      <c r="M37" s="18" t="s">
        <v>376</v>
      </c>
      <c r="N37" s="2" t="s">
        <v>161</v>
      </c>
    </row>
    <row r="38">
      <c r="A38" s="1" t="s">
        <v>160</v>
      </c>
      <c r="B38" s="1" t="s">
        <v>377</v>
      </c>
      <c r="C38" s="1" t="s">
        <v>378</v>
      </c>
      <c r="D38" s="1">
        <v>5325.0</v>
      </c>
      <c r="E38" s="1">
        <v>300.0</v>
      </c>
      <c r="F38" s="1"/>
      <c r="G38" s="1"/>
      <c r="H38" s="1">
        <f t="shared" si="1"/>
        <v>5625</v>
      </c>
      <c r="I38" s="1" t="s">
        <v>379</v>
      </c>
      <c r="J38" s="2" t="str">
        <f t="shared" si="2"/>
        <v>Esther's Descendents 300</v>
      </c>
      <c r="K38" s="2" t="str">
        <f t="shared" si="3"/>
        <v>5325 as of December 31, 2015 + 300 earned in 2016 = new lifetime total of 5625.</v>
      </c>
      <c r="L38" s="2" t="str">
        <f t="shared" si="4"/>
        <v>Name: LEVINE_THAL_JAN - Your lifetime points total was 5325 as of December 31, 2015 + 300 earned in 2016 = new lifetime total of 5625. Points earned 2016: Esther's Descendents 300</v>
      </c>
      <c r="M38" s="12" t="str">
        <f>HYPERLINK("mailto:janlevinethal@gmail.com","janlevinethal@gmail.com")</f>
        <v>janlevinethal@gmail.com</v>
      </c>
      <c r="N38" s="2" t="s">
        <v>161</v>
      </c>
    </row>
    <row r="39">
      <c r="A39" s="1" t="s">
        <v>175</v>
      </c>
      <c r="B39" s="1" t="s">
        <v>380</v>
      </c>
      <c r="C39" s="1" t="s">
        <v>381</v>
      </c>
      <c r="D39" s="1">
        <v>100.0</v>
      </c>
      <c r="E39" s="1">
        <v>300.0</v>
      </c>
      <c r="F39" s="1"/>
      <c r="G39" s="1"/>
      <c r="H39" s="1">
        <f t="shared" si="1"/>
        <v>400</v>
      </c>
      <c r="I39" s="1" t="s">
        <v>382</v>
      </c>
      <c r="J39" s="2" t="str">
        <f t="shared" si="2"/>
        <v>Monster Boogie 300</v>
      </c>
      <c r="K39" s="2" t="str">
        <f t="shared" si="3"/>
        <v>100 as of December 31, 2015 + 300 earned in 2016 = new lifetime total of 400.</v>
      </c>
      <c r="L39" s="2" t="str">
        <f t="shared" si="4"/>
        <v>Name: MASSEY_MICHEAL - Your lifetime points total was 100 as of December 31, 2015 + 300 earned in 2016 = new lifetime total of 400. Points earned 2016: Monster Boogie 300</v>
      </c>
    </row>
    <row r="40">
      <c r="A40" s="1" t="s">
        <v>81</v>
      </c>
      <c r="B40" s="1" t="s">
        <v>383</v>
      </c>
      <c r="C40" s="1" t="s">
        <v>384</v>
      </c>
      <c r="D40" s="4">
        <v>50.0</v>
      </c>
      <c r="E40" s="1">
        <v>250.0</v>
      </c>
      <c r="F40" s="1"/>
      <c r="G40" s="1"/>
      <c r="H40" s="1">
        <f t="shared" si="1"/>
        <v>300</v>
      </c>
      <c r="I40" s="1" t="s">
        <v>385</v>
      </c>
      <c r="J40" s="2" t="str">
        <f t="shared" si="2"/>
        <v>Sweet William 100 Bar Games 150</v>
      </c>
      <c r="K40" s="2" t="str">
        <f t="shared" si="3"/>
        <v>50 as of December 31, 2015 + 250 earned in 2016 = new lifetime total of 300.</v>
      </c>
      <c r="L40" s="2" t="str">
        <f t="shared" si="4"/>
        <v>Name: BOWEN_TRENTON - Your lifetime points total was 50 as of December 31, 2015 + 250 earned in 2016 = new lifetime total of 300. Points earned 2016: Sweet William 100 Bar Games 150</v>
      </c>
      <c r="M40" s="2" t="s">
        <v>386</v>
      </c>
      <c r="N40" s="2" t="s">
        <v>161</v>
      </c>
    </row>
    <row r="41">
      <c r="A41" s="1" t="s">
        <v>83</v>
      </c>
      <c r="B41" s="1" t="s">
        <v>387</v>
      </c>
      <c r="C41" s="1" t="s">
        <v>388</v>
      </c>
      <c r="D41" s="1">
        <v>300.0</v>
      </c>
      <c r="E41" s="1">
        <v>250.0</v>
      </c>
      <c r="F41" s="1"/>
      <c r="G41" s="1"/>
      <c r="H41" s="1">
        <f t="shared" si="1"/>
        <v>550</v>
      </c>
      <c r="I41" s="1" t="s">
        <v>389</v>
      </c>
      <c r="J41" s="2" t="str">
        <f t="shared" si="2"/>
        <v>Swing Off 250</v>
      </c>
      <c r="K41" s="2" t="str">
        <f t="shared" si="3"/>
        <v>300 as of December 31, 2015 + 250 earned in 2016 = new lifetime total of 550.</v>
      </c>
      <c r="L41" s="2" t="str">
        <f t="shared" si="4"/>
        <v>Name: BRICK_ALEX - Your lifetime points total was 300 as of December 31, 2015 + 250 earned in 2016 = new lifetime total of 550. Points earned 2016: Swing Off 250</v>
      </c>
      <c r="M41" s="2" t="s">
        <v>390</v>
      </c>
    </row>
    <row r="42">
      <c r="A42" s="1" t="s">
        <v>96</v>
      </c>
      <c r="B42" s="1" t="s">
        <v>391</v>
      </c>
      <c r="C42" s="1" t="s">
        <v>392</v>
      </c>
      <c r="D42" s="1">
        <v>950.0</v>
      </c>
      <c r="E42" s="1">
        <v>250.0</v>
      </c>
      <c r="F42" s="1"/>
      <c r="G42" s="1"/>
      <c r="H42" s="1">
        <f t="shared" si="1"/>
        <v>1200</v>
      </c>
      <c r="I42" s="1" t="s">
        <v>393</v>
      </c>
      <c r="J42" s="2" t="str">
        <f t="shared" si="2"/>
        <v>Esther's Descendents 250</v>
      </c>
      <c r="K42" s="2" t="str">
        <f t="shared" si="3"/>
        <v>950 as of December 31, 2015 + 250 earned in 2016 = new lifetime total of 1200.</v>
      </c>
      <c r="L42" s="2" t="str">
        <f t="shared" si="4"/>
        <v>Name: CAMPBELL_JAZ - Your lifetime points total was 950 as of December 31, 2015 + 250 earned in 2016 = new lifetime total of 1200. Points earned 2016: Esther's Descendents 250</v>
      </c>
      <c r="M42" s="19" t="str">
        <f>HYPERLINK("mailto:jaz.c.campbell@gmail.com","jaz.c.campbell@gmail.com")</f>
        <v>jaz.c.campbell@gmail.com</v>
      </c>
      <c r="N42" s="2" t="s">
        <v>161</v>
      </c>
    </row>
    <row r="43">
      <c r="A43" s="1" t="s">
        <v>150</v>
      </c>
      <c r="B43" s="1" t="s">
        <v>394</v>
      </c>
      <c r="C43" s="1" t="s">
        <v>395</v>
      </c>
      <c r="D43" s="1">
        <v>4100.0</v>
      </c>
      <c r="E43" s="1">
        <v>250.0</v>
      </c>
      <c r="F43" s="1"/>
      <c r="G43" s="1"/>
      <c r="H43" s="1">
        <f t="shared" si="1"/>
        <v>4350</v>
      </c>
      <c r="I43" s="1" t="s">
        <v>393</v>
      </c>
      <c r="J43" s="2" t="str">
        <f t="shared" si="2"/>
        <v>Esther's Descendents 250</v>
      </c>
      <c r="K43" s="2" t="str">
        <f t="shared" si="3"/>
        <v>4100 as of December 31, 2015 + 250 earned in 2016 = new lifetime total of 4350.</v>
      </c>
      <c r="L43" s="2" t="str">
        <f t="shared" si="4"/>
        <v>Name: KALLICK_INGRID - Your lifetime points total was 4100 as of December 31, 2015 + 250 earned in 2016 = new lifetime total of 4350. Points earned 2016: Esther's Descendents 250</v>
      </c>
      <c r="M43" s="12" t="str">
        <f>HYPERLINK("mailto:ikallick@mailbag.com","ikallick@mailbag.com")</f>
        <v>ikallick@mailbag.com</v>
      </c>
      <c r="N43" s="2" t="s">
        <v>161</v>
      </c>
    </row>
    <row r="44">
      <c r="A44" s="1" t="s">
        <v>153</v>
      </c>
      <c r="B44" s="1" t="s">
        <v>396</v>
      </c>
      <c r="C44" s="1" t="s">
        <v>397</v>
      </c>
      <c r="D44" s="1">
        <v>800.0</v>
      </c>
      <c r="E44" s="1">
        <v>250.0</v>
      </c>
      <c r="F44" s="1"/>
      <c r="G44" s="1"/>
      <c r="H44" s="1">
        <f t="shared" si="1"/>
        <v>1050</v>
      </c>
      <c r="I44" s="1" t="s">
        <v>398</v>
      </c>
      <c r="J44" s="2" t="str">
        <f t="shared" si="2"/>
        <v>Bar Games 150 Undertow 100</v>
      </c>
      <c r="K44" s="2" t="str">
        <f t="shared" si="3"/>
        <v>800 as of December 31, 2015 + 250 earned in 2016 = new lifetime total of 1050.</v>
      </c>
      <c r="L44" s="2" t="str">
        <f t="shared" si="4"/>
        <v>Name: KOENIG_PHIL - Your lifetime points total was 800 as of December 31, 2015 + 250 earned in 2016 = new lifetime total of 1050. Points earned 2016: Bar Games 150 Undertow 100</v>
      </c>
      <c r="M44" s="20" t="s">
        <v>399</v>
      </c>
    </row>
    <row r="45">
      <c r="A45" s="1" t="s">
        <v>158</v>
      </c>
      <c r="B45" s="1" t="s">
        <v>400</v>
      </c>
      <c r="C45" s="1" t="s">
        <v>401</v>
      </c>
      <c r="D45" s="1">
        <v>775.0</v>
      </c>
      <c r="E45" s="1">
        <v>250.0</v>
      </c>
      <c r="F45" s="1"/>
      <c r="G45" s="1"/>
      <c r="H45" s="1">
        <f t="shared" si="1"/>
        <v>1025</v>
      </c>
      <c r="I45" s="1" t="s">
        <v>402</v>
      </c>
      <c r="J45" s="2" t="str">
        <f t="shared" si="2"/>
        <v>Undertow 250</v>
      </c>
      <c r="K45" s="2" t="str">
        <f t="shared" si="3"/>
        <v>775 as of December 31, 2015 + 250 earned in 2016 = new lifetime total of 1025.</v>
      </c>
      <c r="L45" s="2" t="str">
        <f t="shared" si="4"/>
        <v>Name: KURRY_SUZAN - Your lifetime points total was 775 as of December 31, 2015 + 250 earned in 2016 = new lifetime total of 1025. Points earned 2016: Undertow 250</v>
      </c>
      <c r="M45" s="2" t="s">
        <v>403</v>
      </c>
      <c r="N45" s="2" t="s">
        <v>161</v>
      </c>
    </row>
    <row r="46">
      <c r="A46" s="1" t="s">
        <v>189</v>
      </c>
      <c r="B46" s="4" t="s">
        <v>404</v>
      </c>
      <c r="C46" s="4" t="s">
        <v>405</v>
      </c>
      <c r="D46" s="4">
        <v>0.0</v>
      </c>
      <c r="E46" s="1">
        <v>250.0</v>
      </c>
      <c r="F46" s="1"/>
      <c r="G46" s="1"/>
      <c r="H46" s="1">
        <f t="shared" si="1"/>
        <v>250</v>
      </c>
      <c r="I46" s="1" t="s">
        <v>406</v>
      </c>
      <c r="J46" s="2" t="str">
        <f t="shared" si="2"/>
        <v>Bar Games 250</v>
      </c>
      <c r="K46" s="2" t="str">
        <f t="shared" si="3"/>
        <v>0 as of December 31, 2015 + 250 earned in 2016 = new lifetime total of 250.</v>
      </c>
      <c r="L46" s="2" t="str">
        <f t="shared" si="4"/>
        <v>Name: MUELLER_BRIANNA - Your lifetime points total was 0 as of December 31, 2015 + 250 earned in 2016 = new lifetime total of 250. Points earned 2016: Bar Games 250</v>
      </c>
      <c r="M46" s="18" t="s">
        <v>407</v>
      </c>
      <c r="N46" s="2" t="s">
        <v>161</v>
      </c>
    </row>
    <row r="47">
      <c r="A47" s="1" t="s">
        <v>199</v>
      </c>
      <c r="B47" s="1" t="s">
        <v>408</v>
      </c>
      <c r="C47" s="1" t="s">
        <v>363</v>
      </c>
      <c r="D47" s="1">
        <v>200.0</v>
      </c>
      <c r="E47" s="1">
        <v>250.0</v>
      </c>
      <c r="F47" s="1"/>
      <c r="G47" s="1"/>
      <c r="H47" s="1">
        <f t="shared" si="1"/>
        <v>450</v>
      </c>
      <c r="I47" s="1" t="s">
        <v>409</v>
      </c>
      <c r="J47" s="2" t="str">
        <f t="shared" si="2"/>
        <v>Swing Off NYC 250</v>
      </c>
      <c r="K47" s="2" t="str">
        <f t="shared" si="3"/>
        <v>200 as of December 31, 2015 + 250 earned in 2016 = new lifetime total of 450.</v>
      </c>
      <c r="L47" s="2" t="str">
        <f t="shared" si="4"/>
        <v>Name: RATTIGAN_KATIE - Your lifetime points total was 200 as of December 31, 2015 + 250 earned in 2016 = new lifetime total of 450. Points earned 2016: Swing Off NYC 250</v>
      </c>
      <c r="M47" s="21" t="s">
        <v>410</v>
      </c>
    </row>
    <row r="48">
      <c r="A48" s="1" t="s">
        <v>201</v>
      </c>
      <c r="B48" s="1" t="s">
        <v>267</v>
      </c>
      <c r="C48" s="1" t="s">
        <v>411</v>
      </c>
      <c r="D48" s="1">
        <v>700.0</v>
      </c>
      <c r="E48" s="1">
        <v>250.0</v>
      </c>
      <c r="F48" s="1"/>
      <c r="G48" s="1"/>
      <c r="H48" s="1">
        <f t="shared" si="1"/>
        <v>950</v>
      </c>
      <c r="I48" s="1" t="s">
        <v>412</v>
      </c>
      <c r="J48" s="2" t="str">
        <f t="shared" si="2"/>
        <v>Swing Off 200 Sweet William 50</v>
      </c>
      <c r="K48" s="2" t="str">
        <f t="shared" si="3"/>
        <v>700 as of December 31, 2015 + 250 earned in 2016 = new lifetime total of 950.</v>
      </c>
      <c r="L48" s="2" t="str">
        <f t="shared" si="4"/>
        <v>Name: REED_ILSA - Your lifetime points total was 700 as of December 31, 2015 + 250 earned in 2016 = new lifetime total of 950. Points earned 2016: Swing Off 200 Sweet William 50</v>
      </c>
      <c r="M48" s="18" t="s">
        <v>413</v>
      </c>
      <c r="N48" s="2" t="s">
        <v>161</v>
      </c>
    </row>
    <row r="49">
      <c r="A49" s="1" t="s">
        <v>208</v>
      </c>
      <c r="B49" s="1" t="s">
        <v>414</v>
      </c>
      <c r="C49" s="1" t="s">
        <v>415</v>
      </c>
      <c r="D49" s="1">
        <v>750.0</v>
      </c>
      <c r="E49" s="1">
        <v>250.0</v>
      </c>
      <c r="F49" s="1"/>
      <c r="G49" s="1"/>
      <c r="H49" s="1">
        <f t="shared" si="1"/>
        <v>1000</v>
      </c>
      <c r="I49" s="1" t="s">
        <v>416</v>
      </c>
      <c r="J49" s="2" t="str">
        <f t="shared" si="2"/>
        <v>Swing Off 100 Sweet William 150</v>
      </c>
      <c r="K49" s="2" t="str">
        <f t="shared" si="3"/>
        <v>750 as of December 31, 2015 + 250 earned in 2016 = new lifetime total of 1000.</v>
      </c>
      <c r="L49" s="2" t="str">
        <f t="shared" si="4"/>
        <v>Name: ROSE_MEGHAN - Your lifetime points total was 750 as of December 31, 2015 + 250 earned in 2016 = new lifetime total of 1000. Points earned 2016: Swing Off 100 Sweet William 150</v>
      </c>
      <c r="M49" s="13" t="s">
        <v>417</v>
      </c>
      <c r="N49" s="2" t="s">
        <v>161</v>
      </c>
    </row>
    <row r="50">
      <c r="A50" s="1" t="s">
        <v>244</v>
      </c>
      <c r="B50" s="4" t="s">
        <v>418</v>
      </c>
      <c r="C50" s="4" t="s">
        <v>419</v>
      </c>
      <c r="D50" s="4">
        <v>0.0</v>
      </c>
      <c r="E50" s="1">
        <v>250.0</v>
      </c>
      <c r="F50" s="1"/>
      <c r="G50" s="1"/>
      <c r="H50" s="1">
        <f t="shared" si="1"/>
        <v>250</v>
      </c>
      <c r="I50" s="1" t="s">
        <v>402</v>
      </c>
      <c r="J50" s="2" t="str">
        <f t="shared" si="2"/>
        <v>Undertow 250</v>
      </c>
      <c r="K50" s="2" t="str">
        <f t="shared" si="3"/>
        <v>0 as of December 31, 2015 + 250 earned in 2016 = new lifetime total of 250.</v>
      </c>
      <c r="L50" s="2" t="str">
        <f t="shared" si="4"/>
        <v>Name: TATE_CHRIS - Your lifetime points total was 0 as of December 31, 2015 + 250 earned in 2016 = new lifetime total of 250. Points earned 2016: Undertow 250</v>
      </c>
      <c r="M50" s="18" t="s">
        <v>420</v>
      </c>
      <c r="N50" s="2" t="s">
        <v>161</v>
      </c>
    </row>
    <row r="51">
      <c r="A51" s="1" t="s">
        <v>247</v>
      </c>
      <c r="B51" s="1" t="s">
        <v>421</v>
      </c>
      <c r="C51" s="1" t="s">
        <v>422</v>
      </c>
      <c r="D51" s="1">
        <v>750.0</v>
      </c>
      <c r="E51" s="1">
        <v>250.0</v>
      </c>
      <c r="F51" s="1"/>
      <c r="G51" s="1"/>
      <c r="H51" s="1">
        <f t="shared" si="1"/>
        <v>1000</v>
      </c>
      <c r="I51" s="1" t="s">
        <v>402</v>
      </c>
      <c r="J51" s="2" t="str">
        <f t="shared" si="2"/>
        <v>Undertow 250</v>
      </c>
      <c r="K51" s="2" t="str">
        <f t="shared" si="3"/>
        <v>750 as of December 31, 2015 + 250 earned in 2016 = new lifetime total of 1000.</v>
      </c>
      <c r="L51" s="2" t="str">
        <f t="shared" si="4"/>
        <v>Name: TOOHER_MICHAEL - Your lifetime points total was 750 as of December 31, 2015 + 250 earned in 2016 = new lifetime total of 1000. Points earned 2016: Undertow 250</v>
      </c>
      <c r="M51" s="18" t="s">
        <v>423</v>
      </c>
      <c r="N51" s="2" t="s">
        <v>161</v>
      </c>
    </row>
    <row r="52">
      <c r="A52" s="1" t="s">
        <v>6</v>
      </c>
      <c r="B52" s="1" t="s">
        <v>424</v>
      </c>
      <c r="C52" s="1" t="s">
        <v>425</v>
      </c>
      <c r="D52" s="1">
        <v>300.0</v>
      </c>
      <c r="E52" s="1">
        <v>200.0</v>
      </c>
      <c r="F52" s="1"/>
      <c r="G52" s="1"/>
      <c r="H52" s="1">
        <f t="shared" si="1"/>
        <v>500</v>
      </c>
      <c r="I52" s="1" t="s">
        <v>426</v>
      </c>
      <c r="J52" s="2" t="str">
        <f t="shared" si="2"/>
        <v>Esther's Descendents 200</v>
      </c>
      <c r="K52" s="2" t="str">
        <f t="shared" si="3"/>
        <v>300 as of December 31, 2015 + 200 earned in 2016 = new lifetime total of 500.</v>
      </c>
      <c r="L52" s="2" t="str">
        <f t="shared" si="4"/>
        <v>Name: ADAMS_PAM - Your lifetime points total was 300 as of December 31, 2015 + 200 earned in 2016 = new lifetime total of 500. Points earned 2016: Esther's Descendents 200</v>
      </c>
      <c r="M52" s="17" t="s">
        <v>427</v>
      </c>
      <c r="N52" s="2" t="s">
        <v>428</v>
      </c>
    </row>
    <row r="53">
      <c r="A53" s="1" t="s">
        <v>7</v>
      </c>
      <c r="B53" s="4" t="s">
        <v>429</v>
      </c>
      <c r="C53" s="4" t="s">
        <v>430</v>
      </c>
      <c r="D53" s="4">
        <v>0.0</v>
      </c>
      <c r="E53" s="1">
        <v>200.0</v>
      </c>
      <c r="F53" s="1"/>
      <c r="G53" s="1"/>
      <c r="H53" s="1">
        <f t="shared" si="1"/>
        <v>200</v>
      </c>
      <c r="I53" s="1" t="s">
        <v>431</v>
      </c>
      <c r="J53" s="2" t="str">
        <f t="shared" si="2"/>
        <v>Nudes 200</v>
      </c>
      <c r="K53" s="2" t="str">
        <f t="shared" si="3"/>
        <v>0 as of December 31, 2015 + 200 earned in 2016 = new lifetime total of 200.</v>
      </c>
      <c r="L53" s="2" t="str">
        <f t="shared" si="4"/>
        <v>Name: ANGEL_MANUEL - Your lifetime points total was 0 as of December 31, 2015 + 200 earned in 2016 = new lifetime total of 200. Points earned 2016: Nudes 200</v>
      </c>
      <c r="M53" s="17" t="s">
        <v>432</v>
      </c>
      <c r="N53" s="2" t="s">
        <v>161</v>
      </c>
    </row>
    <row r="54">
      <c r="A54" s="1" t="s">
        <v>57</v>
      </c>
      <c r="B54" s="4" t="s">
        <v>433</v>
      </c>
      <c r="C54" s="4" t="s">
        <v>434</v>
      </c>
      <c r="D54" s="4">
        <v>0.0</v>
      </c>
      <c r="E54" s="1">
        <v>200.0</v>
      </c>
      <c r="F54" s="1"/>
      <c r="G54" s="1"/>
      <c r="H54" s="1">
        <f t="shared" si="1"/>
        <v>200</v>
      </c>
      <c r="I54" s="1" t="s">
        <v>435</v>
      </c>
      <c r="J54" s="2" t="str">
        <f t="shared" si="2"/>
        <v>Playscapes 200</v>
      </c>
      <c r="K54" s="2" t="str">
        <f t="shared" si="3"/>
        <v>0 as of December 31, 2015 + 200 earned in 2016 = new lifetime total of 200.</v>
      </c>
      <c r="L54" s="2" t="str">
        <f t="shared" si="4"/>
        <v>Name: BARRY_SHANNON - Your lifetime points total was 0 as of December 31, 2015 + 200 earned in 2016 = new lifetime total of 200. Points earned 2016: Playscapes 200</v>
      </c>
      <c r="M54" s="22" t="s">
        <v>436</v>
      </c>
      <c r="N54" s="2" t="s">
        <v>161</v>
      </c>
    </row>
    <row r="55">
      <c r="A55" s="1" t="s">
        <v>72</v>
      </c>
      <c r="B55" s="1" t="s">
        <v>437</v>
      </c>
      <c r="C55" s="1" t="s">
        <v>438</v>
      </c>
      <c r="D55" s="1">
        <v>5225.0</v>
      </c>
      <c r="E55" s="1">
        <v>200.0</v>
      </c>
      <c r="F55" s="4"/>
      <c r="G55" s="4"/>
      <c r="H55" s="1">
        <f t="shared" si="1"/>
        <v>5425</v>
      </c>
      <c r="I55" s="1" t="s">
        <v>439</v>
      </c>
      <c r="J55" s="2" t="str">
        <f t="shared" si="2"/>
        <v>Swing Off 200</v>
      </c>
      <c r="K55" s="2" t="str">
        <f t="shared" si="3"/>
        <v>5225 as of December 31, 2015 + 200 earned in 2016 = new lifetime total of 5425.</v>
      </c>
      <c r="L55" s="2" t="str">
        <f t="shared" si="4"/>
        <v>Name: BELLER_CHRISTINA - Your lifetime points total was 5225 as of December 31, 2015 + 200 earned in 2016 = new lifetime total of 5425. Points earned 2016: Swing Off 200</v>
      </c>
      <c r="M55" s="13" t="s">
        <v>440</v>
      </c>
      <c r="N55" s="2" t="s">
        <v>161</v>
      </c>
    </row>
    <row r="56">
      <c r="A56" s="1" t="s">
        <v>79</v>
      </c>
      <c r="B56" s="4" t="s">
        <v>441</v>
      </c>
      <c r="C56" s="4" t="s">
        <v>442</v>
      </c>
      <c r="D56" s="4">
        <v>0.0</v>
      </c>
      <c r="E56" s="1">
        <v>200.0</v>
      </c>
      <c r="F56" s="1"/>
      <c r="G56" s="1"/>
      <c r="H56" s="1">
        <f t="shared" si="1"/>
        <v>200</v>
      </c>
      <c r="I56" s="1" t="s">
        <v>431</v>
      </c>
      <c r="J56" s="2" t="str">
        <f t="shared" si="2"/>
        <v>Nudes 200</v>
      </c>
      <c r="K56" s="2" t="str">
        <f t="shared" si="3"/>
        <v>0 as of December 31, 2015 + 200 earned in 2016 = new lifetime total of 200.</v>
      </c>
      <c r="L56" s="2" t="str">
        <f t="shared" si="4"/>
        <v>Name: BORISOV_NICOLAI - Your lifetime points total was 0 as of December 31, 2015 + 200 earned in 2016 = new lifetime total of 200. Points earned 2016: Nudes 200</v>
      </c>
      <c r="M56" s="17" t="s">
        <v>443</v>
      </c>
      <c r="N56" s="2" t="s">
        <v>161</v>
      </c>
    </row>
    <row r="57">
      <c r="A57" s="1" t="s">
        <v>92</v>
      </c>
      <c r="B57" s="4" t="s">
        <v>444</v>
      </c>
      <c r="C57" s="4" t="s">
        <v>445</v>
      </c>
      <c r="D57" s="4">
        <v>0.0</v>
      </c>
      <c r="E57" s="1">
        <v>200.0</v>
      </c>
      <c r="F57" s="1"/>
      <c r="G57" s="1"/>
      <c r="H57" s="1">
        <f t="shared" si="1"/>
        <v>200</v>
      </c>
      <c r="I57" s="1" t="s">
        <v>431</v>
      </c>
      <c r="J57" s="2" t="str">
        <f t="shared" si="2"/>
        <v>Nudes 200</v>
      </c>
      <c r="K57" s="2" t="str">
        <f t="shared" si="3"/>
        <v>0 as of December 31, 2015 + 200 earned in 2016 = new lifetime total of 200.</v>
      </c>
      <c r="L57" s="2" t="str">
        <f t="shared" si="4"/>
        <v>Name: BUTZBAUGH-PATRICK_RYLIE - Your lifetime points total was 0 as of December 31, 2015 + 200 earned in 2016 = new lifetime total of 200. Points earned 2016: Nudes 200</v>
      </c>
      <c r="M57" s="2"/>
    </row>
    <row r="58">
      <c r="A58" s="1" t="s">
        <v>101</v>
      </c>
      <c r="B58" s="1" t="s">
        <v>446</v>
      </c>
      <c r="C58" s="1" t="s">
        <v>447</v>
      </c>
      <c r="D58" s="1">
        <v>2450.0</v>
      </c>
      <c r="E58" s="1">
        <v>200.0</v>
      </c>
      <c r="F58" s="1"/>
      <c r="G58" s="1"/>
      <c r="H58" s="1">
        <f t="shared" si="1"/>
        <v>2650</v>
      </c>
      <c r="I58" s="1" t="s">
        <v>426</v>
      </c>
      <c r="J58" s="2" t="str">
        <f t="shared" si="2"/>
        <v>Esther's Descendents 200</v>
      </c>
      <c r="K58" s="2" t="str">
        <f t="shared" si="3"/>
        <v>2450 as of December 31, 2015 + 200 earned in 2016 = new lifetime total of 2650.</v>
      </c>
      <c r="L58" s="2" t="str">
        <f t="shared" si="4"/>
        <v>Name: COOK_CHRISTEN - Your lifetime points total was 2450 as of December 31, 2015 + 200 earned in 2016 = new lifetime total of 2650. Points earned 2016: Esther's Descendents 200</v>
      </c>
      <c r="M58" s="23" t="str">
        <f>HYPERLINK("mailto:christencook@hotmail.com","christencook@hotmail.com")</f>
        <v>christencook@hotmail.com</v>
      </c>
      <c r="N58" s="2" t="s">
        <v>161</v>
      </c>
    </row>
    <row r="59">
      <c r="A59" s="1" t="s">
        <v>107</v>
      </c>
      <c r="B59" s="4" t="s">
        <v>448</v>
      </c>
      <c r="C59" s="4" t="s">
        <v>449</v>
      </c>
      <c r="D59" s="4">
        <v>0.0</v>
      </c>
      <c r="E59" s="1">
        <v>200.0</v>
      </c>
      <c r="F59" s="1"/>
      <c r="G59" s="1"/>
      <c r="H59" s="1">
        <f t="shared" si="1"/>
        <v>200</v>
      </c>
      <c r="I59" s="1" t="s">
        <v>431</v>
      </c>
      <c r="J59" s="2" t="str">
        <f t="shared" si="2"/>
        <v>Nudes 200</v>
      </c>
      <c r="K59" s="2" t="str">
        <f t="shared" si="3"/>
        <v>0 as of December 31, 2015 + 200 earned in 2016 = new lifetime total of 200.</v>
      </c>
      <c r="L59" s="2" t="str">
        <f t="shared" si="4"/>
        <v>Name: DALY_B - Your lifetime points total was 0 as of December 31, 2015 + 200 earned in 2016 = new lifetime total of 200. Points earned 2016: Nudes 200</v>
      </c>
      <c r="M59" s="17" t="s">
        <v>450</v>
      </c>
      <c r="N59" s="2" t="s">
        <v>161</v>
      </c>
    </row>
    <row r="60">
      <c r="A60" s="1" t="s">
        <v>109</v>
      </c>
      <c r="B60" s="4" t="s">
        <v>451</v>
      </c>
      <c r="C60" s="4" t="s">
        <v>452</v>
      </c>
      <c r="D60" s="4">
        <v>0.0</v>
      </c>
      <c r="E60" s="1">
        <v>200.0</v>
      </c>
      <c r="F60" s="1"/>
      <c r="G60" s="1"/>
      <c r="H60" s="1">
        <f t="shared" si="1"/>
        <v>200</v>
      </c>
      <c r="I60" s="1" t="s">
        <v>453</v>
      </c>
      <c r="J60" s="2" t="str">
        <f t="shared" si="2"/>
        <v>Black And White 200</v>
      </c>
      <c r="K60" s="2" t="str">
        <f t="shared" si="3"/>
        <v>0 as of December 31, 2015 + 200 earned in 2016 = new lifetime total of 200.</v>
      </c>
      <c r="L60" s="2" t="str">
        <f t="shared" si="4"/>
        <v>Name: DEWEESE_EMMAJANE - Your lifetime points total was 0 as of December 31, 2015 + 200 earned in 2016 = new lifetime total of 200. Points earned 2016: Black And White 200</v>
      </c>
      <c r="M60" s="2" t="s">
        <v>454</v>
      </c>
    </row>
    <row r="61">
      <c r="A61" s="1" t="s">
        <v>114</v>
      </c>
      <c r="B61" s="4" t="s">
        <v>455</v>
      </c>
      <c r="C61" s="4" t="s">
        <v>456</v>
      </c>
      <c r="D61" s="4">
        <v>0.0</v>
      </c>
      <c r="E61" s="1">
        <v>200.0</v>
      </c>
      <c r="F61" s="1"/>
      <c r="G61" s="1"/>
      <c r="H61" s="1">
        <f t="shared" si="1"/>
        <v>200</v>
      </c>
      <c r="I61" s="1" t="s">
        <v>453</v>
      </c>
      <c r="J61" s="2" t="str">
        <f t="shared" si="2"/>
        <v>Black And White 200</v>
      </c>
      <c r="K61" s="2" t="str">
        <f t="shared" si="3"/>
        <v>0 as of December 31, 2015 + 200 earned in 2016 = new lifetime total of 200.</v>
      </c>
      <c r="L61" s="2" t="str">
        <f t="shared" si="4"/>
        <v>Name: ELLISON_NYAJAI - Your lifetime points total was 0 as of December 31, 2015 + 200 earned in 2016 = new lifetime total of 200. Points earned 2016: Black And White 200</v>
      </c>
    </row>
    <row r="62">
      <c r="A62" s="1" t="s">
        <v>116</v>
      </c>
      <c r="B62" s="1" t="s">
        <v>457</v>
      </c>
      <c r="C62" s="1" t="s">
        <v>458</v>
      </c>
      <c r="D62" s="4">
        <v>0.0</v>
      </c>
      <c r="E62" s="1">
        <v>200.0</v>
      </c>
      <c r="F62" s="1"/>
      <c r="G62" s="1"/>
      <c r="H62" s="1">
        <f t="shared" si="1"/>
        <v>200</v>
      </c>
      <c r="I62" s="1" t="s">
        <v>459</v>
      </c>
      <c r="J62" s="2" t="str">
        <f t="shared" si="2"/>
        <v>Sweet William 200</v>
      </c>
      <c r="K62" s="2" t="str">
        <f t="shared" si="3"/>
        <v>0 as of December 31, 2015 + 200 earned in 2016 = new lifetime total of 200.</v>
      </c>
      <c r="L62" s="2" t="str">
        <f t="shared" si="4"/>
        <v>Name: ENGLAND_JAMIE - Your lifetime points total was 0 as of December 31, 2015 + 200 earned in 2016 = new lifetime total of 200. Points earned 2016: Sweet William 200</v>
      </c>
      <c r="M62" s="13" t="s">
        <v>460</v>
      </c>
      <c r="N62" s="2" t="s">
        <v>161</v>
      </c>
    </row>
    <row r="63">
      <c r="A63" s="1" t="s">
        <v>125</v>
      </c>
      <c r="B63" s="1" t="s">
        <v>461</v>
      </c>
      <c r="C63" s="1" t="s">
        <v>422</v>
      </c>
      <c r="D63" s="4">
        <v>0.0</v>
      </c>
      <c r="E63" s="1">
        <v>200.0</v>
      </c>
      <c r="F63" s="1"/>
      <c r="G63" s="1"/>
      <c r="H63" s="1">
        <f t="shared" si="1"/>
        <v>200</v>
      </c>
      <c r="I63" s="1" t="s">
        <v>462</v>
      </c>
      <c r="J63" s="2" t="str">
        <f t="shared" si="2"/>
        <v>Monster Boogie 200</v>
      </c>
      <c r="K63" s="2" t="str">
        <f t="shared" si="3"/>
        <v>0 as of December 31, 2015 + 200 earned in 2016 = new lifetime total of 200.</v>
      </c>
      <c r="L63" s="2" t="str">
        <f t="shared" si="4"/>
        <v>Name: FLEISCHMAN_MICHAEL - Your lifetime points total was 0 as of December 31, 2015 + 200 earned in 2016 = new lifetime total of 200. Points earned 2016: Monster Boogie 200</v>
      </c>
      <c r="M63" s="24" t="s">
        <v>463</v>
      </c>
      <c r="N63" s="2" t="s">
        <v>161</v>
      </c>
    </row>
    <row r="64">
      <c r="A64" s="1" t="s">
        <v>127</v>
      </c>
      <c r="B64" s="4" t="s">
        <v>464</v>
      </c>
      <c r="C64" s="4" t="s">
        <v>465</v>
      </c>
      <c r="D64" s="4">
        <v>0.0</v>
      </c>
      <c r="E64" s="1">
        <v>200.0</v>
      </c>
      <c r="F64" s="1"/>
      <c r="G64" s="1"/>
      <c r="H64" s="1">
        <f t="shared" si="1"/>
        <v>200</v>
      </c>
      <c r="I64" s="1" t="s">
        <v>466</v>
      </c>
      <c r="J64" s="2" t="str">
        <f t="shared" si="2"/>
        <v>Bar Games 200</v>
      </c>
      <c r="K64" s="2" t="str">
        <f t="shared" si="3"/>
        <v>0 as of December 31, 2015 + 200 earned in 2016 = new lifetime total of 200.</v>
      </c>
      <c r="L64" s="2" t="str">
        <f t="shared" si="4"/>
        <v>Name: FRANK_STEPHANIE - Your lifetime points total was 0 as of December 31, 2015 + 200 earned in 2016 = new lifetime total of 200. Points earned 2016: Bar Games 200</v>
      </c>
      <c r="M64" s="24" t="s">
        <v>467</v>
      </c>
      <c r="N64" s="2" t="s">
        <v>161</v>
      </c>
    </row>
    <row r="65">
      <c r="A65" s="1" t="s">
        <v>128</v>
      </c>
      <c r="B65" s="1" t="s">
        <v>468</v>
      </c>
      <c r="C65" s="1" t="s">
        <v>313</v>
      </c>
      <c r="D65" s="1">
        <v>2650.0</v>
      </c>
      <c r="E65" s="1">
        <v>200.0</v>
      </c>
      <c r="F65" s="1"/>
      <c r="G65" s="1"/>
      <c r="H65" s="1">
        <f t="shared" si="1"/>
        <v>2850</v>
      </c>
      <c r="I65" s="1" t="s">
        <v>459</v>
      </c>
      <c r="J65" s="2" t="str">
        <f t="shared" si="2"/>
        <v>Sweet William 200</v>
      </c>
      <c r="K65" s="2" t="str">
        <f t="shared" si="3"/>
        <v>2650 as of December 31, 2015 + 200 earned in 2016 = new lifetime total of 2850.</v>
      </c>
      <c r="L65" s="2" t="str">
        <f t="shared" si="4"/>
        <v>Name: FRAZIER_SCOTT - Your lifetime points total was 2650 as of December 31, 2015 + 200 earned in 2016 = new lifetime total of 2850. Points earned 2016: Sweet William 200</v>
      </c>
      <c r="M65" s="13" t="s">
        <v>440</v>
      </c>
      <c r="N65" s="2" t="s">
        <v>161</v>
      </c>
    </row>
    <row r="66">
      <c r="A66" s="1" t="s">
        <v>129</v>
      </c>
      <c r="B66" s="1" t="s">
        <v>469</v>
      </c>
      <c r="C66" s="1" t="s">
        <v>470</v>
      </c>
      <c r="D66" s="1">
        <v>200.0</v>
      </c>
      <c r="E66" s="1">
        <v>200.0</v>
      </c>
      <c r="F66" s="1"/>
      <c r="G66" s="1"/>
      <c r="H66" s="1">
        <f t="shared" si="1"/>
        <v>400</v>
      </c>
      <c r="I66" s="1" t="s">
        <v>466</v>
      </c>
      <c r="J66" s="2" t="str">
        <f t="shared" si="2"/>
        <v>Bar Games 200</v>
      </c>
      <c r="K66" s="2" t="str">
        <f t="shared" si="3"/>
        <v>200 as of December 31, 2015 + 200 earned in 2016 = new lifetime total of 400.</v>
      </c>
      <c r="L66" s="2" t="str">
        <f t="shared" si="4"/>
        <v>Name: FRIEDRICHS_EMMALINE - Your lifetime points total was 200 as of December 31, 2015 + 200 earned in 2016 = new lifetime total of 400. Points earned 2016: Bar Games 200</v>
      </c>
      <c r="M66" s="24" t="s">
        <v>471</v>
      </c>
      <c r="N66" s="2" t="s">
        <v>161</v>
      </c>
    </row>
    <row r="67">
      <c r="A67" s="1" t="s">
        <v>132</v>
      </c>
      <c r="B67" s="1" t="s">
        <v>472</v>
      </c>
      <c r="C67" s="1" t="s">
        <v>473</v>
      </c>
      <c r="D67" s="1">
        <v>1350.0</v>
      </c>
      <c r="E67" s="1">
        <v>200.0</v>
      </c>
      <c r="F67" s="1"/>
      <c r="G67" s="1"/>
      <c r="H67" s="1">
        <f t="shared" si="1"/>
        <v>1550</v>
      </c>
      <c r="I67" s="1" t="s">
        <v>462</v>
      </c>
      <c r="J67" s="2" t="str">
        <f t="shared" si="2"/>
        <v>Monster Boogie 200</v>
      </c>
      <c r="K67" s="2" t="str">
        <f t="shared" si="3"/>
        <v>1350 as of December 31, 2015 + 200 earned in 2016 = new lifetime total of 1550.</v>
      </c>
      <c r="L67" s="2" t="str">
        <f t="shared" si="4"/>
        <v>Name: GRINDROD-FEENY_GRACE - Your lifetime points total was 1350 as of December 31, 2015 + 200 earned in 2016 = new lifetime total of 1550. Points earned 2016: Monster Boogie 200</v>
      </c>
      <c r="M67" s="25"/>
    </row>
    <row r="68">
      <c r="A68" s="1" t="s">
        <v>134</v>
      </c>
      <c r="B68" s="1" t="s">
        <v>474</v>
      </c>
      <c r="C68" s="1" t="s">
        <v>475</v>
      </c>
      <c r="D68" s="1">
        <v>100.0</v>
      </c>
      <c r="E68" s="1">
        <v>200.0</v>
      </c>
      <c r="F68" s="1"/>
      <c r="G68" s="1"/>
      <c r="H68" s="1">
        <f t="shared" si="1"/>
        <v>300</v>
      </c>
      <c r="I68" s="1" t="s">
        <v>462</v>
      </c>
      <c r="J68" s="2" t="str">
        <f t="shared" si="2"/>
        <v>Monster Boogie 200</v>
      </c>
      <c r="K68" s="2" t="str">
        <f t="shared" si="3"/>
        <v>100 as of December 31, 2015 + 200 earned in 2016 = new lifetime total of 300.</v>
      </c>
      <c r="L68" s="2" t="str">
        <f t="shared" si="4"/>
        <v>Name: HART_ALAN - Your lifetime points total was 100 as of December 31, 2015 + 200 earned in 2016 = new lifetime total of 300. Points earned 2016: Monster Boogie 200</v>
      </c>
      <c r="M68" s="2" t="s">
        <v>476</v>
      </c>
      <c r="N68" s="2" t="s">
        <v>161</v>
      </c>
    </row>
    <row r="69">
      <c r="A69" s="1" t="s">
        <v>135</v>
      </c>
      <c r="B69" s="4" t="s">
        <v>477</v>
      </c>
      <c r="C69" s="4" t="s">
        <v>478</v>
      </c>
      <c r="D69" s="4">
        <v>0.0</v>
      </c>
      <c r="E69" s="1">
        <v>200.0</v>
      </c>
      <c r="F69" s="1"/>
      <c r="G69" s="1"/>
      <c r="H69" s="1">
        <f t="shared" si="1"/>
        <v>200</v>
      </c>
      <c r="I69" s="1" t="s">
        <v>453</v>
      </c>
      <c r="J69" s="2" t="str">
        <f t="shared" si="2"/>
        <v>Black And White 200</v>
      </c>
      <c r="K69" s="2" t="str">
        <f t="shared" si="3"/>
        <v>0 as of December 31, 2015 + 200 earned in 2016 = new lifetime total of 200.</v>
      </c>
      <c r="L69" s="2" t="str">
        <f t="shared" si="4"/>
        <v>Name: HAWKINS_DESMOND - Your lifetime points total was 0 as of December 31, 2015 + 200 earned in 2016 = new lifetime total of 200. Points earned 2016: Black And White 200</v>
      </c>
      <c r="M69" s="26" t="s">
        <v>479</v>
      </c>
      <c r="N69" s="2" t="s">
        <v>161</v>
      </c>
    </row>
    <row r="70">
      <c r="A70" s="1" t="s">
        <v>136</v>
      </c>
      <c r="B70" s="4" t="s">
        <v>480</v>
      </c>
      <c r="C70" s="4" t="s">
        <v>481</v>
      </c>
      <c r="D70" s="4">
        <v>0.0</v>
      </c>
      <c r="E70" s="1">
        <v>200.0</v>
      </c>
      <c r="F70" s="1"/>
      <c r="G70" s="1"/>
      <c r="H70" s="1">
        <f t="shared" si="1"/>
        <v>200</v>
      </c>
      <c r="I70" s="1" t="s">
        <v>466</v>
      </c>
      <c r="J70" s="2" t="str">
        <f t="shared" si="2"/>
        <v>Bar Games 200</v>
      </c>
      <c r="K70" s="2" t="str">
        <f t="shared" si="3"/>
        <v>0 as of December 31, 2015 + 200 earned in 2016 = new lifetime total of 200.</v>
      </c>
      <c r="L70" s="2" t="str">
        <f t="shared" si="4"/>
        <v>Name: HEIM_SHANE - Your lifetime points total was 0 as of December 31, 2015 + 200 earned in 2016 = new lifetime total of 200. Points earned 2016: Bar Games 200</v>
      </c>
    </row>
    <row r="71">
      <c r="A71" s="1" t="s">
        <v>137</v>
      </c>
      <c r="B71" s="4" t="s">
        <v>482</v>
      </c>
      <c r="C71" s="4" t="s">
        <v>483</v>
      </c>
      <c r="D71" s="4">
        <v>0.0</v>
      </c>
      <c r="E71" s="1">
        <v>200.0</v>
      </c>
      <c r="F71" s="1"/>
      <c r="G71" s="1"/>
      <c r="H71" s="1">
        <f t="shared" si="1"/>
        <v>200</v>
      </c>
      <c r="I71" s="1" t="s">
        <v>431</v>
      </c>
      <c r="J71" s="2" t="str">
        <f t="shared" si="2"/>
        <v>Nudes 200</v>
      </c>
      <c r="K71" s="2" t="str">
        <f t="shared" si="3"/>
        <v>0 as of December 31, 2015 + 200 earned in 2016 = new lifetime total of 200.</v>
      </c>
      <c r="L71" s="2" t="str">
        <f t="shared" si="4"/>
        <v>Name: HEIMERL_LANDYN - Your lifetime points total was 0 as of December 31, 2015 + 200 earned in 2016 = new lifetime total of 200. Points earned 2016: Nudes 200</v>
      </c>
      <c r="M71" s="17" t="s">
        <v>484</v>
      </c>
      <c r="N71" s="2" t="s">
        <v>161</v>
      </c>
    </row>
    <row r="72">
      <c r="A72" s="1" t="s">
        <v>143</v>
      </c>
      <c r="B72" s="1" t="s">
        <v>485</v>
      </c>
      <c r="C72" s="1" t="s">
        <v>486</v>
      </c>
      <c r="D72" s="4">
        <v>0.0</v>
      </c>
      <c r="E72" s="1">
        <v>200.0</v>
      </c>
      <c r="F72" s="1"/>
      <c r="G72" s="1"/>
      <c r="H72" s="1">
        <f t="shared" si="1"/>
        <v>200</v>
      </c>
      <c r="I72" s="1" t="s">
        <v>459</v>
      </c>
      <c r="J72" s="2" t="str">
        <f t="shared" si="2"/>
        <v>Sweet William 200</v>
      </c>
      <c r="K72" s="2" t="str">
        <f t="shared" si="3"/>
        <v>0 as of December 31, 2015 + 200 earned in 2016 = new lifetime total of 200.</v>
      </c>
      <c r="L72" s="2" t="str">
        <f t="shared" si="4"/>
        <v>Name: HUIE_KEITH - Your lifetime points total was 0 as of December 31, 2015 + 200 earned in 2016 = new lifetime total of 200. Points earned 2016: Sweet William 200</v>
      </c>
      <c r="M72" s="13" t="s">
        <v>487</v>
      </c>
      <c r="N72" s="2" t="s">
        <v>161</v>
      </c>
    </row>
    <row r="73">
      <c r="A73" s="1" t="s">
        <v>145</v>
      </c>
      <c r="B73" s="1" t="s">
        <v>488</v>
      </c>
      <c r="C73" s="1" t="s">
        <v>489</v>
      </c>
      <c r="D73" s="1">
        <v>600.0</v>
      </c>
      <c r="E73" s="1">
        <v>200.0</v>
      </c>
      <c r="F73" s="1"/>
      <c r="G73" s="1"/>
      <c r="H73" s="1">
        <f t="shared" si="1"/>
        <v>800</v>
      </c>
      <c r="I73" s="1" t="s">
        <v>466</v>
      </c>
      <c r="J73" s="2" t="str">
        <f t="shared" si="2"/>
        <v>Bar Games 200</v>
      </c>
      <c r="K73" s="2" t="str">
        <f t="shared" si="3"/>
        <v>600 as of December 31, 2015 + 200 earned in 2016 = new lifetime total of 800.</v>
      </c>
      <c r="L73" s="2" t="str">
        <f t="shared" si="4"/>
        <v>Name: JAY_ANNIE - Your lifetime points total was 600 as of December 31, 2015 + 200 earned in 2016 = new lifetime total of 800. Points earned 2016: Bar Games 200</v>
      </c>
      <c r="M73" s="18" t="s">
        <v>490</v>
      </c>
      <c r="N73" s="2" t="s">
        <v>161</v>
      </c>
    </row>
    <row r="74">
      <c r="A74" s="1" t="s">
        <v>146</v>
      </c>
      <c r="B74" s="4" t="s">
        <v>491</v>
      </c>
      <c r="C74" s="4" t="s">
        <v>492</v>
      </c>
      <c r="D74" s="4">
        <v>0.0</v>
      </c>
      <c r="E74" s="1">
        <v>200.0</v>
      </c>
      <c r="F74" s="1"/>
      <c r="G74" s="1"/>
      <c r="H74" s="1">
        <f t="shared" si="1"/>
        <v>200</v>
      </c>
      <c r="I74" s="1" t="s">
        <v>453</v>
      </c>
      <c r="J74" s="2" t="str">
        <f t="shared" si="2"/>
        <v>Black And White 200</v>
      </c>
      <c r="K74" s="2" t="str">
        <f t="shared" si="3"/>
        <v>0 as of December 31, 2015 + 200 earned in 2016 = new lifetime total of 200.</v>
      </c>
      <c r="L74" s="2" t="str">
        <f t="shared" si="4"/>
        <v>Name: JENAL_ELI - Your lifetime points total was 0 as of December 31, 2015 + 200 earned in 2016 = new lifetime total of 200. Points earned 2016: Black And White 200</v>
      </c>
    </row>
    <row r="75">
      <c r="A75" s="1" t="s">
        <v>159</v>
      </c>
      <c r="B75" s="4" t="s">
        <v>493</v>
      </c>
      <c r="C75" s="4" t="s">
        <v>494</v>
      </c>
      <c r="D75" s="4">
        <v>0.0</v>
      </c>
      <c r="E75" s="1">
        <v>200.0</v>
      </c>
      <c r="F75" s="1"/>
      <c r="G75" s="1"/>
      <c r="H75" s="1">
        <f t="shared" si="1"/>
        <v>200</v>
      </c>
      <c r="I75" s="1" t="s">
        <v>453</v>
      </c>
      <c r="J75" s="2" t="str">
        <f t="shared" si="2"/>
        <v>Black And White 200</v>
      </c>
      <c r="K75" s="2" t="str">
        <f t="shared" si="3"/>
        <v>0 as of December 31, 2015 + 200 earned in 2016 = new lifetime total of 200.</v>
      </c>
      <c r="L75" s="2" t="str">
        <f t="shared" si="4"/>
        <v>Name: LEHMANN_DREW - Your lifetime points total was 0 as of December 31, 2015 + 200 earned in 2016 = new lifetime total of 200. Points earned 2016: Black And White 200</v>
      </c>
      <c r="M75" s="2" t="s">
        <v>495</v>
      </c>
    </row>
    <row r="76">
      <c r="A76" s="1" t="s">
        <v>166</v>
      </c>
      <c r="B76" s="1" t="s">
        <v>496</v>
      </c>
      <c r="C76" s="1" t="s">
        <v>497</v>
      </c>
      <c r="D76" s="4">
        <v>0.0</v>
      </c>
      <c r="E76" s="1">
        <v>200.0</v>
      </c>
      <c r="F76" s="1"/>
      <c r="G76" s="1"/>
      <c r="H76" s="1">
        <f t="shared" si="1"/>
        <v>200</v>
      </c>
      <c r="I76" s="1" t="s">
        <v>459</v>
      </c>
      <c r="J76" s="2" t="str">
        <f t="shared" si="2"/>
        <v>Sweet William 200</v>
      </c>
      <c r="K76" s="2" t="str">
        <f t="shared" si="3"/>
        <v>0 as of December 31, 2015 + 200 earned in 2016 = new lifetime total of 200.</v>
      </c>
      <c r="L76" s="2" t="str">
        <f t="shared" si="4"/>
        <v>Name: LOUX_ADAM - Your lifetime points total was 0 as of December 31, 2015 + 200 earned in 2016 = new lifetime total of 200. Points earned 2016: Sweet William 200</v>
      </c>
      <c r="M76" s="2" t="s">
        <v>498</v>
      </c>
      <c r="N76" s="2" t="s">
        <v>161</v>
      </c>
    </row>
    <row r="77">
      <c r="A77" s="1" t="s">
        <v>171</v>
      </c>
      <c r="B77" s="4" t="s">
        <v>499</v>
      </c>
      <c r="C77" s="4" t="s">
        <v>500</v>
      </c>
      <c r="D77" s="4">
        <v>0.0</v>
      </c>
      <c r="E77" s="1">
        <v>200.0</v>
      </c>
      <c r="F77" s="1"/>
      <c r="G77" s="1"/>
      <c r="H77" s="1">
        <f t="shared" si="1"/>
        <v>200</v>
      </c>
      <c r="I77" s="1" t="s">
        <v>435</v>
      </c>
      <c r="J77" s="2" t="str">
        <f t="shared" si="2"/>
        <v>Playscapes 200</v>
      </c>
      <c r="K77" s="2" t="str">
        <f t="shared" si="3"/>
        <v>0 as of December 31, 2015 + 200 earned in 2016 = new lifetime total of 200.</v>
      </c>
      <c r="L77" s="2" t="str">
        <f t="shared" si="4"/>
        <v>Name: MALETIC_LISA_BOZEK - Your lifetime points total was 0 as of December 31, 2015 + 200 earned in 2016 = new lifetime total of 200. Points earned 2016: Playscapes 200</v>
      </c>
    </row>
    <row r="78">
      <c r="A78" s="1" t="s">
        <v>179</v>
      </c>
      <c r="B78" s="4" t="s">
        <v>501</v>
      </c>
      <c r="C78" s="4" t="s">
        <v>502</v>
      </c>
      <c r="D78" s="4">
        <v>0.0</v>
      </c>
      <c r="E78" s="1">
        <v>200.0</v>
      </c>
      <c r="F78" s="1"/>
      <c r="G78" s="1"/>
      <c r="H78" s="1">
        <f t="shared" si="1"/>
        <v>200</v>
      </c>
      <c r="I78" s="1" t="s">
        <v>431</v>
      </c>
      <c r="J78" s="2" t="str">
        <f t="shared" si="2"/>
        <v>Nudes 200</v>
      </c>
      <c r="K78" s="2" t="str">
        <f t="shared" si="3"/>
        <v>0 as of December 31, 2015 + 200 earned in 2016 = new lifetime total of 200.</v>
      </c>
      <c r="L78" s="2" t="str">
        <f t="shared" si="4"/>
        <v>Name: MCGHEE_ROBBY - Your lifetime points total was 0 as of December 31, 2015 + 200 earned in 2016 = new lifetime total of 200. Points earned 2016: Nudes 200</v>
      </c>
      <c r="M78" s="17" t="s">
        <v>503</v>
      </c>
      <c r="N78" s="2" t="s">
        <v>161</v>
      </c>
    </row>
    <row r="79">
      <c r="A79" s="1" t="s">
        <v>180</v>
      </c>
      <c r="B79" s="1" t="s">
        <v>504</v>
      </c>
      <c r="C79" s="1" t="s">
        <v>505</v>
      </c>
      <c r="D79" s="1">
        <v>200.0</v>
      </c>
      <c r="E79" s="1">
        <v>200.0</v>
      </c>
      <c r="F79" s="1"/>
      <c r="G79" s="1"/>
      <c r="H79" s="1">
        <f t="shared" si="1"/>
        <v>400</v>
      </c>
      <c r="I79" s="1" t="s">
        <v>462</v>
      </c>
      <c r="J79" s="2" t="str">
        <f t="shared" si="2"/>
        <v>Monster Boogie 200</v>
      </c>
      <c r="K79" s="2" t="str">
        <f t="shared" si="3"/>
        <v>200 as of December 31, 2015 + 200 earned in 2016 = new lifetime total of 400.</v>
      </c>
      <c r="L79" s="2" t="str">
        <f t="shared" si="4"/>
        <v>Name: MCLAREN_TERRY - Your lifetime points total was 200 as of December 31, 2015 + 200 earned in 2016 = new lifetime total of 400. Points earned 2016: Monster Boogie 200</v>
      </c>
    </row>
    <row r="80">
      <c r="A80" s="1" t="s">
        <v>181</v>
      </c>
      <c r="B80" s="1" t="s">
        <v>506</v>
      </c>
      <c r="C80" s="1" t="s">
        <v>507</v>
      </c>
      <c r="D80" s="1">
        <v>100.0</v>
      </c>
      <c r="E80" s="1">
        <v>200.0</v>
      </c>
      <c r="F80" s="1"/>
      <c r="G80" s="1"/>
      <c r="H80" s="1">
        <f t="shared" si="1"/>
        <v>300</v>
      </c>
      <c r="I80" s="1" t="s">
        <v>435</v>
      </c>
      <c r="J80" s="2" t="str">
        <f t="shared" si="2"/>
        <v>Playscapes 200</v>
      </c>
      <c r="K80" s="2" t="str">
        <f t="shared" si="3"/>
        <v>100 as of December 31, 2015 + 200 earned in 2016 = new lifetime total of 300.</v>
      </c>
      <c r="L80" s="2" t="str">
        <f t="shared" si="4"/>
        <v>Name: MCREYNOLDS_AMBER - Your lifetime points total was 100 as of December 31, 2015 + 200 earned in 2016 = new lifetime total of 300. Points earned 2016: Playscapes 200</v>
      </c>
      <c r="M80" s="27" t="s">
        <v>508</v>
      </c>
      <c r="N80" s="2" t="s">
        <v>161</v>
      </c>
    </row>
    <row r="81">
      <c r="A81" s="1" t="s">
        <v>186</v>
      </c>
      <c r="B81" s="16" t="s">
        <v>509</v>
      </c>
      <c r="C81" s="4" t="s">
        <v>510</v>
      </c>
      <c r="D81" s="4">
        <v>0.0</v>
      </c>
      <c r="E81" s="1">
        <v>200.0</v>
      </c>
      <c r="F81" s="1"/>
      <c r="G81" s="1"/>
      <c r="H81" s="1">
        <f t="shared" si="1"/>
        <v>200</v>
      </c>
      <c r="I81" s="1" t="s">
        <v>435</v>
      </c>
      <c r="J81" s="2" t="str">
        <f t="shared" si="2"/>
        <v>Playscapes 200</v>
      </c>
      <c r="K81" s="2" t="str">
        <f t="shared" si="3"/>
        <v>0 as of December 31, 2015 + 200 earned in 2016 = new lifetime total of 200.</v>
      </c>
      <c r="L81" s="2" t="str">
        <f t="shared" si="4"/>
        <v>Name: MOELLER_KAREN - Your lifetime points total was 0 as of December 31, 2015 + 200 earned in 2016 = new lifetime total of 200. Points earned 2016: Playscapes 200</v>
      </c>
      <c r="M81" s="18" t="s">
        <v>511</v>
      </c>
      <c r="N81" s="2" t="s">
        <v>161</v>
      </c>
    </row>
    <row r="82">
      <c r="A82" s="1" t="s">
        <v>195</v>
      </c>
      <c r="B82" s="4" t="s">
        <v>512</v>
      </c>
      <c r="C82" s="4" t="s">
        <v>513</v>
      </c>
      <c r="D82" s="4">
        <v>0.0</v>
      </c>
      <c r="E82" s="1">
        <v>200.0</v>
      </c>
      <c r="F82" s="1"/>
      <c r="G82" s="1"/>
      <c r="H82" s="1">
        <f t="shared" si="1"/>
        <v>200</v>
      </c>
      <c r="I82" s="1" t="s">
        <v>431</v>
      </c>
      <c r="J82" s="2" t="str">
        <f t="shared" si="2"/>
        <v>Nudes 200</v>
      </c>
      <c r="K82" s="2" t="str">
        <f t="shared" si="3"/>
        <v>0 as of December 31, 2015 + 200 earned in 2016 = new lifetime total of 200.</v>
      </c>
      <c r="L82" s="2" t="str">
        <f t="shared" si="4"/>
        <v>Name: PRESS_NATE - Your lifetime points total was 0 as of December 31, 2015 + 200 earned in 2016 = new lifetime total of 200. Points earned 2016: Nudes 200</v>
      </c>
      <c r="M82" s="25"/>
    </row>
    <row r="83">
      <c r="A83" s="1" t="s">
        <v>203</v>
      </c>
      <c r="B83" s="1" t="s">
        <v>514</v>
      </c>
      <c r="C83" s="1" t="s">
        <v>515</v>
      </c>
      <c r="D83" s="1">
        <v>500.0</v>
      </c>
      <c r="E83" s="1">
        <v>200.0</v>
      </c>
      <c r="F83" s="1"/>
      <c r="G83" s="1"/>
      <c r="H83" s="1">
        <f t="shared" si="1"/>
        <v>700</v>
      </c>
      <c r="I83" s="1" t="s">
        <v>466</v>
      </c>
      <c r="J83" s="2" t="str">
        <f t="shared" si="2"/>
        <v>Bar Games 200</v>
      </c>
      <c r="K83" s="2" t="str">
        <f t="shared" si="3"/>
        <v>500 as of December 31, 2015 + 200 earned in 2016 = new lifetime total of 700.</v>
      </c>
      <c r="L83" s="2" t="str">
        <f t="shared" si="4"/>
        <v>Name: REINHARDT_KARL - Your lifetime points total was 500 as of December 31, 2015 + 200 earned in 2016 = new lifetime total of 700. Points earned 2016: Bar Games 200</v>
      </c>
      <c r="M83" s="27" t="s">
        <v>516</v>
      </c>
      <c r="N83" s="2" t="s">
        <v>161</v>
      </c>
    </row>
    <row r="84">
      <c r="A84" s="1" t="s">
        <v>205</v>
      </c>
      <c r="B84" s="28" t="s">
        <v>517</v>
      </c>
      <c r="C84" s="4" t="s">
        <v>518</v>
      </c>
      <c r="D84" s="4">
        <v>0.0</v>
      </c>
      <c r="E84" s="1">
        <v>200.0</v>
      </c>
      <c r="F84" s="1"/>
      <c r="G84" s="1"/>
      <c r="H84" s="1">
        <f t="shared" si="1"/>
        <v>200</v>
      </c>
      <c r="I84" s="1" t="s">
        <v>426</v>
      </c>
      <c r="J84" s="2" t="str">
        <f t="shared" si="2"/>
        <v>Esther's Descendents 200</v>
      </c>
      <c r="K84" s="2" t="str">
        <f t="shared" si="3"/>
        <v>0 as of December 31, 2015 + 200 earned in 2016 = new lifetime total of 200.</v>
      </c>
      <c r="L84" s="2" t="str">
        <f t="shared" si="4"/>
        <v>Name: RIEDEMANN_MOLLY_JANE - Your lifetime points total was 0 as of December 31, 2015 + 200 earned in 2016 = new lifetime total of 200. Points earned 2016: Esther's Descendents 200</v>
      </c>
    </row>
    <row r="85">
      <c r="A85" s="1" t="s">
        <v>210</v>
      </c>
      <c r="B85" s="1" t="s">
        <v>519</v>
      </c>
      <c r="C85" s="1" t="s">
        <v>520</v>
      </c>
      <c r="D85" s="1">
        <v>200.0</v>
      </c>
      <c r="E85" s="1">
        <v>200.0</v>
      </c>
      <c r="F85" s="1"/>
      <c r="G85" s="1"/>
      <c r="H85" s="1">
        <f t="shared" si="1"/>
        <v>400</v>
      </c>
      <c r="I85" s="1" t="s">
        <v>426</v>
      </c>
      <c r="J85" s="2" t="str">
        <f t="shared" si="2"/>
        <v>Esther's Descendents 200</v>
      </c>
      <c r="K85" s="2" t="str">
        <f t="shared" si="3"/>
        <v>200 as of December 31, 2015 + 200 earned in 2016 = new lifetime total of 400.</v>
      </c>
      <c r="L85" s="2" t="str">
        <f t="shared" si="4"/>
        <v>Name: ROYSTON_BRYAN - Your lifetime points total was 200 as of December 31, 2015 + 200 earned in 2016 = new lifetime total of 400. Points earned 2016: Esther's Descendents 200</v>
      </c>
      <c r="M85" s="12" t="str">
        <f>HYPERLINK("mailto:merely.acting@gmail.com","merely.acting@gmail.com")</f>
        <v>merely.acting@gmail.com</v>
      </c>
      <c r="N85" s="2" t="s">
        <v>161</v>
      </c>
    </row>
    <row r="86">
      <c r="A86" s="1" t="s">
        <v>213</v>
      </c>
      <c r="B86" s="1" t="s">
        <v>521</v>
      </c>
      <c r="C86" s="1" t="s">
        <v>522</v>
      </c>
      <c r="D86" s="4">
        <v>0.0</v>
      </c>
      <c r="E86" s="1">
        <v>200.0</v>
      </c>
      <c r="F86" s="1"/>
      <c r="G86" s="1"/>
      <c r="H86" s="1">
        <f t="shared" si="1"/>
        <v>200</v>
      </c>
      <c r="I86" s="1" t="s">
        <v>459</v>
      </c>
      <c r="J86" s="2" t="str">
        <f t="shared" si="2"/>
        <v>Sweet William 200</v>
      </c>
      <c r="K86" s="2" t="str">
        <f t="shared" si="3"/>
        <v>0 as of December 31, 2015 + 200 earned in 2016 = new lifetime total of 200.</v>
      </c>
      <c r="L86" s="2" t="str">
        <f t="shared" si="4"/>
        <v>Name: SANDVOLD_HANNAH - Your lifetime points total was 0 as of December 31, 2015 + 200 earned in 2016 = new lifetime total of 200. Points earned 2016: Sweet William 200</v>
      </c>
      <c r="M86" s="18" t="s">
        <v>523</v>
      </c>
      <c r="N86" s="2" t="s">
        <v>161</v>
      </c>
    </row>
    <row r="87">
      <c r="A87" s="1" t="s">
        <v>217</v>
      </c>
      <c r="B87" s="4" t="s">
        <v>524</v>
      </c>
      <c r="C87" s="4" t="s">
        <v>525</v>
      </c>
      <c r="D87" s="4">
        <v>0.0</v>
      </c>
      <c r="E87" s="1">
        <v>200.0</v>
      </c>
      <c r="F87" s="1"/>
      <c r="G87" s="1"/>
      <c r="H87" s="1">
        <f t="shared" si="1"/>
        <v>200</v>
      </c>
      <c r="I87" s="1" t="s">
        <v>431</v>
      </c>
      <c r="J87" s="2" t="str">
        <f t="shared" si="2"/>
        <v>Nudes 200</v>
      </c>
      <c r="K87" s="2" t="str">
        <f t="shared" si="3"/>
        <v>0 as of December 31, 2015 + 200 earned in 2016 = new lifetime total of 200.</v>
      </c>
      <c r="L87" s="2" t="str">
        <f t="shared" si="4"/>
        <v>Name: SEVERT_CINDY - Your lifetime points total was 0 as of December 31, 2015 + 200 earned in 2016 = new lifetime total of 200. Points earned 2016: Nudes 200</v>
      </c>
      <c r="M87" s="17" t="s">
        <v>526</v>
      </c>
      <c r="N87" s="2" t="s">
        <v>161</v>
      </c>
    </row>
    <row r="88">
      <c r="A88" s="1" t="s">
        <v>226</v>
      </c>
      <c r="B88" s="4" t="s">
        <v>527</v>
      </c>
      <c r="C88" s="4" t="s">
        <v>528</v>
      </c>
      <c r="D88" s="4">
        <v>0.0</v>
      </c>
      <c r="E88" s="1">
        <v>200.0</v>
      </c>
      <c r="F88" s="1"/>
      <c r="G88" s="1"/>
      <c r="H88" s="1">
        <f t="shared" si="1"/>
        <v>200</v>
      </c>
      <c r="I88" s="1" t="s">
        <v>466</v>
      </c>
      <c r="J88" s="2" t="str">
        <f t="shared" si="2"/>
        <v>Bar Games 200</v>
      </c>
      <c r="K88" s="2" t="str">
        <f t="shared" si="3"/>
        <v>0 as of December 31, 2015 + 200 earned in 2016 = new lifetime total of 200.</v>
      </c>
      <c r="L88" s="2" t="str">
        <f t="shared" si="4"/>
        <v>Name: SMITH_STEPHEN_E - Your lifetime points total was 0 as of December 31, 2015 + 200 earned in 2016 = new lifetime total of 200. Points earned 2016: Bar Games 200</v>
      </c>
    </row>
    <row r="89">
      <c r="A89" s="1" t="s">
        <v>230</v>
      </c>
      <c r="B89" s="4" t="s">
        <v>529</v>
      </c>
      <c r="C89" s="4" t="s">
        <v>530</v>
      </c>
      <c r="D89" s="4">
        <v>0.0</v>
      </c>
      <c r="E89" s="1">
        <v>200.0</v>
      </c>
      <c r="F89" s="1"/>
      <c r="G89" s="1"/>
      <c r="H89" s="1">
        <f t="shared" si="1"/>
        <v>200</v>
      </c>
      <c r="I89" s="1" t="s">
        <v>531</v>
      </c>
      <c r="J89" s="2" t="str">
        <f t="shared" si="2"/>
        <v>Swing Off NYC 200</v>
      </c>
      <c r="K89" s="2" t="str">
        <f t="shared" si="3"/>
        <v>0 as of December 31, 2015 + 200 earned in 2016 = new lifetime total of 200.</v>
      </c>
      <c r="L89" s="2" t="str">
        <f t="shared" si="4"/>
        <v>Name: SMITHMEIR_LACEY - Your lifetime points total was 0 as of December 31, 2015 + 200 earned in 2016 = new lifetime total of 200. Points earned 2016: Swing Off NYC 200</v>
      </c>
      <c r="M89" s="29" t="s">
        <v>532</v>
      </c>
      <c r="N89" s="2" t="s">
        <v>161</v>
      </c>
    </row>
    <row r="90">
      <c r="A90" s="1" t="s">
        <v>231</v>
      </c>
      <c r="B90" s="4" t="s">
        <v>533</v>
      </c>
      <c r="C90" s="4" t="s">
        <v>534</v>
      </c>
      <c r="D90" s="4">
        <v>0.0</v>
      </c>
      <c r="E90" s="1">
        <v>200.0</v>
      </c>
      <c r="F90" s="1"/>
      <c r="G90" s="1"/>
      <c r="H90" s="1">
        <f t="shared" si="1"/>
        <v>200</v>
      </c>
      <c r="I90" s="1" t="s">
        <v>426</v>
      </c>
      <c r="J90" s="2" t="str">
        <f t="shared" si="2"/>
        <v>Esther's Descendents 200</v>
      </c>
      <c r="K90" s="2" t="str">
        <f t="shared" si="3"/>
        <v>0 as of December 31, 2015 + 200 earned in 2016 = new lifetime total of 200.</v>
      </c>
      <c r="L90" s="2" t="str">
        <f t="shared" si="4"/>
        <v>Name: SPIRES_TJ - Your lifetime points total was 0 as of December 31, 2015 + 200 earned in 2016 = new lifetime total of 200. Points earned 2016: Esther's Descendents 200</v>
      </c>
      <c r="M90" s="19" t="str">
        <f>HYPERLINK("mailto:tim@spiresmarcom.com","tim@spiresmarcom.com")</f>
        <v>tim@spiresmarcom.com</v>
      </c>
      <c r="N90" s="2" t="s">
        <v>161</v>
      </c>
    </row>
    <row r="91">
      <c r="A91" s="1" t="s">
        <v>233</v>
      </c>
      <c r="B91" s="1" t="s">
        <v>535</v>
      </c>
      <c r="C91" s="1" t="s">
        <v>260</v>
      </c>
      <c r="D91" s="1">
        <v>100.0</v>
      </c>
      <c r="E91" s="1">
        <v>200.0</v>
      </c>
      <c r="F91" s="1"/>
      <c r="G91" s="1"/>
      <c r="H91" s="1">
        <f t="shared" si="1"/>
        <v>300</v>
      </c>
      <c r="I91" s="1" t="s">
        <v>459</v>
      </c>
      <c r="J91" s="2" t="str">
        <f t="shared" si="2"/>
        <v>Sweet William 200</v>
      </c>
      <c r="K91" s="2" t="str">
        <f t="shared" si="3"/>
        <v>100 as of December 31, 2015 + 200 earned in 2016 = new lifetime total of 300.</v>
      </c>
      <c r="L91" s="2" t="str">
        <f t="shared" si="4"/>
        <v>Name: STEENO_JOHN - Your lifetime points total was 100 as of December 31, 2015 + 200 earned in 2016 = new lifetime total of 300. Points earned 2016: Sweet William 200</v>
      </c>
      <c r="M91" s="2" t="s">
        <v>536</v>
      </c>
      <c r="N91" s="2" t="s">
        <v>161</v>
      </c>
    </row>
    <row r="92">
      <c r="A92" s="1" t="s">
        <v>234</v>
      </c>
      <c r="B92" s="1" t="s">
        <v>537</v>
      </c>
      <c r="C92" s="1" t="s">
        <v>538</v>
      </c>
      <c r="D92" s="4">
        <v>0.0</v>
      </c>
      <c r="E92" s="1">
        <v>200.0</v>
      </c>
      <c r="F92" s="1"/>
      <c r="G92" s="1"/>
      <c r="H92" s="1">
        <f t="shared" si="1"/>
        <v>200</v>
      </c>
      <c r="I92" s="1" t="s">
        <v>439</v>
      </c>
      <c r="J92" s="2" t="str">
        <f t="shared" si="2"/>
        <v>Swing Off 200</v>
      </c>
      <c r="K92" s="2" t="str">
        <f t="shared" si="3"/>
        <v>0 as of December 31, 2015 + 200 earned in 2016 = new lifetime total of 200.</v>
      </c>
      <c r="L92" s="2" t="str">
        <f t="shared" si="4"/>
        <v>Name: STELTER_KRISTIN_MARIE - Your lifetime points total was 0 as of December 31, 2015 + 200 earned in 2016 = new lifetime total of 200. Points earned 2016: Swing Off 200</v>
      </c>
      <c r="M92" s="2" t="s">
        <v>539</v>
      </c>
    </row>
    <row r="93">
      <c r="A93" s="1" t="s">
        <v>237</v>
      </c>
      <c r="B93" s="1" t="s">
        <v>540</v>
      </c>
      <c r="C93" s="1" t="s">
        <v>541</v>
      </c>
      <c r="D93" s="1">
        <v>200.0</v>
      </c>
      <c r="E93" s="1">
        <v>200.0</v>
      </c>
      <c r="F93" s="1"/>
      <c r="G93" s="1"/>
      <c r="H93" s="1">
        <f t="shared" si="1"/>
        <v>400</v>
      </c>
      <c r="I93" s="1" t="s">
        <v>531</v>
      </c>
      <c r="J93" s="2" t="str">
        <f t="shared" si="2"/>
        <v>Swing Off NYC 200</v>
      </c>
      <c r="K93" s="2" t="str">
        <f t="shared" si="3"/>
        <v>200 as of December 31, 2015 + 200 earned in 2016 = new lifetime total of 400.</v>
      </c>
      <c r="L93" s="2" t="str">
        <f t="shared" si="4"/>
        <v>Name: STOWE_ALYSSA - Your lifetime points total was 200 as of December 31, 2015 + 200 earned in 2016 = new lifetime total of 400. Points earned 2016: Swing Off NYC 200</v>
      </c>
      <c r="M93" s="2" t="s">
        <v>542</v>
      </c>
    </row>
    <row r="94">
      <c r="A94" s="1" t="s">
        <v>239</v>
      </c>
      <c r="B94" s="4" t="s">
        <v>543</v>
      </c>
      <c r="C94" s="4" t="s">
        <v>544</v>
      </c>
      <c r="D94" s="4">
        <v>0.0</v>
      </c>
      <c r="E94" s="1">
        <v>200.0</v>
      </c>
      <c r="F94" s="1"/>
      <c r="G94" s="1"/>
      <c r="H94" s="1">
        <f t="shared" si="1"/>
        <v>200</v>
      </c>
      <c r="I94" s="1" t="s">
        <v>435</v>
      </c>
      <c r="J94" s="2" t="str">
        <f t="shared" si="2"/>
        <v>Playscapes 200</v>
      </c>
      <c r="K94" s="2" t="str">
        <f t="shared" si="3"/>
        <v>0 as of December 31, 2015 + 200 earned in 2016 = new lifetime total of 200.</v>
      </c>
      <c r="L94" s="2" t="str">
        <f t="shared" si="4"/>
        <v>Name: STREICH_SARAH - Your lifetime points total was 0 as of December 31, 2015 + 200 earned in 2016 = new lifetime total of 200. Points earned 2016: Playscapes 200</v>
      </c>
      <c r="M94" s="18" t="s">
        <v>545</v>
      </c>
      <c r="N94" s="2" t="s">
        <v>161</v>
      </c>
    </row>
    <row r="95">
      <c r="A95" s="1" t="s">
        <v>238</v>
      </c>
      <c r="B95" s="4" t="s">
        <v>546</v>
      </c>
      <c r="C95" s="4" t="s">
        <v>547</v>
      </c>
      <c r="D95" s="4">
        <v>0.0</v>
      </c>
      <c r="E95" s="1">
        <v>200.0</v>
      </c>
      <c r="F95" s="1"/>
      <c r="G95" s="1"/>
      <c r="H95" s="1">
        <f t="shared" si="1"/>
        <v>200</v>
      </c>
      <c r="I95" s="1" t="s">
        <v>435</v>
      </c>
      <c r="J95" s="2" t="str">
        <f t="shared" si="2"/>
        <v>Playscapes 200</v>
      </c>
      <c r="K95" s="2" t="str">
        <f t="shared" si="3"/>
        <v>0 as of December 31, 2015 + 200 earned in 2016 = new lifetime total of 200.</v>
      </c>
      <c r="L95" s="2" t="str">
        <f t="shared" si="4"/>
        <v>Name: STREICH_OPHELIA - Your lifetime points total was 0 as of December 31, 2015 + 200 earned in 2016 = new lifetime total of 200. Points earned 2016: Playscapes 200</v>
      </c>
      <c r="M95" s="18" t="s">
        <v>545</v>
      </c>
      <c r="N95" s="2" t="s">
        <v>161</v>
      </c>
    </row>
    <row r="96">
      <c r="A96" s="1" t="s">
        <v>241</v>
      </c>
      <c r="B96" s="4" t="s">
        <v>548</v>
      </c>
      <c r="C96" s="4" t="s">
        <v>549</v>
      </c>
      <c r="D96" s="4">
        <v>0.0</v>
      </c>
      <c r="E96" s="1">
        <v>200.0</v>
      </c>
      <c r="F96" s="1"/>
      <c r="G96" s="1"/>
      <c r="H96" s="1">
        <f t="shared" si="1"/>
        <v>200</v>
      </c>
      <c r="I96" s="1" t="s">
        <v>550</v>
      </c>
      <c r="J96" s="2" t="str">
        <f t="shared" si="2"/>
        <v>Undertow 200</v>
      </c>
      <c r="K96" s="2" t="str">
        <f t="shared" si="3"/>
        <v>0 as of December 31, 2015 + 200 earned in 2016 = new lifetime total of 200.</v>
      </c>
      <c r="L96" s="2" t="str">
        <f t="shared" si="4"/>
        <v>Name: STUBBS_VICTORIA - Your lifetime points total was 0 as of December 31, 2015 + 200 earned in 2016 = new lifetime total of 200. Points earned 2016: Undertow 200</v>
      </c>
      <c r="M96" s="20" t="s">
        <v>551</v>
      </c>
    </row>
    <row r="97">
      <c r="A97" s="1" t="s">
        <v>242</v>
      </c>
      <c r="B97" s="4" t="s">
        <v>552</v>
      </c>
      <c r="C97" s="4" t="s">
        <v>553</v>
      </c>
      <c r="D97" s="4">
        <v>0.0</v>
      </c>
      <c r="E97" s="1">
        <v>200.0</v>
      </c>
      <c r="F97" s="1"/>
      <c r="G97" s="1"/>
      <c r="H97" s="1">
        <f t="shared" si="1"/>
        <v>200</v>
      </c>
      <c r="I97" s="1" t="s">
        <v>453</v>
      </c>
      <c r="J97" s="2" t="str">
        <f t="shared" si="2"/>
        <v>Black And White 200</v>
      </c>
      <c r="K97" s="2" t="str">
        <f t="shared" si="3"/>
        <v>0 as of December 31, 2015 + 200 earned in 2016 = new lifetime total of 200.</v>
      </c>
      <c r="L97" s="2" t="str">
        <f t="shared" si="4"/>
        <v>Name: SWANSON_EMILY - Your lifetime points total was 0 as of December 31, 2015 + 200 earned in 2016 = new lifetime total of 200. Points earned 2016: Black And White 200</v>
      </c>
      <c r="M97" s="2" t="s">
        <v>554</v>
      </c>
    </row>
    <row r="98">
      <c r="A98" s="1" t="s">
        <v>245</v>
      </c>
      <c r="B98" s="1" t="s">
        <v>229</v>
      </c>
      <c r="C98" s="1" t="s">
        <v>555</v>
      </c>
      <c r="D98" s="1">
        <v>400.0</v>
      </c>
      <c r="E98" s="1">
        <v>200.0</v>
      </c>
      <c r="F98" s="1"/>
      <c r="G98" s="1"/>
      <c r="H98" s="1">
        <f t="shared" si="1"/>
        <v>600</v>
      </c>
      <c r="I98" s="1" t="s">
        <v>531</v>
      </c>
      <c r="J98" s="2" t="str">
        <f t="shared" si="2"/>
        <v>Swing Off NYC 200</v>
      </c>
      <c r="K98" s="2" t="str">
        <f t="shared" si="3"/>
        <v>400 as of December 31, 2015 + 200 earned in 2016 = new lifetime total of 600.</v>
      </c>
      <c r="L98" s="2" t="str">
        <f t="shared" si="4"/>
        <v>Name: TAYLOR_MITCH - Your lifetime points total was 400 as of December 31, 2015 + 200 earned in 2016 = new lifetime total of 600. Points earned 2016: Swing Off NYC 200</v>
      </c>
      <c r="M98" s="2" t="s">
        <v>556</v>
      </c>
    </row>
    <row r="99">
      <c r="A99" s="1" t="s">
        <v>246</v>
      </c>
      <c r="B99" s="4" t="s">
        <v>557</v>
      </c>
      <c r="C99" s="4" t="s">
        <v>558</v>
      </c>
      <c r="D99" s="4">
        <v>0.0</v>
      </c>
      <c r="E99" s="1">
        <v>200.0</v>
      </c>
      <c r="F99" s="1"/>
      <c r="G99" s="1"/>
      <c r="H99" s="1">
        <f t="shared" si="1"/>
        <v>200</v>
      </c>
      <c r="I99" s="1" t="s">
        <v>431</v>
      </c>
      <c r="J99" s="2" t="str">
        <f t="shared" si="2"/>
        <v>Nudes 200</v>
      </c>
      <c r="K99" s="2" t="str">
        <f t="shared" si="3"/>
        <v>0 as of December 31, 2015 + 200 earned in 2016 = new lifetime total of 200.</v>
      </c>
      <c r="L99" s="2" t="str">
        <f t="shared" si="4"/>
        <v>Name: THOMAS_MAGDALINE - Your lifetime points total was 0 as of December 31, 2015 + 200 earned in 2016 = new lifetime total of 200. Points earned 2016: Nudes 200</v>
      </c>
    </row>
    <row r="100">
      <c r="A100" s="1" t="s">
        <v>250</v>
      </c>
      <c r="B100" s="1" t="s">
        <v>559</v>
      </c>
      <c r="C100" s="1" t="s">
        <v>560</v>
      </c>
      <c r="D100" s="1">
        <v>400.0</v>
      </c>
      <c r="E100" s="1">
        <v>200.0</v>
      </c>
      <c r="F100" s="1"/>
      <c r="G100" s="1"/>
      <c r="H100" s="1">
        <f t="shared" si="1"/>
        <v>600</v>
      </c>
      <c r="I100" s="1" t="s">
        <v>435</v>
      </c>
      <c r="J100" s="2" t="str">
        <f t="shared" si="2"/>
        <v>Playscapes 200</v>
      </c>
      <c r="K100" s="2" t="str">
        <f t="shared" si="3"/>
        <v>400 as of December 31, 2015 + 200 earned in 2016 = new lifetime total of 600.</v>
      </c>
      <c r="L100" s="2" t="str">
        <f t="shared" si="4"/>
        <v>Name: WEILAND_MARCY - Your lifetime points total was 400 as of December 31, 2015 + 200 earned in 2016 = new lifetime total of 600. Points earned 2016: Playscapes 200</v>
      </c>
      <c r="M100" s="18" t="s">
        <v>561</v>
      </c>
      <c r="N100" s="2" t="s">
        <v>161</v>
      </c>
    </row>
    <row r="101">
      <c r="A101" s="1" t="s">
        <v>252</v>
      </c>
      <c r="B101" s="1" t="s">
        <v>562</v>
      </c>
      <c r="C101" s="1" t="s">
        <v>544</v>
      </c>
      <c r="D101" s="1">
        <v>550.0</v>
      </c>
      <c r="E101" s="1">
        <v>200.0</v>
      </c>
      <c r="F101" s="1"/>
      <c r="G101" s="1"/>
      <c r="H101" s="1">
        <f t="shared" si="1"/>
        <v>750</v>
      </c>
      <c r="I101" s="1" t="s">
        <v>435</v>
      </c>
      <c r="J101" s="2" t="str">
        <f t="shared" si="2"/>
        <v>Playscapes 200</v>
      </c>
      <c r="K101" s="2" t="str">
        <f t="shared" si="3"/>
        <v>550 as of December 31, 2015 + 200 earned in 2016 = new lifetime total of 750.</v>
      </c>
      <c r="L101" s="2" t="str">
        <f t="shared" si="4"/>
        <v>Name: WHELAN_BLAKE_SARAH - Your lifetime points total was 550 as of December 31, 2015 + 200 earned in 2016 = new lifetime total of 750. Points earned 2016: Playscapes 200</v>
      </c>
      <c r="M101" s="18" t="s">
        <v>563</v>
      </c>
      <c r="N101" s="2" t="s">
        <v>161</v>
      </c>
    </row>
    <row r="102">
      <c r="A102" s="1" t="s">
        <v>253</v>
      </c>
      <c r="B102" s="4" t="s">
        <v>564</v>
      </c>
      <c r="C102" s="4" t="s">
        <v>565</v>
      </c>
      <c r="D102" s="4">
        <v>0.0</v>
      </c>
      <c r="E102" s="1">
        <v>200.0</v>
      </c>
      <c r="F102" s="1"/>
      <c r="G102" s="1"/>
      <c r="H102" s="1">
        <f t="shared" si="1"/>
        <v>200</v>
      </c>
      <c r="I102" s="1" t="s">
        <v>426</v>
      </c>
      <c r="J102" s="2" t="str">
        <f t="shared" si="2"/>
        <v>Esther's Descendents 200</v>
      </c>
      <c r="K102" s="2" t="str">
        <f t="shared" si="3"/>
        <v>0 as of December 31, 2015 + 200 earned in 2016 = new lifetime total of 200.</v>
      </c>
      <c r="L102" s="2" t="str">
        <f t="shared" si="4"/>
        <v>Name: WHITE_MARTHA_E - Your lifetime points total was 0 as of December 31, 2015 + 200 earned in 2016 = new lifetime total of 200. Points earned 2016: Esther's Descendents 200</v>
      </c>
      <c r="M102" s="12" t="str">
        <f>HYPERLINK("mailto:marthaewhite@gmail.com","marthaewhite@gmail.com")</f>
        <v>marthaewhite@gmail.com</v>
      </c>
      <c r="N102" s="2" t="s">
        <v>161</v>
      </c>
    </row>
    <row r="103">
      <c r="A103" s="4" t="s">
        <v>255</v>
      </c>
      <c r="B103" s="4" t="s">
        <v>566</v>
      </c>
      <c r="C103" s="4" t="s">
        <v>567</v>
      </c>
      <c r="D103" s="4">
        <v>1900.0</v>
      </c>
      <c r="E103" s="2">
        <v>200.0</v>
      </c>
      <c r="F103" s="1"/>
      <c r="G103" s="1"/>
      <c r="H103" s="1"/>
      <c r="I103" s="2" t="s">
        <v>568</v>
      </c>
      <c r="J103" s="2" t="str">
        <f t="shared" si="2"/>
        <v>Box Office x8 200</v>
      </c>
      <c r="K103" s="2" t="str">
        <f t="shared" si="3"/>
        <v>1900 as of December 31, 2015 + 200 earned in 2016 = new lifetime total of 2100.</v>
      </c>
      <c r="L103" s="2" t="str">
        <f t="shared" si="4"/>
        <v>Name: WOOD_BETSY - Your lifetime points total was 1900 as of December 31, 2015 + 200 earned in 2016 = new lifetime total of 2100. Points earned 2016: Box Office x8 200</v>
      </c>
      <c r="M103" s="18" t="s">
        <v>569</v>
      </c>
      <c r="N103" s="2" t="s">
        <v>161</v>
      </c>
    </row>
    <row r="104">
      <c r="A104" s="1" t="s">
        <v>76</v>
      </c>
      <c r="B104" s="1" t="s">
        <v>570</v>
      </c>
      <c r="C104" s="1" t="s">
        <v>571</v>
      </c>
      <c r="D104" s="1">
        <v>4875.0</v>
      </c>
      <c r="E104" s="1">
        <v>150.0</v>
      </c>
      <c r="F104" s="1"/>
      <c r="G104" s="1"/>
      <c r="H104" s="1">
        <f t="shared" ref="H104:H145" si="5">sum(D104:G104)</f>
        <v>5025</v>
      </c>
      <c r="I104" s="1" t="s">
        <v>572</v>
      </c>
      <c r="J104" s="2" t="str">
        <f t="shared" si="2"/>
        <v>Monster Boogie 150</v>
      </c>
      <c r="K104" s="2" t="str">
        <f t="shared" si="3"/>
        <v>4875 as of December 31, 2015 + 150 earned in 2016 = new lifetime total of 5025.</v>
      </c>
      <c r="L104" s="2" t="str">
        <f t="shared" si="4"/>
        <v>Name: BOOMSMA_KATE - Your lifetime points total was 4875 as of December 31, 2015 + 150 earned in 2016 = new lifetime total of 5025. Points earned 2016: Monster Boogie 150</v>
      </c>
      <c r="M104" s="2" t="s">
        <v>573</v>
      </c>
      <c r="N104" s="2" t="s">
        <v>161</v>
      </c>
    </row>
    <row r="105">
      <c r="A105" s="1" t="s">
        <v>124</v>
      </c>
      <c r="B105" s="4" t="s">
        <v>574</v>
      </c>
      <c r="C105" s="4" t="s">
        <v>260</v>
      </c>
      <c r="D105" s="4">
        <v>0.0</v>
      </c>
      <c r="E105" s="1">
        <v>150.0</v>
      </c>
      <c r="F105" s="1"/>
      <c r="G105" s="1"/>
      <c r="H105" s="1">
        <f t="shared" si="5"/>
        <v>150</v>
      </c>
      <c r="I105" s="1" t="s">
        <v>575</v>
      </c>
      <c r="J105" s="2" t="str">
        <f t="shared" si="2"/>
        <v>Playscapes 150</v>
      </c>
      <c r="K105" s="2" t="str">
        <f t="shared" si="3"/>
        <v>0 as of December 31, 2015 + 150 earned in 2016 = new lifetime total of 150.</v>
      </c>
      <c r="L105" s="2" t="str">
        <f t="shared" si="4"/>
        <v>Name: FEITH_JOHN - Your lifetime points total was 0 as of December 31, 2015 + 150 earned in 2016 = new lifetime total of 150. Points earned 2016: Playscapes 150</v>
      </c>
      <c r="M105" s="30" t="s">
        <v>576</v>
      </c>
      <c r="N105" s="2" t="s">
        <v>161</v>
      </c>
    </row>
    <row r="106">
      <c r="A106" s="1" t="s">
        <v>126</v>
      </c>
      <c r="B106" s="4" t="s">
        <v>577</v>
      </c>
      <c r="C106" s="4" t="s">
        <v>578</v>
      </c>
      <c r="D106" s="4">
        <v>0.0</v>
      </c>
      <c r="E106" s="1">
        <v>150.0</v>
      </c>
      <c r="F106" s="1"/>
      <c r="G106" s="1"/>
      <c r="H106" s="1">
        <f t="shared" si="5"/>
        <v>150</v>
      </c>
      <c r="I106" s="1" t="s">
        <v>579</v>
      </c>
      <c r="J106" s="2" t="str">
        <f t="shared" si="2"/>
        <v>Undertow 150</v>
      </c>
      <c r="K106" s="2" t="str">
        <f t="shared" si="3"/>
        <v>0 as of December 31, 2015 + 150 earned in 2016 = new lifetime total of 150.</v>
      </c>
      <c r="L106" s="2" t="str">
        <f t="shared" si="4"/>
        <v>Name: FOWLER_ETHAN - Your lifetime points total was 0 as of December 31, 2015 + 150 earned in 2016 = new lifetime total of 150. Points earned 2016: Undertow 150</v>
      </c>
    </row>
    <row r="107">
      <c r="A107" s="1" t="s">
        <v>138</v>
      </c>
      <c r="B107" s="1" t="s">
        <v>580</v>
      </c>
      <c r="C107" s="1" t="s">
        <v>581</v>
      </c>
      <c r="D107" s="1">
        <v>175.0</v>
      </c>
      <c r="E107" s="1">
        <v>150.0</v>
      </c>
      <c r="F107" s="1"/>
      <c r="G107" s="1"/>
      <c r="H107" s="1">
        <f t="shared" si="5"/>
        <v>325</v>
      </c>
      <c r="I107" s="1" t="s">
        <v>582</v>
      </c>
      <c r="J107" s="2" t="str">
        <f t="shared" si="2"/>
        <v>Bar Games 150</v>
      </c>
      <c r="K107" s="2" t="str">
        <f t="shared" si="3"/>
        <v>175 as of December 31, 2015 + 150 earned in 2016 = new lifetime total of 325.</v>
      </c>
      <c r="L107" s="2" t="str">
        <f t="shared" si="4"/>
        <v>Name: HEUER_DAVID - Your lifetime points total was 175 as of December 31, 2015 + 150 earned in 2016 = new lifetime total of 325. Points earned 2016: Bar Games 150</v>
      </c>
      <c r="M107" s="24" t="s">
        <v>583</v>
      </c>
      <c r="N107" s="2" t="s">
        <v>161</v>
      </c>
    </row>
    <row r="108">
      <c r="A108" s="1" t="s">
        <v>144</v>
      </c>
      <c r="B108" s="1" t="s">
        <v>584</v>
      </c>
      <c r="C108" s="1" t="s">
        <v>585</v>
      </c>
      <c r="D108" s="1">
        <v>450.0</v>
      </c>
      <c r="E108" s="1">
        <v>150.0</v>
      </c>
      <c r="F108" s="1"/>
      <c r="G108" s="1"/>
      <c r="H108" s="1">
        <f t="shared" si="5"/>
        <v>600</v>
      </c>
      <c r="I108" s="1" t="s">
        <v>586</v>
      </c>
      <c r="J108" s="2" t="str">
        <f t="shared" si="2"/>
        <v>Swing Off 150</v>
      </c>
      <c r="K108" s="2" t="str">
        <f t="shared" si="3"/>
        <v>450 as of December 31, 2015 + 150 earned in 2016 = new lifetime total of 600.</v>
      </c>
      <c r="L108" s="2" t="str">
        <f t="shared" si="4"/>
        <v>Name: HUNTOON_JENNIE - Your lifetime points total was 450 as of December 31, 2015 + 150 earned in 2016 = new lifetime total of 600. Points earned 2016: Swing Off 150</v>
      </c>
      <c r="M108" s="2" t="s">
        <v>587</v>
      </c>
    </row>
    <row r="109">
      <c r="A109" s="1" t="s">
        <v>149</v>
      </c>
      <c r="B109" s="4" t="s">
        <v>588</v>
      </c>
      <c r="C109" s="4" t="s">
        <v>589</v>
      </c>
      <c r="D109" s="4">
        <v>0.0</v>
      </c>
      <c r="E109" s="1">
        <v>150.0</v>
      </c>
      <c r="F109" s="1"/>
      <c r="G109" s="1"/>
      <c r="H109" s="1">
        <f t="shared" si="5"/>
        <v>150</v>
      </c>
      <c r="I109" s="1" t="s">
        <v>590</v>
      </c>
      <c r="J109" s="2" t="str">
        <f t="shared" si="2"/>
        <v>Esther's Descendents 150</v>
      </c>
      <c r="K109" s="2" t="str">
        <f t="shared" si="3"/>
        <v>0 as of December 31, 2015 + 150 earned in 2016 = new lifetime total of 150.</v>
      </c>
      <c r="L109" s="2" t="str">
        <f t="shared" si="4"/>
        <v>Name: KALISE_KAIA - Your lifetime points total was 0 as of December 31, 2015 + 150 earned in 2016 = new lifetime total of 150. Points earned 2016: Esther's Descendents 150</v>
      </c>
    </row>
    <row r="110">
      <c r="A110" s="1" t="s">
        <v>170</v>
      </c>
      <c r="B110" s="4" t="s">
        <v>591</v>
      </c>
      <c r="C110" s="4" t="s">
        <v>592</v>
      </c>
      <c r="D110" s="4">
        <v>0.0</v>
      </c>
      <c r="E110" s="1">
        <v>150.0</v>
      </c>
      <c r="F110" s="1"/>
      <c r="G110" s="1"/>
      <c r="H110" s="1">
        <f t="shared" si="5"/>
        <v>150</v>
      </c>
      <c r="I110" s="1" t="s">
        <v>593</v>
      </c>
      <c r="J110" s="2" t="str">
        <f t="shared" si="2"/>
        <v>Black And White 150</v>
      </c>
      <c r="K110" s="2" t="str">
        <f t="shared" si="3"/>
        <v>0 as of December 31, 2015 + 150 earned in 2016 = new lifetime total of 150.</v>
      </c>
      <c r="L110" s="2" t="str">
        <f t="shared" si="4"/>
        <v>Name: MAKEPEACE_MIRANDA - Your lifetime points total was 0 as of December 31, 2015 + 150 earned in 2016 = new lifetime total of 150. Points earned 2016: Black And White 150</v>
      </c>
      <c r="M110" s="31" t="s">
        <v>594</v>
      </c>
    </row>
    <row r="111">
      <c r="A111" s="1" t="s">
        <v>182</v>
      </c>
      <c r="B111" s="1" t="s">
        <v>595</v>
      </c>
      <c r="C111" s="1" t="s">
        <v>596</v>
      </c>
      <c r="D111" s="1">
        <v>600.0</v>
      </c>
      <c r="E111" s="1">
        <v>150.0</v>
      </c>
      <c r="F111" s="1"/>
      <c r="G111" s="1"/>
      <c r="H111" s="1">
        <f t="shared" si="5"/>
        <v>750</v>
      </c>
      <c r="I111" s="1" t="s">
        <v>590</v>
      </c>
      <c r="J111" s="2" t="str">
        <f t="shared" si="2"/>
        <v>Esther's Descendents 150</v>
      </c>
      <c r="K111" s="2" t="str">
        <f t="shared" si="3"/>
        <v>600 as of December 31, 2015 + 150 earned in 2016 = new lifetime total of 750.</v>
      </c>
      <c r="L111" s="2" t="str">
        <f t="shared" si="4"/>
        <v>Name: MICETIC_PATRICIA - Your lifetime points total was 600 as of December 31, 2015 + 150 earned in 2016 = new lifetime total of 750. Points earned 2016: Esther's Descendents 150</v>
      </c>
      <c r="M111" s="12" t="str">
        <f>HYPERLINK("mailto:pdmarch@aol.com","pdmarch@aol.com")</f>
        <v>pdmarch@aol.com</v>
      </c>
      <c r="N111" s="2" t="s">
        <v>161</v>
      </c>
    </row>
    <row r="112">
      <c r="A112" s="1" t="s">
        <v>183</v>
      </c>
      <c r="B112" s="1" t="s">
        <v>597</v>
      </c>
      <c r="C112" s="1" t="s">
        <v>598</v>
      </c>
      <c r="D112" s="4">
        <v>0.0</v>
      </c>
      <c r="E112" s="1">
        <v>150.0</v>
      </c>
      <c r="F112" s="1"/>
      <c r="G112" s="1"/>
      <c r="H112" s="1">
        <f t="shared" si="5"/>
        <v>150</v>
      </c>
      <c r="I112" s="1" t="s">
        <v>586</v>
      </c>
      <c r="J112" s="2" t="str">
        <f t="shared" si="2"/>
        <v>Swing Off 150</v>
      </c>
      <c r="K112" s="2" t="str">
        <f t="shared" si="3"/>
        <v>0 as of December 31, 2015 + 150 earned in 2016 = new lifetime total of 150.</v>
      </c>
      <c r="L112" s="2" t="str">
        <f t="shared" si="4"/>
        <v>Name: MILLER_SAM - Your lifetime points total was 0 as of December 31, 2015 + 150 earned in 2016 = new lifetime total of 150. Points earned 2016: Swing Off 150</v>
      </c>
    </row>
    <row r="113">
      <c r="A113" s="1" t="s">
        <v>184</v>
      </c>
      <c r="B113" s="1" t="s">
        <v>599</v>
      </c>
      <c r="C113" s="1" t="s">
        <v>600</v>
      </c>
      <c r="D113" s="1">
        <v>2250.0</v>
      </c>
      <c r="E113" s="1">
        <v>150.0</v>
      </c>
      <c r="F113" s="1"/>
      <c r="G113" s="1"/>
      <c r="H113" s="1">
        <f t="shared" si="5"/>
        <v>2400</v>
      </c>
      <c r="I113" s="1" t="s">
        <v>590</v>
      </c>
      <c r="J113" s="2" t="str">
        <f t="shared" si="2"/>
        <v>Esther's Descendents 150</v>
      </c>
      <c r="K113" s="2" t="str">
        <f t="shared" si="3"/>
        <v>2250 as of December 31, 2015 + 150 earned in 2016 = new lifetime total of 2400.</v>
      </c>
      <c r="L113" s="2" t="str">
        <f t="shared" si="4"/>
        <v>Name: MILLER-RHOADS_ANDREW - Your lifetime points total was 2250 as of December 31, 2015 + 150 earned in 2016 = new lifetime total of 2400. Points earned 2016: Esther's Descendents 150</v>
      </c>
      <c r="M113" s="12" t="str">
        <f>HYPERLINK("mailto:vmarsrox@gmail.com","vmarsrox@gmail.com")</f>
        <v>vmarsrox@gmail.com</v>
      </c>
      <c r="N113" s="2" t="s">
        <v>161</v>
      </c>
    </row>
    <row r="114">
      <c r="A114" s="1" t="s">
        <v>185</v>
      </c>
      <c r="B114" s="1" t="s">
        <v>601</v>
      </c>
      <c r="C114" s="1" t="s">
        <v>602</v>
      </c>
      <c r="D114" s="1">
        <v>150.0</v>
      </c>
      <c r="E114" s="1">
        <v>150.0</v>
      </c>
      <c r="F114" s="1"/>
      <c r="G114" s="1"/>
      <c r="H114" s="1">
        <f t="shared" si="5"/>
        <v>300</v>
      </c>
      <c r="I114" s="1" t="s">
        <v>590</v>
      </c>
      <c r="J114" s="2" t="str">
        <f t="shared" si="2"/>
        <v>Esther's Descendents 150</v>
      </c>
      <c r="K114" s="2" t="str">
        <f t="shared" si="3"/>
        <v>150 as of December 31, 2015 + 150 earned in 2016 = new lifetime total of 300.</v>
      </c>
      <c r="L114" s="2" t="str">
        <f t="shared" si="4"/>
        <v>Name: MITCHELL_MARI - Your lifetime points total was 150 as of December 31, 2015 + 150 earned in 2016 = new lifetime total of 300. Points earned 2016: Esther's Descendents 150</v>
      </c>
      <c r="M114" s="12" t="str">
        <f>HYPERLINK("mailto:marimitchell99@gmail.com","marimitchell99@gmail.com")</f>
        <v>marimitchell99@gmail.com</v>
      </c>
      <c r="N114" s="2" t="s">
        <v>161</v>
      </c>
    </row>
    <row r="115">
      <c r="A115" s="1" t="s">
        <v>191</v>
      </c>
      <c r="B115" s="1" t="s">
        <v>603</v>
      </c>
      <c r="C115" s="1" t="s">
        <v>604</v>
      </c>
      <c r="D115" s="1">
        <v>1600.0</v>
      </c>
      <c r="E115" s="1">
        <v>150.0</v>
      </c>
      <c r="F115" s="1"/>
      <c r="G115" s="1"/>
      <c r="H115" s="1">
        <f t="shared" si="5"/>
        <v>1750</v>
      </c>
      <c r="I115" s="1" t="s">
        <v>605</v>
      </c>
      <c r="J115" s="2" t="str">
        <f t="shared" si="2"/>
        <v>Sweet William 150</v>
      </c>
      <c r="K115" s="2" t="str">
        <f t="shared" si="3"/>
        <v>1600 as of December 31, 2015 + 150 earned in 2016 = new lifetime total of 1750.</v>
      </c>
      <c r="L115" s="2" t="str">
        <f t="shared" si="4"/>
        <v>Name: PELLEBON_DANA - Your lifetime points total was 1600 as of December 31, 2015 + 150 earned in 2016 = new lifetime total of 1750. Points earned 2016: Sweet William 150</v>
      </c>
      <c r="M115" s="2" t="s">
        <v>606</v>
      </c>
      <c r="N115" s="2" t="s">
        <v>161</v>
      </c>
    </row>
    <row r="116">
      <c r="A116" s="1" t="s">
        <v>194</v>
      </c>
      <c r="B116" s="4" t="s">
        <v>607</v>
      </c>
      <c r="C116" s="4" t="s">
        <v>608</v>
      </c>
      <c r="D116" s="4">
        <v>0.0</v>
      </c>
      <c r="E116" s="1">
        <v>150.0</v>
      </c>
      <c r="F116" s="1"/>
      <c r="G116" s="1"/>
      <c r="H116" s="1">
        <f t="shared" si="5"/>
        <v>150</v>
      </c>
      <c r="I116" s="1" t="s">
        <v>579</v>
      </c>
      <c r="J116" s="2" t="str">
        <f t="shared" si="2"/>
        <v>Undertow 150</v>
      </c>
      <c r="K116" s="2" t="str">
        <f t="shared" si="3"/>
        <v>0 as of December 31, 2015 + 150 earned in 2016 = new lifetime total of 150.</v>
      </c>
      <c r="L116" s="2" t="str">
        <f t="shared" si="4"/>
        <v>Name: PREHN_BREE - Your lifetime points total was 0 as of December 31, 2015 + 150 earned in 2016 = new lifetime total of 150. Points earned 2016: Undertow 150</v>
      </c>
      <c r="M116" s="18" t="s">
        <v>609</v>
      </c>
      <c r="N116" s="2" t="s">
        <v>161</v>
      </c>
    </row>
    <row r="117">
      <c r="A117" s="1" t="s">
        <v>219</v>
      </c>
      <c r="B117" s="1" t="s">
        <v>610</v>
      </c>
      <c r="C117" s="1" t="s">
        <v>611</v>
      </c>
      <c r="D117" s="1">
        <v>2425.0</v>
      </c>
      <c r="E117" s="1">
        <v>150.0</v>
      </c>
      <c r="F117" s="1"/>
      <c r="G117" s="1"/>
      <c r="H117" s="1">
        <f t="shared" si="5"/>
        <v>2575</v>
      </c>
      <c r="I117" s="1" t="s">
        <v>612</v>
      </c>
      <c r="J117" s="2" t="str">
        <f t="shared" si="2"/>
        <v>Sweet William 50 Esther's Descendents 100</v>
      </c>
      <c r="K117" s="2" t="str">
        <f t="shared" si="3"/>
        <v>2425 as of December 31, 2015 + 150 earned in 2016 = new lifetime total of 2575.</v>
      </c>
      <c r="L117" s="2" t="str">
        <f t="shared" si="4"/>
        <v>Name: SHILEY_AUTUMN - Your lifetime points total was 2425 as of December 31, 2015 + 150 earned in 2016 = new lifetime total of 2575. Points earned 2016: Sweet William 50 Esther's Descendents 100</v>
      </c>
      <c r="M117" s="12" t="str">
        <f>HYPERLINK("mailto:vmarsrox@gmail.com","vmarsrox@gmail.com")</f>
        <v>vmarsrox@gmail.com</v>
      </c>
      <c r="N117" s="2" t="s">
        <v>161</v>
      </c>
    </row>
    <row r="118">
      <c r="A118" s="1" t="s">
        <v>225</v>
      </c>
      <c r="B118" s="4" t="s">
        <v>527</v>
      </c>
      <c r="C118" s="4" t="s">
        <v>613</v>
      </c>
      <c r="D118" s="4">
        <v>0.0</v>
      </c>
      <c r="E118" s="1">
        <v>150.0</v>
      </c>
      <c r="F118" s="1"/>
      <c r="G118" s="1"/>
      <c r="H118" s="1">
        <f t="shared" si="5"/>
        <v>150</v>
      </c>
      <c r="I118" s="1" t="s">
        <v>575</v>
      </c>
      <c r="J118" s="2" t="str">
        <f t="shared" si="2"/>
        <v>Playscapes 150</v>
      </c>
      <c r="K118" s="2" t="str">
        <f t="shared" si="3"/>
        <v>0 as of December 31, 2015 + 150 earned in 2016 = new lifetime total of 150.</v>
      </c>
      <c r="L118" s="2" t="str">
        <f t="shared" si="4"/>
        <v>Name: SMITH_JOHN_A - Your lifetime points total was 0 as of December 31, 2015 + 150 earned in 2016 = new lifetime total of 150. Points earned 2016: Playscapes 150</v>
      </c>
      <c r="M118" s="32" t="s">
        <v>614</v>
      </c>
      <c r="N118" s="2" t="s">
        <v>161</v>
      </c>
    </row>
    <row r="119">
      <c r="A119" s="1" t="s">
        <v>232</v>
      </c>
      <c r="B119" s="28" t="s">
        <v>615</v>
      </c>
      <c r="C119" s="4" t="s">
        <v>616</v>
      </c>
      <c r="D119" s="4">
        <v>0.0</v>
      </c>
      <c r="E119" s="1">
        <v>150.0</v>
      </c>
      <c r="F119" s="1"/>
      <c r="G119" s="1"/>
      <c r="H119" s="1">
        <f t="shared" si="5"/>
        <v>150</v>
      </c>
      <c r="I119" s="1" t="s">
        <v>590</v>
      </c>
      <c r="J119" s="2" t="str">
        <f t="shared" si="2"/>
        <v>Esther's Descendents 150</v>
      </c>
      <c r="K119" s="2" t="str">
        <f t="shared" si="3"/>
        <v>0 as of December 31, 2015 + 150 earned in 2016 = new lifetime total of 150.</v>
      </c>
      <c r="L119" s="2" t="str">
        <f t="shared" si="4"/>
        <v>Name: STAUDENMAIER_EMMA - Your lifetime points total was 0 as of December 31, 2015 + 150 earned in 2016 = new lifetime total of 150. Points earned 2016: Esther's Descendents 150</v>
      </c>
      <c r="M119" s="12" t="str">
        <f>HYPERLINK("mailto:estaudenmaier@edgewood.edu","estaudenmaier@edgewood.edu")</f>
        <v>estaudenmaier@edgewood.edu</v>
      </c>
      <c r="N119" s="2" t="s">
        <v>161</v>
      </c>
    </row>
    <row r="120">
      <c r="A120" s="1" t="s">
        <v>236</v>
      </c>
      <c r="B120" s="1" t="s">
        <v>617</v>
      </c>
      <c r="C120" s="1" t="s">
        <v>618</v>
      </c>
      <c r="D120" s="1">
        <v>100.0</v>
      </c>
      <c r="E120" s="1">
        <v>150.0</v>
      </c>
      <c r="F120" s="1"/>
      <c r="G120" s="1"/>
      <c r="H120" s="1">
        <f t="shared" si="5"/>
        <v>250</v>
      </c>
      <c r="I120" s="1" t="s">
        <v>586</v>
      </c>
      <c r="J120" s="2" t="str">
        <f t="shared" si="2"/>
        <v>Swing Off 150</v>
      </c>
      <c r="K120" s="2" t="str">
        <f t="shared" si="3"/>
        <v>100 as of December 31, 2015 + 150 earned in 2016 = new lifetime total of 250.</v>
      </c>
      <c r="L120" s="2" t="str">
        <f t="shared" si="4"/>
        <v>Name: STICKLEY_KELSEY - Your lifetime points total was 100 as of December 31, 2015 + 150 earned in 2016 = new lifetime total of 250. Points earned 2016: Swing Off 150</v>
      </c>
      <c r="M120" s="2" t="s">
        <v>619</v>
      </c>
    </row>
    <row r="121">
      <c r="A121" s="1" t="s">
        <v>87</v>
      </c>
      <c r="B121" s="4" t="s">
        <v>620</v>
      </c>
      <c r="C121" s="4" t="s">
        <v>621</v>
      </c>
      <c r="D121" s="4">
        <v>0.0</v>
      </c>
      <c r="E121" s="1">
        <v>100.0</v>
      </c>
      <c r="F121" s="1"/>
      <c r="G121" s="1"/>
      <c r="H121" s="1">
        <f t="shared" si="5"/>
        <v>100</v>
      </c>
      <c r="I121" s="1" t="s">
        <v>622</v>
      </c>
      <c r="J121" s="2" t="str">
        <f t="shared" si="2"/>
        <v>Undertow 100</v>
      </c>
      <c r="K121" s="2" t="str">
        <f t="shared" si="3"/>
        <v>0 as of December 31, 2015 + 100 earned in 2016 = new lifetime total of 100.</v>
      </c>
      <c r="L121" s="2" t="str">
        <f t="shared" si="4"/>
        <v>Name: BUBIER_COLBURN - Your lifetime points total was 0 as of December 31, 2015 + 100 earned in 2016 = new lifetime total of 100. Points earned 2016: Undertow 100</v>
      </c>
      <c r="M121" s="2"/>
    </row>
    <row r="122">
      <c r="A122" s="1" t="s">
        <v>90</v>
      </c>
      <c r="B122" s="4" t="s">
        <v>623</v>
      </c>
      <c r="C122" s="4" t="s">
        <v>624</v>
      </c>
      <c r="D122" s="4">
        <v>0.0</v>
      </c>
      <c r="E122" s="1">
        <v>100.0</v>
      </c>
      <c r="F122" s="1"/>
      <c r="G122" s="1"/>
      <c r="H122" s="1">
        <f t="shared" si="5"/>
        <v>100</v>
      </c>
      <c r="I122" s="1" t="s">
        <v>625</v>
      </c>
      <c r="J122" s="2" t="str">
        <f t="shared" si="2"/>
        <v>Nudes 100</v>
      </c>
      <c r="K122" s="2" t="str">
        <f t="shared" si="3"/>
        <v>0 as of December 31, 2015 + 100 earned in 2016 = new lifetime total of 100.</v>
      </c>
      <c r="L122" s="2" t="str">
        <f t="shared" si="4"/>
        <v>Name: BURCH_JESSICA - Your lifetime points total was 0 as of December 31, 2015 + 100 earned in 2016 = new lifetime total of 100. Points earned 2016: Nudes 100</v>
      </c>
      <c r="M122" s="2"/>
    </row>
    <row r="123">
      <c r="A123" s="1" t="s">
        <v>112</v>
      </c>
      <c r="B123" s="4" t="s">
        <v>626</v>
      </c>
      <c r="C123" s="4" t="s">
        <v>627</v>
      </c>
      <c r="D123" s="4">
        <v>0.0</v>
      </c>
      <c r="E123" s="1">
        <v>100.0</v>
      </c>
      <c r="F123" s="1"/>
      <c r="G123" s="1"/>
      <c r="H123" s="1">
        <f t="shared" si="5"/>
        <v>100</v>
      </c>
      <c r="I123" s="1" t="s">
        <v>628</v>
      </c>
      <c r="J123" s="2" t="str">
        <f t="shared" si="2"/>
        <v>Esther's Descendents 100</v>
      </c>
      <c r="K123" s="2" t="str">
        <f t="shared" si="3"/>
        <v>0 as of December 31, 2015 + 100 earned in 2016 = new lifetime total of 100.</v>
      </c>
      <c r="L123" s="2" t="str">
        <f t="shared" si="4"/>
        <v>Name: ECKHART_ARDEN - Your lifetime points total was 0 as of December 31, 2015 + 100 earned in 2016 = new lifetime total of 100. Points earned 2016: Esther's Descendents 100</v>
      </c>
      <c r="M123" s="12" t="str">
        <f>HYPERLINK("mailto:ardy903@gmail.com","ardy903@gmail.com")</f>
        <v>ardy903@gmail.com</v>
      </c>
      <c r="N123" s="2" t="s">
        <v>161</v>
      </c>
    </row>
    <row r="124">
      <c r="A124" s="4" t="s">
        <v>130</v>
      </c>
      <c r="B124" s="4" t="s">
        <v>629</v>
      </c>
      <c r="C124" s="4" t="s">
        <v>630</v>
      </c>
      <c r="D124" s="4">
        <v>0.0</v>
      </c>
      <c r="E124" s="1">
        <v>100.0</v>
      </c>
      <c r="F124" s="1"/>
      <c r="G124" s="1"/>
      <c r="H124" s="1">
        <f t="shared" si="5"/>
        <v>100</v>
      </c>
      <c r="I124" s="1" t="s">
        <v>622</v>
      </c>
      <c r="J124" s="2" t="str">
        <f t="shared" si="2"/>
        <v>Undertow 100</v>
      </c>
      <c r="K124" s="2" t="str">
        <f t="shared" si="3"/>
        <v>0 as of December 31, 2015 + 100 earned in 2016 = new lifetime total of 100.</v>
      </c>
      <c r="L124" s="2" t="str">
        <f t="shared" si="4"/>
        <v>Name: GOSS_HARRISON - Your lifetime points total was 0 as of December 31, 2015 + 100 earned in 2016 = new lifetime total of 100. Points earned 2016: Undertow 100</v>
      </c>
    </row>
    <row r="125">
      <c r="A125" s="1" t="s">
        <v>133</v>
      </c>
      <c r="B125" s="4" t="s">
        <v>631</v>
      </c>
      <c r="C125" s="4" t="s">
        <v>632</v>
      </c>
      <c r="D125" s="4">
        <v>0.0</v>
      </c>
      <c r="E125" s="1">
        <v>100.0</v>
      </c>
      <c r="F125" s="1"/>
      <c r="G125" s="1"/>
      <c r="H125" s="1">
        <f t="shared" si="5"/>
        <v>100</v>
      </c>
      <c r="I125" s="1" t="s">
        <v>622</v>
      </c>
      <c r="J125" s="2" t="str">
        <f t="shared" si="2"/>
        <v>Undertow 100</v>
      </c>
      <c r="K125" s="2" t="str">
        <f t="shared" si="3"/>
        <v>0 as of December 31, 2015 + 100 earned in 2016 = new lifetime total of 100.</v>
      </c>
      <c r="L125" s="2" t="str">
        <f t="shared" si="4"/>
        <v>Name: HAGAN_JOSEPH - Your lifetime points total was 0 as of December 31, 2015 + 100 earned in 2016 = new lifetime total of 100. Points earned 2016: Undertow 100</v>
      </c>
    </row>
    <row r="126">
      <c r="A126" s="1" t="s">
        <v>142</v>
      </c>
      <c r="B126" s="4" t="s">
        <v>633</v>
      </c>
      <c r="C126" s="4" t="s">
        <v>634</v>
      </c>
      <c r="D126" s="4">
        <v>0.0</v>
      </c>
      <c r="E126" s="1">
        <v>100.0</v>
      </c>
      <c r="F126" s="1"/>
      <c r="G126" s="1"/>
      <c r="H126" s="1">
        <f t="shared" si="5"/>
        <v>100</v>
      </c>
      <c r="I126" s="1" t="s">
        <v>622</v>
      </c>
      <c r="J126" s="2" t="str">
        <f t="shared" si="2"/>
        <v>Undertow 100</v>
      </c>
      <c r="K126" s="2" t="str">
        <f t="shared" si="3"/>
        <v>0 as of December 31, 2015 + 100 earned in 2016 = new lifetime total of 100.</v>
      </c>
      <c r="L126" s="2" t="str">
        <f t="shared" si="4"/>
        <v>Name: HOURAN_FRANCESCA - Your lifetime points total was 0 as of December 31, 2015 + 100 earned in 2016 = new lifetime total of 100. Points earned 2016: Undertow 100</v>
      </c>
      <c r="M126" s="25"/>
    </row>
    <row r="127">
      <c r="A127" s="1" t="s">
        <v>152</v>
      </c>
      <c r="B127" s="1" t="s">
        <v>396</v>
      </c>
      <c r="C127" s="1" t="s">
        <v>635</v>
      </c>
      <c r="D127" s="1">
        <v>400.0</v>
      </c>
      <c r="E127" s="1">
        <v>100.0</v>
      </c>
      <c r="F127" s="1"/>
      <c r="G127" s="1"/>
      <c r="H127" s="1">
        <f t="shared" si="5"/>
        <v>500</v>
      </c>
      <c r="I127" s="1" t="s">
        <v>622</v>
      </c>
      <c r="J127" s="2" t="str">
        <f t="shared" si="2"/>
        <v>Undertow 100</v>
      </c>
      <c r="K127" s="2" t="str">
        <f t="shared" si="3"/>
        <v>400 as of December 31, 2015 + 100 earned in 2016 = new lifetime total of 500.</v>
      </c>
      <c r="L127" s="2" t="str">
        <f t="shared" si="4"/>
        <v>Name: KOENIG_COLLIN - Your lifetime points total was 400 as of December 31, 2015 + 100 earned in 2016 = new lifetime total of 500. Points earned 2016: Undertow 100</v>
      </c>
      <c r="M127" s="33" t="s">
        <v>399</v>
      </c>
    </row>
    <row r="128">
      <c r="A128" s="1" t="s">
        <v>157</v>
      </c>
      <c r="B128" s="1" t="s">
        <v>636</v>
      </c>
      <c r="C128" s="1" t="s">
        <v>637</v>
      </c>
      <c r="D128" s="1">
        <v>600.0</v>
      </c>
      <c r="E128" s="1">
        <v>100.0</v>
      </c>
      <c r="F128" s="1"/>
      <c r="G128" s="1"/>
      <c r="H128" s="1">
        <f t="shared" si="5"/>
        <v>700</v>
      </c>
      <c r="I128" s="1" t="s">
        <v>638</v>
      </c>
      <c r="J128" s="2" t="str">
        <f t="shared" si="2"/>
        <v>Bar Games 100</v>
      </c>
      <c r="K128" s="2" t="str">
        <f t="shared" si="3"/>
        <v>600 as of December 31, 2015 + 100 earned in 2016 = new lifetime total of 700.</v>
      </c>
      <c r="L128" s="2" t="str">
        <f t="shared" si="4"/>
        <v>Name: KORDA_MATTHEW - Your lifetime points total was 600 as of December 31, 2015 + 100 earned in 2016 = new lifetime total of 700. Points earned 2016: Bar Games 100</v>
      </c>
      <c r="M128" s="2" t="s">
        <v>639</v>
      </c>
      <c r="N128" s="2" t="s">
        <v>161</v>
      </c>
    </row>
    <row r="129">
      <c r="A129" s="1" t="s">
        <v>193</v>
      </c>
      <c r="B129" s="4" t="s">
        <v>640</v>
      </c>
      <c r="C129" s="4" t="s">
        <v>641</v>
      </c>
      <c r="D129" s="4">
        <v>0.0</v>
      </c>
      <c r="E129" s="1">
        <v>100.0</v>
      </c>
      <c r="F129" s="1"/>
      <c r="G129" s="1"/>
      <c r="H129" s="1">
        <f t="shared" si="5"/>
        <v>100</v>
      </c>
      <c r="I129" s="1" t="s">
        <v>625</v>
      </c>
      <c r="J129" s="2" t="str">
        <f t="shared" si="2"/>
        <v>Nudes 100</v>
      </c>
      <c r="K129" s="2" t="str">
        <f t="shared" si="3"/>
        <v>0 as of December 31, 2015 + 100 earned in 2016 = new lifetime total of 100.</v>
      </c>
      <c r="L129" s="2" t="str">
        <f t="shared" si="4"/>
        <v>Name: POSER_EDUARD - Your lifetime points total was 0 as of December 31, 2015 + 100 earned in 2016 = new lifetime total of 100. Points earned 2016: Nudes 100</v>
      </c>
    </row>
    <row r="130">
      <c r="A130" s="1" t="s">
        <v>206</v>
      </c>
      <c r="B130" s="1" t="s">
        <v>642</v>
      </c>
      <c r="C130" s="1" t="s">
        <v>643</v>
      </c>
      <c r="D130" s="1">
        <v>700.0</v>
      </c>
      <c r="E130" s="1">
        <v>100.0</v>
      </c>
      <c r="F130" s="1"/>
      <c r="G130" s="1"/>
      <c r="H130" s="1">
        <f t="shared" si="5"/>
        <v>800</v>
      </c>
      <c r="I130" s="1" t="s">
        <v>622</v>
      </c>
      <c r="J130" s="2" t="str">
        <f t="shared" si="2"/>
        <v>Undertow 100</v>
      </c>
      <c r="K130" s="2" t="str">
        <f t="shared" si="3"/>
        <v>700 as of December 31, 2015 + 100 earned in 2016 = new lifetime total of 800.</v>
      </c>
      <c r="L130" s="2" t="str">
        <f t="shared" si="4"/>
        <v>Name: ROBB_CATLIN - Your lifetime points total was 700 as of December 31, 2015 + 100 earned in 2016 = new lifetime total of 800. Points earned 2016: Undertow 100</v>
      </c>
      <c r="M130" s="34" t="s">
        <v>644</v>
      </c>
      <c r="N130" s="2" t="s">
        <v>161</v>
      </c>
    </row>
    <row r="131">
      <c r="A131" s="1" t="s">
        <v>209</v>
      </c>
      <c r="B131" s="4" t="s">
        <v>645</v>
      </c>
      <c r="C131" s="4" t="s">
        <v>646</v>
      </c>
      <c r="D131" s="4">
        <v>0.0</v>
      </c>
      <c r="E131" s="1">
        <v>100.0</v>
      </c>
      <c r="F131" s="1"/>
      <c r="G131" s="1"/>
      <c r="H131" s="1">
        <f t="shared" si="5"/>
        <v>100</v>
      </c>
      <c r="I131" s="1" t="s">
        <v>622</v>
      </c>
      <c r="J131" s="2" t="str">
        <f t="shared" si="2"/>
        <v>Undertow 100</v>
      </c>
      <c r="K131" s="2" t="str">
        <f t="shared" si="3"/>
        <v>0 as of December 31, 2015 + 100 earned in 2016 = new lifetime total of 100.</v>
      </c>
      <c r="L131" s="2" t="str">
        <f t="shared" si="4"/>
        <v>Name: ROSENFIELD_HOWARD - Your lifetime points total was 0 as of December 31, 2015 + 100 earned in 2016 = new lifetime total of 100. Points earned 2016: Undertow 100</v>
      </c>
    </row>
    <row r="132">
      <c r="A132" s="1" t="s">
        <v>211</v>
      </c>
      <c r="B132" s="1" t="s">
        <v>647</v>
      </c>
      <c r="C132" s="1" t="s">
        <v>648</v>
      </c>
      <c r="D132" s="1">
        <v>175.0</v>
      </c>
      <c r="E132" s="1">
        <v>100.0</v>
      </c>
      <c r="F132" s="1"/>
      <c r="G132" s="1"/>
      <c r="H132" s="1">
        <f t="shared" si="5"/>
        <v>275</v>
      </c>
      <c r="I132" s="1" t="s">
        <v>638</v>
      </c>
      <c r="J132" s="2" t="str">
        <f t="shared" si="2"/>
        <v>Bar Games 100</v>
      </c>
      <c r="K132" s="2" t="str">
        <f t="shared" si="3"/>
        <v>175 as of December 31, 2015 + 100 earned in 2016 = new lifetime total of 275.</v>
      </c>
      <c r="L132" s="2" t="str">
        <f t="shared" si="4"/>
        <v>Name: RUNDELL_JANE - Your lifetime points total was 175 as of December 31, 2015 + 100 earned in 2016 = new lifetime total of 275. Points earned 2016: Bar Games 100</v>
      </c>
    </row>
    <row r="133">
      <c r="A133" s="1" t="s">
        <v>212</v>
      </c>
      <c r="B133" s="4" t="s">
        <v>649</v>
      </c>
      <c r="C133" s="4" t="s">
        <v>650</v>
      </c>
      <c r="D133" s="4">
        <v>0.0</v>
      </c>
      <c r="E133" s="1">
        <v>100.0</v>
      </c>
      <c r="F133" s="1"/>
      <c r="G133" s="1"/>
      <c r="H133" s="1">
        <f t="shared" si="5"/>
        <v>100</v>
      </c>
      <c r="I133" s="1" t="s">
        <v>622</v>
      </c>
      <c r="J133" s="2" t="str">
        <f t="shared" si="2"/>
        <v>Undertow 100</v>
      </c>
      <c r="K133" s="2" t="str">
        <f t="shared" si="3"/>
        <v>0 as of December 31, 2015 + 100 earned in 2016 = new lifetime total of 100.</v>
      </c>
      <c r="L133" s="2" t="str">
        <f t="shared" si="4"/>
        <v>Name: SADLER_PERRY - Your lifetime points total was 0 as of December 31, 2015 + 100 earned in 2016 = new lifetime total of 100. Points earned 2016: Undertow 100</v>
      </c>
    </row>
    <row r="134">
      <c r="A134" s="1" t="s">
        <v>215</v>
      </c>
      <c r="B134" s="1" t="s">
        <v>651</v>
      </c>
      <c r="C134" s="1" t="s">
        <v>652</v>
      </c>
      <c r="D134" s="1">
        <v>875.0</v>
      </c>
      <c r="E134" s="1">
        <v>100.0</v>
      </c>
      <c r="F134" s="1"/>
      <c r="G134" s="1"/>
      <c r="H134" s="1">
        <f t="shared" si="5"/>
        <v>975</v>
      </c>
      <c r="I134" s="1" t="s">
        <v>653</v>
      </c>
      <c r="J134" s="2" t="str">
        <f t="shared" si="2"/>
        <v>Monster Boogie 100</v>
      </c>
      <c r="K134" s="2" t="str">
        <f t="shared" si="3"/>
        <v>875 as of December 31, 2015 + 100 earned in 2016 = new lifetime total of 975.</v>
      </c>
      <c r="L134" s="2" t="str">
        <f t="shared" si="4"/>
        <v>Name: SCHOBER_JUSTIN - Your lifetime points total was 875 as of December 31, 2015 + 100 earned in 2016 = new lifetime total of 975. Points earned 2016: Monster Boogie 100</v>
      </c>
      <c r="M134" s="34" t="s">
        <v>654</v>
      </c>
      <c r="N134" s="2" t="s">
        <v>161</v>
      </c>
    </row>
    <row r="135">
      <c r="A135" s="1" t="s">
        <v>218</v>
      </c>
      <c r="B135" s="1" t="s">
        <v>655</v>
      </c>
      <c r="C135" s="1" t="s">
        <v>656</v>
      </c>
      <c r="D135" s="4">
        <v>0.0</v>
      </c>
      <c r="E135" s="1">
        <v>100.0</v>
      </c>
      <c r="F135" s="1"/>
      <c r="G135" s="1"/>
      <c r="H135" s="1">
        <f t="shared" si="5"/>
        <v>100</v>
      </c>
      <c r="I135" s="1" t="s">
        <v>657</v>
      </c>
      <c r="J135" s="2" t="str">
        <f t="shared" si="2"/>
        <v>Swing Off 100</v>
      </c>
      <c r="K135" s="2" t="str">
        <f t="shared" si="3"/>
        <v>0 as of December 31, 2015 + 100 earned in 2016 = new lifetime total of 100.</v>
      </c>
      <c r="L135" s="2" t="str">
        <f t="shared" si="4"/>
        <v>Name: SHIELD_CARA - Your lifetime points total was 0 as of December 31, 2015 + 100 earned in 2016 = new lifetime total of 100. Points earned 2016: Swing Off 100</v>
      </c>
      <c r="M135" s="2" t="s">
        <v>658</v>
      </c>
    </row>
    <row r="136">
      <c r="A136" s="1" t="s">
        <v>251</v>
      </c>
      <c r="B136" s="4" t="s">
        <v>659</v>
      </c>
      <c r="C136" s="4" t="s">
        <v>660</v>
      </c>
      <c r="D136" s="4">
        <v>0.0</v>
      </c>
      <c r="E136" s="1">
        <v>100.0</v>
      </c>
      <c r="F136" s="1"/>
      <c r="G136" s="1"/>
      <c r="H136" s="1">
        <f t="shared" si="5"/>
        <v>100</v>
      </c>
      <c r="I136" s="1" t="s">
        <v>622</v>
      </c>
      <c r="J136" s="2" t="str">
        <f t="shared" si="2"/>
        <v>Undertow 100</v>
      </c>
      <c r="K136" s="2" t="str">
        <f t="shared" si="3"/>
        <v>0 as of December 31, 2015 + 100 earned in 2016 = new lifetime total of 100.</v>
      </c>
      <c r="L136" s="2" t="str">
        <f t="shared" si="4"/>
        <v>Name: WERTMAN_JAKE - Your lifetime points total was 0 as of December 31, 2015 + 100 earned in 2016 = new lifetime total of 100. Points earned 2016: Undertow 100</v>
      </c>
    </row>
    <row r="137">
      <c r="A137" s="1" t="s">
        <v>258</v>
      </c>
      <c r="B137" s="1" t="s">
        <v>661</v>
      </c>
      <c r="C137" s="1" t="s">
        <v>174</v>
      </c>
      <c r="D137" s="1">
        <v>150.0</v>
      </c>
      <c r="E137" s="1">
        <v>100.0</v>
      </c>
      <c r="F137" s="1"/>
      <c r="G137" s="1"/>
      <c r="H137" s="1">
        <f t="shared" si="5"/>
        <v>250</v>
      </c>
      <c r="I137" s="1" t="s">
        <v>628</v>
      </c>
      <c r="J137" s="2" t="str">
        <f t="shared" si="2"/>
        <v>Esther's Descendents 100</v>
      </c>
      <c r="K137" s="2" t="str">
        <f t="shared" si="3"/>
        <v>150 as of December 31, 2015 + 100 earned in 2016 = new lifetime total of 250.</v>
      </c>
      <c r="L137" s="2" t="str">
        <f t="shared" si="4"/>
        <v>Name: WYDEVEN_BEN - Your lifetime points total was 150 as of December 31, 2015 + 100 earned in 2016 = new lifetime total of 250. Points earned 2016: Esther's Descendents 100</v>
      </c>
      <c r="M137" s="12" t="str">
        <f>HYPERLINK("mailto:makeshiftmediagroup@gmail.com","makeshiftmediagroup@gmail.com")</f>
        <v>makeshiftmediagroup@gmail.com</v>
      </c>
      <c r="N137" s="2" t="s">
        <v>161</v>
      </c>
    </row>
    <row r="138">
      <c r="A138" s="1" t="s">
        <v>4</v>
      </c>
      <c r="B138" s="1" t="s">
        <v>662</v>
      </c>
      <c r="C138" s="1" t="s">
        <v>663</v>
      </c>
      <c r="D138" s="1">
        <v>450.0</v>
      </c>
      <c r="E138" s="1">
        <v>50.0</v>
      </c>
      <c r="F138" s="1"/>
      <c r="G138" s="1"/>
      <c r="H138" s="1">
        <f t="shared" si="5"/>
        <v>500</v>
      </c>
      <c r="I138" s="1" t="s">
        <v>664</v>
      </c>
      <c r="J138" s="2" t="str">
        <f t="shared" si="2"/>
        <v>Sweet William 50</v>
      </c>
      <c r="K138" s="2" t="str">
        <f t="shared" si="3"/>
        <v>450 as of December 31, 2015 + 50 earned in 2016 = new lifetime total of 500.</v>
      </c>
      <c r="L138" s="2" t="str">
        <f t="shared" si="4"/>
        <v>Name: ABULUGHOD_CASEM - Your lifetime points total was 450 as of December 31, 2015 + 50 earned in 2016 = new lifetime total of 500. Points earned 2016: Sweet William 50</v>
      </c>
      <c r="M138" s="2" t="s">
        <v>665</v>
      </c>
      <c r="N138" s="2" t="s">
        <v>428</v>
      </c>
    </row>
    <row r="139">
      <c r="A139" s="1" t="s">
        <v>68</v>
      </c>
      <c r="B139" s="4" t="s">
        <v>666</v>
      </c>
      <c r="C139" s="4" t="s">
        <v>667</v>
      </c>
      <c r="D139" s="4">
        <v>0.0</v>
      </c>
      <c r="E139" s="1">
        <v>50.0</v>
      </c>
      <c r="F139" s="1"/>
      <c r="G139" s="1"/>
      <c r="H139" s="1">
        <f t="shared" si="5"/>
        <v>50</v>
      </c>
      <c r="I139" s="1" t="s">
        <v>668</v>
      </c>
      <c r="J139" s="2" t="str">
        <f t="shared" si="2"/>
        <v>Esther's Descendents 50</v>
      </c>
      <c r="K139" s="2" t="str">
        <f t="shared" si="3"/>
        <v>0 as of December 31, 2015 + 50 earned in 2016 = new lifetime total of 50.</v>
      </c>
      <c r="L139" s="2" t="str">
        <f t="shared" si="4"/>
        <v>Name: BECKER_WILL - Your lifetime points total was 0 as of December 31, 2015 + 50 earned in 2016 = new lifetime total of 50. Points earned 2016: Esther's Descendents 50</v>
      </c>
      <c r="M139" s="2" t="s">
        <v>669</v>
      </c>
    </row>
    <row r="140">
      <c r="A140" s="1" t="s">
        <v>74</v>
      </c>
      <c r="B140" s="1" t="s">
        <v>670</v>
      </c>
      <c r="C140" s="1" t="s">
        <v>671</v>
      </c>
      <c r="D140" s="1">
        <v>550.0</v>
      </c>
      <c r="E140" s="1">
        <v>50.0</v>
      </c>
      <c r="F140" s="1"/>
      <c r="G140" s="1"/>
      <c r="H140" s="1">
        <f t="shared" si="5"/>
        <v>600</v>
      </c>
      <c r="I140" s="1" t="s">
        <v>664</v>
      </c>
      <c r="J140" s="2" t="str">
        <f t="shared" si="2"/>
        <v>Sweet William 50</v>
      </c>
      <c r="K140" s="2" t="str">
        <f t="shared" si="3"/>
        <v>550 as of December 31, 2015 + 50 earned in 2016 = new lifetime total of 600.</v>
      </c>
      <c r="L140" s="2" t="str">
        <f t="shared" si="4"/>
        <v>Name: BOLZ_WILLIAM - Your lifetime points total was 550 as of December 31, 2015 + 50 earned in 2016 = new lifetime total of 600. Points earned 2016: Sweet William 50</v>
      </c>
      <c r="M140" s="2" t="s">
        <v>672</v>
      </c>
      <c r="N140" s="2" t="s">
        <v>161</v>
      </c>
    </row>
    <row r="141">
      <c r="A141" s="1" t="s">
        <v>151</v>
      </c>
      <c r="B141" s="1" t="s">
        <v>673</v>
      </c>
      <c r="C141" s="1" t="s">
        <v>674</v>
      </c>
      <c r="D141" s="4">
        <v>0.0</v>
      </c>
      <c r="E141" s="1">
        <v>50.0</v>
      </c>
      <c r="F141" s="1"/>
      <c r="G141" s="1"/>
      <c r="H141" s="1">
        <f t="shared" si="5"/>
        <v>50</v>
      </c>
      <c r="I141" s="1" t="s">
        <v>664</v>
      </c>
      <c r="J141" s="2" t="str">
        <f t="shared" si="2"/>
        <v>Sweet William 50</v>
      </c>
      <c r="K141" s="2" t="str">
        <f t="shared" si="3"/>
        <v>0 as of December 31, 2015 + 50 earned in 2016 = new lifetime total of 50.</v>
      </c>
      <c r="L141" s="2" t="str">
        <f t="shared" si="4"/>
        <v>Name: KAPRELIAN_NICK - Your lifetime points total was 0 as of December 31, 2015 + 50 earned in 2016 = new lifetime total of 50. Points earned 2016: Sweet William 50</v>
      </c>
      <c r="M141" s="34" t="s">
        <v>675</v>
      </c>
      <c r="N141" s="2" t="s">
        <v>161</v>
      </c>
    </row>
    <row r="142">
      <c r="A142" s="1" t="s">
        <v>202</v>
      </c>
      <c r="B142" s="1" t="s">
        <v>267</v>
      </c>
      <c r="C142" s="1" t="s">
        <v>676</v>
      </c>
      <c r="D142" s="1">
        <v>750.0</v>
      </c>
      <c r="E142" s="1">
        <v>50.0</v>
      </c>
      <c r="F142" s="1"/>
      <c r="G142" s="1"/>
      <c r="H142" s="1">
        <f t="shared" si="5"/>
        <v>800</v>
      </c>
      <c r="I142" s="1" t="s">
        <v>677</v>
      </c>
      <c r="J142" s="2" t="str">
        <f t="shared" si="2"/>
        <v>Provisional 50</v>
      </c>
      <c r="K142" s="2" t="str">
        <f t="shared" si="3"/>
        <v>750 as of December 31, 2015 + 50 earned in 2016 = new lifetime total of 800.</v>
      </c>
      <c r="L142" s="2" t="str">
        <f t="shared" si="4"/>
        <v>Name: REED_LASZLO - Your lifetime points total was 750 as of December 31, 2015 + 50 earned in 2016 = new lifetime total of 800. Points earned 2016: Provisional 50</v>
      </c>
      <c r="M142" s="2" t="s">
        <v>678</v>
      </c>
      <c r="N142" s="2" t="s">
        <v>161</v>
      </c>
    </row>
    <row r="143">
      <c r="A143" s="1" t="s">
        <v>216</v>
      </c>
      <c r="B143" s="1" t="s">
        <v>679</v>
      </c>
      <c r="C143" s="1" t="s">
        <v>680</v>
      </c>
      <c r="D143" s="1">
        <v>875.0</v>
      </c>
      <c r="E143" s="1">
        <v>50.0</v>
      </c>
      <c r="F143" s="1"/>
      <c r="G143" s="1"/>
      <c r="H143" s="1">
        <f t="shared" si="5"/>
        <v>925</v>
      </c>
      <c r="I143" s="1" t="s">
        <v>664</v>
      </c>
      <c r="J143" s="2" t="str">
        <f t="shared" si="2"/>
        <v>Sweet William 50</v>
      </c>
      <c r="K143" s="2" t="str">
        <f t="shared" si="3"/>
        <v>875 as of December 31, 2015 + 50 earned in 2016 = new lifetime total of 925.</v>
      </c>
      <c r="L143" s="2" t="str">
        <f t="shared" si="4"/>
        <v>Name: SCHWANER_LADD_JENNI - Your lifetime points total was 875 as of December 31, 2015 + 50 earned in 2016 = new lifetime total of 925. Points earned 2016: Sweet William 50</v>
      </c>
    </row>
    <row r="144">
      <c r="A144" s="1" t="s">
        <v>221</v>
      </c>
      <c r="B144" s="1" t="s">
        <v>681</v>
      </c>
      <c r="C144" s="1" t="s">
        <v>682</v>
      </c>
      <c r="D144" s="4">
        <v>0.0</v>
      </c>
      <c r="E144" s="1">
        <v>50.0</v>
      </c>
      <c r="F144" s="1"/>
      <c r="G144" s="1"/>
      <c r="H144" s="1">
        <f t="shared" si="5"/>
        <v>50</v>
      </c>
      <c r="I144" s="1" t="s">
        <v>664</v>
      </c>
      <c r="J144" s="2" t="str">
        <f t="shared" si="2"/>
        <v>Sweet William 50</v>
      </c>
      <c r="K144" s="2" t="str">
        <f t="shared" si="3"/>
        <v>0 as of December 31, 2015 + 50 earned in 2016 = new lifetime total of 50.</v>
      </c>
      <c r="L144" s="2" t="str">
        <f t="shared" si="4"/>
        <v>Name: SHIMINIOK_CAM - Your lifetime points total was 0 as of December 31, 2015 + 50 earned in 2016 = new lifetime total of 50. Points earned 2016: Sweet William 50</v>
      </c>
      <c r="M144" s="25"/>
    </row>
    <row r="145">
      <c r="A145" s="1" t="s">
        <v>257</v>
      </c>
      <c r="B145" s="1" t="s">
        <v>683</v>
      </c>
      <c r="C145" s="1" t="s">
        <v>684</v>
      </c>
      <c r="D145" s="4">
        <v>0.0</v>
      </c>
      <c r="E145">
        <v>50.0</v>
      </c>
      <c r="F145" s="1"/>
      <c r="G145" s="1"/>
      <c r="H145" s="1">
        <f t="shared" si="5"/>
        <v>50</v>
      </c>
      <c r="I145" t="s">
        <v>664</v>
      </c>
      <c r="J145" s="2" t="str">
        <f t="shared" si="2"/>
        <v>Sweet William 50</v>
      </c>
      <c r="K145" s="2" t="str">
        <f t="shared" si="3"/>
        <v>0 as of December 31, 2015 + 50 earned in 2016 = new lifetime total of 50.</v>
      </c>
      <c r="L145" s="2" t="str">
        <f t="shared" si="4"/>
        <v>Name: WOOTTON_NICHOLAS - Your lifetime points total was 0 as of December 31, 2015 + 50 earned in 2016 = new lifetime total of 50. Points earned 2016: Sweet William 50</v>
      </c>
      <c r="M145" s="18" t="s">
        <v>685</v>
      </c>
      <c r="N145" s="2" t="s">
        <v>161</v>
      </c>
    </row>
    <row r="146">
      <c r="A146" s="4" t="s">
        <v>148</v>
      </c>
      <c r="B146" s="4" t="s">
        <v>686</v>
      </c>
      <c r="C146" s="4" t="s">
        <v>687</v>
      </c>
      <c r="D146" s="4">
        <v>200.0</v>
      </c>
      <c r="E146" s="4">
        <v>0.0</v>
      </c>
      <c r="F146" s="4">
        <v>100.0</v>
      </c>
      <c r="G146" s="4" t="s">
        <v>688</v>
      </c>
      <c r="H146" s="4">
        <v>300.0</v>
      </c>
      <c r="I146" s="1"/>
      <c r="J146" s="2" t="str">
        <f t="shared" si="2"/>
        <v>100 for 4 shifts Box office</v>
      </c>
      <c r="K146" s="2" t="str">
        <f t="shared" si="3"/>
        <v>200 as of December 31, 2015 + 100 earned in 2016 = new lifetime total of 300.</v>
      </c>
      <c r="L146" s="2" t="str">
        <f t="shared" si="4"/>
        <v>Name: JOHNSON_JULI - Your lifetime points total was 200 as of December 31, 2015 + 100 earned in 2016 = new lifetime total of 300. Points earned 2016: 100 for 4 shifts Box office</v>
      </c>
    </row>
    <row r="147">
      <c r="A147" s="4" t="s">
        <v>168</v>
      </c>
      <c r="B147" s="4" t="s">
        <v>689</v>
      </c>
      <c r="C147" s="4" t="s">
        <v>690</v>
      </c>
      <c r="D147" s="4">
        <v>350.0</v>
      </c>
      <c r="E147" s="1"/>
      <c r="F147" s="4">
        <v>150.0</v>
      </c>
      <c r="G147" s="4" t="s">
        <v>691</v>
      </c>
      <c r="H147" s="1"/>
      <c r="I147" s="1"/>
      <c r="J147" s="2" t="str">
        <f t="shared" si="2"/>
        <v>150 Box office/Orton Park</v>
      </c>
      <c r="K147" s="2" t="str">
        <f t="shared" si="3"/>
        <v>350 as of December 31, 2015 + 150 earned in 2016 = new lifetime total of 500.</v>
      </c>
      <c r="L147" s="2" t="str">
        <f t="shared" si="4"/>
        <v>Name: LYON_SKYLAR_BULL - Your lifetime points total was 350 as of December 31, 2015 + 150 earned in 2016 = new lifetime total of 500. Points earned 2016: 150 Box office/Orton Park</v>
      </c>
      <c r="M147" s="2" t="s">
        <v>692</v>
      </c>
      <c r="N147" s="2" t="s">
        <v>161</v>
      </c>
    </row>
    <row r="148">
      <c r="A148" s="4" t="s">
        <v>228</v>
      </c>
      <c r="B148" s="4" t="s">
        <v>693</v>
      </c>
      <c r="C148" s="4" t="s">
        <v>694</v>
      </c>
      <c r="D148" s="4">
        <v>2200.0</v>
      </c>
      <c r="E148" s="1"/>
      <c r="F148" s="1"/>
      <c r="G148" s="1"/>
      <c r="H148" s="1"/>
      <c r="I148" s="1"/>
      <c r="J148" s="2" t="str">
        <f t="shared" si="2"/>
        <v/>
      </c>
      <c r="K148" s="2" t="str">
        <f t="shared" si="3"/>
        <v>2200 as of December 31, 2015 + 0 earned in 2016 = new lifetime total of 2200.</v>
      </c>
      <c r="L148" s="2" t="str">
        <f t="shared" si="4"/>
        <v>Name: SMITH_TRACY - Your lifetime points total was 2200 as of December 31, 2015 + 0 earned in 2016 = new lifetime total of 2200. Points earned 2016: </v>
      </c>
      <c r="M148" s="25"/>
    </row>
    <row r="149">
      <c r="A149" s="2" t="s">
        <v>695</v>
      </c>
      <c r="M149" s="17" t="s">
        <v>696</v>
      </c>
    </row>
    <row r="150">
      <c r="A150" s="2" t="s">
        <v>697</v>
      </c>
      <c r="M150" s="17" t="s">
        <v>698</v>
      </c>
    </row>
    <row r="151">
      <c r="A151" s="2" t="s">
        <v>699</v>
      </c>
      <c r="M151" s="17" t="s">
        <v>700</v>
      </c>
    </row>
    <row r="152">
      <c r="A152" s="2" t="s">
        <v>701</v>
      </c>
      <c r="M152" s="23" t="str">
        <f>HYPERLINK("mailto:fernbutton@aol.com","fernbutton@aol.com")</f>
        <v>fernbutton@aol.com</v>
      </c>
    </row>
    <row r="153">
      <c r="A153" s="2" t="s">
        <v>702</v>
      </c>
      <c r="M153" s="23" t="str">
        <f>HYPERLINK("mailto:jmaahs@gmail.com","jmaahs@gmail.com")</f>
        <v>jmaahs@gmail.com</v>
      </c>
    </row>
    <row r="154">
      <c r="A154" s="2" t="s">
        <v>703</v>
      </c>
      <c r="M154" s="23" t="str">
        <f>HYPERLINK("mailto:kaiaelizabeth3@gmail.com","kaiaelizabeth3@gmail.com")</f>
        <v>kaiaelizabeth3@gmail.com</v>
      </c>
    </row>
  </sheetData>
  <autoFilter ref="$A$1:$AG$154"/>
  <hyperlinks>
    <hyperlink r:id="rId1" ref="M33"/>
    <hyperlink r:id="rId2" ref="M36"/>
    <hyperlink r:id="rId3" ref="M44"/>
    <hyperlink r:id="rId4" ref="M47"/>
    <hyperlink r:id="rId5" ref="M52"/>
    <hyperlink r:id="rId6" ref="M53"/>
    <hyperlink r:id="rId7" ref="M56"/>
    <hyperlink r:id="rId8" ref="M59"/>
    <hyperlink r:id="rId9" ref="M71"/>
    <hyperlink r:id="rId10" ref="M78"/>
    <hyperlink r:id="rId11" ref="M87"/>
    <hyperlink r:id="rId12" ref="M89"/>
    <hyperlink r:id="rId13" ref="M96"/>
    <hyperlink r:id="rId14" ref="M127"/>
    <hyperlink r:id="rId15" ref="M149"/>
    <hyperlink r:id="rId16" ref="M150"/>
    <hyperlink r:id="rId17" ref="M151"/>
  </hyperlinks>
  <drawing r:id="rId18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sheetData>
    <row r="1">
      <c r="A1" s="2" t="s">
        <v>1</v>
      </c>
    </row>
    <row r="2">
      <c r="A2" s="2" t="s">
        <v>5</v>
      </c>
    </row>
    <row r="3">
      <c r="A3" s="2" t="s">
        <v>8</v>
      </c>
    </row>
    <row r="4">
      <c r="A4" s="2" t="s">
        <v>9</v>
      </c>
    </row>
    <row r="5">
      <c r="A5" s="2" t="s">
        <v>10</v>
      </c>
    </row>
    <row r="6">
      <c r="A6" s="2" t="s">
        <v>11</v>
      </c>
    </row>
    <row r="7">
      <c r="A7" s="2" t="s">
        <v>12</v>
      </c>
    </row>
    <row r="8">
      <c r="A8" s="2" t="s">
        <v>13</v>
      </c>
    </row>
    <row r="9">
      <c r="A9" s="2" t="s">
        <v>14</v>
      </c>
    </row>
    <row r="10">
      <c r="A10" s="2" t="s">
        <v>15</v>
      </c>
    </row>
    <row r="11">
      <c r="A11" s="2" t="s">
        <v>20</v>
      </c>
    </row>
    <row r="12">
      <c r="A12" s="2" t="s">
        <v>22</v>
      </c>
    </row>
    <row r="13">
      <c r="A13" s="2" t="s">
        <v>25</v>
      </c>
    </row>
    <row r="14">
      <c r="A14" s="2" t="s">
        <v>27</v>
      </c>
    </row>
    <row r="15">
      <c r="A15" s="2" t="s">
        <v>29</v>
      </c>
    </row>
    <row r="16">
      <c r="A16" s="2" t="s">
        <v>30</v>
      </c>
    </row>
    <row r="17">
      <c r="A17" s="2" t="s">
        <v>31</v>
      </c>
    </row>
    <row r="18">
      <c r="A18" s="2" t="s">
        <v>32</v>
      </c>
    </row>
    <row r="19">
      <c r="A19" s="2" t="s">
        <v>33</v>
      </c>
    </row>
    <row r="20">
      <c r="A20" s="2" t="s">
        <v>34</v>
      </c>
    </row>
    <row r="21">
      <c r="A21" s="2" t="s">
        <v>35</v>
      </c>
    </row>
    <row r="22">
      <c r="A22" s="2" t="s">
        <v>36</v>
      </c>
    </row>
    <row r="23">
      <c r="A23" s="2" t="s">
        <v>37</v>
      </c>
    </row>
    <row r="24">
      <c r="A24" s="2" t="s">
        <v>38</v>
      </c>
    </row>
    <row r="25">
      <c r="A25" s="2" t="s">
        <v>39</v>
      </c>
    </row>
    <row r="26">
      <c r="A26" s="2" t="s">
        <v>40</v>
      </c>
    </row>
    <row r="27">
      <c r="A27" s="2" t="s">
        <v>41</v>
      </c>
    </row>
    <row r="28">
      <c r="A28" s="2" t="s">
        <v>42</v>
      </c>
    </row>
    <row r="29">
      <c r="A29" s="2" t="s">
        <v>43</v>
      </c>
    </row>
    <row r="30">
      <c r="A30" s="2" t="s">
        <v>44</v>
      </c>
    </row>
    <row r="31">
      <c r="A31" s="2" t="s">
        <v>45</v>
      </c>
    </row>
    <row r="32">
      <c r="A32" s="2" t="s">
        <v>46</v>
      </c>
    </row>
    <row r="33">
      <c r="A33" s="2" t="s">
        <v>47</v>
      </c>
    </row>
    <row r="34">
      <c r="A34" s="2" t="s">
        <v>48</v>
      </c>
    </row>
    <row r="35">
      <c r="A35" s="2" t="s">
        <v>49</v>
      </c>
    </row>
    <row r="36">
      <c r="A36" s="2" t="s">
        <v>51</v>
      </c>
    </row>
    <row r="37">
      <c r="A37" s="2" t="s">
        <v>52</v>
      </c>
    </row>
    <row r="38">
      <c r="A38" s="2" t="s">
        <v>53</v>
      </c>
    </row>
    <row r="39">
      <c r="A39" s="2" t="s">
        <v>54</v>
      </c>
    </row>
    <row r="40">
      <c r="A40" s="2" t="s">
        <v>55</v>
      </c>
    </row>
    <row r="41">
      <c r="A41" s="2" t="s">
        <v>56</v>
      </c>
    </row>
    <row r="42">
      <c r="A42" s="2" t="s">
        <v>58</v>
      </c>
    </row>
    <row r="43">
      <c r="A43" s="2" t="s">
        <v>59</v>
      </c>
    </row>
    <row r="44">
      <c r="A44" s="2" t="s">
        <v>60</v>
      </c>
    </row>
    <row r="45">
      <c r="A45" s="2" t="s">
        <v>61</v>
      </c>
    </row>
    <row r="46">
      <c r="A46" s="2" t="s">
        <v>62</v>
      </c>
    </row>
    <row r="47">
      <c r="A47" s="2" t="s">
        <v>63</v>
      </c>
    </row>
    <row r="48">
      <c r="A48" s="2" t="s">
        <v>64</v>
      </c>
    </row>
    <row r="49">
      <c r="A49" s="2" t="s">
        <v>65</v>
      </c>
    </row>
    <row r="50">
      <c r="A50" s="2" t="s">
        <v>66</v>
      </c>
    </row>
    <row r="51">
      <c r="A51" s="2" t="s">
        <v>67</v>
      </c>
    </row>
    <row r="52">
      <c r="A52" s="2" t="s">
        <v>69</v>
      </c>
    </row>
    <row r="53">
      <c r="A53" s="2" t="s">
        <v>70</v>
      </c>
    </row>
    <row r="54">
      <c r="A54" s="2" t="s">
        <v>71</v>
      </c>
    </row>
    <row r="55">
      <c r="A55" s="2" t="s">
        <v>73</v>
      </c>
    </row>
    <row r="56">
      <c r="A56" s="2" t="s">
        <v>75</v>
      </c>
    </row>
    <row r="57">
      <c r="A57" s="2" t="s">
        <v>77</v>
      </c>
    </row>
    <row r="58">
      <c r="A58" s="2" t="s">
        <v>78</v>
      </c>
    </row>
    <row r="59">
      <c r="A59" s="2" t="s">
        <v>80</v>
      </c>
    </row>
    <row r="60">
      <c r="A60" s="2" t="s">
        <v>82</v>
      </c>
    </row>
    <row r="61">
      <c r="A61" s="2" t="s">
        <v>84</v>
      </c>
    </row>
    <row r="62">
      <c r="A62" s="2" t="s">
        <v>86</v>
      </c>
    </row>
    <row r="63">
      <c r="A63" s="2" t="s">
        <v>88</v>
      </c>
    </row>
    <row r="64">
      <c r="A64" s="2" t="s">
        <v>89</v>
      </c>
    </row>
    <row r="65">
      <c r="A65" s="2" t="s">
        <v>91</v>
      </c>
    </row>
    <row r="66">
      <c r="A66" s="2" t="s">
        <v>93</v>
      </c>
    </row>
    <row r="67">
      <c r="A67" s="2" t="s">
        <v>95</v>
      </c>
    </row>
    <row r="68">
      <c r="A68" s="2" t="s">
        <v>97</v>
      </c>
    </row>
    <row r="69">
      <c r="A69" s="2" t="s">
        <v>98</v>
      </c>
    </row>
    <row r="70">
      <c r="A70" s="2" t="s">
        <v>100</v>
      </c>
    </row>
    <row r="71">
      <c r="A71" s="2" t="s">
        <v>102</v>
      </c>
    </row>
    <row r="72">
      <c r="A72" s="2" t="s">
        <v>104</v>
      </c>
    </row>
    <row r="73">
      <c r="A73" s="2" t="s">
        <v>106</v>
      </c>
    </row>
    <row r="74">
      <c r="A74" s="2" t="s">
        <v>108</v>
      </c>
    </row>
    <row r="75">
      <c r="A75" s="2" t="s">
        <v>111</v>
      </c>
    </row>
    <row r="76">
      <c r="A76" s="2" t="s">
        <v>113</v>
      </c>
    </row>
    <row r="77">
      <c r="A77" s="2" t="s">
        <v>115</v>
      </c>
    </row>
    <row r="78">
      <c r="A78" s="2" t="s">
        <v>117</v>
      </c>
    </row>
    <row r="79">
      <c r="A79" s="2" t="s">
        <v>118</v>
      </c>
    </row>
    <row r="80">
      <c r="A80" s="2" t="s">
        <v>120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0"/>
  <sheetData>
    <row r="1">
      <c r="A1" s="1" t="s">
        <v>0</v>
      </c>
      <c r="B1" s="2">
        <v>2006.0</v>
      </c>
      <c r="C1" s="2">
        <v>2007.0</v>
      </c>
      <c r="D1" s="2">
        <v>2009.0</v>
      </c>
      <c r="E1" s="3">
        <v>40179.0</v>
      </c>
      <c r="F1" s="3">
        <v>40513.0</v>
      </c>
      <c r="G1" s="3">
        <v>40878.0</v>
      </c>
    </row>
    <row r="2">
      <c r="A2" s="1" t="s">
        <v>4</v>
      </c>
    </row>
    <row r="3">
      <c r="A3" s="1" t="s">
        <v>6</v>
      </c>
    </row>
    <row r="4">
      <c r="A4" s="5" t="s">
        <v>7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</row>
    <row r="5">
      <c r="A5" s="5" t="s">
        <v>57</v>
      </c>
      <c r="B5" s="7"/>
      <c r="C5" s="7"/>
      <c r="D5" s="8"/>
      <c r="E5" s="8">
        <v>0.0</v>
      </c>
      <c r="F5" s="8">
        <v>100.0</v>
      </c>
      <c r="G5" s="8">
        <v>100.0</v>
      </c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</row>
    <row r="6">
      <c r="A6" s="5" t="s">
        <v>68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</row>
    <row r="7">
      <c r="A7" s="1" t="s">
        <v>72</v>
      </c>
      <c r="D7" s="2">
        <v>1050.0</v>
      </c>
      <c r="E7" s="2">
        <v>2150.0</v>
      </c>
      <c r="F7" s="2">
        <v>4050.0</v>
      </c>
      <c r="G7" s="2">
        <v>4050.0</v>
      </c>
    </row>
    <row r="8">
      <c r="A8" s="1" t="s">
        <v>74</v>
      </c>
      <c r="C8" s="2">
        <v>100.0</v>
      </c>
    </row>
    <row r="9">
      <c r="A9" s="1" t="s">
        <v>76</v>
      </c>
      <c r="D9" s="2">
        <v>400.0</v>
      </c>
      <c r="E9" s="2">
        <v>1000.0</v>
      </c>
      <c r="F9" s="2">
        <v>2350.0</v>
      </c>
      <c r="G9" s="2">
        <v>2350.0</v>
      </c>
    </row>
    <row r="10">
      <c r="A10" s="1" t="s">
        <v>79</v>
      </c>
    </row>
    <row r="11">
      <c r="A11" s="1" t="s">
        <v>81</v>
      </c>
    </row>
    <row r="12">
      <c r="A12" s="1" t="s">
        <v>83</v>
      </c>
    </row>
    <row r="13">
      <c r="A13" s="1" t="s">
        <v>85</v>
      </c>
    </row>
    <row r="14">
      <c r="A14" s="1" t="s">
        <v>87</v>
      </c>
    </row>
    <row r="15">
      <c r="A15" s="1" t="s">
        <v>90</v>
      </c>
    </row>
    <row r="16">
      <c r="A16" s="1" t="s">
        <v>92</v>
      </c>
    </row>
    <row r="17">
      <c r="A17" s="1" t="s">
        <v>94</v>
      </c>
    </row>
    <row r="18">
      <c r="A18" s="1" t="s">
        <v>96</v>
      </c>
    </row>
    <row r="19">
      <c r="A19" s="1" t="s">
        <v>99</v>
      </c>
    </row>
    <row r="20">
      <c r="A20" s="1" t="s">
        <v>101</v>
      </c>
      <c r="D20" s="2">
        <v>200.0</v>
      </c>
      <c r="E20" s="2">
        <v>200.0</v>
      </c>
      <c r="F20" s="2">
        <v>550.0</v>
      </c>
      <c r="G20" s="2">
        <v>550.0</v>
      </c>
    </row>
    <row r="21">
      <c r="A21" s="1" t="s">
        <v>103</v>
      </c>
      <c r="B21" s="2">
        <v>300.0</v>
      </c>
      <c r="C21" s="2">
        <v>500.0</v>
      </c>
      <c r="D21" s="2">
        <v>1050.0</v>
      </c>
      <c r="E21" s="2">
        <v>1300.0</v>
      </c>
      <c r="F21" s="2">
        <v>1400.0</v>
      </c>
      <c r="G21" s="2">
        <v>1400.0</v>
      </c>
    </row>
    <row r="22">
      <c r="A22" s="1" t="s">
        <v>107</v>
      </c>
    </row>
    <row r="23">
      <c r="A23" s="1" t="s">
        <v>109</v>
      </c>
    </row>
    <row r="24">
      <c r="A24" s="1" t="s">
        <v>110</v>
      </c>
    </row>
    <row r="25">
      <c r="A25" s="1" t="s">
        <v>112</v>
      </c>
    </row>
    <row r="26">
      <c r="A26" s="1" t="s">
        <v>114</v>
      </c>
    </row>
    <row r="27">
      <c r="A27" s="1" t="s">
        <v>116</v>
      </c>
      <c r="D27" s="2"/>
      <c r="E27" s="2">
        <v>150.0</v>
      </c>
      <c r="F27" s="2">
        <v>150.0</v>
      </c>
    </row>
    <row r="28">
      <c r="A28" s="1" t="s">
        <v>119</v>
      </c>
    </row>
    <row r="29">
      <c r="A29" s="1" t="s">
        <v>121</v>
      </c>
    </row>
    <row r="30">
      <c r="A30" s="1" t="s">
        <v>122</v>
      </c>
    </row>
    <row r="31">
      <c r="A31" s="1" t="s">
        <v>123</v>
      </c>
      <c r="B31" s="2">
        <v>2700.0</v>
      </c>
      <c r="D31" s="2">
        <v>4350.0</v>
      </c>
      <c r="E31" s="2">
        <v>4850.0</v>
      </c>
      <c r="G31" s="2">
        <v>5600.0</v>
      </c>
    </row>
    <row r="32">
      <c r="A32" s="1" t="s">
        <v>124</v>
      </c>
    </row>
    <row r="33">
      <c r="A33" s="1" t="s">
        <v>125</v>
      </c>
    </row>
    <row r="34">
      <c r="A34" s="1" t="s">
        <v>126</v>
      </c>
    </row>
    <row r="35">
      <c r="A35" s="1" t="s">
        <v>127</v>
      </c>
    </row>
    <row r="36">
      <c r="A36" s="1" t="s">
        <v>128</v>
      </c>
      <c r="E36" s="2">
        <v>900.0</v>
      </c>
      <c r="G36" s="2">
        <v>1150.0</v>
      </c>
    </row>
    <row r="37">
      <c r="A37" s="1" t="s">
        <v>129</v>
      </c>
    </row>
    <row r="38">
      <c r="A38" s="4" t="s">
        <v>130</v>
      </c>
    </row>
    <row r="39">
      <c r="A39" s="1" t="s">
        <v>131</v>
      </c>
    </row>
    <row r="40">
      <c r="A40" s="1" t="s">
        <v>132</v>
      </c>
    </row>
    <row r="41">
      <c r="A41" s="1" t="s">
        <v>133</v>
      </c>
    </row>
    <row r="42">
      <c r="A42" s="1" t="s">
        <v>134</v>
      </c>
    </row>
    <row r="43">
      <c r="A43" s="1" t="s">
        <v>135</v>
      </c>
    </row>
    <row r="44">
      <c r="A44" s="1" t="s">
        <v>136</v>
      </c>
    </row>
    <row r="45">
      <c r="A45" s="1" t="s">
        <v>137</v>
      </c>
    </row>
    <row r="46">
      <c r="A46" s="1" t="s">
        <v>138</v>
      </c>
    </row>
    <row r="47">
      <c r="A47" s="4" t="s">
        <v>139</v>
      </c>
    </row>
    <row r="48">
      <c r="A48" s="1" t="s">
        <v>140</v>
      </c>
    </row>
    <row r="49">
      <c r="A49" s="1" t="s">
        <v>141</v>
      </c>
    </row>
    <row r="50">
      <c r="A50" s="1" t="s">
        <v>142</v>
      </c>
    </row>
    <row r="51">
      <c r="A51" s="1" t="s">
        <v>143</v>
      </c>
    </row>
    <row r="52">
      <c r="A52" s="1" t="s">
        <v>144</v>
      </c>
    </row>
    <row r="53">
      <c r="A53" s="1" t="s">
        <v>145</v>
      </c>
      <c r="B53" s="2">
        <v>200.0</v>
      </c>
    </row>
    <row r="54">
      <c r="A54" s="1" t="s">
        <v>146</v>
      </c>
    </row>
    <row r="55">
      <c r="A55" s="1" t="s">
        <v>147</v>
      </c>
    </row>
    <row r="56">
      <c r="A56" s="4" t="s">
        <v>148</v>
      </c>
    </row>
    <row r="57">
      <c r="A57" s="1" t="s">
        <v>149</v>
      </c>
    </row>
    <row r="58">
      <c r="A58" s="1" t="s">
        <v>150</v>
      </c>
      <c r="B58" s="2">
        <v>1200.0</v>
      </c>
      <c r="C58" s="2">
        <v>1200.0</v>
      </c>
      <c r="D58" s="2">
        <v>1650.0</v>
      </c>
      <c r="E58" s="2">
        <v>1950.0</v>
      </c>
    </row>
    <row r="59">
      <c r="A59" s="1" t="s">
        <v>151</v>
      </c>
      <c r="B59" s="2">
        <v>200.0</v>
      </c>
      <c r="C59" s="2">
        <v>200.0</v>
      </c>
      <c r="D59" s="2">
        <v>200.0</v>
      </c>
      <c r="E59" s="2">
        <v>200.0</v>
      </c>
    </row>
    <row r="60">
      <c r="A60" s="1" t="s">
        <v>152</v>
      </c>
    </row>
    <row r="61">
      <c r="A61" s="1" t="s">
        <v>153</v>
      </c>
    </row>
    <row r="62">
      <c r="A62" s="1" t="s">
        <v>154</v>
      </c>
    </row>
    <row r="63">
      <c r="A63" s="1" t="s">
        <v>155</v>
      </c>
      <c r="E63" s="2">
        <v>650.0</v>
      </c>
    </row>
    <row r="64">
      <c r="A64" s="1" t="s">
        <v>157</v>
      </c>
    </row>
    <row r="65">
      <c r="A65" s="1" t="s">
        <v>158</v>
      </c>
    </row>
    <row r="66">
      <c r="A66" s="1" t="s">
        <v>159</v>
      </c>
    </row>
    <row r="67">
      <c r="A67" s="1" t="s">
        <v>160</v>
      </c>
      <c r="B67" s="2">
        <v>2050.0</v>
      </c>
      <c r="C67" s="10">
        <v>1950.0</v>
      </c>
      <c r="E67" s="2">
        <v>1950.0</v>
      </c>
    </row>
    <row r="68">
      <c r="A68" s="1" t="s">
        <v>165</v>
      </c>
      <c r="B68" s="2">
        <v>100.0</v>
      </c>
      <c r="C68" s="2">
        <v>100.0</v>
      </c>
    </row>
    <row r="69">
      <c r="A69" s="1" t="s">
        <v>166</v>
      </c>
    </row>
    <row r="70">
      <c r="A70" s="1" t="s">
        <v>167</v>
      </c>
      <c r="B70" s="2">
        <v>450.0</v>
      </c>
      <c r="E70" s="2">
        <v>2375.0</v>
      </c>
      <c r="F70" s="2">
        <v>2675.0</v>
      </c>
    </row>
    <row r="71">
      <c r="A71" s="4" t="s">
        <v>168</v>
      </c>
    </row>
    <row r="72">
      <c r="A72" s="1" t="s">
        <v>170</v>
      </c>
    </row>
    <row r="73">
      <c r="A73" s="1" t="s">
        <v>171</v>
      </c>
      <c r="C73" s="2">
        <v>200.0</v>
      </c>
    </row>
    <row r="74">
      <c r="A74" s="1" t="s">
        <v>175</v>
      </c>
    </row>
    <row r="75">
      <c r="A75" s="1" t="s">
        <v>176</v>
      </c>
      <c r="C75" s="2">
        <v>700.0</v>
      </c>
    </row>
    <row r="76">
      <c r="A76" s="1" t="s">
        <v>177</v>
      </c>
    </row>
    <row r="77">
      <c r="A77" s="1" t="s">
        <v>179</v>
      </c>
    </row>
    <row r="78">
      <c r="A78" s="1" t="s">
        <v>180</v>
      </c>
    </row>
    <row r="79">
      <c r="A79" s="1" t="s">
        <v>181</v>
      </c>
    </row>
    <row r="80">
      <c r="A80" s="1" t="s">
        <v>182</v>
      </c>
    </row>
    <row r="81">
      <c r="A81" s="1" t="s">
        <v>183</v>
      </c>
    </row>
    <row r="82">
      <c r="A82" s="1" t="s">
        <v>184</v>
      </c>
      <c r="C82" s="2">
        <v>600.0</v>
      </c>
      <c r="E82" s="2">
        <v>600.0</v>
      </c>
      <c r="F82" s="2">
        <v>800.0</v>
      </c>
    </row>
    <row r="83">
      <c r="A83" s="1" t="s">
        <v>185</v>
      </c>
    </row>
    <row r="84">
      <c r="A84" s="1" t="s">
        <v>186</v>
      </c>
    </row>
    <row r="85">
      <c r="A85" s="1" t="s">
        <v>187</v>
      </c>
    </row>
    <row r="86">
      <c r="A86" s="1" t="s">
        <v>188</v>
      </c>
    </row>
    <row r="87">
      <c r="A87" s="1" t="s">
        <v>189</v>
      </c>
    </row>
    <row r="88">
      <c r="A88" s="1" t="s">
        <v>190</v>
      </c>
    </row>
    <row r="89">
      <c r="A89" s="1" t="s">
        <v>172</v>
      </c>
    </row>
    <row r="90">
      <c r="A90" s="1" t="s">
        <v>191</v>
      </c>
      <c r="C90" s="2">
        <v>750.0</v>
      </c>
      <c r="E90" s="2">
        <v>750.0</v>
      </c>
      <c r="F90" s="2">
        <v>900.0</v>
      </c>
    </row>
    <row r="91">
      <c r="A91" s="1" t="s">
        <v>26</v>
      </c>
    </row>
    <row r="92">
      <c r="A92" s="1" t="s">
        <v>192</v>
      </c>
    </row>
    <row r="93">
      <c r="A93" s="1" t="s">
        <v>193</v>
      </c>
    </row>
    <row r="94">
      <c r="A94" s="1" t="s">
        <v>194</v>
      </c>
    </row>
    <row r="95">
      <c r="A95" s="1" t="s">
        <v>195</v>
      </c>
    </row>
    <row r="96">
      <c r="A96" s="1" t="s">
        <v>196</v>
      </c>
    </row>
    <row r="97">
      <c r="A97" s="1" t="s">
        <v>197</v>
      </c>
    </row>
    <row r="98">
      <c r="A98" s="1" t="s">
        <v>198</v>
      </c>
    </row>
    <row r="99">
      <c r="A99" s="1" t="s">
        <v>199</v>
      </c>
    </row>
    <row r="100">
      <c r="A100" s="1" t="s">
        <v>200</v>
      </c>
      <c r="B100" s="2">
        <v>300.0</v>
      </c>
      <c r="C100" s="2">
        <v>300.0</v>
      </c>
      <c r="D100" s="11"/>
      <c r="E100" s="11">
        <v>0.0</v>
      </c>
      <c r="F100" s="10">
        <v>350.0</v>
      </c>
    </row>
    <row r="101">
      <c r="A101" s="1" t="s">
        <v>201</v>
      </c>
      <c r="B101" s="2">
        <v>200.0</v>
      </c>
      <c r="C101" s="2">
        <v>200.0</v>
      </c>
    </row>
    <row r="102">
      <c r="A102" s="1" t="s">
        <v>202</v>
      </c>
      <c r="B102" s="2">
        <v>200.0</v>
      </c>
      <c r="C102" s="2">
        <v>200.0</v>
      </c>
    </row>
    <row r="103">
      <c r="A103" s="1" t="s">
        <v>203</v>
      </c>
    </row>
    <row r="104">
      <c r="A104" s="1" t="s">
        <v>204</v>
      </c>
      <c r="B104" s="2">
        <v>3350.0</v>
      </c>
    </row>
    <row r="105">
      <c r="A105" s="1" t="s">
        <v>205</v>
      </c>
    </row>
    <row r="106">
      <c r="A106" s="1" t="s">
        <v>206</v>
      </c>
    </row>
    <row r="107">
      <c r="A107" s="1" t="s">
        <v>207</v>
      </c>
    </row>
    <row r="108">
      <c r="A108" s="1" t="s">
        <v>208</v>
      </c>
    </row>
    <row r="109">
      <c r="A109" s="1" t="s">
        <v>209</v>
      </c>
    </row>
    <row r="110">
      <c r="A110" s="1" t="s">
        <v>210</v>
      </c>
    </row>
    <row r="111">
      <c r="A111" s="1" t="s">
        <v>211</v>
      </c>
    </row>
    <row r="112">
      <c r="A112" s="1" t="s">
        <v>212</v>
      </c>
    </row>
    <row r="113">
      <c r="A113" s="1" t="s">
        <v>213</v>
      </c>
      <c r="C113" s="2">
        <v>100.0</v>
      </c>
    </row>
    <row r="114">
      <c r="A114" s="1" t="s">
        <v>215</v>
      </c>
    </row>
    <row r="115">
      <c r="A115" s="1" t="s">
        <v>216</v>
      </c>
      <c r="B115" s="2">
        <v>150.0</v>
      </c>
      <c r="C115" s="10">
        <v>250.0</v>
      </c>
    </row>
    <row r="116">
      <c r="A116" s="1" t="s">
        <v>217</v>
      </c>
    </row>
    <row r="117">
      <c r="A117" s="1" t="s">
        <v>218</v>
      </c>
    </row>
    <row r="118">
      <c r="A118" s="1" t="s">
        <v>219</v>
      </c>
      <c r="E118" s="2">
        <v>400.0</v>
      </c>
      <c r="F118" s="2">
        <v>400.0</v>
      </c>
    </row>
    <row r="119">
      <c r="A119" s="1" t="s">
        <v>221</v>
      </c>
      <c r="C119" s="2">
        <v>200.0</v>
      </c>
    </row>
    <row r="120">
      <c r="A120" s="1" t="s">
        <v>222</v>
      </c>
      <c r="E120" s="2">
        <v>0.0</v>
      </c>
      <c r="F120" s="2">
        <v>200.0</v>
      </c>
    </row>
    <row r="121">
      <c r="A121" s="1" t="s">
        <v>223</v>
      </c>
    </row>
    <row r="122">
      <c r="A122" s="1" t="s">
        <v>225</v>
      </c>
    </row>
    <row r="123">
      <c r="A123" s="1" t="s">
        <v>226</v>
      </c>
    </row>
    <row r="124">
      <c r="A124" s="4" t="s">
        <v>228</v>
      </c>
    </row>
    <row r="125">
      <c r="A125" s="1" t="s">
        <v>230</v>
      </c>
    </row>
    <row r="126">
      <c r="A126" s="1" t="s">
        <v>231</v>
      </c>
    </row>
    <row r="127">
      <c r="A127" s="1" t="s">
        <v>232</v>
      </c>
    </row>
    <row r="128">
      <c r="A128" s="1" t="s">
        <v>233</v>
      </c>
    </row>
    <row r="129">
      <c r="A129" s="1" t="s">
        <v>234</v>
      </c>
    </row>
    <row r="130">
      <c r="A130" s="1" t="s">
        <v>236</v>
      </c>
    </row>
    <row r="131">
      <c r="A131" s="1" t="s">
        <v>237</v>
      </c>
    </row>
    <row r="132">
      <c r="A132" s="1" t="s">
        <v>238</v>
      </c>
    </row>
    <row r="133">
      <c r="A133" s="1" t="s">
        <v>239</v>
      </c>
    </row>
    <row r="134">
      <c r="A134" s="1" t="s">
        <v>241</v>
      </c>
    </row>
    <row r="135">
      <c r="A135" s="1" t="s">
        <v>242</v>
      </c>
    </row>
    <row r="136">
      <c r="A136" s="1" t="s">
        <v>244</v>
      </c>
    </row>
    <row r="137">
      <c r="A137" s="1" t="s">
        <v>245</v>
      </c>
    </row>
    <row r="138">
      <c r="A138" s="1" t="s">
        <v>246</v>
      </c>
    </row>
    <row r="139">
      <c r="A139" s="1" t="s">
        <v>247</v>
      </c>
    </row>
    <row r="140">
      <c r="A140" s="1" t="s">
        <v>248</v>
      </c>
    </row>
    <row r="141">
      <c r="A141" s="1" t="s">
        <v>250</v>
      </c>
    </row>
    <row r="142">
      <c r="A142" s="1" t="s">
        <v>251</v>
      </c>
    </row>
    <row r="143">
      <c r="A143" s="1" t="s">
        <v>252</v>
      </c>
    </row>
    <row r="144">
      <c r="A144" s="1" t="s">
        <v>253</v>
      </c>
    </row>
    <row r="145">
      <c r="A145" s="1" t="s">
        <v>254</v>
      </c>
    </row>
    <row r="146">
      <c r="A146" s="4" t="s">
        <v>255</v>
      </c>
      <c r="E146" s="2">
        <v>0.0</v>
      </c>
      <c r="F146" s="2">
        <v>200.0</v>
      </c>
    </row>
    <row r="147">
      <c r="A147" s="1" t="s">
        <v>257</v>
      </c>
    </row>
    <row r="148">
      <c r="A148" s="1" t="s">
        <v>258</v>
      </c>
      <c r="F148" s="2">
        <v>50.0</v>
      </c>
    </row>
  </sheetData>
  <drawing r:id="rId1"/>
</worksheet>
</file>