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https://hospitalclinicdebarcelona-my.sharepoint.com/personal/jjbroseta_clinic_cat/Documents/Investigación/Tesis/Artículos Tesis/2. Targeted metabolomics/Envío/Frontiers/"/>
    </mc:Choice>
  </mc:AlternateContent>
  <xr:revisionPtr revIDLastSave="16" documentId="13_ncr:1_{00508743-A790-438F-A248-FD01549957A6}" xr6:coauthVersionLast="47" xr6:coauthVersionMax="47" xr10:uidLastSave="{F5FFD34D-A91C-B440-B908-FA91D5AB31C0}"/>
  <bookViews>
    <workbookView xWindow="0" yWindow="500" windowWidth="40960" windowHeight="22540" xr2:uid="{00000000-000D-0000-FFFF-FFFF00000000}"/>
  </bookViews>
  <sheets>
    <sheet name="Resultados por metabolito" sheetId="3" r:id="rId1"/>
    <sheet name="ValueList_Helper" sheetId="2" state="hidden" r:id="rId2"/>
  </sheets>
  <definedNames>
    <definedName name="_xlnm._FilterDatabase" localSheetId="0" hidden="1">'Resultados por metabolito'!$I$3:$I$44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" i="3" l="1"/>
  <c r="AH48" i="3"/>
  <c r="AH7" i="3"/>
  <c r="AH49" i="3"/>
  <c r="AH8" i="3"/>
  <c r="AH50" i="3"/>
  <c r="AH9" i="3"/>
  <c r="AH51" i="3"/>
  <c r="AH10" i="3"/>
  <c r="AH52" i="3"/>
  <c r="AH11" i="3"/>
  <c r="AH53" i="3"/>
  <c r="AH12" i="3"/>
  <c r="AH54" i="3"/>
  <c r="AH13" i="3"/>
  <c r="AH55" i="3"/>
  <c r="AH14" i="3"/>
  <c r="AH56" i="3"/>
  <c r="AH15" i="3"/>
  <c r="AH57" i="3"/>
  <c r="AH16" i="3"/>
  <c r="AH58" i="3"/>
  <c r="AH17" i="3"/>
  <c r="AH59" i="3"/>
  <c r="AH18" i="3"/>
  <c r="AH60" i="3"/>
  <c r="AH19" i="3"/>
  <c r="AH61" i="3"/>
  <c r="AH20" i="3"/>
  <c r="AH62" i="3"/>
  <c r="AH21" i="3"/>
  <c r="AH63" i="3"/>
  <c r="AH22" i="3"/>
  <c r="AH64" i="3"/>
  <c r="AH23" i="3"/>
  <c r="AH65" i="3"/>
  <c r="AH24" i="3"/>
  <c r="AH66" i="3"/>
  <c r="AH25" i="3"/>
  <c r="AH67" i="3"/>
  <c r="AH26" i="3"/>
  <c r="AH68" i="3"/>
  <c r="AH27" i="3"/>
  <c r="AH69" i="3"/>
  <c r="AH28" i="3"/>
  <c r="AH70" i="3"/>
  <c r="AH29" i="3"/>
  <c r="AH71" i="3"/>
  <c r="AH30" i="3"/>
  <c r="AH72" i="3"/>
  <c r="AH31" i="3"/>
  <c r="AH73" i="3"/>
  <c r="AH32" i="3"/>
  <c r="AH74" i="3"/>
  <c r="AH33" i="3"/>
  <c r="AH75" i="3"/>
  <c r="AH34" i="3"/>
  <c r="AH76" i="3"/>
  <c r="AH35" i="3"/>
  <c r="AH77" i="3"/>
  <c r="AH36" i="3"/>
  <c r="AH78" i="3"/>
  <c r="AH37" i="3"/>
  <c r="AH79" i="3"/>
  <c r="AH38" i="3"/>
  <c r="AH80" i="3"/>
  <c r="AH39" i="3"/>
  <c r="AH81" i="3"/>
  <c r="AH40" i="3"/>
  <c r="AH82" i="3"/>
  <c r="AH41" i="3"/>
  <c r="AH83" i="3"/>
  <c r="AH42" i="3"/>
  <c r="AH84" i="3"/>
  <c r="AH43" i="3"/>
  <c r="AH85" i="3"/>
  <c r="AH44" i="3"/>
  <c r="AH86" i="3"/>
  <c r="AH45" i="3"/>
  <c r="AH4" i="3"/>
  <c r="AH46" i="3"/>
  <c r="AH5" i="3"/>
  <c r="AH47" i="3"/>
  <c r="AH3" i="3"/>
  <c r="AF45" i="3"/>
  <c r="AF4" i="3"/>
  <c r="AF46" i="3"/>
  <c r="AF5" i="3"/>
  <c r="AF47" i="3"/>
  <c r="AF6" i="3"/>
  <c r="AF48" i="3"/>
  <c r="AF7" i="3"/>
  <c r="AF49" i="3"/>
  <c r="AF8" i="3"/>
  <c r="AF50" i="3"/>
  <c r="AF9" i="3"/>
  <c r="AF51" i="3"/>
  <c r="AF10" i="3"/>
  <c r="AF52" i="3"/>
  <c r="AF11" i="3"/>
  <c r="AF53" i="3"/>
  <c r="AF12" i="3"/>
  <c r="AF54" i="3"/>
  <c r="AF13" i="3"/>
  <c r="AF55" i="3"/>
  <c r="AF14" i="3"/>
  <c r="AF56" i="3"/>
  <c r="AF15" i="3"/>
  <c r="AF57" i="3"/>
  <c r="AF16" i="3"/>
  <c r="AF58" i="3"/>
  <c r="AF17" i="3"/>
  <c r="AF59" i="3"/>
  <c r="AF18" i="3"/>
  <c r="AF60" i="3"/>
  <c r="AF19" i="3"/>
  <c r="AF61" i="3"/>
  <c r="AF20" i="3"/>
  <c r="AF62" i="3"/>
  <c r="AF21" i="3"/>
  <c r="AF63" i="3"/>
  <c r="AF22" i="3"/>
  <c r="AF64" i="3"/>
  <c r="AF23" i="3"/>
  <c r="AF65" i="3"/>
  <c r="AF24" i="3"/>
  <c r="AF66" i="3"/>
  <c r="AF25" i="3"/>
  <c r="AF67" i="3"/>
  <c r="AF26" i="3"/>
  <c r="AF68" i="3"/>
  <c r="AF27" i="3"/>
  <c r="AF69" i="3"/>
  <c r="AF28" i="3"/>
  <c r="AF70" i="3"/>
  <c r="AF29" i="3"/>
  <c r="AF71" i="3"/>
  <c r="AF30" i="3"/>
  <c r="AF72" i="3"/>
  <c r="AF31" i="3"/>
  <c r="AF73" i="3"/>
  <c r="AF32" i="3"/>
  <c r="AF74" i="3"/>
  <c r="AF33" i="3"/>
  <c r="AF75" i="3"/>
  <c r="AF34" i="3"/>
  <c r="AF76" i="3"/>
  <c r="AF35" i="3"/>
  <c r="AF77" i="3"/>
  <c r="AF36" i="3"/>
  <c r="AF78" i="3"/>
  <c r="AF37" i="3"/>
  <c r="AF79" i="3"/>
  <c r="AF38" i="3"/>
  <c r="AF80" i="3"/>
  <c r="AF39" i="3"/>
  <c r="AF81" i="3"/>
  <c r="AF40" i="3"/>
  <c r="AF82" i="3"/>
  <c r="AF41" i="3"/>
  <c r="AF83" i="3"/>
  <c r="AF42" i="3"/>
  <c r="AF84" i="3"/>
  <c r="AF43" i="3"/>
  <c r="AF85" i="3"/>
  <c r="AF44" i="3"/>
  <c r="AF86" i="3"/>
  <c r="AF3" i="3"/>
  <c r="AD45" i="3"/>
  <c r="AD4" i="3"/>
  <c r="AD46" i="3"/>
  <c r="AD5" i="3"/>
  <c r="AD47" i="3"/>
  <c r="AD6" i="3"/>
  <c r="AD48" i="3"/>
  <c r="AD7" i="3"/>
  <c r="AD49" i="3"/>
  <c r="AD8" i="3"/>
  <c r="AD50" i="3"/>
  <c r="AD9" i="3"/>
  <c r="AD51" i="3"/>
  <c r="AD10" i="3"/>
  <c r="AD52" i="3"/>
  <c r="AD11" i="3"/>
  <c r="AD53" i="3"/>
  <c r="AD12" i="3"/>
  <c r="AD54" i="3"/>
  <c r="AD13" i="3"/>
  <c r="AD55" i="3"/>
  <c r="AD14" i="3"/>
  <c r="AD56" i="3"/>
  <c r="AD15" i="3"/>
  <c r="AD57" i="3"/>
  <c r="AD16" i="3"/>
  <c r="AD58" i="3"/>
  <c r="AD17" i="3"/>
  <c r="AD59" i="3"/>
  <c r="AD18" i="3"/>
  <c r="AD60" i="3"/>
  <c r="AD19" i="3"/>
  <c r="AD61" i="3"/>
  <c r="AD20" i="3"/>
  <c r="AD62" i="3"/>
  <c r="AD21" i="3"/>
  <c r="AD63" i="3"/>
  <c r="AD22" i="3"/>
  <c r="AD64" i="3"/>
  <c r="AD23" i="3"/>
  <c r="AD65" i="3"/>
  <c r="AD24" i="3"/>
  <c r="AD66" i="3"/>
  <c r="AD25" i="3"/>
  <c r="AD67" i="3"/>
  <c r="AD26" i="3"/>
  <c r="AD68" i="3"/>
  <c r="AD27" i="3"/>
  <c r="AD69" i="3"/>
  <c r="AD28" i="3"/>
  <c r="AD70" i="3"/>
  <c r="AD29" i="3"/>
  <c r="AD71" i="3"/>
  <c r="AD30" i="3"/>
  <c r="AD72" i="3"/>
  <c r="AD31" i="3"/>
  <c r="AD73" i="3"/>
  <c r="AD32" i="3"/>
  <c r="AD74" i="3"/>
  <c r="AD33" i="3"/>
  <c r="AD75" i="3"/>
  <c r="AD34" i="3"/>
  <c r="AD76" i="3"/>
  <c r="AD35" i="3"/>
  <c r="AD77" i="3"/>
  <c r="AD36" i="3"/>
  <c r="AD78" i="3"/>
  <c r="AD37" i="3"/>
  <c r="AD79" i="3"/>
  <c r="AD38" i="3"/>
  <c r="AD80" i="3"/>
  <c r="AD39" i="3"/>
  <c r="AD81" i="3"/>
  <c r="AD40" i="3"/>
  <c r="AD82" i="3"/>
  <c r="AD41" i="3"/>
  <c r="AD83" i="3"/>
  <c r="AD42" i="3"/>
  <c r="AD84" i="3"/>
  <c r="AD43" i="3"/>
  <c r="AD85" i="3"/>
  <c r="AD44" i="3"/>
  <c r="AD86" i="3"/>
  <c r="AD3" i="3"/>
  <c r="AB45" i="3"/>
  <c r="AB4" i="3"/>
  <c r="AB46" i="3"/>
  <c r="AB5" i="3"/>
  <c r="AB47" i="3"/>
  <c r="AB6" i="3"/>
  <c r="AB48" i="3"/>
  <c r="AB7" i="3"/>
  <c r="AB49" i="3"/>
  <c r="AB8" i="3"/>
  <c r="AB50" i="3"/>
  <c r="AB9" i="3"/>
  <c r="AB51" i="3"/>
  <c r="AB10" i="3"/>
  <c r="AB52" i="3"/>
  <c r="AB11" i="3"/>
  <c r="AB53" i="3"/>
  <c r="AB12" i="3"/>
  <c r="AB54" i="3"/>
  <c r="AB13" i="3"/>
  <c r="AB55" i="3"/>
  <c r="AB14" i="3"/>
  <c r="AB56" i="3"/>
  <c r="AB15" i="3"/>
  <c r="AB57" i="3"/>
  <c r="AB16" i="3"/>
  <c r="AB58" i="3"/>
  <c r="AB17" i="3"/>
  <c r="AB59" i="3"/>
  <c r="AB18" i="3"/>
  <c r="AB60" i="3"/>
  <c r="AB19" i="3"/>
  <c r="AB61" i="3"/>
  <c r="AB20" i="3"/>
  <c r="AB62" i="3"/>
  <c r="AB21" i="3"/>
  <c r="AB63" i="3"/>
  <c r="AB22" i="3"/>
  <c r="AB64" i="3"/>
  <c r="AB23" i="3"/>
  <c r="AB65" i="3"/>
  <c r="AB24" i="3"/>
  <c r="AB66" i="3"/>
  <c r="AB25" i="3"/>
  <c r="AB67" i="3"/>
  <c r="AB26" i="3"/>
  <c r="AB68" i="3"/>
  <c r="AB27" i="3"/>
  <c r="AB69" i="3"/>
  <c r="AB28" i="3"/>
  <c r="AB70" i="3"/>
  <c r="AB29" i="3"/>
  <c r="AB71" i="3"/>
  <c r="AB30" i="3"/>
  <c r="AB72" i="3"/>
  <c r="AB31" i="3"/>
  <c r="AB73" i="3"/>
  <c r="AB32" i="3"/>
  <c r="AB74" i="3"/>
  <c r="AB33" i="3"/>
  <c r="AB75" i="3"/>
  <c r="AB34" i="3"/>
  <c r="AB76" i="3"/>
  <c r="AB35" i="3"/>
  <c r="AB77" i="3"/>
  <c r="AB36" i="3"/>
  <c r="AB78" i="3"/>
  <c r="AB37" i="3"/>
  <c r="AB79" i="3"/>
  <c r="AB38" i="3"/>
  <c r="AB80" i="3"/>
  <c r="AB39" i="3"/>
  <c r="AB81" i="3"/>
  <c r="AB40" i="3"/>
  <c r="AB82" i="3"/>
  <c r="AB41" i="3"/>
  <c r="AB83" i="3"/>
  <c r="AB42" i="3"/>
  <c r="AB84" i="3"/>
  <c r="AB43" i="3"/>
  <c r="AB85" i="3"/>
  <c r="AB44" i="3"/>
  <c r="AB86" i="3"/>
  <c r="AB3" i="3"/>
  <c r="Z45" i="3"/>
  <c r="Z4" i="3"/>
  <c r="Z46" i="3"/>
  <c r="Z5" i="3"/>
  <c r="Z47" i="3"/>
  <c r="Z6" i="3"/>
  <c r="Z48" i="3"/>
  <c r="Z7" i="3"/>
  <c r="Z49" i="3"/>
  <c r="Z8" i="3"/>
  <c r="Z50" i="3"/>
  <c r="Z9" i="3"/>
  <c r="Z51" i="3"/>
  <c r="Z10" i="3"/>
  <c r="Z52" i="3"/>
  <c r="Z11" i="3"/>
  <c r="Z53" i="3"/>
  <c r="Z12" i="3"/>
  <c r="Z54" i="3"/>
  <c r="Z13" i="3"/>
  <c r="Z55" i="3"/>
  <c r="Z14" i="3"/>
  <c r="Z56" i="3"/>
  <c r="Z15" i="3"/>
  <c r="Z57" i="3"/>
  <c r="Z16" i="3"/>
  <c r="Z58" i="3"/>
  <c r="Z17" i="3"/>
  <c r="Z59" i="3"/>
  <c r="Z18" i="3"/>
  <c r="Z60" i="3"/>
  <c r="Z19" i="3"/>
  <c r="Z61" i="3"/>
  <c r="Z20" i="3"/>
  <c r="Z62" i="3"/>
  <c r="Z21" i="3"/>
  <c r="Z63" i="3"/>
  <c r="Z22" i="3"/>
  <c r="Z64" i="3"/>
  <c r="Z23" i="3"/>
  <c r="Z65" i="3"/>
  <c r="Z24" i="3"/>
  <c r="Z66" i="3"/>
  <c r="Z25" i="3"/>
  <c r="Z67" i="3"/>
  <c r="Z26" i="3"/>
  <c r="Z68" i="3"/>
  <c r="Z27" i="3"/>
  <c r="Z69" i="3"/>
  <c r="Z28" i="3"/>
  <c r="Z70" i="3"/>
  <c r="Z29" i="3"/>
  <c r="Z71" i="3"/>
  <c r="Z30" i="3"/>
  <c r="Z72" i="3"/>
  <c r="Z31" i="3"/>
  <c r="Z73" i="3"/>
  <c r="Z32" i="3"/>
  <c r="Z74" i="3"/>
  <c r="Z33" i="3"/>
  <c r="Z75" i="3"/>
  <c r="Z34" i="3"/>
  <c r="Z76" i="3"/>
  <c r="Z35" i="3"/>
  <c r="Z77" i="3"/>
  <c r="Z36" i="3"/>
  <c r="Z78" i="3"/>
  <c r="Z37" i="3"/>
  <c r="Z79" i="3"/>
  <c r="Z38" i="3"/>
  <c r="Z80" i="3"/>
  <c r="Z39" i="3"/>
  <c r="Z81" i="3"/>
  <c r="Z40" i="3"/>
  <c r="Z82" i="3"/>
  <c r="Z41" i="3"/>
  <c r="Z83" i="3"/>
  <c r="Z42" i="3"/>
  <c r="Z84" i="3"/>
  <c r="Z43" i="3"/>
  <c r="Z85" i="3"/>
  <c r="Z44" i="3"/>
  <c r="Z86" i="3"/>
  <c r="Z3" i="3"/>
  <c r="X45" i="3"/>
  <c r="X4" i="3"/>
  <c r="X46" i="3"/>
  <c r="X5" i="3"/>
  <c r="X47" i="3"/>
  <c r="X6" i="3"/>
  <c r="X48" i="3"/>
  <c r="X7" i="3"/>
  <c r="X49" i="3"/>
  <c r="X8" i="3"/>
  <c r="X50" i="3"/>
  <c r="X9" i="3"/>
  <c r="X51" i="3"/>
  <c r="X10" i="3"/>
  <c r="X52" i="3"/>
  <c r="X11" i="3"/>
  <c r="X53" i="3"/>
  <c r="X12" i="3"/>
  <c r="X54" i="3"/>
  <c r="X13" i="3"/>
  <c r="X55" i="3"/>
  <c r="X14" i="3"/>
  <c r="X56" i="3"/>
  <c r="X15" i="3"/>
  <c r="X57" i="3"/>
  <c r="X16" i="3"/>
  <c r="X58" i="3"/>
  <c r="X17" i="3"/>
  <c r="X59" i="3"/>
  <c r="X18" i="3"/>
  <c r="X60" i="3"/>
  <c r="X19" i="3"/>
  <c r="X61" i="3"/>
  <c r="X20" i="3"/>
  <c r="X62" i="3"/>
  <c r="X21" i="3"/>
  <c r="X63" i="3"/>
  <c r="X22" i="3"/>
  <c r="X64" i="3"/>
  <c r="X23" i="3"/>
  <c r="X65" i="3"/>
  <c r="X24" i="3"/>
  <c r="X66" i="3"/>
  <c r="X25" i="3"/>
  <c r="X67" i="3"/>
  <c r="X26" i="3"/>
  <c r="X68" i="3"/>
  <c r="X27" i="3"/>
  <c r="X69" i="3"/>
  <c r="X28" i="3"/>
  <c r="X70" i="3"/>
  <c r="X29" i="3"/>
  <c r="X71" i="3"/>
  <c r="X30" i="3"/>
  <c r="X72" i="3"/>
  <c r="X31" i="3"/>
  <c r="X73" i="3"/>
  <c r="X32" i="3"/>
  <c r="X74" i="3"/>
  <c r="X33" i="3"/>
  <c r="X75" i="3"/>
  <c r="X34" i="3"/>
  <c r="X76" i="3"/>
  <c r="X35" i="3"/>
  <c r="X77" i="3"/>
  <c r="X36" i="3"/>
  <c r="X78" i="3"/>
  <c r="X37" i="3"/>
  <c r="X79" i="3"/>
  <c r="X38" i="3"/>
  <c r="X80" i="3"/>
  <c r="X39" i="3"/>
  <c r="X81" i="3"/>
  <c r="X40" i="3"/>
  <c r="X82" i="3"/>
  <c r="X41" i="3"/>
  <c r="X83" i="3"/>
  <c r="X42" i="3"/>
  <c r="X84" i="3"/>
  <c r="X43" i="3"/>
  <c r="X85" i="3"/>
  <c r="X44" i="3"/>
  <c r="X86" i="3"/>
  <c r="X3" i="3"/>
  <c r="V45" i="3"/>
  <c r="V46" i="3"/>
  <c r="V5" i="3"/>
  <c r="V47" i="3"/>
  <c r="V6" i="3"/>
  <c r="V48" i="3"/>
  <c r="V7" i="3"/>
  <c r="V49" i="3"/>
  <c r="V8" i="3"/>
  <c r="V50" i="3"/>
  <c r="V9" i="3"/>
  <c r="V51" i="3"/>
  <c r="V10" i="3"/>
  <c r="V52" i="3"/>
  <c r="V11" i="3"/>
  <c r="V53" i="3"/>
  <c r="V12" i="3"/>
  <c r="V54" i="3"/>
  <c r="V13" i="3"/>
  <c r="V55" i="3"/>
  <c r="V14" i="3"/>
  <c r="V56" i="3"/>
  <c r="V15" i="3"/>
  <c r="V57" i="3"/>
  <c r="V16" i="3"/>
  <c r="V58" i="3"/>
  <c r="V17" i="3"/>
  <c r="V59" i="3"/>
  <c r="V18" i="3"/>
  <c r="V60" i="3"/>
  <c r="V19" i="3"/>
  <c r="V61" i="3"/>
  <c r="V20" i="3"/>
  <c r="V62" i="3"/>
  <c r="V21" i="3"/>
  <c r="V63" i="3"/>
  <c r="V22" i="3"/>
  <c r="V64" i="3"/>
  <c r="V23" i="3"/>
  <c r="V65" i="3"/>
  <c r="V24" i="3"/>
  <c r="V66" i="3"/>
  <c r="V25" i="3"/>
  <c r="V67" i="3"/>
  <c r="V26" i="3"/>
  <c r="V68" i="3"/>
  <c r="V27" i="3"/>
  <c r="V69" i="3"/>
  <c r="V28" i="3"/>
  <c r="V70" i="3"/>
  <c r="V29" i="3"/>
  <c r="V71" i="3"/>
  <c r="V30" i="3"/>
  <c r="V72" i="3"/>
  <c r="V31" i="3"/>
  <c r="V73" i="3"/>
  <c r="V32" i="3"/>
  <c r="V74" i="3"/>
  <c r="V33" i="3"/>
  <c r="V75" i="3"/>
  <c r="V34" i="3"/>
  <c r="V76" i="3"/>
  <c r="V35" i="3"/>
  <c r="V77" i="3"/>
  <c r="V36" i="3"/>
  <c r="V78" i="3"/>
  <c r="V37" i="3"/>
  <c r="V79" i="3"/>
  <c r="V38" i="3"/>
  <c r="V80" i="3"/>
  <c r="V39" i="3"/>
  <c r="V81" i="3"/>
  <c r="V40" i="3"/>
  <c r="V82" i="3"/>
  <c r="V41" i="3"/>
  <c r="V83" i="3"/>
  <c r="V42" i="3"/>
  <c r="V84" i="3"/>
  <c r="V43" i="3"/>
  <c r="V85" i="3"/>
  <c r="V44" i="3"/>
  <c r="V86" i="3"/>
  <c r="V3" i="3"/>
  <c r="T45" i="3"/>
  <c r="T4" i="3"/>
  <c r="T46" i="3"/>
  <c r="T5" i="3"/>
  <c r="T47" i="3"/>
  <c r="T6" i="3"/>
  <c r="T48" i="3"/>
  <c r="T7" i="3"/>
  <c r="T49" i="3"/>
  <c r="T8" i="3"/>
  <c r="T50" i="3"/>
  <c r="T9" i="3"/>
  <c r="T51" i="3"/>
  <c r="T10" i="3"/>
  <c r="T52" i="3"/>
  <c r="T11" i="3"/>
  <c r="T53" i="3"/>
  <c r="T12" i="3"/>
  <c r="T54" i="3"/>
  <c r="T13" i="3"/>
  <c r="T55" i="3"/>
  <c r="T14" i="3"/>
  <c r="T56" i="3"/>
  <c r="T15" i="3"/>
  <c r="T57" i="3"/>
  <c r="T16" i="3"/>
  <c r="T58" i="3"/>
  <c r="T17" i="3"/>
  <c r="T59" i="3"/>
  <c r="T18" i="3"/>
  <c r="T60" i="3"/>
  <c r="T19" i="3"/>
  <c r="T61" i="3"/>
  <c r="T20" i="3"/>
  <c r="T62" i="3"/>
  <c r="T21" i="3"/>
  <c r="T63" i="3"/>
  <c r="T22" i="3"/>
  <c r="T64" i="3"/>
  <c r="T23" i="3"/>
  <c r="T65" i="3"/>
  <c r="T24" i="3"/>
  <c r="T66" i="3"/>
  <c r="T25" i="3"/>
  <c r="T67" i="3"/>
  <c r="T26" i="3"/>
  <c r="T68" i="3"/>
  <c r="T27" i="3"/>
  <c r="T69" i="3"/>
  <c r="T28" i="3"/>
  <c r="T70" i="3"/>
  <c r="T29" i="3"/>
  <c r="T71" i="3"/>
  <c r="T30" i="3"/>
  <c r="T72" i="3"/>
  <c r="T31" i="3"/>
  <c r="T73" i="3"/>
  <c r="T32" i="3"/>
  <c r="T74" i="3"/>
  <c r="T33" i="3"/>
  <c r="T75" i="3"/>
  <c r="T34" i="3"/>
  <c r="T76" i="3"/>
  <c r="T35" i="3"/>
  <c r="T77" i="3"/>
  <c r="T36" i="3"/>
  <c r="T78" i="3"/>
  <c r="T37" i="3"/>
  <c r="T79" i="3"/>
  <c r="T38" i="3"/>
  <c r="T80" i="3"/>
  <c r="T39" i="3"/>
  <c r="T81" i="3"/>
  <c r="T40" i="3"/>
  <c r="T82" i="3"/>
  <c r="T41" i="3"/>
  <c r="T83" i="3"/>
  <c r="T42" i="3"/>
  <c r="T84" i="3"/>
  <c r="T43" i="3"/>
  <c r="T85" i="3"/>
  <c r="T44" i="3"/>
  <c r="T86" i="3"/>
  <c r="T3" i="3"/>
  <c r="R45" i="3"/>
  <c r="R4" i="3"/>
  <c r="R46" i="3"/>
  <c r="R5" i="3"/>
  <c r="R47" i="3"/>
  <c r="R6" i="3"/>
  <c r="R48" i="3"/>
  <c r="R7" i="3"/>
  <c r="R49" i="3"/>
  <c r="R8" i="3"/>
  <c r="R50" i="3"/>
  <c r="R9" i="3"/>
  <c r="R51" i="3"/>
  <c r="R10" i="3"/>
  <c r="R52" i="3"/>
  <c r="R11" i="3"/>
  <c r="R53" i="3"/>
  <c r="R12" i="3"/>
  <c r="R54" i="3"/>
  <c r="R13" i="3"/>
  <c r="R55" i="3"/>
  <c r="R14" i="3"/>
  <c r="R56" i="3"/>
  <c r="R15" i="3"/>
  <c r="R57" i="3"/>
  <c r="R16" i="3"/>
  <c r="R58" i="3"/>
  <c r="R17" i="3"/>
  <c r="R59" i="3"/>
  <c r="R18" i="3"/>
  <c r="R60" i="3"/>
  <c r="R19" i="3"/>
  <c r="R61" i="3"/>
  <c r="R20" i="3"/>
  <c r="R62" i="3"/>
  <c r="R21" i="3"/>
  <c r="R63" i="3"/>
  <c r="R22" i="3"/>
  <c r="R64" i="3"/>
  <c r="R23" i="3"/>
  <c r="R65" i="3"/>
  <c r="R24" i="3"/>
  <c r="R66" i="3"/>
  <c r="R25" i="3"/>
  <c r="R67" i="3"/>
  <c r="R26" i="3"/>
  <c r="R68" i="3"/>
  <c r="R27" i="3"/>
  <c r="R69" i="3"/>
  <c r="R28" i="3"/>
  <c r="R70" i="3"/>
  <c r="R29" i="3"/>
  <c r="R71" i="3"/>
  <c r="R30" i="3"/>
  <c r="R72" i="3"/>
  <c r="R31" i="3"/>
  <c r="R73" i="3"/>
  <c r="R32" i="3"/>
  <c r="R74" i="3"/>
  <c r="R33" i="3"/>
  <c r="R75" i="3"/>
  <c r="R34" i="3"/>
  <c r="R76" i="3"/>
  <c r="R35" i="3"/>
  <c r="R77" i="3"/>
  <c r="R36" i="3"/>
  <c r="R78" i="3"/>
  <c r="R37" i="3"/>
  <c r="R79" i="3"/>
  <c r="R38" i="3"/>
  <c r="R80" i="3"/>
  <c r="R39" i="3"/>
  <c r="R81" i="3"/>
  <c r="R40" i="3"/>
  <c r="R82" i="3"/>
  <c r="R41" i="3"/>
  <c r="R83" i="3"/>
  <c r="R42" i="3"/>
  <c r="R84" i="3"/>
  <c r="R43" i="3"/>
  <c r="R85" i="3"/>
  <c r="R44" i="3"/>
  <c r="R86" i="3"/>
  <c r="R3" i="3"/>
  <c r="P45" i="3"/>
  <c r="P4" i="3"/>
  <c r="P46" i="3"/>
  <c r="P5" i="3"/>
  <c r="P47" i="3"/>
  <c r="P6" i="3"/>
  <c r="P48" i="3"/>
  <c r="P7" i="3"/>
  <c r="P49" i="3"/>
  <c r="P8" i="3"/>
  <c r="P50" i="3"/>
  <c r="P9" i="3"/>
  <c r="P51" i="3"/>
  <c r="P10" i="3"/>
  <c r="P52" i="3"/>
  <c r="P11" i="3"/>
  <c r="P53" i="3"/>
  <c r="P12" i="3"/>
  <c r="P54" i="3"/>
  <c r="P13" i="3"/>
  <c r="P55" i="3"/>
  <c r="P14" i="3"/>
  <c r="P56" i="3"/>
  <c r="P15" i="3"/>
  <c r="P57" i="3"/>
  <c r="P16" i="3"/>
  <c r="P58" i="3"/>
  <c r="P17" i="3"/>
  <c r="P59" i="3"/>
  <c r="P18" i="3"/>
  <c r="P60" i="3"/>
  <c r="P19" i="3"/>
  <c r="P61" i="3"/>
  <c r="P20" i="3"/>
  <c r="P62" i="3"/>
  <c r="P21" i="3"/>
  <c r="P63" i="3"/>
  <c r="P22" i="3"/>
  <c r="P64" i="3"/>
  <c r="P23" i="3"/>
  <c r="P65" i="3"/>
  <c r="P24" i="3"/>
  <c r="P66" i="3"/>
  <c r="P25" i="3"/>
  <c r="P67" i="3"/>
  <c r="P26" i="3"/>
  <c r="P68" i="3"/>
  <c r="P27" i="3"/>
  <c r="P69" i="3"/>
  <c r="P28" i="3"/>
  <c r="P70" i="3"/>
  <c r="P29" i="3"/>
  <c r="P71" i="3"/>
  <c r="P30" i="3"/>
  <c r="P72" i="3"/>
  <c r="P31" i="3"/>
  <c r="P73" i="3"/>
  <c r="P32" i="3"/>
  <c r="P74" i="3"/>
  <c r="P33" i="3"/>
  <c r="P75" i="3"/>
  <c r="P34" i="3"/>
  <c r="P76" i="3"/>
  <c r="P35" i="3"/>
  <c r="P77" i="3"/>
  <c r="P36" i="3"/>
  <c r="P78" i="3"/>
  <c r="P37" i="3"/>
  <c r="P79" i="3"/>
  <c r="P38" i="3"/>
  <c r="P80" i="3"/>
  <c r="P39" i="3"/>
  <c r="P81" i="3"/>
  <c r="P40" i="3"/>
  <c r="P82" i="3"/>
  <c r="P41" i="3"/>
  <c r="P83" i="3"/>
  <c r="P42" i="3"/>
  <c r="P84" i="3"/>
  <c r="P43" i="3"/>
  <c r="P85" i="3"/>
  <c r="P44" i="3"/>
  <c r="P86" i="3"/>
  <c r="P3" i="3"/>
  <c r="N45" i="3"/>
  <c r="N4" i="3"/>
  <c r="N46" i="3"/>
  <c r="N5" i="3"/>
  <c r="N6" i="3"/>
  <c r="N48" i="3"/>
  <c r="N7" i="3"/>
  <c r="N49" i="3"/>
  <c r="N8" i="3"/>
  <c r="N9" i="3"/>
  <c r="N10" i="3"/>
  <c r="N11" i="3"/>
  <c r="N53" i="3"/>
  <c r="N12" i="3"/>
  <c r="N54" i="3"/>
  <c r="N13" i="3"/>
  <c r="N55" i="3"/>
  <c r="N14" i="3"/>
  <c r="N56" i="3"/>
  <c r="N15" i="3"/>
  <c r="N57" i="3"/>
  <c r="N16" i="3"/>
  <c r="N17" i="3"/>
  <c r="N59" i="3"/>
  <c r="N18" i="3"/>
  <c r="N60" i="3"/>
  <c r="N19" i="3"/>
  <c r="N61" i="3"/>
  <c r="N20" i="3"/>
  <c r="N62" i="3"/>
  <c r="N21" i="3"/>
  <c r="N63" i="3"/>
  <c r="N22" i="3"/>
  <c r="N64" i="3"/>
  <c r="N23" i="3"/>
  <c r="N65" i="3"/>
  <c r="N24" i="3"/>
  <c r="N66" i="3"/>
  <c r="N25" i="3"/>
  <c r="N67" i="3"/>
  <c r="N26" i="3"/>
  <c r="N27" i="3"/>
  <c r="N69" i="3"/>
  <c r="N28" i="3"/>
  <c r="N70" i="3"/>
  <c r="N29" i="3"/>
  <c r="N71" i="3"/>
  <c r="N30" i="3"/>
  <c r="N31" i="3"/>
  <c r="N32" i="3"/>
  <c r="N74" i="3"/>
  <c r="N33" i="3"/>
  <c r="N75" i="3"/>
  <c r="N34" i="3"/>
  <c r="N76" i="3"/>
  <c r="N35" i="3"/>
  <c r="N77" i="3"/>
  <c r="N36" i="3"/>
  <c r="N78" i="3"/>
  <c r="N37" i="3"/>
  <c r="N38" i="3"/>
  <c r="N80" i="3"/>
  <c r="N39" i="3"/>
  <c r="N81" i="3"/>
  <c r="N40" i="3"/>
  <c r="N41" i="3"/>
  <c r="N83" i="3"/>
  <c r="N42" i="3"/>
  <c r="N84" i="3"/>
  <c r="N43" i="3"/>
  <c r="N44" i="3"/>
  <c r="N86" i="3"/>
  <c r="N3" i="3"/>
  <c r="L45" i="3"/>
  <c r="L4" i="3"/>
  <c r="L46" i="3"/>
  <c r="L5" i="3"/>
  <c r="L47" i="3"/>
  <c r="L6" i="3"/>
  <c r="L48" i="3"/>
  <c r="L7" i="3"/>
  <c r="L49" i="3"/>
  <c r="L8" i="3"/>
  <c r="L50" i="3"/>
  <c r="L9" i="3"/>
  <c r="L51" i="3"/>
  <c r="L10" i="3"/>
  <c r="L52" i="3"/>
  <c r="L11" i="3"/>
  <c r="L53" i="3"/>
  <c r="L12" i="3"/>
  <c r="L54" i="3"/>
  <c r="L13" i="3"/>
  <c r="L55" i="3"/>
  <c r="L14" i="3"/>
  <c r="L56" i="3"/>
  <c r="L15" i="3"/>
  <c r="L57" i="3"/>
  <c r="L16" i="3"/>
  <c r="L58" i="3"/>
  <c r="L17" i="3"/>
  <c r="L59" i="3"/>
  <c r="L18" i="3"/>
  <c r="L60" i="3"/>
  <c r="L19" i="3"/>
  <c r="L61" i="3"/>
  <c r="L20" i="3"/>
  <c r="L62" i="3"/>
  <c r="L21" i="3"/>
  <c r="L63" i="3"/>
  <c r="L22" i="3"/>
  <c r="L64" i="3"/>
  <c r="L23" i="3"/>
  <c r="L65" i="3"/>
  <c r="L24" i="3"/>
  <c r="L66" i="3"/>
  <c r="L25" i="3"/>
  <c r="L67" i="3"/>
  <c r="L26" i="3"/>
  <c r="L68" i="3"/>
  <c r="L27" i="3"/>
  <c r="L69" i="3"/>
  <c r="L28" i="3"/>
  <c r="L70" i="3"/>
  <c r="L29" i="3"/>
  <c r="L71" i="3"/>
  <c r="L30" i="3"/>
  <c r="L72" i="3"/>
  <c r="L31" i="3"/>
  <c r="L73" i="3"/>
  <c r="L32" i="3"/>
  <c r="L74" i="3"/>
  <c r="L33" i="3"/>
  <c r="L75" i="3"/>
  <c r="L34" i="3"/>
  <c r="L76" i="3"/>
  <c r="L35" i="3"/>
  <c r="L77" i="3"/>
  <c r="L36" i="3"/>
  <c r="L78" i="3"/>
  <c r="L37" i="3"/>
  <c r="L79" i="3"/>
  <c r="L38" i="3"/>
  <c r="L80" i="3"/>
  <c r="L39" i="3"/>
  <c r="L81" i="3"/>
  <c r="L40" i="3"/>
  <c r="L82" i="3"/>
  <c r="L41" i="3"/>
  <c r="L83" i="3"/>
  <c r="L42" i="3"/>
  <c r="L84" i="3"/>
  <c r="L43" i="3"/>
  <c r="L85" i="3"/>
  <c r="L44" i="3"/>
  <c r="L86" i="3"/>
  <c r="L3" i="3"/>
  <c r="J45" i="3"/>
  <c r="J4" i="3"/>
  <c r="J46" i="3"/>
  <c r="J5" i="3"/>
  <c r="J47" i="3"/>
  <c r="J6" i="3"/>
  <c r="J48" i="3"/>
  <c r="J7" i="3"/>
  <c r="J49" i="3"/>
  <c r="J8" i="3"/>
  <c r="J50" i="3"/>
  <c r="J9" i="3"/>
  <c r="J51" i="3"/>
  <c r="J10" i="3"/>
  <c r="J52" i="3"/>
  <c r="J11" i="3"/>
  <c r="J53" i="3"/>
  <c r="J12" i="3"/>
  <c r="J54" i="3"/>
  <c r="J13" i="3"/>
  <c r="J55" i="3"/>
  <c r="J14" i="3"/>
  <c r="J56" i="3"/>
  <c r="J15" i="3"/>
  <c r="J57" i="3"/>
  <c r="J16" i="3"/>
  <c r="J58" i="3"/>
  <c r="J17" i="3"/>
  <c r="J59" i="3"/>
  <c r="J18" i="3"/>
  <c r="J60" i="3"/>
  <c r="J19" i="3"/>
  <c r="J61" i="3"/>
  <c r="J20" i="3"/>
  <c r="J62" i="3"/>
  <c r="J21" i="3"/>
  <c r="J63" i="3"/>
  <c r="J22" i="3"/>
  <c r="J64" i="3"/>
  <c r="J23" i="3"/>
  <c r="J65" i="3"/>
  <c r="J24" i="3"/>
  <c r="J66" i="3"/>
  <c r="J25" i="3"/>
  <c r="J67" i="3"/>
  <c r="J26" i="3"/>
  <c r="J68" i="3"/>
  <c r="J27" i="3"/>
  <c r="J69" i="3"/>
  <c r="J28" i="3"/>
  <c r="J70" i="3"/>
  <c r="J29" i="3"/>
  <c r="J71" i="3"/>
  <c r="J30" i="3"/>
  <c r="J72" i="3"/>
  <c r="J31" i="3"/>
  <c r="J73" i="3"/>
  <c r="J32" i="3"/>
  <c r="J74" i="3"/>
  <c r="J33" i="3"/>
  <c r="J75" i="3"/>
  <c r="J34" i="3"/>
  <c r="J76" i="3"/>
  <c r="J35" i="3"/>
  <c r="J77" i="3"/>
  <c r="J36" i="3"/>
  <c r="J78" i="3"/>
  <c r="J37" i="3"/>
  <c r="J79" i="3"/>
  <c r="J38" i="3"/>
  <c r="J80" i="3"/>
  <c r="J39" i="3"/>
  <c r="J81" i="3"/>
  <c r="J40" i="3"/>
  <c r="J82" i="3"/>
  <c r="J41" i="3"/>
  <c r="J83" i="3"/>
  <c r="J42" i="3"/>
  <c r="J84" i="3"/>
  <c r="J43" i="3"/>
  <c r="J85" i="3"/>
  <c r="J44" i="3"/>
  <c r="J86" i="3"/>
  <c r="J3" i="3"/>
  <c r="U4" i="3"/>
  <c r="V4" i="3" s="1"/>
  <c r="G12" i="3"/>
  <c r="E85" i="3"/>
  <c r="E84" i="3"/>
  <c r="E83" i="3"/>
  <c r="E78" i="3"/>
  <c r="E73" i="3"/>
  <c r="E71" i="3"/>
  <c r="E70" i="3"/>
  <c r="E69" i="3"/>
  <c r="E66" i="3"/>
  <c r="E65" i="3"/>
  <c r="E63" i="3"/>
  <c r="E62" i="3"/>
  <c r="E49" i="3"/>
  <c r="M85" i="3"/>
  <c r="N85" i="3" s="1"/>
  <c r="M82" i="3"/>
  <c r="N82" i="3" s="1"/>
  <c r="M79" i="3"/>
  <c r="N79" i="3" s="1"/>
  <c r="M73" i="3"/>
  <c r="N73" i="3" s="1"/>
  <c r="M72" i="3"/>
  <c r="N72" i="3" s="1"/>
  <c r="M68" i="3"/>
  <c r="N68" i="3" s="1"/>
  <c r="M58" i="3"/>
  <c r="N58" i="3" s="1"/>
  <c r="M52" i="3"/>
  <c r="N52" i="3" s="1"/>
  <c r="M51" i="3"/>
  <c r="N51" i="3" s="1"/>
  <c r="M50" i="3"/>
  <c r="N50" i="3" s="1"/>
  <c r="M47" i="3"/>
  <c r="N47" i="3" s="1"/>
  <c r="H28" i="3"/>
  <c r="H84" i="3"/>
  <c r="F85" i="3"/>
  <c r="F84" i="3"/>
  <c r="F83" i="3"/>
  <c r="F78" i="3"/>
  <c r="F73" i="3"/>
  <c r="F71" i="3"/>
  <c r="F70" i="3"/>
  <c r="F69" i="3"/>
  <c r="F66" i="3"/>
  <c r="F65" i="3"/>
  <c r="F63" i="3"/>
  <c r="F62" i="3"/>
  <c r="H12" i="3"/>
  <c r="F49" i="3"/>
  <c r="F45" i="3"/>
  <c r="F4" i="3"/>
  <c r="F46" i="3"/>
  <c r="F5" i="3"/>
  <c r="F47" i="3"/>
  <c r="F6" i="3"/>
  <c r="F48" i="3"/>
  <c r="F7" i="3"/>
  <c r="F8" i="3"/>
  <c r="F50" i="3"/>
  <c r="F9" i="3"/>
  <c r="F51" i="3"/>
  <c r="F10" i="3"/>
  <c r="F52" i="3"/>
  <c r="F11" i="3"/>
  <c r="F53" i="3"/>
  <c r="F12" i="3"/>
  <c r="F54" i="3"/>
  <c r="F13" i="3"/>
  <c r="F55" i="3"/>
  <c r="F14" i="3"/>
  <c r="F56" i="3"/>
  <c r="F15" i="3"/>
  <c r="F57" i="3"/>
  <c r="F16" i="3"/>
  <c r="F58" i="3"/>
  <c r="F17" i="3"/>
  <c r="F59" i="3"/>
  <c r="F18" i="3"/>
  <c r="F60" i="3"/>
  <c r="F19" i="3"/>
  <c r="F61" i="3"/>
  <c r="F20" i="3"/>
  <c r="F21" i="3"/>
  <c r="F22" i="3"/>
  <c r="F64" i="3"/>
  <c r="F23" i="3"/>
  <c r="F24" i="3"/>
  <c r="F25" i="3"/>
  <c r="F67" i="3"/>
  <c r="F26" i="3"/>
  <c r="F68" i="3"/>
  <c r="F27" i="3"/>
  <c r="F28" i="3"/>
  <c r="F29" i="3"/>
  <c r="F30" i="3"/>
  <c r="F72" i="3"/>
  <c r="F31" i="3"/>
  <c r="F32" i="3"/>
  <c r="F74" i="3"/>
  <c r="F33" i="3"/>
  <c r="F75" i="3"/>
  <c r="F34" i="3"/>
  <c r="F76" i="3"/>
  <c r="F35" i="3"/>
  <c r="F77" i="3"/>
  <c r="F36" i="3"/>
  <c r="F37" i="3"/>
  <c r="F79" i="3"/>
  <c r="F38" i="3"/>
  <c r="F80" i="3"/>
  <c r="F39" i="3"/>
  <c r="F81" i="3"/>
  <c r="F40" i="3"/>
  <c r="F82" i="3"/>
  <c r="F41" i="3"/>
  <c r="F42" i="3"/>
  <c r="F43" i="3"/>
  <c r="F44" i="3"/>
  <c r="F86" i="3"/>
  <c r="F3" i="3"/>
  <c r="H45" i="3"/>
  <c r="H4" i="3"/>
  <c r="H46" i="3"/>
  <c r="H5" i="3"/>
  <c r="H47" i="3"/>
  <c r="H6" i="3"/>
  <c r="H48" i="3"/>
  <c r="H7" i="3"/>
  <c r="H49" i="3"/>
  <c r="H8" i="3"/>
  <c r="H50" i="3"/>
  <c r="H9" i="3"/>
  <c r="H51" i="3"/>
  <c r="H10" i="3"/>
  <c r="H52" i="3"/>
  <c r="H11" i="3"/>
  <c r="H53" i="3"/>
  <c r="H54" i="3"/>
  <c r="H13" i="3"/>
  <c r="H55" i="3"/>
  <c r="H14" i="3"/>
  <c r="H56" i="3"/>
  <c r="H15" i="3"/>
  <c r="H57" i="3"/>
  <c r="H16" i="3"/>
  <c r="H58" i="3"/>
  <c r="H17" i="3"/>
  <c r="H59" i="3"/>
  <c r="H18" i="3"/>
  <c r="H60" i="3"/>
  <c r="H19" i="3"/>
  <c r="H61" i="3"/>
  <c r="H20" i="3"/>
  <c r="H62" i="3"/>
  <c r="H21" i="3"/>
  <c r="H63" i="3"/>
  <c r="H22" i="3"/>
  <c r="H64" i="3"/>
  <c r="H23" i="3"/>
  <c r="H65" i="3"/>
  <c r="H24" i="3"/>
  <c r="H66" i="3"/>
  <c r="H25" i="3"/>
  <c r="H67" i="3"/>
  <c r="H26" i="3"/>
  <c r="H68" i="3"/>
  <c r="H27" i="3"/>
  <c r="H69" i="3"/>
  <c r="H70" i="3"/>
  <c r="H29" i="3"/>
  <c r="H71" i="3"/>
  <c r="H30" i="3"/>
  <c r="H72" i="3"/>
  <c r="H31" i="3"/>
  <c r="H73" i="3"/>
  <c r="H32" i="3"/>
  <c r="H74" i="3"/>
  <c r="H33" i="3"/>
  <c r="H75" i="3"/>
  <c r="H34" i="3"/>
  <c r="H76" i="3"/>
  <c r="H35" i="3"/>
  <c r="H77" i="3"/>
  <c r="H36" i="3"/>
  <c r="H78" i="3"/>
  <c r="H37" i="3"/>
  <c r="H79" i="3"/>
  <c r="H38" i="3"/>
  <c r="H80" i="3"/>
  <c r="H39" i="3"/>
  <c r="H81" i="3"/>
  <c r="H40" i="3"/>
  <c r="H82" i="3"/>
  <c r="H41" i="3"/>
  <c r="H83" i="3"/>
  <c r="H42" i="3"/>
  <c r="H43" i="3"/>
  <c r="H85" i="3"/>
  <c r="H44" i="3"/>
  <c r="H86" i="3"/>
  <c r="H3" i="3"/>
</calcChain>
</file>

<file path=xl/sharedStrings.xml><?xml version="1.0" encoding="utf-8"?>
<sst xmlns="http://schemas.openxmlformats.org/spreadsheetml/2006/main" count="144" uniqueCount="34">
  <si>
    <t>DoubleBlank</t>
  </si>
  <si>
    <t>Blank</t>
  </si>
  <si>
    <t>Sample</t>
  </si>
  <si>
    <t>QC</t>
  </si>
  <si>
    <t>MatrixSpikeDup</t>
  </si>
  <si>
    <t>Cal</t>
  </si>
  <si>
    <t>MatrixSpike</t>
  </si>
  <si>
    <t>ResponseCheck</t>
  </si>
  <si>
    <t>TuneCheck</t>
  </si>
  <si>
    <t>CC</t>
  </si>
  <si>
    <t>MatrixBlank</t>
  </si>
  <si>
    <t>Muestra</t>
  </si>
  <si>
    <t>Grupo A/T</t>
  </si>
  <si>
    <t>Paciente</t>
  </si>
  <si>
    <t>A</t>
  </si>
  <si>
    <t>Tiempo 1/3</t>
  </si>
  <si>
    <t>C</t>
  </si>
  <si>
    <t xml:space="preserve">Fumarate (116,07 g/mol) </t>
  </si>
  <si>
    <t>Conc. (ppb)</t>
  </si>
  <si>
    <t>Conc. (mM)</t>
  </si>
  <si>
    <t xml:space="preserve">Glycerol (92,09g/mol) </t>
  </si>
  <si>
    <t xml:space="preserve">Malate (134,08 g/mol) </t>
  </si>
  <si>
    <t xml:space="preserve">Pyruvate (88,06g/mol) </t>
  </si>
  <si>
    <t xml:space="preserve">Glutamate (147,13 g/mol) </t>
  </si>
  <si>
    <t xml:space="preserve">Myo-inositol (180,16 g/mol) </t>
  </si>
  <si>
    <t xml:space="preserve">isocitrate (189,1g/mol) </t>
  </si>
  <si>
    <t xml:space="preserve">Citrate (189,1g/mol) </t>
  </si>
  <si>
    <t xml:space="preserve">Acetylcarnitine (203,236 g/mol)  </t>
  </si>
  <si>
    <t>Lactate (90,08g/mol)</t>
  </si>
  <si>
    <t>2-oxoglutarate (146,11 g/mol)</t>
  </si>
  <si>
    <t>Acetoacetate (101,08 g/mol)</t>
  </si>
  <si>
    <t>Succinate (118,09 g/mol)</t>
  </si>
  <si>
    <t>3 hydroxybutarate (103,1 g/mol)</t>
  </si>
  <si>
    <t>Glutarate (147,13 g/mol)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</si>
</sst>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72DF-FA05-4D1D-AF74-A797B0049303}">
  <dimension ref="A1:AH88"/>
  <sheetViews>
    <sheetView tabSelected="1" zoomScale="90" zoomScaleNormal="90" workbookViewId="0">
      <selection activeCell="E7" sqref="E7"/>
    </sheetView>
  </sheetViews>
  <sheetFormatPr baseColWidth="10" defaultRowHeight="15" x14ac:dyDescent="0.2"/>
  <cols>
    <col min="1" max="1" width="10.5" style="1" customWidth="1"/>
    <col min="2" max="2" width="10.83203125" style="1" customWidth="1"/>
    <col min="3" max="4" width="11.5" style="1"/>
    <col min="5" max="5" width="14" style="1" customWidth="1"/>
    <col min="6" max="6" width="16.83203125" style="1" customWidth="1"/>
    <col min="7" max="7" width="14.5" style="1" customWidth="1"/>
    <col min="8" max="8" width="11.5" style="1" customWidth="1"/>
    <col min="9" max="9" width="10.1640625" style="3" bestFit="1" customWidth="1"/>
    <col min="10" max="10" width="10.5" style="3" bestFit="1" customWidth="1"/>
    <col min="11" max="11" width="10.1640625" style="3" bestFit="1" customWidth="1"/>
    <col min="12" max="12" width="10.5" style="3" bestFit="1" customWidth="1"/>
    <col min="13" max="13" width="12.83203125" style="3" customWidth="1"/>
    <col min="14" max="14" width="10.5" style="3" bestFit="1" customWidth="1"/>
    <col min="15" max="15" width="11" style="3" customWidth="1"/>
    <col min="16" max="16" width="10.5" style="3" bestFit="1" customWidth="1"/>
    <col min="17" max="17" width="10.1640625" style="3" bestFit="1" customWidth="1"/>
    <col min="18" max="18" width="10.5" style="3" bestFit="1" customWidth="1"/>
    <col min="19" max="19" width="10.1640625" style="3" bestFit="1" customWidth="1"/>
    <col min="20" max="20" width="10.5" style="3" bestFit="1" customWidth="1"/>
    <col min="21" max="21" width="10.1640625" style="3" bestFit="1" customWidth="1"/>
    <col min="22" max="22" width="10.5" style="3" bestFit="1" customWidth="1"/>
    <col min="23" max="23" width="13.1640625" style="3" customWidth="1"/>
    <col min="24" max="24" width="10.5" style="3" bestFit="1" customWidth="1"/>
    <col min="25" max="25" width="16.5" style="3" customWidth="1"/>
    <col min="26" max="26" width="10.5" style="3" bestFit="1" customWidth="1"/>
    <col min="27" max="27" width="16.5" style="3" customWidth="1"/>
    <col min="28" max="28" width="10.5" style="3" bestFit="1" customWidth="1"/>
    <col min="29" max="29" width="16.5" style="3" customWidth="1"/>
    <col min="30" max="30" width="10.5" style="3" bestFit="1" customWidth="1"/>
    <col min="31" max="31" width="16.5" style="3" customWidth="1"/>
    <col min="32" max="32" width="10.5" style="3" bestFit="1" customWidth="1"/>
    <col min="33" max="33" width="16.5" style="3" customWidth="1"/>
    <col min="34" max="34" width="10.5" style="3" bestFit="1" customWidth="1"/>
    <col min="35" max="16384" width="10.83203125" style="3"/>
  </cols>
  <sheetData>
    <row r="1" spans="1:34" x14ac:dyDescent="0.2">
      <c r="E1" s="2" t="s">
        <v>27</v>
      </c>
      <c r="F1" s="2"/>
      <c r="G1" s="2" t="s">
        <v>17</v>
      </c>
      <c r="H1" s="2"/>
      <c r="I1" s="2" t="s">
        <v>26</v>
      </c>
      <c r="J1" s="2"/>
      <c r="K1" s="2" t="s">
        <v>25</v>
      </c>
      <c r="L1" s="2"/>
      <c r="M1" s="2" t="s">
        <v>24</v>
      </c>
      <c r="N1" s="2"/>
      <c r="O1" s="2" t="s">
        <v>23</v>
      </c>
      <c r="P1" s="2"/>
      <c r="Q1" s="2" t="s">
        <v>22</v>
      </c>
      <c r="R1" s="2"/>
      <c r="S1" s="2" t="s">
        <v>21</v>
      </c>
      <c r="T1" s="2"/>
      <c r="U1" s="2" t="s">
        <v>20</v>
      </c>
      <c r="V1" s="2"/>
      <c r="W1" s="2" t="s">
        <v>28</v>
      </c>
      <c r="X1" s="2"/>
      <c r="Y1" s="2" t="s">
        <v>29</v>
      </c>
      <c r="Z1" s="2"/>
      <c r="AA1" s="2" t="s">
        <v>30</v>
      </c>
      <c r="AB1" s="2"/>
      <c r="AC1" s="2" t="s">
        <v>31</v>
      </c>
      <c r="AD1" s="2"/>
      <c r="AE1" s="2" t="s">
        <v>32</v>
      </c>
      <c r="AF1" s="2"/>
      <c r="AG1" s="2" t="s">
        <v>33</v>
      </c>
      <c r="AH1" s="2"/>
    </row>
    <row r="2" spans="1:34" x14ac:dyDescent="0.2">
      <c r="A2" s="1" t="s">
        <v>11</v>
      </c>
      <c r="B2" s="1" t="s">
        <v>13</v>
      </c>
      <c r="C2" s="1" t="s">
        <v>12</v>
      </c>
      <c r="D2" s="1" t="s">
        <v>15</v>
      </c>
      <c r="E2" s="1" t="s">
        <v>18</v>
      </c>
      <c r="F2" s="1" t="s">
        <v>19</v>
      </c>
      <c r="G2" s="1" t="s">
        <v>18</v>
      </c>
      <c r="H2" s="1" t="s">
        <v>19</v>
      </c>
      <c r="I2" s="1" t="s">
        <v>18</v>
      </c>
      <c r="J2" s="1" t="s">
        <v>19</v>
      </c>
      <c r="K2" s="1" t="s">
        <v>18</v>
      </c>
      <c r="L2" s="1" t="s">
        <v>19</v>
      </c>
      <c r="M2" s="1" t="s">
        <v>18</v>
      </c>
      <c r="N2" s="1" t="s">
        <v>19</v>
      </c>
      <c r="O2" s="1" t="s">
        <v>18</v>
      </c>
      <c r="P2" s="1" t="s">
        <v>19</v>
      </c>
      <c r="Q2" s="1" t="s">
        <v>18</v>
      </c>
      <c r="R2" s="1" t="s">
        <v>19</v>
      </c>
      <c r="S2" s="1" t="s">
        <v>18</v>
      </c>
      <c r="T2" s="1" t="s">
        <v>19</v>
      </c>
      <c r="U2" s="1" t="s">
        <v>18</v>
      </c>
      <c r="V2" s="1" t="s">
        <v>19</v>
      </c>
      <c r="W2" s="1" t="s">
        <v>18</v>
      </c>
      <c r="X2" s="1" t="s">
        <v>19</v>
      </c>
      <c r="Y2" s="1" t="s">
        <v>18</v>
      </c>
      <c r="Z2" s="1" t="s">
        <v>19</v>
      </c>
      <c r="AA2" s="1" t="s">
        <v>18</v>
      </c>
      <c r="AB2" s="1" t="s">
        <v>19</v>
      </c>
      <c r="AC2" s="1" t="s">
        <v>18</v>
      </c>
      <c r="AD2" s="1" t="s">
        <v>19</v>
      </c>
      <c r="AE2" s="1" t="s">
        <v>18</v>
      </c>
      <c r="AF2" s="1" t="s">
        <v>19</v>
      </c>
      <c r="AG2" s="1" t="s">
        <v>18</v>
      </c>
      <c r="AH2" s="1" t="s">
        <v>19</v>
      </c>
    </row>
    <row r="3" spans="1:34" x14ac:dyDescent="0.2">
      <c r="A3" s="1">
        <v>1</v>
      </c>
      <c r="B3" s="1">
        <v>1</v>
      </c>
      <c r="C3" s="1" t="s">
        <v>14</v>
      </c>
      <c r="D3" s="1">
        <v>1</v>
      </c>
      <c r="E3" s="4">
        <v>1678.88729534084</v>
      </c>
      <c r="F3" s="5">
        <f t="shared" ref="F3:F48" si="0">E3/1000/203.236</f>
        <v>8.2607771031748319E-3</v>
      </c>
      <c r="G3" s="4">
        <v>1049.37718578727</v>
      </c>
      <c r="H3" s="4">
        <f t="shared" ref="H3:H11" si="1">G3/1000/116.07</f>
        <v>9.0408993347744476E-3</v>
      </c>
      <c r="I3" s="4">
        <v>26512.526551782601</v>
      </c>
      <c r="J3" s="4">
        <f t="shared" ref="J3:J34" si="2">I3/1000/189.1</f>
        <v>0.14020373639229297</v>
      </c>
      <c r="K3" s="4">
        <v>17009.4535145109</v>
      </c>
      <c r="L3" s="4">
        <f t="shared" ref="L3:L34" si="3">K3/1000/189.1</f>
        <v>8.9949516205768923E-2</v>
      </c>
      <c r="M3" s="4">
        <v>594705.36530347099</v>
      </c>
      <c r="N3" s="4">
        <f t="shared" ref="N3:N34" si="4">M3/1000/180.16</f>
        <v>3.3009844876968861</v>
      </c>
      <c r="O3" s="4">
        <v>188.35936259596201</v>
      </c>
      <c r="P3" s="4">
        <f t="shared" ref="P3:P34" si="5">O3/1000/147.13</f>
        <v>1.2802240372185279E-3</v>
      </c>
      <c r="Q3" s="4">
        <v>4168.1612768805398</v>
      </c>
      <c r="R3" s="4">
        <f t="shared" ref="R3:R34" si="6">Q3/1000/88.06</f>
        <v>4.7333196421536911E-2</v>
      </c>
      <c r="S3" s="4">
        <v>1443.2019643338599</v>
      </c>
      <c r="T3" s="4">
        <f t="shared" ref="T3:T34" si="7">S3/1000/134.08</f>
        <v>1.0763737800819359E-2</v>
      </c>
      <c r="U3" s="4">
        <v>48.5</v>
      </c>
      <c r="V3" s="4">
        <f t="shared" ref="V3:V34" si="8">U3/1000/92.09</f>
        <v>5.2665870344228473E-4</v>
      </c>
      <c r="W3" s="4">
        <v>351234.43343332497</v>
      </c>
      <c r="X3" s="4">
        <f t="shared" ref="X3:X34" si="9">W3/1000/90.08</f>
        <v>3.8991389146683502</v>
      </c>
      <c r="Y3" s="4">
        <v>3910.9760794065201</v>
      </c>
      <c r="Z3" s="4">
        <f t="shared" ref="Z3:Z34" si="10">Y3/1000/146.11</f>
        <v>2.6767340219057696E-2</v>
      </c>
      <c r="AA3" s="4">
        <v>1972.90368111615</v>
      </c>
      <c r="AB3" s="4">
        <f t="shared" ref="AB3:AB34" si="11">AA3/1000/101.08</f>
        <v>1.9518239821093689E-2</v>
      </c>
      <c r="AC3" s="4">
        <v>974.93055169081799</v>
      </c>
      <c r="AD3" s="4">
        <f t="shared" ref="AD3:AD34" si="12">AC3/1000/118.09</f>
        <v>8.2558265025897033E-3</v>
      </c>
      <c r="AE3" s="4">
        <v>3125</v>
      </c>
      <c r="AF3" s="4">
        <f t="shared" ref="AF3:AF34" si="13">AE3/1000/103.1</f>
        <v>3.0310378273520854E-2</v>
      </c>
      <c r="AG3" s="4">
        <v>541.86687606329497</v>
      </c>
      <c r="AH3" s="4">
        <f t="shared" ref="AH3:AH34" si="14">AG3/1000/147.13</f>
        <v>3.6829122277121933E-3</v>
      </c>
    </row>
    <row r="4" spans="1:34" x14ac:dyDescent="0.2">
      <c r="A4" s="1">
        <v>3</v>
      </c>
      <c r="B4" s="1">
        <v>2</v>
      </c>
      <c r="C4" s="1" t="s">
        <v>14</v>
      </c>
      <c r="D4" s="1">
        <v>1</v>
      </c>
      <c r="E4" s="4">
        <v>2965.5494336686702</v>
      </c>
      <c r="F4" s="5">
        <f t="shared" si="0"/>
        <v>1.4591654203333417E-2</v>
      </c>
      <c r="G4" s="4">
        <v>1990.7459558410301</v>
      </c>
      <c r="H4" s="4">
        <f t="shared" si="1"/>
        <v>1.7151253173438703E-2</v>
      </c>
      <c r="I4" s="4">
        <v>24380.865214907099</v>
      </c>
      <c r="J4" s="4">
        <f t="shared" si="2"/>
        <v>0.12893106935434745</v>
      </c>
      <c r="K4" s="4">
        <v>16331.003498436699</v>
      </c>
      <c r="L4" s="4">
        <f t="shared" si="3"/>
        <v>8.6361731879622955E-2</v>
      </c>
      <c r="M4" s="4">
        <v>253691.60408791099</v>
      </c>
      <c r="N4" s="4">
        <f t="shared" si="4"/>
        <v>1.4081461150527921</v>
      </c>
      <c r="O4" s="4">
        <v>332.43157991305702</v>
      </c>
      <c r="P4" s="4">
        <f t="shared" si="5"/>
        <v>2.2594411738806296E-3</v>
      </c>
      <c r="Q4" s="4">
        <v>5843.1558057925104</v>
      </c>
      <c r="R4" s="4">
        <f t="shared" si="6"/>
        <v>6.6354256254741201E-2</v>
      </c>
      <c r="S4" s="4">
        <v>1765.85973830291</v>
      </c>
      <c r="T4" s="4">
        <f t="shared" si="7"/>
        <v>1.3170194945576594E-2</v>
      </c>
      <c r="U4" s="4">
        <f>390/2</f>
        <v>195</v>
      </c>
      <c r="V4" s="4">
        <f t="shared" si="8"/>
        <v>2.1174937561081551E-3</v>
      </c>
      <c r="W4" s="4">
        <v>444889.85348624201</v>
      </c>
      <c r="X4" s="4">
        <f t="shared" si="9"/>
        <v>4.9388305227158309</v>
      </c>
      <c r="Y4" s="4">
        <v>3514.3650130809101</v>
      </c>
      <c r="Z4" s="4">
        <f t="shared" si="10"/>
        <v>2.4052871214023063E-2</v>
      </c>
      <c r="AA4" s="4">
        <v>1593.33199077568</v>
      </c>
      <c r="AB4" s="4">
        <f t="shared" si="11"/>
        <v>1.5763078658247724E-2</v>
      </c>
      <c r="AC4" s="4">
        <v>1159.7136254061199</v>
      </c>
      <c r="AD4" s="4">
        <f t="shared" si="12"/>
        <v>9.8205912897461247E-3</v>
      </c>
      <c r="AE4" s="4">
        <v>19140.5177523989</v>
      </c>
      <c r="AF4" s="4">
        <f t="shared" si="13"/>
        <v>0.1856500266964006</v>
      </c>
      <c r="AG4" s="4">
        <v>530.16221394527497</v>
      </c>
      <c r="AH4" s="4">
        <f t="shared" si="14"/>
        <v>3.6033590290578061E-3</v>
      </c>
    </row>
    <row r="5" spans="1:34" x14ac:dyDescent="0.2">
      <c r="A5" s="1">
        <v>5</v>
      </c>
      <c r="B5" s="1">
        <v>3</v>
      </c>
      <c r="C5" s="1" t="s">
        <v>14</v>
      </c>
      <c r="D5" s="1">
        <v>1</v>
      </c>
      <c r="E5" s="4">
        <v>973.58414113143203</v>
      </c>
      <c r="F5" s="5">
        <f t="shared" si="0"/>
        <v>4.7904118420527466E-3</v>
      </c>
      <c r="G5" s="4">
        <v>1571.2630825948099</v>
      </c>
      <c r="H5" s="4">
        <f t="shared" si="1"/>
        <v>1.3537202400230982E-2</v>
      </c>
      <c r="I5" s="4">
        <v>23177.219473339199</v>
      </c>
      <c r="J5" s="4">
        <f t="shared" si="2"/>
        <v>0.12256594115991117</v>
      </c>
      <c r="K5" s="4">
        <v>15028.5543571039</v>
      </c>
      <c r="L5" s="4">
        <f t="shared" si="3"/>
        <v>7.9474110825509786E-2</v>
      </c>
      <c r="M5" s="4">
        <v>93549.395492808704</v>
      </c>
      <c r="N5" s="4">
        <f t="shared" si="4"/>
        <v>0.5192573018028902</v>
      </c>
      <c r="O5" s="4">
        <v>315.46395952625102</v>
      </c>
      <c r="P5" s="4">
        <f t="shared" si="5"/>
        <v>2.1441171720672264E-3</v>
      </c>
      <c r="Q5" s="4">
        <v>8677.6457069799799</v>
      </c>
      <c r="R5" s="4">
        <f t="shared" si="6"/>
        <v>9.8542422291392012E-2</v>
      </c>
      <c r="S5" s="4">
        <v>1947.5795993597901</v>
      </c>
      <c r="T5" s="4">
        <f t="shared" si="7"/>
        <v>1.4525504171836142E-2</v>
      </c>
      <c r="U5" s="4">
        <v>48.5</v>
      </c>
      <c r="V5" s="4">
        <f t="shared" si="8"/>
        <v>5.2665870344228473E-4</v>
      </c>
      <c r="W5" s="4">
        <v>489532.26345079002</v>
      </c>
      <c r="X5" s="4">
        <f t="shared" si="9"/>
        <v>5.4344167789830156</v>
      </c>
      <c r="Y5" s="4">
        <v>4132.5719586834102</v>
      </c>
      <c r="Z5" s="4">
        <f t="shared" si="10"/>
        <v>2.8283977542149133E-2</v>
      </c>
      <c r="AA5" s="4">
        <v>1346.24498971142</v>
      </c>
      <c r="AB5" s="4">
        <f t="shared" si="11"/>
        <v>1.3318608920769885E-2</v>
      </c>
      <c r="AC5" s="4">
        <v>537.24775860612499</v>
      </c>
      <c r="AD5" s="4">
        <f t="shared" si="12"/>
        <v>4.5494771666197385E-3</v>
      </c>
      <c r="AE5" s="4">
        <v>3125</v>
      </c>
      <c r="AF5" s="4">
        <f t="shared" si="13"/>
        <v>3.0310378273520854E-2</v>
      </c>
      <c r="AG5" s="4">
        <v>636.44899925075401</v>
      </c>
      <c r="AH5" s="4">
        <f t="shared" si="14"/>
        <v>4.3257595272939171E-3</v>
      </c>
    </row>
    <row r="6" spans="1:34" x14ac:dyDescent="0.2">
      <c r="A6" s="1">
        <v>7</v>
      </c>
      <c r="B6" s="1">
        <v>4</v>
      </c>
      <c r="C6" s="1" t="s">
        <v>14</v>
      </c>
      <c r="D6" s="1">
        <v>1</v>
      </c>
      <c r="E6" s="4">
        <v>2292.8260304341802</v>
      </c>
      <c r="F6" s="5">
        <f t="shared" si="0"/>
        <v>1.128159396186788E-2</v>
      </c>
      <c r="G6" s="4">
        <v>1623.4185476862499</v>
      </c>
      <c r="H6" s="4">
        <f t="shared" si="1"/>
        <v>1.3986547322187043E-2</v>
      </c>
      <c r="I6" s="4">
        <v>26421.602803918398</v>
      </c>
      <c r="J6" s="4">
        <f t="shared" si="2"/>
        <v>0.13972291276530088</v>
      </c>
      <c r="K6" s="4">
        <v>13096.8113635016</v>
      </c>
      <c r="L6" s="4">
        <f t="shared" si="3"/>
        <v>6.9258653429410885E-2</v>
      </c>
      <c r="M6" s="4">
        <v>300324.81979415403</v>
      </c>
      <c r="N6" s="4">
        <f t="shared" si="4"/>
        <v>1.6669894526762548</v>
      </c>
      <c r="O6" s="4">
        <v>109.465718116451</v>
      </c>
      <c r="P6" s="4">
        <f t="shared" si="5"/>
        <v>7.4400678390845515E-4</v>
      </c>
      <c r="Q6" s="4">
        <v>3453.0662041014002</v>
      </c>
      <c r="R6" s="4">
        <f t="shared" si="6"/>
        <v>3.9212652783345452E-2</v>
      </c>
      <c r="S6" s="4">
        <v>1754.8499710830299</v>
      </c>
      <c r="T6" s="4">
        <f t="shared" si="7"/>
        <v>1.3088081526573909E-2</v>
      </c>
      <c r="U6" s="4">
        <v>48.5</v>
      </c>
      <c r="V6" s="4">
        <f t="shared" si="8"/>
        <v>5.2665870344228473E-4</v>
      </c>
      <c r="W6" s="4">
        <v>337450.90140770498</v>
      </c>
      <c r="X6" s="4">
        <f t="shared" si="9"/>
        <v>3.7461245715775422</v>
      </c>
      <c r="Y6" s="4">
        <v>3902.7608724562501</v>
      </c>
      <c r="Z6" s="4">
        <f t="shared" si="10"/>
        <v>2.671111404049175E-2</v>
      </c>
      <c r="AA6" s="4">
        <v>4289.4139357183903</v>
      </c>
      <c r="AB6" s="4">
        <f t="shared" si="11"/>
        <v>4.2435832367613675E-2</v>
      </c>
      <c r="AC6" s="4">
        <v>1860.8711062023999</v>
      </c>
      <c r="AD6" s="4">
        <f t="shared" si="12"/>
        <v>1.5758075249406384E-2</v>
      </c>
      <c r="AE6" s="4">
        <v>65213.371854504403</v>
      </c>
      <c r="AF6" s="4">
        <f t="shared" si="13"/>
        <v>0.6325254302085781</v>
      </c>
      <c r="AG6" s="4">
        <v>852.71260596295394</v>
      </c>
      <c r="AH6" s="4">
        <f t="shared" si="14"/>
        <v>5.7956406304829336E-3</v>
      </c>
    </row>
    <row r="7" spans="1:34" x14ac:dyDescent="0.2">
      <c r="A7" s="1">
        <v>9</v>
      </c>
      <c r="B7" s="1">
        <v>5</v>
      </c>
      <c r="C7" s="1" t="s">
        <v>14</v>
      </c>
      <c r="D7" s="1">
        <v>1</v>
      </c>
      <c r="E7" s="4">
        <v>1746.5482682832201</v>
      </c>
      <c r="F7" s="5">
        <f t="shared" si="0"/>
        <v>8.5936953506427025E-3</v>
      </c>
      <c r="G7" s="4">
        <v>704.70299807351796</v>
      </c>
      <c r="H7" s="4">
        <f t="shared" si="1"/>
        <v>6.071362092474524E-3</v>
      </c>
      <c r="I7" s="4">
        <v>22289.5982303696</v>
      </c>
      <c r="J7" s="4">
        <f t="shared" si="2"/>
        <v>0.11787201602522263</v>
      </c>
      <c r="K7" s="4">
        <v>12262.821405414599</v>
      </c>
      <c r="L7" s="4">
        <f t="shared" si="3"/>
        <v>6.4848341646824958E-2</v>
      </c>
      <c r="M7" s="4">
        <v>175963.453568581</v>
      </c>
      <c r="N7" s="4">
        <f t="shared" si="4"/>
        <v>0.97670655844016985</v>
      </c>
      <c r="O7" s="4">
        <v>277.09944813865297</v>
      </c>
      <c r="P7" s="4">
        <f t="shared" si="5"/>
        <v>1.883364698828607E-3</v>
      </c>
      <c r="Q7" s="4">
        <v>4321.1938291022798</v>
      </c>
      <c r="R7" s="4">
        <f t="shared" si="6"/>
        <v>4.9071017818558701E-2</v>
      </c>
      <c r="S7" s="4">
        <v>767.91753047526402</v>
      </c>
      <c r="T7" s="4">
        <f t="shared" si="7"/>
        <v>5.7273085506806681E-3</v>
      </c>
      <c r="U7" s="4">
        <v>278</v>
      </c>
      <c r="V7" s="4">
        <f t="shared" si="8"/>
        <v>3.0187859702464981E-3</v>
      </c>
      <c r="W7" s="4">
        <v>300835.38112550799</v>
      </c>
      <c r="X7" s="4">
        <f t="shared" si="9"/>
        <v>3.3396467709314828</v>
      </c>
      <c r="Y7" s="4">
        <v>3446.71159935478</v>
      </c>
      <c r="Z7" s="4">
        <f t="shared" si="10"/>
        <v>2.3589840526690713E-2</v>
      </c>
      <c r="AA7" s="4">
        <v>3364.99310689192</v>
      </c>
      <c r="AB7" s="4">
        <f t="shared" si="11"/>
        <v>3.329039480502493E-2</v>
      </c>
      <c r="AC7" s="4">
        <v>646.87975116953805</v>
      </c>
      <c r="AD7" s="4">
        <f t="shared" si="12"/>
        <v>5.477853765513914E-3</v>
      </c>
      <c r="AE7" s="4">
        <v>51682.031946110801</v>
      </c>
      <c r="AF7" s="4">
        <f t="shared" si="13"/>
        <v>0.50128062023385844</v>
      </c>
      <c r="AG7" s="4">
        <v>478.40145372038398</v>
      </c>
      <c r="AH7" s="4">
        <f t="shared" si="14"/>
        <v>3.2515561321306602E-3</v>
      </c>
    </row>
    <row r="8" spans="1:34" x14ac:dyDescent="0.2">
      <c r="A8" s="1">
        <v>11</v>
      </c>
      <c r="B8" s="1">
        <v>6</v>
      </c>
      <c r="C8" s="1" t="s">
        <v>14</v>
      </c>
      <c r="D8" s="1">
        <v>1</v>
      </c>
      <c r="E8" s="4">
        <v>4450.0312148964003</v>
      </c>
      <c r="F8" s="5">
        <f t="shared" si="0"/>
        <v>2.1895880724361827E-2</v>
      </c>
      <c r="G8" s="4">
        <v>1289.6735398492101</v>
      </c>
      <c r="H8" s="4">
        <f t="shared" si="1"/>
        <v>1.1111170326951065E-2</v>
      </c>
      <c r="I8" s="4">
        <v>22956.134456082302</v>
      </c>
      <c r="J8" s="4">
        <f t="shared" si="2"/>
        <v>0.12139679775823535</v>
      </c>
      <c r="K8" s="4">
        <v>15394.6882671721</v>
      </c>
      <c r="L8" s="4">
        <f t="shared" si="3"/>
        <v>8.141030284067742E-2</v>
      </c>
      <c r="M8" s="4">
        <v>105478.52185321</v>
      </c>
      <c r="N8" s="4">
        <f t="shared" si="4"/>
        <v>0.58547136907865227</v>
      </c>
      <c r="O8" s="4">
        <v>82.246888842287802</v>
      </c>
      <c r="P8" s="4">
        <f t="shared" si="5"/>
        <v>5.5900828411804392E-4</v>
      </c>
      <c r="Q8" s="4">
        <v>4351.5855510077299</v>
      </c>
      <c r="R8" s="4">
        <f t="shared" si="6"/>
        <v>4.9416142982145472E-2</v>
      </c>
      <c r="S8" s="4">
        <v>1418.21080606179</v>
      </c>
      <c r="T8" s="4">
        <f t="shared" si="7"/>
        <v>1.0577347897238886E-2</v>
      </c>
      <c r="U8" s="4">
        <v>48.5</v>
      </c>
      <c r="V8" s="4">
        <f t="shared" si="8"/>
        <v>5.2665870344228473E-4</v>
      </c>
      <c r="W8" s="4">
        <v>406764.47871319402</v>
      </c>
      <c r="X8" s="4">
        <f t="shared" si="9"/>
        <v>4.5155914599599694</v>
      </c>
      <c r="Y8" s="4">
        <v>3908.0035680761498</v>
      </c>
      <c r="Z8" s="4">
        <f t="shared" si="10"/>
        <v>2.6746995880337757E-2</v>
      </c>
      <c r="AA8" s="4">
        <v>6953.1872598658701</v>
      </c>
      <c r="AB8" s="4">
        <f t="shared" si="11"/>
        <v>6.8788951917944902E-2</v>
      </c>
      <c r="AC8" s="4">
        <v>1826.78912141768</v>
      </c>
      <c r="AD8" s="4">
        <f t="shared" si="12"/>
        <v>1.5469464996339062E-2</v>
      </c>
      <c r="AE8" s="4">
        <v>148201.56447757501</v>
      </c>
      <c r="AF8" s="4">
        <f t="shared" si="13"/>
        <v>1.4374545536137247</v>
      </c>
      <c r="AG8" s="4">
        <v>625.52313420000098</v>
      </c>
      <c r="AH8" s="4">
        <f t="shared" si="14"/>
        <v>4.2514995867600144E-3</v>
      </c>
    </row>
    <row r="9" spans="1:34" x14ac:dyDescent="0.2">
      <c r="A9" s="1">
        <v>13</v>
      </c>
      <c r="B9" s="1">
        <v>7</v>
      </c>
      <c r="C9" s="1" t="s">
        <v>14</v>
      </c>
      <c r="D9" s="1">
        <v>1</v>
      </c>
      <c r="E9" s="4">
        <v>1988.9146134591699</v>
      </c>
      <c r="F9" s="5">
        <f t="shared" si="0"/>
        <v>9.7862318361863557E-3</v>
      </c>
      <c r="G9" s="4">
        <v>1513.8762842564799</v>
      </c>
      <c r="H9" s="4">
        <f t="shared" si="1"/>
        <v>1.3042786975587835E-2</v>
      </c>
      <c r="I9" s="4">
        <v>31213.9720875614</v>
      </c>
      <c r="J9" s="4">
        <f t="shared" si="2"/>
        <v>0.16506595498446008</v>
      </c>
      <c r="K9" s="4">
        <v>15487.4533711942</v>
      </c>
      <c r="L9" s="4">
        <f t="shared" si="3"/>
        <v>8.190086394074142E-2</v>
      </c>
      <c r="M9" s="4">
        <v>124588.01516713299</v>
      </c>
      <c r="N9" s="4">
        <f t="shared" si="4"/>
        <v>0.6915409367625055</v>
      </c>
      <c r="O9" s="4">
        <v>181.08064755463201</v>
      </c>
      <c r="P9" s="4">
        <f t="shared" si="5"/>
        <v>1.230752719055475E-3</v>
      </c>
      <c r="Q9" s="4">
        <v>7131.7230171925703</v>
      </c>
      <c r="R9" s="4">
        <f t="shared" si="6"/>
        <v>8.098708854409005E-2</v>
      </c>
      <c r="S9" s="4">
        <v>1586.76932477733</v>
      </c>
      <c r="T9" s="4">
        <f t="shared" si="7"/>
        <v>1.1834496754007532E-2</v>
      </c>
      <c r="U9" s="4">
        <v>48.5</v>
      </c>
      <c r="V9" s="4">
        <f t="shared" si="8"/>
        <v>5.2665870344228473E-4</v>
      </c>
      <c r="W9" s="4">
        <v>422874.371725148</v>
      </c>
      <c r="X9" s="4">
        <f t="shared" si="9"/>
        <v>4.6944313024550182</v>
      </c>
      <c r="Y9" s="4">
        <v>3936.5256073160399</v>
      </c>
      <c r="Z9" s="4">
        <f t="shared" si="10"/>
        <v>2.6942205237944283E-2</v>
      </c>
      <c r="AA9" s="4">
        <v>997.82934646535398</v>
      </c>
      <c r="AB9" s="4">
        <f t="shared" si="11"/>
        <v>9.8716793279120894E-3</v>
      </c>
      <c r="AC9" s="4">
        <v>805.63755351916097</v>
      </c>
      <c r="AD9" s="4">
        <f t="shared" si="12"/>
        <v>6.8222334958011766E-3</v>
      </c>
      <c r="AE9" s="4">
        <v>4997.6196759860204</v>
      </c>
      <c r="AF9" s="4">
        <f t="shared" si="13"/>
        <v>4.8473517710824643E-2</v>
      </c>
      <c r="AG9" s="4">
        <v>604.33686839160703</v>
      </c>
      <c r="AH9" s="4">
        <f t="shared" si="14"/>
        <v>4.1075026737688236E-3</v>
      </c>
    </row>
    <row r="10" spans="1:34" x14ac:dyDescent="0.2">
      <c r="A10" s="1">
        <v>15</v>
      </c>
      <c r="B10" s="1">
        <v>8</v>
      </c>
      <c r="C10" s="1" t="s">
        <v>14</v>
      </c>
      <c r="D10" s="1">
        <v>1</v>
      </c>
      <c r="E10" s="4">
        <v>3092.95212759776</v>
      </c>
      <c r="F10" s="5">
        <f t="shared" si="0"/>
        <v>1.5218524905025487E-2</v>
      </c>
      <c r="G10" s="4">
        <v>1275.32936485815</v>
      </c>
      <c r="H10" s="4">
        <f t="shared" si="1"/>
        <v>1.0987588221402172E-2</v>
      </c>
      <c r="I10" s="4">
        <v>32271.3839218822</v>
      </c>
      <c r="J10" s="4">
        <f t="shared" si="2"/>
        <v>0.17065776796341722</v>
      </c>
      <c r="K10" s="4">
        <v>15720.145177300201</v>
      </c>
      <c r="L10" s="4">
        <f t="shared" si="3"/>
        <v>8.3131386447912223E-2</v>
      </c>
      <c r="M10" s="4">
        <v>65770.480208301597</v>
      </c>
      <c r="N10" s="4">
        <f t="shared" si="4"/>
        <v>0.36506705266597245</v>
      </c>
      <c r="O10" s="4">
        <v>109.673363873233</v>
      </c>
      <c r="P10" s="4">
        <f t="shared" si="5"/>
        <v>7.4541809198146538E-4</v>
      </c>
      <c r="Q10" s="4">
        <v>5186.5671314206502</v>
      </c>
      <c r="R10" s="4">
        <f t="shared" si="6"/>
        <v>5.8898105058149561E-2</v>
      </c>
      <c r="S10" s="4">
        <v>1379.8504361539301</v>
      </c>
      <c r="T10" s="4">
        <f t="shared" si="7"/>
        <v>1.029124728635091E-2</v>
      </c>
      <c r="U10" s="4">
        <v>48.5</v>
      </c>
      <c r="V10" s="4">
        <f t="shared" si="8"/>
        <v>5.2665870344228473E-4</v>
      </c>
      <c r="W10" s="4">
        <v>263777.34390827297</v>
      </c>
      <c r="X10" s="4">
        <f t="shared" si="9"/>
        <v>2.9282564821078263</v>
      </c>
      <c r="Y10" s="4">
        <v>3755.05126972892</v>
      </c>
      <c r="Z10" s="4">
        <f t="shared" si="10"/>
        <v>2.5700166105871738E-2</v>
      </c>
      <c r="AA10" s="4">
        <v>617.47697989222399</v>
      </c>
      <c r="AB10" s="4">
        <f t="shared" si="11"/>
        <v>6.1087948149210914E-3</v>
      </c>
      <c r="AC10" s="4">
        <v>722.60082545922501</v>
      </c>
      <c r="AD10" s="4">
        <f t="shared" si="12"/>
        <v>6.1190687226625878E-3</v>
      </c>
      <c r="AE10" s="4">
        <v>14338.635749142801</v>
      </c>
      <c r="AF10" s="4">
        <f t="shared" si="13"/>
        <v>0.13907503151447917</v>
      </c>
      <c r="AG10" s="4">
        <v>566.65069781348097</v>
      </c>
      <c r="AH10" s="4">
        <f t="shared" si="14"/>
        <v>3.851360686559376E-3</v>
      </c>
    </row>
    <row r="11" spans="1:34" x14ac:dyDescent="0.2">
      <c r="A11" s="1">
        <v>17</v>
      </c>
      <c r="B11" s="1">
        <v>9</v>
      </c>
      <c r="C11" s="1" t="s">
        <v>14</v>
      </c>
      <c r="D11" s="1">
        <v>1</v>
      </c>
      <c r="E11" s="4">
        <v>21477.7211390544</v>
      </c>
      <c r="F11" s="5">
        <f t="shared" si="0"/>
        <v>0.10567872394189218</v>
      </c>
      <c r="G11" s="4">
        <v>636.59093224672802</v>
      </c>
      <c r="H11" s="4">
        <f t="shared" si="1"/>
        <v>5.4845432260422853E-3</v>
      </c>
      <c r="I11" s="4">
        <v>21536.622271148201</v>
      </c>
      <c r="J11" s="4">
        <f t="shared" si="2"/>
        <v>0.11389012306265574</v>
      </c>
      <c r="K11" s="4">
        <v>10088.168283356699</v>
      </c>
      <c r="L11" s="4">
        <f t="shared" si="3"/>
        <v>5.334832513673559E-2</v>
      </c>
      <c r="M11" s="4">
        <v>223314.083616672</v>
      </c>
      <c r="N11" s="4">
        <f t="shared" si="4"/>
        <v>1.2395319916555951</v>
      </c>
      <c r="O11" s="4">
        <v>141.146097228006</v>
      </c>
      <c r="P11" s="4">
        <f t="shared" si="5"/>
        <v>9.5932914584385238E-4</v>
      </c>
      <c r="Q11" s="4">
        <v>6067.9478020283404</v>
      </c>
      <c r="R11" s="4">
        <f t="shared" si="6"/>
        <v>6.8906970270592102E-2</v>
      </c>
      <c r="S11" s="4">
        <v>1098.6056177267401</v>
      </c>
      <c r="T11" s="4">
        <f t="shared" si="7"/>
        <v>8.1936576501099347E-3</v>
      </c>
      <c r="U11" s="4">
        <v>48.5</v>
      </c>
      <c r="V11" s="4">
        <f t="shared" si="8"/>
        <v>5.2665870344228473E-4</v>
      </c>
      <c r="W11" s="4">
        <v>331855.62789460301</v>
      </c>
      <c r="X11" s="4">
        <f t="shared" si="9"/>
        <v>3.6840100787589143</v>
      </c>
      <c r="Y11" s="4">
        <v>3713.5082719992201</v>
      </c>
      <c r="Z11" s="4">
        <f t="shared" si="10"/>
        <v>2.5415839244399559E-2</v>
      </c>
      <c r="AA11" s="4">
        <v>2334.8033871136799</v>
      </c>
      <c r="AB11" s="4">
        <f t="shared" si="11"/>
        <v>2.3098569322454292E-2</v>
      </c>
      <c r="AC11" s="4">
        <v>942.83979309172798</v>
      </c>
      <c r="AD11" s="4">
        <f t="shared" si="12"/>
        <v>7.9840781869059858E-3</v>
      </c>
      <c r="AE11" s="4">
        <v>8452.6056432771802</v>
      </c>
      <c r="AF11" s="4">
        <f t="shared" si="13"/>
        <v>8.1984535822281102E-2</v>
      </c>
      <c r="AG11" s="4">
        <v>695.647887092838</v>
      </c>
      <c r="AH11" s="4">
        <f t="shared" si="14"/>
        <v>4.7281172234951265E-3</v>
      </c>
    </row>
    <row r="12" spans="1:34" x14ac:dyDescent="0.2">
      <c r="A12" s="1">
        <v>19</v>
      </c>
      <c r="B12" s="1">
        <v>10</v>
      </c>
      <c r="C12" s="1" t="s">
        <v>14</v>
      </c>
      <c r="D12" s="1">
        <v>1</v>
      </c>
      <c r="E12" s="4">
        <v>1810.31070932846</v>
      </c>
      <c r="F12" s="5">
        <f t="shared" si="0"/>
        <v>8.9074313080776055E-3</v>
      </c>
      <c r="G12" s="4">
        <f>390/2</f>
        <v>195</v>
      </c>
      <c r="H12" s="4">
        <f>390/1000/116.07/2</f>
        <v>1.6800206771775655E-3</v>
      </c>
      <c r="I12" s="4">
        <v>13764.878987016</v>
      </c>
      <c r="J12" s="4">
        <f t="shared" si="2"/>
        <v>7.2791533511454259E-2</v>
      </c>
      <c r="K12" s="4">
        <v>8470.4257726277992</v>
      </c>
      <c r="L12" s="4">
        <f t="shared" si="3"/>
        <v>4.4793367385657319E-2</v>
      </c>
      <c r="M12" s="4">
        <v>554996.87013956695</v>
      </c>
      <c r="N12" s="4">
        <f t="shared" si="4"/>
        <v>3.0805776539718415</v>
      </c>
      <c r="O12" s="4">
        <v>116.27150556109601</v>
      </c>
      <c r="P12" s="4">
        <f t="shared" si="5"/>
        <v>7.9026375016037526E-4</v>
      </c>
      <c r="Q12" s="4">
        <v>3170.4934523461402</v>
      </c>
      <c r="R12" s="4">
        <f t="shared" si="6"/>
        <v>3.6003786649399724E-2</v>
      </c>
      <c r="S12" s="4">
        <v>932.70402558266096</v>
      </c>
      <c r="T12" s="4">
        <f t="shared" si="7"/>
        <v>6.9563247731403701E-3</v>
      </c>
      <c r="U12" s="4">
        <v>48.5</v>
      </c>
      <c r="V12" s="4">
        <f t="shared" si="8"/>
        <v>5.2665870344228473E-4</v>
      </c>
      <c r="W12" s="4">
        <v>235059.634644287</v>
      </c>
      <c r="X12" s="4">
        <f t="shared" si="9"/>
        <v>2.6094542034223691</v>
      </c>
      <c r="Y12" s="4">
        <v>3396.3155076418898</v>
      </c>
      <c r="Z12" s="4">
        <f t="shared" si="10"/>
        <v>2.3244921686687355E-2</v>
      </c>
      <c r="AA12" s="4">
        <v>4783.2891092220498</v>
      </c>
      <c r="AB12" s="4">
        <f t="shared" si="11"/>
        <v>4.7321815484982689E-2</v>
      </c>
      <c r="AC12" s="4">
        <v>332.76916102843597</v>
      </c>
      <c r="AD12" s="4">
        <f t="shared" si="12"/>
        <v>2.8179283684345493E-3</v>
      </c>
      <c r="AE12" s="4">
        <v>47813.337431136497</v>
      </c>
      <c r="AF12" s="4">
        <f t="shared" si="13"/>
        <v>0.46375691009831715</v>
      </c>
      <c r="AG12" s="4">
        <v>1571.5481103515899</v>
      </c>
      <c r="AH12" s="4">
        <f t="shared" si="14"/>
        <v>1.0681357373422075E-2</v>
      </c>
    </row>
    <row r="13" spans="1:34" x14ac:dyDescent="0.2">
      <c r="A13" s="1">
        <v>21</v>
      </c>
      <c r="B13" s="1">
        <v>11</v>
      </c>
      <c r="C13" s="1" t="s">
        <v>14</v>
      </c>
      <c r="D13" s="1">
        <v>1</v>
      </c>
      <c r="E13" s="4">
        <v>1119.2003981653299</v>
      </c>
      <c r="F13" s="5">
        <f t="shared" si="0"/>
        <v>5.506900343272501E-3</v>
      </c>
      <c r="G13" s="4">
        <v>881.13283620196501</v>
      </c>
      <c r="H13" s="4">
        <f t="shared" ref="H13:H27" si="15">G13/1000/116.07</f>
        <v>7.5913917136380205E-3</v>
      </c>
      <c r="I13" s="4">
        <v>13725.577562647801</v>
      </c>
      <c r="J13" s="4">
        <f t="shared" si="2"/>
        <v>7.2583699432299323E-2</v>
      </c>
      <c r="K13" s="4">
        <v>9938.4476079455108</v>
      </c>
      <c r="L13" s="4">
        <f t="shared" si="3"/>
        <v>5.2556571168405668E-2</v>
      </c>
      <c r="M13" s="4">
        <v>144604.54568373499</v>
      </c>
      <c r="N13" s="4">
        <f t="shared" si="4"/>
        <v>0.80264512479870664</v>
      </c>
      <c r="O13" s="4">
        <v>442.63763777206901</v>
      </c>
      <c r="P13" s="4">
        <f t="shared" si="5"/>
        <v>3.0084798326110856E-3</v>
      </c>
      <c r="Q13" s="4">
        <v>6497.3964905773601</v>
      </c>
      <c r="R13" s="4">
        <f t="shared" si="6"/>
        <v>7.3783743931153306E-2</v>
      </c>
      <c r="S13" s="4">
        <v>935.02781237832801</v>
      </c>
      <c r="T13" s="4">
        <f t="shared" si="7"/>
        <v>6.9736561185734479E-3</v>
      </c>
      <c r="U13" s="4">
        <v>48.5</v>
      </c>
      <c r="V13" s="4">
        <f t="shared" si="8"/>
        <v>5.2665870344228473E-4</v>
      </c>
      <c r="W13" s="4">
        <v>380421.24783144798</v>
      </c>
      <c r="X13" s="4">
        <f t="shared" si="9"/>
        <v>4.2231488435995557</v>
      </c>
      <c r="Y13" s="4">
        <v>2932.7073586400302</v>
      </c>
      <c r="Z13" s="4">
        <f t="shared" si="10"/>
        <v>2.0071914028061254E-2</v>
      </c>
      <c r="AA13" s="4">
        <v>1209.01058494476</v>
      </c>
      <c r="AB13" s="4">
        <f t="shared" si="11"/>
        <v>1.196092782889553E-2</v>
      </c>
      <c r="AC13" s="4">
        <v>579.95264606081298</v>
      </c>
      <c r="AD13" s="4">
        <f t="shared" si="12"/>
        <v>4.9111071730105257E-3</v>
      </c>
      <c r="AE13" s="4">
        <v>3125</v>
      </c>
      <c r="AF13" s="4">
        <f t="shared" si="13"/>
        <v>3.0310378273520854E-2</v>
      </c>
      <c r="AG13" s="4">
        <v>429.19947591131398</v>
      </c>
      <c r="AH13" s="4">
        <f t="shared" si="14"/>
        <v>2.9171445382404266E-3</v>
      </c>
    </row>
    <row r="14" spans="1:34" x14ac:dyDescent="0.2">
      <c r="A14" s="1">
        <v>23</v>
      </c>
      <c r="B14" s="1">
        <v>12</v>
      </c>
      <c r="C14" s="1" t="s">
        <v>14</v>
      </c>
      <c r="D14" s="1">
        <v>1</v>
      </c>
      <c r="E14" s="4">
        <v>4195.4736789174403</v>
      </c>
      <c r="F14" s="5">
        <f t="shared" si="0"/>
        <v>2.0643358848419769E-2</v>
      </c>
      <c r="G14" s="4">
        <v>670.74334488982697</v>
      </c>
      <c r="H14" s="4">
        <f t="shared" si="15"/>
        <v>5.7787830179187307E-3</v>
      </c>
      <c r="I14" s="4">
        <v>20355.728476638698</v>
      </c>
      <c r="J14" s="4">
        <f t="shared" si="2"/>
        <v>0.10764531188069117</v>
      </c>
      <c r="K14" s="4">
        <v>11991.3135462227</v>
      </c>
      <c r="L14" s="4">
        <f t="shared" si="3"/>
        <v>6.3412551804456374E-2</v>
      </c>
      <c r="M14" s="4">
        <v>381976.44340238499</v>
      </c>
      <c r="N14" s="4">
        <f t="shared" si="4"/>
        <v>2.1202067240363287</v>
      </c>
      <c r="O14" s="4">
        <v>146.745198175751</v>
      </c>
      <c r="P14" s="4">
        <f t="shared" si="5"/>
        <v>9.9738461344220071E-4</v>
      </c>
      <c r="Q14" s="4">
        <v>3599.4862132261501</v>
      </c>
      <c r="R14" s="4">
        <f t="shared" si="6"/>
        <v>4.0875382843812744E-2</v>
      </c>
      <c r="S14" s="4">
        <v>890.75721590798605</v>
      </c>
      <c r="T14" s="4">
        <f t="shared" si="7"/>
        <v>6.6434756556383199E-3</v>
      </c>
      <c r="U14" s="4">
        <v>48.5</v>
      </c>
      <c r="V14" s="4">
        <f t="shared" si="8"/>
        <v>5.2665870344228473E-4</v>
      </c>
      <c r="W14" s="4">
        <v>258100.04756128701</v>
      </c>
      <c r="X14" s="4">
        <f t="shared" si="9"/>
        <v>2.8652314338508771</v>
      </c>
      <c r="Y14" s="4">
        <v>3144.0553859552401</v>
      </c>
      <c r="Z14" s="4">
        <f t="shared" si="10"/>
        <v>2.1518413427932651E-2</v>
      </c>
      <c r="AA14" s="4">
        <v>2278.65387271499</v>
      </c>
      <c r="AB14" s="4">
        <f t="shared" si="11"/>
        <v>2.254307353299357E-2</v>
      </c>
      <c r="AC14" s="4">
        <v>713.18207250603405</v>
      </c>
      <c r="AD14" s="4">
        <f t="shared" si="12"/>
        <v>6.0393096155985605E-3</v>
      </c>
      <c r="AE14" s="4">
        <v>3125</v>
      </c>
      <c r="AF14" s="4">
        <f t="shared" si="13"/>
        <v>3.0310378273520854E-2</v>
      </c>
      <c r="AG14" s="4">
        <v>872.61958856087597</v>
      </c>
      <c r="AH14" s="4">
        <f t="shared" si="14"/>
        <v>5.9309426259829805E-3</v>
      </c>
    </row>
    <row r="15" spans="1:34" x14ac:dyDescent="0.2">
      <c r="A15" s="1">
        <v>25</v>
      </c>
      <c r="B15" s="1">
        <v>13</v>
      </c>
      <c r="C15" s="1" t="s">
        <v>14</v>
      </c>
      <c r="D15" s="1">
        <v>1</v>
      </c>
      <c r="E15" s="4">
        <v>955.436955538662</v>
      </c>
      <c r="F15" s="5">
        <f t="shared" si="0"/>
        <v>4.7011206456467457E-3</v>
      </c>
      <c r="G15" s="4">
        <v>3677.4019663654599</v>
      </c>
      <c r="H15" s="4">
        <f t="shared" si="15"/>
        <v>3.1682622265576464E-2</v>
      </c>
      <c r="I15" s="4">
        <v>27890.329439213601</v>
      </c>
      <c r="J15" s="4">
        <f t="shared" si="2"/>
        <v>0.14748984367643364</v>
      </c>
      <c r="K15" s="4">
        <v>12539.202662497601</v>
      </c>
      <c r="L15" s="4">
        <f t="shared" si="3"/>
        <v>6.6309903027485989E-2</v>
      </c>
      <c r="M15" s="4">
        <v>186825.862078284</v>
      </c>
      <c r="N15" s="4">
        <f t="shared" si="4"/>
        <v>1.0369996784984681</v>
      </c>
      <c r="O15" s="4">
        <v>205.12416348377599</v>
      </c>
      <c r="P15" s="4">
        <f t="shared" si="5"/>
        <v>1.3941695336353972E-3</v>
      </c>
      <c r="Q15" s="4">
        <v>5945.3296710778905</v>
      </c>
      <c r="R15" s="4">
        <f t="shared" si="6"/>
        <v>6.7514531808742784E-2</v>
      </c>
      <c r="S15" s="4">
        <v>4422.48568263163</v>
      </c>
      <c r="T15" s="4">
        <f t="shared" si="7"/>
        <v>3.2983932597192941E-2</v>
      </c>
      <c r="U15" s="4">
        <v>48.5</v>
      </c>
      <c r="V15" s="4">
        <f t="shared" si="8"/>
        <v>5.2665870344228473E-4</v>
      </c>
      <c r="W15" s="4">
        <v>353937.502909565</v>
      </c>
      <c r="X15" s="4">
        <f t="shared" si="9"/>
        <v>3.9291463466870007</v>
      </c>
      <c r="Y15" s="4">
        <v>5872.5965313077004</v>
      </c>
      <c r="Z15" s="4">
        <f t="shared" si="10"/>
        <v>4.019298152972213E-2</v>
      </c>
      <c r="AA15" s="4">
        <v>2473.0371163518898</v>
      </c>
      <c r="AB15" s="4">
        <f t="shared" si="11"/>
        <v>2.4466136885159182E-2</v>
      </c>
      <c r="AC15" s="4">
        <v>1881.08864084376</v>
      </c>
      <c r="AD15" s="4">
        <f t="shared" si="12"/>
        <v>1.592927970906732E-2</v>
      </c>
      <c r="AE15" s="4">
        <v>34125.384811948898</v>
      </c>
      <c r="AF15" s="4">
        <f t="shared" si="13"/>
        <v>0.33099306316148303</v>
      </c>
      <c r="AG15" s="4">
        <v>6908.0661484001703</v>
      </c>
      <c r="AH15" s="4">
        <f t="shared" si="14"/>
        <v>4.6952124980630533E-2</v>
      </c>
    </row>
    <row r="16" spans="1:34" x14ac:dyDescent="0.2">
      <c r="A16" s="1">
        <v>27</v>
      </c>
      <c r="B16" s="1">
        <v>14</v>
      </c>
      <c r="C16" s="1" t="s">
        <v>14</v>
      </c>
      <c r="D16" s="1">
        <v>1</v>
      </c>
      <c r="E16" s="4">
        <v>4701.6436673911703</v>
      </c>
      <c r="F16" s="5">
        <f t="shared" si="0"/>
        <v>2.3133911646515237E-2</v>
      </c>
      <c r="G16" s="4">
        <v>1247.7077531741099</v>
      </c>
      <c r="H16" s="4">
        <f t="shared" si="15"/>
        <v>1.0749614484139828E-2</v>
      </c>
      <c r="I16" s="4">
        <v>23892.634803201399</v>
      </c>
      <c r="J16" s="4">
        <f t="shared" si="2"/>
        <v>0.12634920572819355</v>
      </c>
      <c r="K16" s="4">
        <v>11269.3243542947</v>
      </c>
      <c r="L16" s="4">
        <f t="shared" si="3"/>
        <v>5.9594523290823376E-2</v>
      </c>
      <c r="M16" s="4">
        <v>63235.967888190396</v>
      </c>
      <c r="N16" s="4">
        <f t="shared" si="4"/>
        <v>0.3509989336600266</v>
      </c>
      <c r="O16" s="4">
        <v>224.66422449565599</v>
      </c>
      <c r="P16" s="4">
        <f t="shared" si="5"/>
        <v>1.5269776693784816E-3</v>
      </c>
      <c r="Q16" s="4">
        <v>960.559278117791</v>
      </c>
      <c r="R16" s="4">
        <f t="shared" si="6"/>
        <v>1.0908009063340801E-2</v>
      </c>
      <c r="S16" s="4">
        <v>1216.1187814914599</v>
      </c>
      <c r="T16" s="4">
        <f t="shared" si="7"/>
        <v>9.0700983106463302E-3</v>
      </c>
      <c r="U16" s="4">
        <v>856.92084684211204</v>
      </c>
      <c r="V16" s="4">
        <f t="shared" si="8"/>
        <v>9.3052540649594083E-3</v>
      </c>
      <c r="W16" s="4">
        <v>335871.688465908</v>
      </c>
      <c r="X16" s="4">
        <f t="shared" si="9"/>
        <v>3.7285933444261543</v>
      </c>
      <c r="Y16" s="4">
        <v>4117.6496500629</v>
      </c>
      <c r="Z16" s="4">
        <f t="shared" si="10"/>
        <v>2.8181846896604607E-2</v>
      </c>
      <c r="AA16" s="4">
        <v>6403.3909122699897</v>
      </c>
      <c r="AB16" s="4">
        <f t="shared" si="11"/>
        <v>6.3349732016917196E-2</v>
      </c>
      <c r="AC16" s="4">
        <v>704.69921987476096</v>
      </c>
      <c r="AD16" s="4">
        <f t="shared" si="12"/>
        <v>5.9674758224638911E-3</v>
      </c>
      <c r="AE16" s="4">
        <v>54496.509183340298</v>
      </c>
      <c r="AF16" s="4">
        <f t="shared" si="13"/>
        <v>0.5285791385387032</v>
      </c>
      <c r="AG16" s="4">
        <v>628.80986225532899</v>
      </c>
      <c r="AH16" s="4">
        <f t="shared" si="14"/>
        <v>4.2738385254899001E-3</v>
      </c>
    </row>
    <row r="17" spans="1:34" x14ac:dyDescent="0.2">
      <c r="A17" s="1">
        <v>29</v>
      </c>
      <c r="B17" s="1">
        <v>15</v>
      </c>
      <c r="C17" s="1" t="s">
        <v>14</v>
      </c>
      <c r="D17" s="1">
        <v>1</v>
      </c>
      <c r="E17" s="4">
        <v>3227.0872680216698</v>
      </c>
      <c r="F17" s="5">
        <f t="shared" si="0"/>
        <v>1.5878521856470654E-2</v>
      </c>
      <c r="G17" s="4">
        <v>1261.4318235881899</v>
      </c>
      <c r="H17" s="4">
        <f t="shared" si="15"/>
        <v>1.0867854084502368E-2</v>
      </c>
      <c r="I17" s="4">
        <v>16770.803857848699</v>
      </c>
      <c r="J17" s="4">
        <f t="shared" si="2"/>
        <v>8.8687487349808025E-2</v>
      </c>
      <c r="K17" s="4">
        <v>11546.1147620989</v>
      </c>
      <c r="L17" s="4">
        <f t="shared" si="3"/>
        <v>6.1058248345314113E-2</v>
      </c>
      <c r="M17" s="4">
        <v>67280.954845740504</v>
      </c>
      <c r="N17" s="4">
        <f t="shared" si="4"/>
        <v>0.37345112591996288</v>
      </c>
      <c r="O17" s="4">
        <v>115.04599540478399</v>
      </c>
      <c r="P17" s="4">
        <f t="shared" si="5"/>
        <v>7.8193431254525928E-4</v>
      </c>
      <c r="Q17" s="4">
        <v>1737.57990727024</v>
      </c>
      <c r="R17" s="4">
        <f t="shared" si="6"/>
        <v>1.9731772737568022E-2</v>
      </c>
      <c r="S17" s="4">
        <v>810.17096265079704</v>
      </c>
      <c r="T17" s="4">
        <f t="shared" si="7"/>
        <v>6.0424445305101203E-3</v>
      </c>
      <c r="U17" s="4">
        <v>48.5</v>
      </c>
      <c r="V17" s="4">
        <f t="shared" si="8"/>
        <v>5.2665870344228473E-4</v>
      </c>
      <c r="W17" s="4">
        <v>197061.76606700901</v>
      </c>
      <c r="X17" s="4">
        <f t="shared" si="9"/>
        <v>2.1876306179730132</v>
      </c>
      <c r="Y17" s="4">
        <v>3135.5526443817498</v>
      </c>
      <c r="Z17" s="4">
        <f t="shared" si="10"/>
        <v>2.1460219316828073E-2</v>
      </c>
      <c r="AA17" s="4">
        <v>3594.8594401580399</v>
      </c>
      <c r="AB17" s="4">
        <f t="shared" si="11"/>
        <v>3.5564497825069645E-2</v>
      </c>
      <c r="AC17" s="4">
        <v>130.32185462495201</v>
      </c>
      <c r="AD17" s="4">
        <f t="shared" si="12"/>
        <v>1.1035807826653571E-3</v>
      </c>
      <c r="AE17" s="4">
        <v>36024.601821656397</v>
      </c>
      <c r="AF17" s="4">
        <f t="shared" si="13"/>
        <v>0.34941417867755964</v>
      </c>
      <c r="AG17" s="4">
        <v>517.41911670795196</v>
      </c>
      <c r="AH17" s="4">
        <f t="shared" si="14"/>
        <v>3.5167478876364571E-3</v>
      </c>
    </row>
    <row r="18" spans="1:34" x14ac:dyDescent="0.2">
      <c r="A18" s="1">
        <v>31</v>
      </c>
      <c r="B18" s="1">
        <v>16</v>
      </c>
      <c r="C18" s="1" t="s">
        <v>14</v>
      </c>
      <c r="D18" s="1">
        <v>1</v>
      </c>
      <c r="E18" s="4">
        <v>1827.1748105290901</v>
      </c>
      <c r="F18" s="5">
        <f t="shared" si="0"/>
        <v>8.9904092312832872E-3</v>
      </c>
      <c r="G18" s="4">
        <v>1308.1365095337201</v>
      </c>
      <c r="H18" s="4">
        <f t="shared" si="15"/>
        <v>1.1270237869679678E-2</v>
      </c>
      <c r="I18" s="4">
        <v>20571.999256508301</v>
      </c>
      <c r="J18" s="4">
        <f t="shared" si="2"/>
        <v>0.10878899659708251</v>
      </c>
      <c r="K18" s="4">
        <v>8954.5792605839797</v>
      </c>
      <c r="L18" s="4">
        <f t="shared" si="3"/>
        <v>4.7353671393886729E-2</v>
      </c>
      <c r="M18" s="4">
        <v>554042.32066751504</v>
      </c>
      <c r="N18" s="4">
        <f t="shared" si="4"/>
        <v>3.0752793109875389</v>
      </c>
      <c r="O18" s="4">
        <v>76.408964146163797</v>
      </c>
      <c r="P18" s="4">
        <f t="shared" si="5"/>
        <v>5.1932960066719091E-4</v>
      </c>
      <c r="Q18" s="4">
        <v>1766.4231793142701</v>
      </c>
      <c r="R18" s="4">
        <f t="shared" si="6"/>
        <v>2.0059313869115036E-2</v>
      </c>
      <c r="S18" s="4">
        <v>1331.9824873843199</v>
      </c>
      <c r="T18" s="4">
        <f t="shared" si="7"/>
        <v>9.9342369285823386E-3</v>
      </c>
      <c r="U18" s="4">
        <v>48.5</v>
      </c>
      <c r="V18" s="4">
        <f t="shared" si="8"/>
        <v>5.2665870344228473E-4</v>
      </c>
      <c r="W18" s="4">
        <v>287531.77364936302</v>
      </c>
      <c r="X18" s="4">
        <f t="shared" si="9"/>
        <v>3.191960187048879</v>
      </c>
      <c r="Y18" s="4">
        <v>3506.42547370384</v>
      </c>
      <c r="Z18" s="4">
        <f t="shared" si="10"/>
        <v>2.3998531748024361E-2</v>
      </c>
      <c r="AA18" s="4">
        <v>504.02222910971199</v>
      </c>
      <c r="AB18" s="4">
        <f t="shared" si="11"/>
        <v>4.9863695004918078E-3</v>
      </c>
      <c r="AC18" s="4">
        <v>701.35655529004896</v>
      </c>
      <c r="AD18" s="4">
        <f t="shared" si="12"/>
        <v>5.9391697458722071E-3</v>
      </c>
      <c r="AE18" s="4">
        <v>3125</v>
      </c>
      <c r="AF18" s="4">
        <f t="shared" si="13"/>
        <v>3.0310378273520854E-2</v>
      </c>
      <c r="AG18" s="4">
        <v>1977.7419457441699</v>
      </c>
      <c r="AH18" s="4">
        <f t="shared" si="14"/>
        <v>1.3442139235670291E-2</v>
      </c>
    </row>
    <row r="19" spans="1:34" x14ac:dyDescent="0.2">
      <c r="A19" s="1">
        <v>33</v>
      </c>
      <c r="B19" s="1">
        <v>17</v>
      </c>
      <c r="C19" s="1" t="s">
        <v>14</v>
      </c>
      <c r="D19" s="1">
        <v>1</v>
      </c>
      <c r="E19" s="4">
        <v>1717.7110148572799</v>
      </c>
      <c r="F19" s="5">
        <f t="shared" si="0"/>
        <v>8.4518048714660784E-3</v>
      </c>
      <c r="G19" s="4">
        <v>1000.5359375391</v>
      </c>
      <c r="H19" s="4">
        <f t="shared" si="15"/>
        <v>8.6201080170509193E-3</v>
      </c>
      <c r="I19" s="4">
        <v>18679.594627608301</v>
      </c>
      <c r="J19" s="4">
        <f t="shared" si="2"/>
        <v>9.878156862828294E-2</v>
      </c>
      <c r="K19" s="4">
        <v>15152.863497681899</v>
      </c>
      <c r="L19" s="4">
        <f t="shared" si="3"/>
        <v>8.0131483329888412E-2</v>
      </c>
      <c r="M19" s="4">
        <v>174205.579853409</v>
      </c>
      <c r="N19" s="4">
        <f t="shared" si="4"/>
        <v>0.96694926650426849</v>
      </c>
      <c r="O19" s="4">
        <v>266.167897968418</v>
      </c>
      <c r="P19" s="4">
        <f t="shared" si="5"/>
        <v>1.8090661181840413E-3</v>
      </c>
      <c r="Q19" s="4">
        <v>5075.3751342304204</v>
      </c>
      <c r="R19" s="4">
        <f t="shared" si="6"/>
        <v>5.7635420556784243E-2</v>
      </c>
      <c r="S19" s="4">
        <v>1095.7477213499899</v>
      </c>
      <c r="T19" s="4">
        <f t="shared" si="7"/>
        <v>8.1723427904981348E-3</v>
      </c>
      <c r="U19" s="4">
        <v>48.5</v>
      </c>
      <c r="V19" s="4">
        <f t="shared" si="8"/>
        <v>5.2665870344228473E-4</v>
      </c>
      <c r="W19" s="4">
        <v>313129.74093872099</v>
      </c>
      <c r="X19" s="4">
        <f t="shared" si="9"/>
        <v>3.4761294509183061</v>
      </c>
      <c r="Y19" s="4">
        <v>3645.28187099247</v>
      </c>
      <c r="Z19" s="4">
        <f t="shared" si="10"/>
        <v>2.4948886941294022E-2</v>
      </c>
      <c r="AA19" s="4">
        <v>2659.36801850746</v>
      </c>
      <c r="AB19" s="4">
        <f t="shared" si="11"/>
        <v>2.6309537183492878E-2</v>
      </c>
      <c r="AC19" s="4">
        <v>1587.5514842211601</v>
      </c>
      <c r="AD19" s="4">
        <f t="shared" si="12"/>
        <v>1.3443572565171986E-2</v>
      </c>
      <c r="AE19" s="4">
        <v>3125</v>
      </c>
      <c r="AF19" s="4">
        <f t="shared" si="13"/>
        <v>3.0310378273520854E-2</v>
      </c>
      <c r="AG19" s="4">
        <v>555.657478085506</v>
      </c>
      <c r="AH19" s="4">
        <f t="shared" si="14"/>
        <v>3.7766429557908382E-3</v>
      </c>
    </row>
    <row r="20" spans="1:34" x14ac:dyDescent="0.2">
      <c r="A20" s="1">
        <v>35</v>
      </c>
      <c r="B20" s="1">
        <v>18</v>
      </c>
      <c r="C20" s="1" t="s">
        <v>14</v>
      </c>
      <c r="D20" s="1">
        <v>1</v>
      </c>
      <c r="E20" s="4">
        <v>1565.89474406107</v>
      </c>
      <c r="F20" s="5">
        <f t="shared" si="0"/>
        <v>7.7048098961850758E-3</v>
      </c>
      <c r="G20" s="4">
        <v>1491.83938138637</v>
      </c>
      <c r="H20" s="4">
        <f t="shared" si="15"/>
        <v>1.2852928244907125E-2</v>
      </c>
      <c r="I20" s="4">
        <v>20835.800183525898</v>
      </c>
      <c r="J20" s="4">
        <f t="shared" si="2"/>
        <v>0.11018403058448387</v>
      </c>
      <c r="K20" s="4">
        <v>14391.687028357601</v>
      </c>
      <c r="L20" s="4">
        <f t="shared" si="3"/>
        <v>7.6106224369950307E-2</v>
      </c>
      <c r="M20" s="4">
        <v>350594.36359447998</v>
      </c>
      <c r="N20" s="4">
        <f t="shared" si="4"/>
        <v>1.9460166718166074</v>
      </c>
      <c r="O20" s="4">
        <v>254.21328026503701</v>
      </c>
      <c r="P20" s="4">
        <f t="shared" si="5"/>
        <v>1.7278140438050503E-3</v>
      </c>
      <c r="Q20" s="4">
        <v>5176.3355720724303</v>
      </c>
      <c r="R20" s="4">
        <f t="shared" si="6"/>
        <v>5.8781916557715537E-2</v>
      </c>
      <c r="S20" s="4">
        <v>1642.9410072810899</v>
      </c>
      <c r="T20" s="4">
        <f t="shared" si="7"/>
        <v>1.225343830012746E-2</v>
      </c>
      <c r="U20" s="4">
        <v>48.5</v>
      </c>
      <c r="V20" s="4">
        <f t="shared" si="8"/>
        <v>5.2665870344228473E-4</v>
      </c>
      <c r="W20" s="4">
        <v>323069.85885256401</v>
      </c>
      <c r="X20" s="4">
        <f t="shared" si="9"/>
        <v>3.5864771187007549</v>
      </c>
      <c r="Y20" s="4">
        <v>4172.7032000695499</v>
      </c>
      <c r="Z20" s="4">
        <f t="shared" si="10"/>
        <v>2.855864211942748E-2</v>
      </c>
      <c r="AA20" s="4">
        <v>5984.8973685855199</v>
      </c>
      <c r="AB20" s="4">
        <f t="shared" si="11"/>
        <v>5.9209510967407196E-2</v>
      </c>
      <c r="AC20" s="4">
        <v>313.67789682609401</v>
      </c>
      <c r="AD20" s="4">
        <f t="shared" si="12"/>
        <v>2.6562612992301975E-3</v>
      </c>
      <c r="AE20" s="4">
        <v>5655.7744770762101</v>
      </c>
      <c r="AF20" s="4">
        <f t="shared" si="13"/>
        <v>5.485717242556945E-2</v>
      </c>
      <c r="AG20" s="4">
        <v>815.50206063301698</v>
      </c>
      <c r="AH20" s="4">
        <f t="shared" si="14"/>
        <v>5.5427313303406311E-3</v>
      </c>
    </row>
    <row r="21" spans="1:34" x14ac:dyDescent="0.2">
      <c r="A21" s="1">
        <v>37</v>
      </c>
      <c r="B21" s="1">
        <v>19</v>
      </c>
      <c r="C21" s="1" t="s">
        <v>14</v>
      </c>
      <c r="D21" s="1">
        <v>1</v>
      </c>
      <c r="E21" s="4">
        <v>3719.5740878896599</v>
      </c>
      <c r="F21" s="5">
        <f t="shared" si="0"/>
        <v>1.8301748154311542E-2</v>
      </c>
      <c r="G21" s="4">
        <v>1263.0352969959699</v>
      </c>
      <c r="H21" s="4">
        <f t="shared" si="15"/>
        <v>1.0881668794658137E-2</v>
      </c>
      <c r="I21" s="4">
        <v>25709.134477358399</v>
      </c>
      <c r="J21" s="4">
        <f t="shared" si="2"/>
        <v>0.13595523256138761</v>
      </c>
      <c r="K21" s="4">
        <v>13181.788742189399</v>
      </c>
      <c r="L21" s="4">
        <f t="shared" si="3"/>
        <v>6.970803142352934E-2</v>
      </c>
      <c r="M21" s="4">
        <v>218691.979223378</v>
      </c>
      <c r="N21" s="4">
        <f t="shared" si="4"/>
        <v>1.2138764388508994</v>
      </c>
      <c r="O21" s="4">
        <v>147.35220935914799</v>
      </c>
      <c r="P21" s="4">
        <f t="shared" si="5"/>
        <v>1.0015102926605587E-3</v>
      </c>
      <c r="Q21" s="4">
        <v>4236.12996172762</v>
      </c>
      <c r="R21" s="4">
        <f t="shared" si="6"/>
        <v>4.8105041582189645E-2</v>
      </c>
      <c r="S21" s="4">
        <v>1629.63074250555</v>
      </c>
      <c r="T21" s="4">
        <f t="shared" si="7"/>
        <v>1.2154167232290796E-2</v>
      </c>
      <c r="U21" s="4">
        <v>48.5</v>
      </c>
      <c r="V21" s="4">
        <f t="shared" si="8"/>
        <v>5.2665870344228473E-4</v>
      </c>
      <c r="W21" s="4">
        <v>239937.500389247</v>
      </c>
      <c r="X21" s="4">
        <f t="shared" si="9"/>
        <v>2.6636045780333815</v>
      </c>
      <c r="Y21" s="4">
        <v>3682.64988339297</v>
      </c>
      <c r="Z21" s="4">
        <f t="shared" si="10"/>
        <v>2.5204639541393261E-2</v>
      </c>
      <c r="AA21" s="4">
        <v>478.23615858326701</v>
      </c>
      <c r="AB21" s="4">
        <f t="shared" si="11"/>
        <v>4.7312639353310941E-3</v>
      </c>
      <c r="AC21" s="4">
        <v>597.17655982177496</v>
      </c>
      <c r="AD21" s="4">
        <f t="shared" si="12"/>
        <v>5.0569612991936234E-3</v>
      </c>
      <c r="AE21" s="4">
        <v>3125</v>
      </c>
      <c r="AF21" s="4">
        <f t="shared" si="13"/>
        <v>3.0310378273520854E-2</v>
      </c>
      <c r="AG21" s="4">
        <v>940.16131172043504</v>
      </c>
      <c r="AH21" s="4">
        <f t="shared" si="14"/>
        <v>6.3900041576866384E-3</v>
      </c>
    </row>
    <row r="22" spans="1:34" x14ac:dyDescent="0.2">
      <c r="A22" s="1">
        <v>39</v>
      </c>
      <c r="B22" s="1">
        <v>20</v>
      </c>
      <c r="C22" s="1" t="s">
        <v>14</v>
      </c>
      <c r="D22" s="1">
        <v>1</v>
      </c>
      <c r="E22" s="4">
        <v>3270.4997836779598</v>
      </c>
      <c r="F22" s="5">
        <f t="shared" si="0"/>
        <v>1.6092128282774509E-2</v>
      </c>
      <c r="G22" s="4">
        <v>1764.1116278908801</v>
      </c>
      <c r="H22" s="4">
        <f t="shared" si="15"/>
        <v>1.5198687239518224E-2</v>
      </c>
      <c r="I22" s="4">
        <v>29332.1497460881</v>
      </c>
      <c r="J22" s="4">
        <f t="shared" si="2"/>
        <v>0.15511448834525701</v>
      </c>
      <c r="K22" s="4">
        <v>14632.332019310101</v>
      </c>
      <c r="L22" s="4">
        <f t="shared" si="3"/>
        <v>7.7378804967266526E-2</v>
      </c>
      <c r="M22" s="4">
        <v>260153.22343159001</v>
      </c>
      <c r="N22" s="4">
        <f t="shared" si="4"/>
        <v>1.4440121194026976</v>
      </c>
      <c r="O22" s="4">
        <v>77.511387300249297</v>
      </c>
      <c r="P22" s="4">
        <f t="shared" si="5"/>
        <v>5.268224515751329E-4</v>
      </c>
      <c r="Q22" s="4">
        <v>6269.4493258749899</v>
      </c>
      <c r="R22" s="4">
        <f t="shared" si="6"/>
        <v>7.1195200157562907E-2</v>
      </c>
      <c r="S22" s="4">
        <v>2131.95833363469</v>
      </c>
      <c r="T22" s="4">
        <f t="shared" si="7"/>
        <v>1.5900643896440109E-2</v>
      </c>
      <c r="U22" s="4">
        <v>48.5</v>
      </c>
      <c r="V22" s="4">
        <f t="shared" si="8"/>
        <v>5.2665870344228473E-4</v>
      </c>
      <c r="W22" s="4">
        <v>454869.11765800603</v>
      </c>
      <c r="X22" s="4">
        <f t="shared" si="9"/>
        <v>5.0496127626332816</v>
      </c>
      <c r="Y22" s="4">
        <v>3946.77447838628</v>
      </c>
      <c r="Z22" s="4">
        <f t="shared" si="10"/>
        <v>2.7012350136104851E-2</v>
      </c>
      <c r="AA22" s="4">
        <v>4418.6756453272101</v>
      </c>
      <c r="AB22" s="4">
        <f t="shared" si="11"/>
        <v>4.3714638358994952E-2</v>
      </c>
      <c r="AC22" s="4">
        <v>859.33472545547704</v>
      </c>
      <c r="AD22" s="4">
        <f t="shared" si="12"/>
        <v>7.2769474591877128E-3</v>
      </c>
      <c r="AE22" s="4">
        <v>68434.294230630403</v>
      </c>
      <c r="AF22" s="4">
        <f t="shared" si="13"/>
        <v>0.66376619040378659</v>
      </c>
      <c r="AG22" s="4">
        <v>1292.0319239876201</v>
      </c>
      <c r="AH22" s="4">
        <f t="shared" si="14"/>
        <v>8.7815668047823026E-3</v>
      </c>
    </row>
    <row r="23" spans="1:34" x14ac:dyDescent="0.2">
      <c r="A23" s="1">
        <v>41</v>
      </c>
      <c r="B23" s="1">
        <v>21</v>
      </c>
      <c r="C23" s="1" t="s">
        <v>14</v>
      </c>
      <c r="D23" s="1">
        <v>1</v>
      </c>
      <c r="E23" s="4">
        <v>3951.7020397839701</v>
      </c>
      <c r="F23" s="5">
        <f t="shared" si="0"/>
        <v>1.9443907771182125E-2</v>
      </c>
      <c r="G23" s="4">
        <v>2008.0740117085199</v>
      </c>
      <c r="H23" s="4">
        <f t="shared" si="15"/>
        <v>1.7300542876785733E-2</v>
      </c>
      <c r="I23" s="4">
        <v>40241.557920366897</v>
      </c>
      <c r="J23" s="4">
        <f t="shared" si="2"/>
        <v>0.21280570026635059</v>
      </c>
      <c r="K23" s="4">
        <v>22972.872188086902</v>
      </c>
      <c r="L23" s="4">
        <f t="shared" si="3"/>
        <v>0.12148531035476945</v>
      </c>
      <c r="M23" s="4">
        <v>153908.415507136</v>
      </c>
      <c r="N23" s="4">
        <f t="shared" si="4"/>
        <v>0.85428738625186507</v>
      </c>
      <c r="O23" s="4">
        <v>164.33337451084901</v>
      </c>
      <c r="P23" s="4">
        <f t="shared" si="5"/>
        <v>1.1169263543182831E-3</v>
      </c>
      <c r="Q23" s="4">
        <v>7970.7696274600703</v>
      </c>
      <c r="R23" s="4">
        <f t="shared" si="6"/>
        <v>9.0515212667045999E-2</v>
      </c>
      <c r="S23" s="4">
        <v>2515.0986820323201</v>
      </c>
      <c r="T23" s="4">
        <f t="shared" si="7"/>
        <v>1.8758194227568019E-2</v>
      </c>
      <c r="U23" s="4">
        <v>1549.8678968935601</v>
      </c>
      <c r="V23" s="4">
        <f t="shared" si="8"/>
        <v>1.6829926125459443E-2</v>
      </c>
      <c r="W23" s="4">
        <v>565762.51470983902</v>
      </c>
      <c r="X23" s="4">
        <f t="shared" si="9"/>
        <v>6.2806673480221917</v>
      </c>
      <c r="Y23" s="4">
        <v>4514.84986777414</v>
      </c>
      <c r="Z23" s="4">
        <f t="shared" si="10"/>
        <v>3.0900348147109295E-2</v>
      </c>
      <c r="AA23" s="4">
        <v>5518.1372063156696</v>
      </c>
      <c r="AB23" s="4">
        <f t="shared" si="11"/>
        <v>5.4591780830190638E-2</v>
      </c>
      <c r="AC23" s="4">
        <v>1284.0928541631199</v>
      </c>
      <c r="AD23" s="4">
        <f t="shared" si="12"/>
        <v>1.0873849218080446E-2</v>
      </c>
      <c r="AE23" s="4">
        <v>66834.421104099602</v>
      </c>
      <c r="AF23" s="4">
        <f t="shared" si="13"/>
        <v>0.64824850731425421</v>
      </c>
      <c r="AG23" s="4">
        <v>804.38059454686299</v>
      </c>
      <c r="AH23" s="4">
        <f t="shared" si="14"/>
        <v>5.4671419462166996E-3</v>
      </c>
    </row>
    <row r="24" spans="1:34" x14ac:dyDescent="0.2">
      <c r="A24" s="1">
        <v>43</v>
      </c>
      <c r="B24" s="1">
        <v>22</v>
      </c>
      <c r="C24" s="1" t="s">
        <v>16</v>
      </c>
      <c r="D24" s="1">
        <v>1</v>
      </c>
      <c r="E24" s="4">
        <v>1429.4870535283601</v>
      </c>
      <c r="F24" s="5">
        <f t="shared" si="0"/>
        <v>7.0336311161819766E-3</v>
      </c>
      <c r="G24" s="4">
        <v>968.72405639200304</v>
      </c>
      <c r="H24" s="4">
        <f t="shared" si="15"/>
        <v>8.3460330523994399E-3</v>
      </c>
      <c r="I24" s="4">
        <v>21989.989912266301</v>
      </c>
      <c r="J24" s="4">
        <f t="shared" si="2"/>
        <v>0.11628762513096932</v>
      </c>
      <c r="K24" s="4">
        <v>15959.2633040745</v>
      </c>
      <c r="L24" s="4">
        <f t="shared" si="3"/>
        <v>8.4395892670938666E-2</v>
      </c>
      <c r="M24" s="4">
        <v>409282.28642628703</v>
      </c>
      <c r="N24" s="4">
        <f t="shared" si="4"/>
        <v>2.2717711280322326</v>
      </c>
      <c r="O24" s="4">
        <v>101.300547473303</v>
      </c>
      <c r="P24" s="4">
        <f t="shared" si="5"/>
        <v>6.8851048374432816E-4</v>
      </c>
      <c r="Q24" s="4">
        <v>2966.8556841897998</v>
      </c>
      <c r="R24" s="4">
        <f t="shared" si="6"/>
        <v>3.3691297799111966E-2</v>
      </c>
      <c r="S24" s="4">
        <v>1033.96909113432</v>
      </c>
      <c r="T24" s="4">
        <f t="shared" si="7"/>
        <v>7.7115833169325767E-3</v>
      </c>
      <c r="U24" s="4">
        <v>48.5</v>
      </c>
      <c r="V24" s="4">
        <f t="shared" si="8"/>
        <v>5.2665870344228473E-4</v>
      </c>
      <c r="W24" s="4">
        <v>229809.92643720799</v>
      </c>
      <c r="X24" s="4">
        <f t="shared" si="9"/>
        <v>2.5511759151555062</v>
      </c>
      <c r="Y24" s="4">
        <v>3215.4457699242498</v>
      </c>
      <c r="Z24" s="4">
        <f t="shared" si="10"/>
        <v>2.2007020531957085E-2</v>
      </c>
      <c r="AA24" s="4">
        <v>2241.5767829493602</v>
      </c>
      <c r="AB24" s="4">
        <f t="shared" si="11"/>
        <v>2.2176264176388606E-2</v>
      </c>
      <c r="AC24" s="4">
        <v>297.18948609502098</v>
      </c>
      <c r="AD24" s="4">
        <f t="shared" si="12"/>
        <v>2.5166354991533659E-3</v>
      </c>
      <c r="AE24" s="4">
        <v>3125</v>
      </c>
      <c r="AF24" s="4">
        <f t="shared" si="13"/>
        <v>3.0310378273520854E-2</v>
      </c>
      <c r="AG24" s="4">
        <v>532.88747305207096</v>
      </c>
      <c r="AH24" s="4">
        <f t="shared" si="14"/>
        <v>3.6218818259503229E-3</v>
      </c>
    </row>
    <row r="25" spans="1:34" x14ac:dyDescent="0.2">
      <c r="A25" s="1">
        <v>45</v>
      </c>
      <c r="B25" s="1">
        <v>23</v>
      </c>
      <c r="C25" s="1" t="s">
        <v>16</v>
      </c>
      <c r="D25" s="1">
        <v>1</v>
      </c>
      <c r="E25" s="4">
        <v>3147.9511550284601</v>
      </c>
      <c r="F25" s="5">
        <f t="shared" si="0"/>
        <v>1.5489141466218881E-2</v>
      </c>
      <c r="G25" s="4">
        <v>713.83134421310206</v>
      </c>
      <c r="H25" s="4">
        <f t="shared" si="15"/>
        <v>6.1500072733100888E-3</v>
      </c>
      <c r="I25" s="4">
        <v>21177.549860243202</v>
      </c>
      <c r="J25" s="4">
        <f t="shared" si="2"/>
        <v>0.11199127371889582</v>
      </c>
      <c r="K25" s="4">
        <v>18540.551776466302</v>
      </c>
      <c r="L25" s="4">
        <f t="shared" si="3"/>
        <v>9.8046281208177169E-2</v>
      </c>
      <c r="M25" s="4">
        <v>148829.29126284801</v>
      </c>
      <c r="N25" s="4">
        <f t="shared" si="4"/>
        <v>0.82609508915879226</v>
      </c>
      <c r="O25" s="4">
        <v>234.76547215415201</v>
      </c>
      <c r="P25" s="4">
        <f t="shared" si="5"/>
        <v>1.5956329243128663E-3</v>
      </c>
      <c r="Q25" s="4">
        <v>3211.45099876327</v>
      </c>
      <c r="R25" s="4">
        <f t="shared" si="6"/>
        <v>3.6468896193087325E-2</v>
      </c>
      <c r="S25" s="4">
        <v>921.68556555073496</v>
      </c>
      <c r="T25" s="4">
        <f t="shared" si="7"/>
        <v>6.8741465211122829E-3</v>
      </c>
      <c r="U25" s="4">
        <v>48.5</v>
      </c>
      <c r="V25" s="4">
        <f t="shared" si="8"/>
        <v>5.2665870344228473E-4</v>
      </c>
      <c r="W25" s="4">
        <v>298851.56801060698</v>
      </c>
      <c r="X25" s="4">
        <f t="shared" si="9"/>
        <v>3.3176239788033635</v>
      </c>
      <c r="Y25" s="4">
        <v>3280.0264344919401</v>
      </c>
      <c r="Z25" s="4">
        <f t="shared" si="10"/>
        <v>2.2449020836985422E-2</v>
      </c>
      <c r="AA25" s="4">
        <v>2782.29278289485</v>
      </c>
      <c r="AB25" s="4">
        <f t="shared" si="11"/>
        <v>2.7525650800305203E-2</v>
      </c>
      <c r="AC25" s="4">
        <v>327.05662476478699</v>
      </c>
      <c r="AD25" s="4">
        <f t="shared" si="12"/>
        <v>2.7695539399169022E-3</v>
      </c>
      <c r="AE25" s="4">
        <v>11989.4976745165</v>
      </c>
      <c r="AF25" s="4">
        <f t="shared" si="13"/>
        <v>0.11628998714371</v>
      </c>
      <c r="AG25" s="4">
        <v>622.24176965670802</v>
      </c>
      <c r="AH25" s="4">
        <f t="shared" si="14"/>
        <v>4.2291971022681164E-3</v>
      </c>
    </row>
    <row r="26" spans="1:34" x14ac:dyDescent="0.2">
      <c r="A26" s="1">
        <v>47</v>
      </c>
      <c r="B26" s="1">
        <v>24</v>
      </c>
      <c r="C26" s="1" t="s">
        <v>16</v>
      </c>
      <c r="D26" s="1">
        <v>1</v>
      </c>
      <c r="E26" s="4">
        <v>1197.7533589163299</v>
      </c>
      <c r="F26" s="5">
        <f t="shared" si="0"/>
        <v>5.8934113981594302E-3</v>
      </c>
      <c r="G26" s="4">
        <v>1434.49378921431</v>
      </c>
      <c r="H26" s="4">
        <f t="shared" si="15"/>
        <v>1.235886783160429E-2</v>
      </c>
      <c r="I26" s="4">
        <v>25670.376800107799</v>
      </c>
      <c r="J26" s="4">
        <f t="shared" si="2"/>
        <v>0.13575027392970809</v>
      </c>
      <c r="K26" s="4">
        <v>17926.8393063365</v>
      </c>
      <c r="L26" s="4">
        <f t="shared" si="3"/>
        <v>9.4800842444931255E-2</v>
      </c>
      <c r="M26" s="4">
        <v>101223.223777233</v>
      </c>
      <c r="N26" s="4">
        <f t="shared" si="4"/>
        <v>0.56185181936741235</v>
      </c>
      <c r="O26" s="4">
        <v>179.00044647872701</v>
      </c>
      <c r="P26" s="4">
        <f t="shared" si="5"/>
        <v>1.2166141947850678E-3</v>
      </c>
      <c r="Q26" s="4">
        <v>3110.8361263544002</v>
      </c>
      <c r="R26" s="4">
        <f t="shared" si="6"/>
        <v>3.532632439648422E-2</v>
      </c>
      <c r="S26" s="4">
        <v>1436.08343434727</v>
      </c>
      <c r="T26" s="4">
        <f t="shared" si="7"/>
        <v>1.0710646139224865E-2</v>
      </c>
      <c r="U26" s="4">
        <v>605.39283472673105</v>
      </c>
      <c r="V26" s="4">
        <f t="shared" si="8"/>
        <v>6.5739258847511235E-3</v>
      </c>
      <c r="W26" s="4">
        <v>367569.164319403</v>
      </c>
      <c r="X26" s="4">
        <f t="shared" si="9"/>
        <v>4.0804747371159307</v>
      </c>
      <c r="Y26" s="4">
        <v>3982.33275782803</v>
      </c>
      <c r="Z26" s="4">
        <f t="shared" si="10"/>
        <v>2.7255716636972349E-2</v>
      </c>
      <c r="AA26" s="4">
        <v>2766.5245523824401</v>
      </c>
      <c r="AB26" s="4">
        <f t="shared" si="11"/>
        <v>2.7369653268524339E-2</v>
      </c>
      <c r="AC26" s="4">
        <v>297.63806233248698</v>
      </c>
      <c r="AD26" s="4">
        <f t="shared" si="12"/>
        <v>2.5204340954567443E-3</v>
      </c>
      <c r="AE26" s="4">
        <v>3125</v>
      </c>
      <c r="AF26" s="4">
        <f t="shared" si="13"/>
        <v>3.0310378273520854E-2</v>
      </c>
      <c r="AG26" s="4">
        <v>539.07821081672103</v>
      </c>
      <c r="AH26" s="4">
        <f t="shared" si="14"/>
        <v>3.6639584776505204E-3</v>
      </c>
    </row>
    <row r="27" spans="1:34" x14ac:dyDescent="0.2">
      <c r="A27" s="1">
        <v>49</v>
      </c>
      <c r="B27" s="1">
        <v>25</v>
      </c>
      <c r="C27" s="1" t="s">
        <v>16</v>
      </c>
      <c r="D27" s="1">
        <v>1</v>
      </c>
      <c r="E27" s="4">
        <v>1079.0298701690001</v>
      </c>
      <c r="F27" s="5">
        <f t="shared" si="0"/>
        <v>5.3092457545365988E-3</v>
      </c>
      <c r="G27" s="4">
        <v>1012.24235880432</v>
      </c>
      <c r="H27" s="4">
        <f t="shared" si="15"/>
        <v>8.7209645800320514E-3</v>
      </c>
      <c r="I27" s="4">
        <v>22535.918304288702</v>
      </c>
      <c r="J27" s="4">
        <f t="shared" si="2"/>
        <v>0.11917460763769806</v>
      </c>
      <c r="K27" s="4">
        <v>16175.959312900901</v>
      </c>
      <c r="L27" s="4">
        <f t="shared" si="3"/>
        <v>8.5541826086202546E-2</v>
      </c>
      <c r="M27" s="4">
        <v>291411.31508224801</v>
      </c>
      <c r="N27" s="4">
        <f t="shared" si="4"/>
        <v>1.6175139602700266</v>
      </c>
      <c r="O27" s="4">
        <v>72.406268003885302</v>
      </c>
      <c r="P27" s="4">
        <f t="shared" si="5"/>
        <v>4.9212443420026714E-4</v>
      </c>
      <c r="Q27" s="4">
        <v>3159.2832364299402</v>
      </c>
      <c r="R27" s="4">
        <f t="shared" si="6"/>
        <v>3.5876484629002274E-2</v>
      </c>
      <c r="S27" s="4">
        <v>1396.1280528165701</v>
      </c>
      <c r="T27" s="4">
        <f t="shared" si="7"/>
        <v>1.0412649558596136E-2</v>
      </c>
      <c r="U27" s="4">
        <v>743.478087759858</v>
      </c>
      <c r="V27" s="4">
        <f t="shared" si="8"/>
        <v>8.0733856853063089E-3</v>
      </c>
      <c r="W27" s="4">
        <v>276369.03691533301</v>
      </c>
      <c r="X27" s="4">
        <f t="shared" si="9"/>
        <v>3.0680399302323829</v>
      </c>
      <c r="Y27" s="4">
        <v>4266.4511518538202</v>
      </c>
      <c r="Z27" s="4">
        <f t="shared" si="10"/>
        <v>2.9200267961493529E-2</v>
      </c>
      <c r="AA27" s="4">
        <v>2283.89940400144</v>
      </c>
      <c r="AB27" s="4">
        <f t="shared" si="11"/>
        <v>2.259496838149426E-2</v>
      </c>
      <c r="AC27" s="4">
        <v>1245.9397642372801</v>
      </c>
      <c r="AD27" s="4">
        <f t="shared" si="12"/>
        <v>1.0550764368170717E-2</v>
      </c>
      <c r="AE27" s="4">
        <v>3125</v>
      </c>
      <c r="AF27" s="4">
        <f t="shared" si="13"/>
        <v>3.0310378273520854E-2</v>
      </c>
      <c r="AG27" s="4">
        <v>698.48733904461506</v>
      </c>
      <c r="AH27" s="4">
        <f t="shared" si="14"/>
        <v>4.7474161560838377E-3</v>
      </c>
    </row>
    <row r="28" spans="1:34" x14ac:dyDescent="0.2">
      <c r="A28" s="1">
        <v>51</v>
      </c>
      <c r="B28" s="1">
        <v>26</v>
      </c>
      <c r="C28" s="1" t="s">
        <v>16</v>
      </c>
      <c r="D28" s="1">
        <v>1</v>
      </c>
      <c r="E28" s="4">
        <v>755.47845500888104</v>
      </c>
      <c r="F28" s="5">
        <f t="shared" si="0"/>
        <v>3.7172472151040222E-3</v>
      </c>
      <c r="G28" s="4">
        <v>195</v>
      </c>
      <c r="H28" s="4">
        <f>390/1000/116.07/2</f>
        <v>1.6800206771775655E-3</v>
      </c>
      <c r="I28" s="4">
        <v>20895.307825827302</v>
      </c>
      <c r="J28" s="4">
        <f t="shared" si="2"/>
        <v>0.11049871933277262</v>
      </c>
      <c r="K28" s="4">
        <v>14500.592922178599</v>
      </c>
      <c r="L28" s="4">
        <f t="shared" si="3"/>
        <v>7.6682141312419877E-2</v>
      </c>
      <c r="M28" s="4">
        <v>156509.76648685199</v>
      </c>
      <c r="N28" s="4">
        <f t="shared" si="4"/>
        <v>0.86872650137018204</v>
      </c>
      <c r="O28" s="4">
        <v>212.04242153892599</v>
      </c>
      <c r="P28" s="4">
        <f t="shared" si="5"/>
        <v>1.4411909300545505E-3</v>
      </c>
      <c r="Q28" s="4">
        <v>3553.9417659118599</v>
      </c>
      <c r="R28" s="4">
        <f t="shared" si="6"/>
        <v>4.0358184941084028E-2</v>
      </c>
      <c r="S28" s="4">
        <v>787.980812110702</v>
      </c>
      <c r="T28" s="4">
        <f t="shared" si="7"/>
        <v>5.8769451977230157E-3</v>
      </c>
      <c r="U28" s="4">
        <v>48.5</v>
      </c>
      <c r="V28" s="4">
        <f t="shared" si="8"/>
        <v>5.2665870344228473E-4</v>
      </c>
      <c r="W28" s="4">
        <v>324726.92507967103</v>
      </c>
      <c r="X28" s="4">
        <f t="shared" si="9"/>
        <v>3.6048726141171299</v>
      </c>
      <c r="Y28" s="4">
        <v>3469.9051242232799</v>
      </c>
      <c r="Z28" s="4">
        <f t="shared" si="10"/>
        <v>2.3748580687312844E-2</v>
      </c>
      <c r="AA28" s="4">
        <v>11436.3564510425</v>
      </c>
      <c r="AB28" s="4">
        <f t="shared" si="11"/>
        <v>0.11314163485400179</v>
      </c>
      <c r="AC28" s="4">
        <v>323.455141269737</v>
      </c>
      <c r="AD28" s="4">
        <f t="shared" si="12"/>
        <v>2.7390561543715556E-3</v>
      </c>
      <c r="AE28" s="4">
        <v>88462.178950600704</v>
      </c>
      <c r="AF28" s="4">
        <f t="shared" si="13"/>
        <v>0.85802307420563251</v>
      </c>
      <c r="AG28" s="4">
        <v>485.20297130075699</v>
      </c>
      <c r="AH28" s="4">
        <f t="shared" si="14"/>
        <v>3.297784077351709E-3</v>
      </c>
    </row>
    <row r="29" spans="1:34" x14ac:dyDescent="0.2">
      <c r="A29" s="1">
        <v>53</v>
      </c>
      <c r="B29" s="1">
        <v>27</v>
      </c>
      <c r="C29" s="1" t="s">
        <v>16</v>
      </c>
      <c r="D29" s="1">
        <v>1</v>
      </c>
      <c r="E29" s="4">
        <v>2668.65741379367</v>
      </c>
      <c r="F29" s="5">
        <f t="shared" si="0"/>
        <v>1.3130830235753854E-2</v>
      </c>
      <c r="G29" s="4">
        <v>853.84503176276701</v>
      </c>
      <c r="H29" s="4">
        <f t="shared" ref="H29:H60" si="16">G29/1000/116.07</f>
        <v>7.35629388957325E-3</v>
      </c>
      <c r="I29" s="4">
        <v>16816.847792280601</v>
      </c>
      <c r="J29" s="4">
        <f t="shared" si="2"/>
        <v>8.8930977219886839E-2</v>
      </c>
      <c r="K29" s="4">
        <v>14555.225899027</v>
      </c>
      <c r="L29" s="4">
        <f t="shared" si="3"/>
        <v>7.6971051819286096E-2</v>
      </c>
      <c r="M29" s="4">
        <v>147578.357491759</v>
      </c>
      <c r="N29" s="4">
        <f t="shared" si="4"/>
        <v>0.81915162906171735</v>
      </c>
      <c r="O29" s="4">
        <v>153.22962033640701</v>
      </c>
      <c r="P29" s="4">
        <f t="shared" si="5"/>
        <v>1.04145735292875E-3</v>
      </c>
      <c r="Q29" s="4">
        <v>4253.1024107328103</v>
      </c>
      <c r="R29" s="4">
        <f t="shared" si="6"/>
        <v>4.8297778909071207E-2</v>
      </c>
      <c r="S29" s="4">
        <v>1097.09770328733</v>
      </c>
      <c r="T29" s="4">
        <f t="shared" si="7"/>
        <v>8.1824112715343806E-3</v>
      </c>
      <c r="U29" s="4">
        <v>48.5</v>
      </c>
      <c r="V29" s="4">
        <f t="shared" si="8"/>
        <v>5.2665870344228473E-4</v>
      </c>
      <c r="W29" s="4">
        <v>261319.758655871</v>
      </c>
      <c r="X29" s="4">
        <f t="shared" si="9"/>
        <v>2.9009742301939498</v>
      </c>
      <c r="Y29" s="4">
        <v>4089.6565774669898</v>
      </c>
      <c r="Z29" s="4">
        <f t="shared" si="10"/>
        <v>2.7990257870556357E-2</v>
      </c>
      <c r="AA29" s="4">
        <v>12204.665777480999</v>
      </c>
      <c r="AB29" s="4">
        <f t="shared" si="11"/>
        <v>0.1207426372920558</v>
      </c>
      <c r="AC29" s="4">
        <v>976.55977522149999</v>
      </c>
      <c r="AD29" s="4">
        <f t="shared" si="12"/>
        <v>8.2696229589423308E-3</v>
      </c>
      <c r="AE29" s="4">
        <v>60511.058784855697</v>
      </c>
      <c r="AF29" s="4">
        <f t="shared" si="13"/>
        <v>0.58691618608007468</v>
      </c>
      <c r="AG29" s="4">
        <v>524.81708144840695</v>
      </c>
      <c r="AH29" s="4">
        <f t="shared" si="14"/>
        <v>3.5670297114688168E-3</v>
      </c>
    </row>
    <row r="30" spans="1:34" x14ac:dyDescent="0.2">
      <c r="A30" s="1">
        <v>55</v>
      </c>
      <c r="B30" s="1">
        <v>28</v>
      </c>
      <c r="C30" s="1" t="s">
        <v>16</v>
      </c>
      <c r="D30" s="1">
        <v>1</v>
      </c>
      <c r="E30" s="4">
        <v>853.63471340312105</v>
      </c>
      <c r="F30" s="5">
        <f t="shared" si="0"/>
        <v>4.2002141028317872E-3</v>
      </c>
      <c r="G30" s="4">
        <v>1140.7651362694801</v>
      </c>
      <c r="H30" s="4">
        <f t="shared" si="16"/>
        <v>9.8282513678769733E-3</v>
      </c>
      <c r="I30" s="4">
        <v>14070.254563422401</v>
      </c>
      <c r="J30" s="4">
        <f t="shared" si="2"/>
        <v>7.4406422863153895E-2</v>
      </c>
      <c r="K30" s="4">
        <v>13441.329165578099</v>
      </c>
      <c r="L30" s="4">
        <f t="shared" si="3"/>
        <v>7.1080534984548388E-2</v>
      </c>
      <c r="M30" s="4">
        <v>139898.522509428</v>
      </c>
      <c r="N30" s="4">
        <f t="shared" si="4"/>
        <v>0.77652377058963151</v>
      </c>
      <c r="O30" s="4">
        <v>283.86335538314</v>
      </c>
      <c r="P30" s="4">
        <f t="shared" si="5"/>
        <v>1.9293370174888874E-3</v>
      </c>
      <c r="Q30" s="4">
        <v>4863.3294343768202</v>
      </c>
      <c r="R30" s="4">
        <f t="shared" si="6"/>
        <v>5.5227452127831249E-2</v>
      </c>
      <c r="S30" s="4">
        <v>1102.99984003435</v>
      </c>
      <c r="T30" s="4">
        <f t="shared" si="7"/>
        <v>8.2264307878456878E-3</v>
      </c>
      <c r="U30" s="4">
        <v>48.5</v>
      </c>
      <c r="V30" s="4">
        <f t="shared" si="8"/>
        <v>5.2665870344228473E-4</v>
      </c>
      <c r="W30" s="4">
        <v>255163.96649843399</v>
      </c>
      <c r="X30" s="4">
        <f t="shared" si="9"/>
        <v>2.8326372835083702</v>
      </c>
      <c r="Y30" s="4">
        <v>4249.0577870631196</v>
      </c>
      <c r="Z30" s="4">
        <f t="shared" si="10"/>
        <v>2.9081225015831352E-2</v>
      </c>
      <c r="AA30" s="4">
        <v>3768.5478072855299</v>
      </c>
      <c r="AB30" s="4">
        <f t="shared" si="11"/>
        <v>3.7282823578210625E-2</v>
      </c>
      <c r="AC30" s="4">
        <v>438.97097557964099</v>
      </c>
      <c r="AD30" s="4">
        <f t="shared" si="12"/>
        <v>3.7172578167468961E-3</v>
      </c>
      <c r="AE30" s="4">
        <v>3125</v>
      </c>
      <c r="AF30" s="4">
        <f t="shared" si="13"/>
        <v>3.0310378273520854E-2</v>
      </c>
      <c r="AG30" s="4">
        <v>655.36006918130602</v>
      </c>
      <c r="AH30" s="4">
        <f t="shared" si="14"/>
        <v>4.4542925928179574E-3</v>
      </c>
    </row>
    <row r="31" spans="1:34" x14ac:dyDescent="0.2">
      <c r="A31" s="1">
        <v>57</v>
      </c>
      <c r="B31" s="1">
        <v>29</v>
      </c>
      <c r="C31" s="1" t="s">
        <v>16</v>
      </c>
      <c r="D31" s="1">
        <v>1</v>
      </c>
      <c r="E31" s="4">
        <v>2205.7282420307602</v>
      </c>
      <c r="F31" s="5">
        <f t="shared" si="0"/>
        <v>1.0853039038510698E-2</v>
      </c>
      <c r="G31" s="4">
        <v>708.55647034774302</v>
      </c>
      <c r="H31" s="4">
        <f t="shared" si="16"/>
        <v>6.104561646831594E-3</v>
      </c>
      <c r="I31" s="4">
        <v>20532.871435858298</v>
      </c>
      <c r="J31" s="4">
        <f t="shared" si="2"/>
        <v>0.10858208057037703</v>
      </c>
      <c r="K31" s="4">
        <v>14288.9472692458</v>
      </c>
      <c r="L31" s="4">
        <f t="shared" si="3"/>
        <v>7.556291522604866E-2</v>
      </c>
      <c r="M31" s="4">
        <v>84296.566971124907</v>
      </c>
      <c r="N31" s="4">
        <f t="shared" si="4"/>
        <v>0.46789835130508939</v>
      </c>
      <c r="O31" s="4">
        <v>192.62258739354201</v>
      </c>
      <c r="P31" s="4">
        <f t="shared" si="5"/>
        <v>1.3091999415043977E-3</v>
      </c>
      <c r="Q31" s="4">
        <v>2051.7878975823</v>
      </c>
      <c r="R31" s="4">
        <f t="shared" si="6"/>
        <v>2.3299885278018396E-2</v>
      </c>
      <c r="S31" s="4">
        <v>977.92384065935801</v>
      </c>
      <c r="T31" s="4">
        <f t="shared" si="7"/>
        <v>7.2935847304546383E-3</v>
      </c>
      <c r="U31" s="4">
        <v>288.48135526627198</v>
      </c>
      <c r="V31" s="4">
        <f t="shared" si="8"/>
        <v>3.132602402717689E-3</v>
      </c>
      <c r="W31" s="4">
        <v>168156.93461445399</v>
      </c>
      <c r="X31" s="4">
        <f t="shared" si="9"/>
        <v>1.8667510503380773</v>
      </c>
      <c r="Y31" s="4">
        <v>3513.8436238719601</v>
      </c>
      <c r="Z31" s="4">
        <f t="shared" si="10"/>
        <v>2.4049302743631235E-2</v>
      </c>
      <c r="AA31" s="4">
        <v>2465.1533192659899</v>
      </c>
      <c r="AB31" s="4">
        <f t="shared" si="11"/>
        <v>2.4388141266976554E-2</v>
      </c>
      <c r="AC31" s="4">
        <v>15.960727371233601</v>
      </c>
      <c r="AD31" s="4">
        <f t="shared" si="12"/>
        <v>1.3515731536314338E-4</v>
      </c>
      <c r="AE31" s="4">
        <v>3125</v>
      </c>
      <c r="AF31" s="4">
        <f t="shared" si="13"/>
        <v>3.0310378273520854E-2</v>
      </c>
      <c r="AG31" s="4">
        <v>664.43418814207803</v>
      </c>
      <c r="AH31" s="4">
        <f t="shared" si="14"/>
        <v>4.5159667514584247E-3</v>
      </c>
    </row>
    <row r="32" spans="1:34" x14ac:dyDescent="0.2">
      <c r="A32" s="1">
        <v>59</v>
      </c>
      <c r="B32" s="1">
        <v>30</v>
      </c>
      <c r="C32" s="1" t="s">
        <v>16</v>
      </c>
      <c r="D32" s="1">
        <v>1</v>
      </c>
      <c r="E32" s="4">
        <v>22617.293147046599</v>
      </c>
      <c r="F32" s="5">
        <f t="shared" si="0"/>
        <v>0.11128586051214646</v>
      </c>
      <c r="G32" s="4">
        <v>1120.0478528193901</v>
      </c>
      <c r="H32" s="4">
        <f t="shared" si="16"/>
        <v>9.649761805973895E-3</v>
      </c>
      <c r="I32" s="4">
        <v>19398.650364190598</v>
      </c>
      <c r="J32" s="4">
        <f t="shared" si="2"/>
        <v>0.10258408442194922</v>
      </c>
      <c r="K32" s="4">
        <v>15340.0668095692</v>
      </c>
      <c r="L32" s="4">
        <f t="shared" si="3"/>
        <v>8.1121453249969333E-2</v>
      </c>
      <c r="M32" s="4">
        <v>153077.25555025399</v>
      </c>
      <c r="N32" s="4">
        <f t="shared" si="4"/>
        <v>0.84967393178426953</v>
      </c>
      <c r="O32" s="4">
        <v>115.954973401449</v>
      </c>
      <c r="P32" s="4">
        <f t="shared" si="5"/>
        <v>7.8811237274144642E-4</v>
      </c>
      <c r="Q32" s="4">
        <v>6830.1237598170401</v>
      </c>
      <c r="R32" s="4">
        <f t="shared" si="6"/>
        <v>7.756215943467E-2</v>
      </c>
      <c r="S32" s="4">
        <v>1284.8058479123699</v>
      </c>
      <c r="T32" s="4">
        <f t="shared" si="7"/>
        <v>9.5823825172461942E-3</v>
      </c>
      <c r="U32" s="4">
        <v>48.5</v>
      </c>
      <c r="V32" s="4">
        <f t="shared" si="8"/>
        <v>5.2665870344228473E-4</v>
      </c>
      <c r="W32" s="4">
        <v>348406.50874058699</v>
      </c>
      <c r="X32" s="4">
        <f t="shared" si="9"/>
        <v>3.8677454345091804</v>
      </c>
      <c r="Y32" s="4">
        <v>2838.4433389825799</v>
      </c>
      <c r="Z32" s="4">
        <f t="shared" si="10"/>
        <v>1.9426756135668879E-2</v>
      </c>
      <c r="AA32" s="4">
        <v>1758.5783342136001</v>
      </c>
      <c r="AB32" s="4">
        <f t="shared" si="11"/>
        <v>1.7397886171483974E-2</v>
      </c>
      <c r="AC32" s="4">
        <v>515.05788299282096</v>
      </c>
      <c r="AD32" s="4">
        <f t="shared" si="12"/>
        <v>4.3615706917844096E-3</v>
      </c>
      <c r="AE32" s="4">
        <v>3125</v>
      </c>
      <c r="AF32" s="4">
        <f t="shared" si="13"/>
        <v>3.0310378273520854E-2</v>
      </c>
      <c r="AG32" s="4">
        <v>1029.26097800973</v>
      </c>
      <c r="AH32" s="4">
        <f t="shared" si="14"/>
        <v>6.9955887854939846E-3</v>
      </c>
    </row>
    <row r="33" spans="1:34" x14ac:dyDescent="0.2">
      <c r="A33" s="1">
        <v>61</v>
      </c>
      <c r="B33" s="1">
        <v>31</v>
      </c>
      <c r="C33" s="1" t="s">
        <v>16</v>
      </c>
      <c r="D33" s="1">
        <v>1</v>
      </c>
      <c r="E33" s="4">
        <v>1021.5012092030501</v>
      </c>
      <c r="F33" s="5">
        <f t="shared" si="0"/>
        <v>5.0261824145478654E-3</v>
      </c>
      <c r="G33" s="4">
        <v>897.90784497799302</v>
      </c>
      <c r="H33" s="4">
        <f t="shared" si="16"/>
        <v>7.7359166449383395E-3</v>
      </c>
      <c r="I33" s="4">
        <v>10071.2132110444</v>
      </c>
      <c r="J33" s="4">
        <f t="shared" si="2"/>
        <v>5.3258663199600216E-2</v>
      </c>
      <c r="K33" s="4">
        <v>12511.6991133175</v>
      </c>
      <c r="L33" s="4">
        <f t="shared" si="3"/>
        <v>6.6164458557998407E-2</v>
      </c>
      <c r="M33" s="4">
        <v>380317.80553544901</v>
      </c>
      <c r="N33" s="4">
        <f t="shared" si="4"/>
        <v>2.11100025275005</v>
      </c>
      <c r="O33" s="4">
        <v>160.34862187335801</v>
      </c>
      <c r="P33" s="4">
        <f t="shared" si="5"/>
        <v>1.0898431446568207E-3</v>
      </c>
      <c r="Q33" s="4">
        <v>4797.3809643826098</v>
      </c>
      <c r="R33" s="4">
        <f t="shared" si="6"/>
        <v>5.4478548312316709E-2</v>
      </c>
      <c r="S33" s="4">
        <v>882.28960348898204</v>
      </c>
      <c r="T33" s="4">
        <f t="shared" si="7"/>
        <v>6.5803222217257007E-3</v>
      </c>
      <c r="U33" s="4">
        <v>183.09374921620301</v>
      </c>
      <c r="V33" s="4">
        <f t="shared" si="8"/>
        <v>1.9882044653730373E-3</v>
      </c>
      <c r="W33" s="4">
        <v>326796.72963883303</v>
      </c>
      <c r="X33" s="4">
        <f t="shared" si="9"/>
        <v>3.6278500181930844</v>
      </c>
      <c r="Y33" s="4">
        <v>3012.74314576181</v>
      </c>
      <c r="Z33" s="4">
        <f t="shared" si="10"/>
        <v>2.0619691641652248E-2</v>
      </c>
      <c r="AA33" s="4">
        <v>4166.4258309277402</v>
      </c>
      <c r="AB33" s="4">
        <f t="shared" si="11"/>
        <v>4.1219092114441434E-2</v>
      </c>
      <c r="AC33" s="4">
        <v>39.974226386668803</v>
      </c>
      <c r="AD33" s="4">
        <f t="shared" si="12"/>
        <v>3.3850644751180287E-4</v>
      </c>
      <c r="AE33" s="4">
        <v>3125</v>
      </c>
      <c r="AF33" s="4">
        <f t="shared" si="13"/>
        <v>3.0310378273520854E-2</v>
      </c>
      <c r="AG33" s="4">
        <v>1508.0096374422201</v>
      </c>
      <c r="AH33" s="4">
        <f t="shared" si="14"/>
        <v>1.0249504774296337E-2</v>
      </c>
    </row>
    <row r="34" spans="1:34" x14ac:dyDescent="0.2">
      <c r="A34" s="1">
        <v>63</v>
      </c>
      <c r="B34" s="1">
        <v>32</v>
      </c>
      <c r="C34" s="1" t="s">
        <v>16</v>
      </c>
      <c r="D34" s="1">
        <v>1</v>
      </c>
      <c r="E34" s="4">
        <v>1017.48382071346</v>
      </c>
      <c r="F34" s="5">
        <f t="shared" si="0"/>
        <v>5.0064153039493988E-3</v>
      </c>
      <c r="G34" s="4">
        <v>1110.16517227698</v>
      </c>
      <c r="H34" s="4">
        <f t="shared" si="16"/>
        <v>9.5646176641421572E-3</v>
      </c>
      <c r="I34" s="4">
        <v>11969.528558809599</v>
      </c>
      <c r="J34" s="4">
        <f t="shared" si="2"/>
        <v>6.3297348275037552E-2</v>
      </c>
      <c r="K34" s="4">
        <v>13224.7769922726</v>
      </c>
      <c r="L34" s="4">
        <f t="shared" si="3"/>
        <v>6.993536220133581E-2</v>
      </c>
      <c r="M34" s="4">
        <v>142362.686239993</v>
      </c>
      <c r="N34" s="4">
        <f t="shared" si="4"/>
        <v>0.79020141119001441</v>
      </c>
      <c r="O34" s="4">
        <v>397.85632479721602</v>
      </c>
      <c r="P34" s="4">
        <f t="shared" si="5"/>
        <v>2.7041142173398762E-3</v>
      </c>
      <c r="Q34" s="4">
        <v>4714.2071889623803</v>
      </c>
      <c r="R34" s="4">
        <f t="shared" si="6"/>
        <v>5.3534035759282082E-2</v>
      </c>
      <c r="S34" s="4">
        <v>690.58810663646398</v>
      </c>
      <c r="T34" s="4">
        <f t="shared" si="7"/>
        <v>5.1505676210953453E-3</v>
      </c>
      <c r="U34" s="4">
        <v>48.5</v>
      </c>
      <c r="V34" s="4">
        <f t="shared" si="8"/>
        <v>5.2665870344228473E-4</v>
      </c>
      <c r="W34" s="4">
        <v>284184.508458709</v>
      </c>
      <c r="X34" s="4">
        <f t="shared" si="9"/>
        <v>3.1548013816464144</v>
      </c>
      <c r="Y34" s="4">
        <v>4062.9650833230999</v>
      </c>
      <c r="Z34" s="4">
        <f t="shared" si="10"/>
        <v>2.7807577053747857E-2</v>
      </c>
      <c r="AA34" s="4">
        <v>2264.57342688672</v>
      </c>
      <c r="AB34" s="4">
        <f t="shared" si="11"/>
        <v>2.2403773514906213E-2</v>
      </c>
      <c r="AC34" s="4">
        <v>854.68734675207497</v>
      </c>
      <c r="AD34" s="4">
        <f t="shared" si="12"/>
        <v>7.2375929100861628E-3</v>
      </c>
      <c r="AE34" s="4">
        <v>3125</v>
      </c>
      <c r="AF34" s="4">
        <f t="shared" si="13"/>
        <v>3.0310378273520854E-2</v>
      </c>
      <c r="AG34" s="4">
        <v>721.14013162005199</v>
      </c>
      <c r="AH34" s="4">
        <f t="shared" si="14"/>
        <v>4.9013806267929859E-3</v>
      </c>
    </row>
    <row r="35" spans="1:34" x14ac:dyDescent="0.2">
      <c r="A35" s="1">
        <v>65</v>
      </c>
      <c r="B35" s="1">
        <v>33</v>
      </c>
      <c r="C35" s="1" t="s">
        <v>16</v>
      </c>
      <c r="D35" s="1">
        <v>1</v>
      </c>
      <c r="E35" s="4">
        <v>3264.0770168786598</v>
      </c>
      <c r="F35" s="5">
        <f t="shared" si="0"/>
        <v>1.6060525777316322E-2</v>
      </c>
      <c r="G35" s="4">
        <v>639.95458669581899</v>
      </c>
      <c r="H35" s="4">
        <f t="shared" si="16"/>
        <v>5.5135227595056345E-3</v>
      </c>
      <c r="I35" s="4">
        <v>30227.9787236333</v>
      </c>
      <c r="J35" s="4">
        <f t="shared" ref="J35:J66" si="17">I35/1000/189.1</f>
        <v>0.15985181768182602</v>
      </c>
      <c r="K35" s="4">
        <v>17764.871243862701</v>
      </c>
      <c r="L35" s="4">
        <f t="shared" ref="L35:L66" si="18">K35/1000/189.1</f>
        <v>9.3944321754958759E-2</v>
      </c>
      <c r="M35" s="4">
        <v>385508.74640154099</v>
      </c>
      <c r="N35" s="4">
        <f t="shared" ref="N35:N66" si="19">M35/1000/180.16</f>
        <v>2.1398132016071325</v>
      </c>
      <c r="O35" s="4">
        <v>130.93506868757501</v>
      </c>
      <c r="P35" s="4">
        <f t="shared" ref="P35:P66" si="20">O35/1000/147.13</f>
        <v>8.8992774204835873E-4</v>
      </c>
      <c r="Q35" s="4">
        <v>1348.95098720334</v>
      </c>
      <c r="R35" s="4">
        <f t="shared" ref="R35:R66" si="21">Q35/1000/88.06</f>
        <v>1.5318544029109017E-2</v>
      </c>
      <c r="S35" s="4">
        <v>837.92457703344598</v>
      </c>
      <c r="T35" s="4">
        <f t="shared" ref="T35:T66" si="22">S35/1000/134.08</f>
        <v>6.2494374778747459E-3</v>
      </c>
      <c r="U35" s="4">
        <v>48.5</v>
      </c>
      <c r="V35" s="4">
        <f t="shared" ref="V35:V66" si="23">U35/1000/92.09</f>
        <v>5.2665870344228473E-4</v>
      </c>
      <c r="W35" s="4">
        <v>285687.73498326301</v>
      </c>
      <c r="X35" s="4">
        <f t="shared" ref="X35:X66" si="24">W35/1000/90.08</f>
        <v>3.1714890650895096</v>
      </c>
      <c r="Y35" s="4">
        <v>3984.5128193185901</v>
      </c>
      <c r="Z35" s="4">
        <f t="shared" ref="Z35:Z66" si="25">Y35/1000/146.11</f>
        <v>2.7270637323376836E-2</v>
      </c>
      <c r="AA35" s="4">
        <v>4031.7125001485902</v>
      </c>
      <c r="AB35" s="4">
        <f t="shared" ref="AB35:AB66" si="26">AA35/1000/101.08</f>
        <v>3.9886352395613278E-2</v>
      </c>
      <c r="AC35" s="4">
        <v>187.47323639039499</v>
      </c>
      <c r="AD35" s="4">
        <f t="shared" ref="AD35:AD66" si="27">AC35/1000/118.09</f>
        <v>1.587545400884029E-3</v>
      </c>
      <c r="AE35" s="4">
        <v>3125</v>
      </c>
      <c r="AF35" s="4">
        <f t="shared" ref="AF35:AF66" si="28">AE35/1000/103.1</f>
        <v>3.0310378273520854E-2</v>
      </c>
      <c r="AG35" s="4">
        <v>1380.08541408931</v>
      </c>
      <c r="AH35" s="4">
        <f t="shared" ref="AH35:AH66" si="29">AG35/1000/147.13</f>
        <v>9.3800408760233121E-3</v>
      </c>
    </row>
    <row r="36" spans="1:34" x14ac:dyDescent="0.2">
      <c r="A36" s="1">
        <v>67</v>
      </c>
      <c r="B36" s="1">
        <v>34</v>
      </c>
      <c r="C36" s="1" t="s">
        <v>16</v>
      </c>
      <c r="D36" s="1">
        <v>1</v>
      </c>
      <c r="E36" s="4">
        <v>2741.0914683630899</v>
      </c>
      <c r="F36" s="5">
        <f t="shared" si="0"/>
        <v>1.3487233897356227E-2</v>
      </c>
      <c r="G36" s="4">
        <v>2570.6190071531801</v>
      </c>
      <c r="H36" s="4">
        <f t="shared" si="16"/>
        <v>2.2147144026476957E-2</v>
      </c>
      <c r="I36" s="4">
        <v>24596.597929054598</v>
      </c>
      <c r="J36" s="4">
        <f t="shared" si="17"/>
        <v>0.1300719086676605</v>
      </c>
      <c r="K36" s="4">
        <v>14138.009440084799</v>
      </c>
      <c r="L36" s="4">
        <f t="shared" si="18"/>
        <v>7.4764724696376517E-2</v>
      </c>
      <c r="M36" s="4">
        <v>314248.28521067899</v>
      </c>
      <c r="N36" s="4">
        <f t="shared" si="19"/>
        <v>1.7442733415335203</v>
      </c>
      <c r="O36" s="4">
        <v>188.089465134595</v>
      </c>
      <c r="P36" s="4">
        <f t="shared" si="20"/>
        <v>1.2783896223380346E-3</v>
      </c>
      <c r="Q36" s="4">
        <v>3941.4456237140198</v>
      </c>
      <c r="R36" s="4">
        <f t="shared" si="21"/>
        <v>4.4758637562048828E-2</v>
      </c>
      <c r="S36" s="4">
        <v>4460.7582309352701</v>
      </c>
      <c r="T36" s="4">
        <f t="shared" si="22"/>
        <v>3.3269378214016036E-2</v>
      </c>
      <c r="U36" s="4">
        <v>48.5</v>
      </c>
      <c r="V36" s="4">
        <f t="shared" si="23"/>
        <v>5.2665870344228473E-4</v>
      </c>
      <c r="W36" s="4">
        <v>383839.06023543701</v>
      </c>
      <c r="X36" s="4">
        <f t="shared" si="24"/>
        <v>4.2610908107841583</v>
      </c>
      <c r="Y36" s="4">
        <v>7346.7947237543704</v>
      </c>
      <c r="Z36" s="4">
        <f t="shared" si="25"/>
        <v>5.0282627635030934E-2</v>
      </c>
      <c r="AA36" s="4">
        <v>4990.9008563304396</v>
      </c>
      <c r="AB36" s="4">
        <f t="shared" si="26"/>
        <v>4.937575045835417E-2</v>
      </c>
      <c r="AC36" s="4">
        <v>2554.4033376704501</v>
      </c>
      <c r="AD36" s="4">
        <f t="shared" si="27"/>
        <v>2.1630987701502666E-2</v>
      </c>
      <c r="AE36" s="4">
        <v>29359.3010101859</v>
      </c>
      <c r="AF36" s="4">
        <f t="shared" si="28"/>
        <v>0.28476528622876723</v>
      </c>
      <c r="AG36" s="4">
        <v>15365.2291792173</v>
      </c>
      <c r="AH36" s="4">
        <f t="shared" si="29"/>
        <v>0.10443301284046286</v>
      </c>
    </row>
    <row r="37" spans="1:34" x14ac:dyDescent="0.2">
      <c r="A37" s="1">
        <v>69</v>
      </c>
      <c r="B37" s="1">
        <v>35</v>
      </c>
      <c r="C37" s="1" t="s">
        <v>16</v>
      </c>
      <c r="D37" s="1">
        <v>1</v>
      </c>
      <c r="E37" s="4">
        <v>1951.7146364236901</v>
      </c>
      <c r="F37" s="5">
        <f t="shared" si="0"/>
        <v>9.6031935111087121E-3</v>
      </c>
      <c r="G37" s="4">
        <v>841.00896143896296</v>
      </c>
      <c r="H37" s="4">
        <f t="shared" si="16"/>
        <v>7.2457048456876279E-3</v>
      </c>
      <c r="I37" s="4">
        <v>15919.198720296399</v>
      </c>
      <c r="J37" s="4">
        <f t="shared" si="17"/>
        <v>8.418402284662295E-2</v>
      </c>
      <c r="K37" s="4">
        <v>13385.8780640893</v>
      </c>
      <c r="L37" s="4">
        <f t="shared" si="18"/>
        <v>7.0787298064988374E-2</v>
      </c>
      <c r="M37" s="4">
        <v>89517.443503569593</v>
      </c>
      <c r="N37" s="4">
        <f t="shared" si="19"/>
        <v>0.49687746172052394</v>
      </c>
      <c r="O37" s="4">
        <v>104.039500761939</v>
      </c>
      <c r="P37" s="4">
        <f t="shared" si="20"/>
        <v>7.0712635602486918E-4</v>
      </c>
      <c r="Q37" s="4">
        <v>4917.4886548019003</v>
      </c>
      <c r="R37" s="4">
        <f t="shared" si="21"/>
        <v>5.584247847833182E-2</v>
      </c>
      <c r="S37" s="4">
        <v>966.37542216151303</v>
      </c>
      <c r="T37" s="4">
        <f t="shared" si="22"/>
        <v>7.2074539242356281E-3</v>
      </c>
      <c r="U37" s="4">
        <v>1969.47170080669</v>
      </c>
      <c r="V37" s="4">
        <f t="shared" si="23"/>
        <v>2.1386379637383972E-2</v>
      </c>
      <c r="W37" s="4">
        <v>358940.10795495397</v>
      </c>
      <c r="X37" s="4">
        <f t="shared" si="24"/>
        <v>3.9846814826260433</v>
      </c>
      <c r="Y37" s="4">
        <v>4261.9213739222796</v>
      </c>
      <c r="Z37" s="4">
        <f t="shared" si="25"/>
        <v>2.9169265443311748E-2</v>
      </c>
      <c r="AA37" s="4">
        <v>419.19993231528099</v>
      </c>
      <c r="AB37" s="4">
        <f t="shared" si="26"/>
        <v>4.1472094609742872E-3</v>
      </c>
      <c r="AC37" s="4">
        <v>1055.8387568212099</v>
      </c>
      <c r="AD37" s="4">
        <f t="shared" si="27"/>
        <v>8.9409666933797094E-3</v>
      </c>
      <c r="AE37" s="4">
        <v>3125</v>
      </c>
      <c r="AF37" s="4">
        <f t="shared" si="28"/>
        <v>3.0310378273520854E-2</v>
      </c>
      <c r="AG37" s="4">
        <v>506.74945180827802</v>
      </c>
      <c r="AH37" s="4">
        <f t="shared" si="29"/>
        <v>3.4442292653318698E-3</v>
      </c>
    </row>
    <row r="38" spans="1:34" x14ac:dyDescent="0.2">
      <c r="A38" s="1">
        <v>71</v>
      </c>
      <c r="B38" s="1">
        <v>36</v>
      </c>
      <c r="C38" s="1" t="s">
        <v>16</v>
      </c>
      <c r="D38" s="1">
        <v>1</v>
      </c>
      <c r="E38" s="4">
        <v>3530.3463059422302</v>
      </c>
      <c r="F38" s="5">
        <f t="shared" si="0"/>
        <v>1.7370674024002785E-2</v>
      </c>
      <c r="G38" s="4">
        <v>657.35065412652204</v>
      </c>
      <c r="H38" s="4">
        <f t="shared" si="16"/>
        <v>5.6633984158397698E-3</v>
      </c>
      <c r="I38" s="4">
        <v>9319.9243920643003</v>
      </c>
      <c r="J38" s="4">
        <f t="shared" si="17"/>
        <v>4.9285692184369644E-2</v>
      </c>
      <c r="K38" s="4">
        <v>15438.281767254901</v>
      </c>
      <c r="L38" s="4">
        <f t="shared" si="18"/>
        <v>8.164083430594872E-2</v>
      </c>
      <c r="M38" s="4">
        <v>106363.518290099</v>
      </c>
      <c r="N38" s="4">
        <f t="shared" si="19"/>
        <v>0.59038364947879118</v>
      </c>
      <c r="O38" s="4">
        <v>196.73419111000601</v>
      </c>
      <c r="P38" s="4">
        <f t="shared" si="20"/>
        <v>1.337145321212574E-3</v>
      </c>
      <c r="Q38" s="4">
        <v>3565.9529289420698</v>
      </c>
      <c r="R38" s="4">
        <f t="shared" si="21"/>
        <v>4.0494582431774583E-2</v>
      </c>
      <c r="S38" s="4">
        <v>577.81769340208598</v>
      </c>
      <c r="T38" s="4">
        <f t="shared" si="22"/>
        <v>4.3094995032971805E-3</v>
      </c>
      <c r="U38" s="4">
        <v>48.5</v>
      </c>
      <c r="V38" s="4">
        <f t="shared" si="23"/>
        <v>5.2665870344228473E-4</v>
      </c>
      <c r="W38" s="4">
        <v>311338.87429769</v>
      </c>
      <c r="X38" s="4">
        <f t="shared" si="24"/>
        <v>3.4562486045480685</v>
      </c>
      <c r="Y38" s="4">
        <v>3316.80349328887</v>
      </c>
      <c r="Z38" s="4">
        <f t="shared" si="25"/>
        <v>2.2700728856949352E-2</v>
      </c>
      <c r="AA38" s="4">
        <v>5004.2285949627903</v>
      </c>
      <c r="AB38" s="4">
        <f t="shared" si="26"/>
        <v>4.9507603828282454E-2</v>
      </c>
      <c r="AC38" s="4">
        <v>609.00104812277004</v>
      </c>
      <c r="AD38" s="4">
        <f t="shared" si="27"/>
        <v>5.1570924559469046E-3</v>
      </c>
      <c r="AE38" s="4">
        <v>3125</v>
      </c>
      <c r="AF38" s="4">
        <f t="shared" si="28"/>
        <v>3.0310378273520854E-2</v>
      </c>
      <c r="AG38" s="4">
        <v>510.57616807657598</v>
      </c>
      <c r="AH38" s="4">
        <f t="shared" si="29"/>
        <v>3.4702383475604978E-3</v>
      </c>
    </row>
    <row r="39" spans="1:34" x14ac:dyDescent="0.2">
      <c r="A39" s="1">
        <v>73</v>
      </c>
      <c r="B39" s="1">
        <v>37</v>
      </c>
      <c r="C39" s="1" t="s">
        <v>16</v>
      </c>
      <c r="D39" s="1">
        <v>1</v>
      </c>
      <c r="E39" s="4">
        <v>1378.5857187521799</v>
      </c>
      <c r="F39" s="5">
        <f t="shared" si="0"/>
        <v>6.7831767932461772E-3</v>
      </c>
      <c r="G39" s="4">
        <v>1168.0203288969401</v>
      </c>
      <c r="H39" s="4">
        <f t="shared" si="16"/>
        <v>1.0063068225182565E-2</v>
      </c>
      <c r="I39" s="4">
        <v>11929.7742836652</v>
      </c>
      <c r="J39" s="4">
        <f t="shared" si="17"/>
        <v>6.3087119427103128E-2</v>
      </c>
      <c r="K39" s="4">
        <v>14081.803852265</v>
      </c>
      <c r="L39" s="4">
        <f t="shared" si="18"/>
        <v>7.4467497896694879E-2</v>
      </c>
      <c r="M39" s="4">
        <v>498239.65724638198</v>
      </c>
      <c r="N39" s="4">
        <f t="shared" si="19"/>
        <v>2.7655398381792962</v>
      </c>
      <c r="O39" s="4">
        <v>101.487627472672</v>
      </c>
      <c r="P39" s="4">
        <f t="shared" si="20"/>
        <v>6.8978201232020671E-4</v>
      </c>
      <c r="Q39" s="4">
        <v>5880.7223658843996</v>
      </c>
      <c r="R39" s="4">
        <f t="shared" si="21"/>
        <v>6.6780858118151251E-2</v>
      </c>
      <c r="S39" s="4">
        <v>1134.5463106147999</v>
      </c>
      <c r="T39" s="4">
        <f t="shared" si="22"/>
        <v>8.4617117438454646E-3</v>
      </c>
      <c r="U39" s="4">
        <v>48.5</v>
      </c>
      <c r="V39" s="4">
        <f t="shared" si="23"/>
        <v>5.2665870344228473E-4</v>
      </c>
      <c r="W39" s="4">
        <v>376707.74437866098</v>
      </c>
      <c r="X39" s="4">
        <f t="shared" si="24"/>
        <v>4.1819243381290079</v>
      </c>
      <c r="Y39" s="4">
        <v>3685.4988042228902</v>
      </c>
      <c r="Z39" s="4">
        <f t="shared" si="25"/>
        <v>2.5224138007137704E-2</v>
      </c>
      <c r="AA39" s="4">
        <v>6127.8591927773796</v>
      </c>
      <c r="AB39" s="4">
        <f t="shared" si="26"/>
        <v>6.062385430131955E-2</v>
      </c>
      <c r="AC39" s="4">
        <v>342.06179303319198</v>
      </c>
      <c r="AD39" s="4">
        <f t="shared" si="27"/>
        <v>2.8966194684832921E-3</v>
      </c>
      <c r="AE39" s="4">
        <v>3125</v>
      </c>
      <c r="AF39" s="4">
        <f t="shared" si="28"/>
        <v>3.0310378273520854E-2</v>
      </c>
      <c r="AG39" s="4">
        <v>813.84890147588499</v>
      </c>
      <c r="AH39" s="4">
        <f t="shared" si="29"/>
        <v>5.5314952863174402E-3</v>
      </c>
    </row>
    <row r="40" spans="1:34" x14ac:dyDescent="0.2">
      <c r="A40" s="1">
        <v>75</v>
      </c>
      <c r="B40" s="1">
        <v>38</v>
      </c>
      <c r="C40" s="1" t="s">
        <v>16</v>
      </c>
      <c r="D40" s="1">
        <v>1</v>
      </c>
      <c r="E40" s="4">
        <v>3608.17657236378</v>
      </c>
      <c r="F40" s="5">
        <f t="shared" si="0"/>
        <v>1.7753629142296543E-2</v>
      </c>
      <c r="G40" s="4">
        <v>622.73752433963205</v>
      </c>
      <c r="H40" s="4">
        <f t="shared" si="16"/>
        <v>5.3651893197176883E-3</v>
      </c>
      <c r="I40" s="4">
        <v>15096.059593641099</v>
      </c>
      <c r="J40" s="4">
        <f t="shared" si="17"/>
        <v>7.9831092510000534E-2</v>
      </c>
      <c r="K40" s="4">
        <v>16002.7663048002</v>
      </c>
      <c r="L40" s="4">
        <f t="shared" si="18"/>
        <v>8.4625945556849297E-2</v>
      </c>
      <c r="M40" s="4">
        <v>156663.13048216101</v>
      </c>
      <c r="N40" s="4">
        <f t="shared" si="19"/>
        <v>0.86957776688588495</v>
      </c>
      <c r="O40" s="4">
        <v>167.66475838397099</v>
      </c>
      <c r="P40" s="4">
        <f t="shared" si="20"/>
        <v>1.1395688057090395E-3</v>
      </c>
      <c r="Q40" s="4">
        <v>2594.8321350666502</v>
      </c>
      <c r="R40" s="4">
        <f t="shared" si="21"/>
        <v>2.9466637918085965E-2</v>
      </c>
      <c r="S40" s="4">
        <v>779.66793406461898</v>
      </c>
      <c r="T40" s="4">
        <f t="shared" si="22"/>
        <v>5.8149458089544965E-3</v>
      </c>
      <c r="U40" s="4">
        <v>48.5</v>
      </c>
      <c r="V40" s="4">
        <f t="shared" si="23"/>
        <v>5.2665870344228473E-4</v>
      </c>
      <c r="W40" s="4">
        <v>206809.039921107</v>
      </c>
      <c r="X40" s="4">
        <f t="shared" si="24"/>
        <v>2.2958374769217031</v>
      </c>
      <c r="Y40" s="4">
        <v>3582.2538535400299</v>
      </c>
      <c r="Z40" s="4">
        <f t="shared" si="25"/>
        <v>2.4517513199233655E-2</v>
      </c>
      <c r="AA40" s="4">
        <v>6222.3093818876896</v>
      </c>
      <c r="AB40" s="4">
        <f t="shared" si="26"/>
        <v>6.1558264561611495E-2</v>
      </c>
      <c r="AC40" s="4">
        <v>1906.2377774497099</v>
      </c>
      <c r="AD40" s="4">
        <f t="shared" si="27"/>
        <v>1.6142245553812429E-2</v>
      </c>
      <c r="AE40" s="4">
        <v>3125</v>
      </c>
      <c r="AF40" s="4">
        <f t="shared" si="28"/>
        <v>3.0310378273520854E-2</v>
      </c>
      <c r="AG40" s="4">
        <v>514.97602672759797</v>
      </c>
      <c r="AH40" s="4">
        <f t="shared" si="29"/>
        <v>3.5001429125779788E-3</v>
      </c>
    </row>
    <row r="41" spans="1:34" x14ac:dyDescent="0.2">
      <c r="A41" s="1">
        <v>77</v>
      </c>
      <c r="B41" s="1">
        <v>39</v>
      </c>
      <c r="C41" s="1" t="s">
        <v>16</v>
      </c>
      <c r="D41" s="1">
        <v>1</v>
      </c>
      <c r="E41" s="4">
        <v>2605.8990388427201</v>
      </c>
      <c r="F41" s="5">
        <f t="shared" si="0"/>
        <v>1.2822034673201206E-2</v>
      </c>
      <c r="G41" s="4">
        <v>1886.82505554873</v>
      </c>
      <c r="H41" s="4">
        <f t="shared" si="16"/>
        <v>1.6255923628402946E-2</v>
      </c>
      <c r="I41" s="4">
        <v>14445.9822135541</v>
      </c>
      <c r="J41" s="4">
        <f t="shared" si="17"/>
        <v>7.6393348564537805E-2</v>
      </c>
      <c r="K41" s="4">
        <v>19927.535148278101</v>
      </c>
      <c r="L41" s="4">
        <f t="shared" si="18"/>
        <v>0.10538093679681702</v>
      </c>
      <c r="M41" s="4">
        <v>316052.32630876999</v>
      </c>
      <c r="N41" s="4">
        <f t="shared" si="19"/>
        <v>1.7542868911454816</v>
      </c>
      <c r="O41" s="4">
        <v>274.47639396103602</v>
      </c>
      <c r="P41" s="4">
        <f t="shared" si="20"/>
        <v>1.8655365592403726E-3</v>
      </c>
      <c r="Q41" s="4">
        <v>5145.8628289744602</v>
      </c>
      <c r="R41" s="4">
        <f t="shared" si="21"/>
        <v>5.8435871326078352E-2</v>
      </c>
      <c r="S41" s="4">
        <v>1755.11198846109</v>
      </c>
      <c r="T41" s="4">
        <f t="shared" si="22"/>
        <v>1.3090035713462782E-2</v>
      </c>
      <c r="U41" s="4">
        <v>48.5</v>
      </c>
      <c r="V41" s="4">
        <f t="shared" si="23"/>
        <v>5.2665870344228473E-4</v>
      </c>
      <c r="W41" s="4">
        <v>335531.26123707101</v>
      </c>
      <c r="X41" s="4">
        <f t="shared" si="24"/>
        <v>3.7248141789195275</v>
      </c>
      <c r="Y41" s="4">
        <v>4701.6934132717797</v>
      </c>
      <c r="Z41" s="4">
        <f t="shared" si="25"/>
        <v>3.2179134989198409E-2</v>
      </c>
      <c r="AA41" s="4">
        <v>11981.3072632615</v>
      </c>
      <c r="AB41" s="4">
        <f t="shared" si="26"/>
        <v>0.11853291712763654</v>
      </c>
      <c r="AC41" s="4">
        <v>777.04650153919704</v>
      </c>
      <c r="AD41" s="4">
        <f t="shared" si="27"/>
        <v>6.5801211071148877E-3</v>
      </c>
      <c r="AE41" s="4">
        <v>3125</v>
      </c>
      <c r="AF41" s="4">
        <f t="shared" si="28"/>
        <v>3.0310378273520854E-2</v>
      </c>
      <c r="AG41" s="4">
        <v>2291.51672404187</v>
      </c>
      <c r="AH41" s="4">
        <f t="shared" si="29"/>
        <v>1.5574775532127168E-2</v>
      </c>
    </row>
    <row r="42" spans="1:34" x14ac:dyDescent="0.2">
      <c r="A42" s="1">
        <v>79</v>
      </c>
      <c r="B42" s="1">
        <v>40</v>
      </c>
      <c r="C42" s="1" t="s">
        <v>16</v>
      </c>
      <c r="D42" s="1">
        <v>1</v>
      </c>
      <c r="E42" s="4">
        <v>2108.2115940728299</v>
      </c>
      <c r="F42" s="5">
        <f t="shared" si="0"/>
        <v>1.0373219282375317E-2</v>
      </c>
      <c r="G42" s="4">
        <v>426.28042114685599</v>
      </c>
      <c r="H42" s="4">
        <f t="shared" si="16"/>
        <v>3.6726149836034806E-3</v>
      </c>
      <c r="I42" s="4">
        <v>14599.5087026335</v>
      </c>
      <c r="J42" s="4">
        <f t="shared" si="17"/>
        <v>7.7205228464481759E-2</v>
      </c>
      <c r="K42" s="4">
        <v>17269.533201317499</v>
      </c>
      <c r="L42" s="4">
        <f t="shared" si="18"/>
        <v>9.1324871503529886E-2</v>
      </c>
      <c r="M42" s="4">
        <v>178838.28349348399</v>
      </c>
      <c r="N42" s="4">
        <f t="shared" si="19"/>
        <v>0.99266365171782867</v>
      </c>
      <c r="O42" s="4">
        <v>85.212347284236202</v>
      </c>
      <c r="P42" s="4">
        <f t="shared" si="20"/>
        <v>5.7916364632798337E-4</v>
      </c>
      <c r="Q42" s="4">
        <v>4880.1664290078597</v>
      </c>
      <c r="R42" s="4">
        <f t="shared" si="21"/>
        <v>5.541865124923756E-2</v>
      </c>
      <c r="S42" s="4">
        <v>1080.15138275302</v>
      </c>
      <c r="T42" s="4">
        <f t="shared" si="22"/>
        <v>8.0560216494109486E-3</v>
      </c>
      <c r="U42" s="4">
        <v>76.109290336957699</v>
      </c>
      <c r="V42" s="4">
        <f t="shared" si="23"/>
        <v>8.264663952324649E-4</v>
      </c>
      <c r="W42" s="4">
        <v>253276.98282006601</v>
      </c>
      <c r="X42" s="4">
        <f t="shared" si="24"/>
        <v>2.8116894185176067</v>
      </c>
      <c r="Y42" s="4">
        <v>4380.1497382957996</v>
      </c>
      <c r="Z42" s="4">
        <f t="shared" si="25"/>
        <v>2.9978439109546229E-2</v>
      </c>
      <c r="AA42" s="4">
        <v>6157.7378773194096</v>
      </c>
      <c r="AB42" s="4">
        <f t="shared" si="26"/>
        <v>6.0919448726943104E-2</v>
      </c>
      <c r="AC42" s="4">
        <v>73.010514269731701</v>
      </c>
      <c r="AD42" s="4">
        <f t="shared" si="27"/>
        <v>6.1826161630732228E-4</v>
      </c>
      <c r="AE42" s="4">
        <v>16905.866602008002</v>
      </c>
      <c r="AF42" s="4">
        <f t="shared" si="28"/>
        <v>0.16397542775953444</v>
      </c>
      <c r="AG42" s="4">
        <v>697.98267368155496</v>
      </c>
      <c r="AH42" s="4">
        <f t="shared" si="29"/>
        <v>4.7439860917661593E-3</v>
      </c>
    </row>
    <row r="43" spans="1:34" x14ac:dyDescent="0.2">
      <c r="A43" s="1">
        <v>81</v>
      </c>
      <c r="B43" s="1">
        <v>41</v>
      </c>
      <c r="C43" s="1" t="s">
        <v>16</v>
      </c>
      <c r="D43" s="1">
        <v>1</v>
      </c>
      <c r="E43" s="4">
        <v>3423.6745268135401</v>
      </c>
      <c r="F43" s="5">
        <f t="shared" si="0"/>
        <v>1.6845807469215789E-2</v>
      </c>
      <c r="G43" s="4">
        <v>1289.3461933486701</v>
      </c>
      <c r="H43" s="4">
        <f t="shared" si="16"/>
        <v>1.1108350076235635E-2</v>
      </c>
      <c r="I43" s="4">
        <v>23583.531585433801</v>
      </c>
      <c r="J43" s="4">
        <f t="shared" si="17"/>
        <v>0.12471460383624432</v>
      </c>
      <c r="K43" s="4">
        <v>16567.4482950819</v>
      </c>
      <c r="L43" s="4">
        <f t="shared" si="18"/>
        <v>8.7612100978751453E-2</v>
      </c>
      <c r="M43" s="4">
        <v>307188.01227180101</v>
      </c>
      <c r="N43" s="4">
        <f t="shared" si="19"/>
        <v>1.705084437565503</v>
      </c>
      <c r="O43" s="4">
        <v>114.19718286924601</v>
      </c>
      <c r="P43" s="4">
        <f t="shared" si="20"/>
        <v>7.7616517956396384E-4</v>
      </c>
      <c r="Q43" s="4">
        <v>9780.9724295481992</v>
      </c>
      <c r="R43" s="4">
        <f t="shared" si="21"/>
        <v>0.11107168327899386</v>
      </c>
      <c r="S43" s="4">
        <v>2281.4032656598101</v>
      </c>
      <c r="T43" s="4">
        <f t="shared" si="22"/>
        <v>1.7015239153190708E-2</v>
      </c>
      <c r="U43" s="4">
        <v>48.5</v>
      </c>
      <c r="V43" s="4">
        <f t="shared" si="23"/>
        <v>5.2665870344228473E-4</v>
      </c>
      <c r="W43" s="4">
        <v>352830.56878878898</v>
      </c>
      <c r="X43" s="4">
        <f t="shared" si="24"/>
        <v>3.9168580016517427</v>
      </c>
      <c r="Y43" s="4">
        <v>4958.2457694375098</v>
      </c>
      <c r="Z43" s="4">
        <f t="shared" si="25"/>
        <v>3.3935019981093079E-2</v>
      </c>
      <c r="AA43" s="4">
        <v>8959.7812483085909</v>
      </c>
      <c r="AB43" s="4">
        <f t="shared" si="26"/>
        <v>8.8640495135621208E-2</v>
      </c>
      <c r="AC43" s="4">
        <v>2053.9629885909399</v>
      </c>
      <c r="AD43" s="4">
        <f t="shared" si="27"/>
        <v>1.7393200005004151E-2</v>
      </c>
      <c r="AE43" s="4">
        <v>98534.197015033802</v>
      </c>
      <c r="AF43" s="4">
        <f t="shared" si="28"/>
        <v>0.9557148110090572</v>
      </c>
      <c r="AG43" s="4">
        <v>814.94080520204102</v>
      </c>
      <c r="AH43" s="4">
        <f t="shared" si="29"/>
        <v>5.5389166397202547E-3</v>
      </c>
    </row>
    <row r="44" spans="1:34" x14ac:dyDescent="0.2">
      <c r="A44" s="1">
        <v>83</v>
      </c>
      <c r="B44" s="1">
        <v>42</v>
      </c>
      <c r="C44" s="1" t="s">
        <v>16</v>
      </c>
      <c r="D44" s="1">
        <v>1</v>
      </c>
      <c r="E44" s="4">
        <v>1397.33287909721</v>
      </c>
      <c r="F44" s="5">
        <f t="shared" si="0"/>
        <v>6.875420098295627E-3</v>
      </c>
      <c r="G44" s="4">
        <v>1171.4882455092099</v>
      </c>
      <c r="H44" s="4">
        <f t="shared" si="16"/>
        <v>1.0092946028338158E-2</v>
      </c>
      <c r="I44" s="4">
        <v>19721.1876403243</v>
      </c>
      <c r="J44" s="4">
        <f t="shared" si="17"/>
        <v>0.10428972839938815</v>
      </c>
      <c r="K44" s="4">
        <v>15573.9449374172</v>
      </c>
      <c r="L44" s="4">
        <f t="shared" si="18"/>
        <v>8.235824927243364E-2</v>
      </c>
      <c r="M44" s="4">
        <v>59176.1198608173</v>
      </c>
      <c r="N44" s="4">
        <f t="shared" si="19"/>
        <v>0.32846425322389711</v>
      </c>
      <c r="O44" s="4">
        <v>92.189525789295601</v>
      </c>
      <c r="P44" s="4">
        <f t="shared" si="20"/>
        <v>6.2658550798134712E-4</v>
      </c>
      <c r="Q44" s="4">
        <v>9848.7063675142999</v>
      </c>
      <c r="R44" s="4">
        <f t="shared" si="21"/>
        <v>0.11184086267901772</v>
      </c>
      <c r="S44" s="4">
        <v>2161.7827676214001</v>
      </c>
      <c r="T44" s="4">
        <f t="shared" si="22"/>
        <v>1.6123081500756267E-2</v>
      </c>
      <c r="U44" s="4">
        <v>48.5</v>
      </c>
      <c r="V44" s="4">
        <f t="shared" si="23"/>
        <v>5.2665870344228473E-4</v>
      </c>
      <c r="W44" s="4">
        <v>291575.90126442898</v>
      </c>
      <c r="X44" s="4">
        <f t="shared" si="24"/>
        <v>3.236855031798723</v>
      </c>
      <c r="Y44" s="4">
        <v>5850.1951254320202</v>
      </c>
      <c r="Z44" s="4">
        <f t="shared" si="25"/>
        <v>4.00396627570462E-2</v>
      </c>
      <c r="AA44" s="4">
        <v>8332.5805086268192</v>
      </c>
      <c r="AB44" s="4">
        <f t="shared" si="26"/>
        <v>8.2435501668251074E-2</v>
      </c>
      <c r="AC44" s="4">
        <v>1941.91865925145</v>
      </c>
      <c r="AD44" s="4">
        <f t="shared" si="27"/>
        <v>1.6444395454750189E-2</v>
      </c>
      <c r="AE44" s="4">
        <v>66883.977042673097</v>
      </c>
      <c r="AF44" s="4">
        <f t="shared" si="28"/>
        <v>0.64872916627229005</v>
      </c>
      <c r="AG44" s="4">
        <v>565.90799949608697</v>
      </c>
      <c r="AH44" s="4">
        <f t="shared" si="29"/>
        <v>3.8463127811872969E-3</v>
      </c>
    </row>
    <row r="45" spans="1:34" x14ac:dyDescent="0.2">
      <c r="A45" s="1">
        <v>2</v>
      </c>
      <c r="B45" s="1">
        <v>1</v>
      </c>
      <c r="C45" s="1" t="s">
        <v>14</v>
      </c>
      <c r="D45" s="1">
        <v>3</v>
      </c>
      <c r="E45" s="4">
        <v>45.76188255604</v>
      </c>
      <c r="F45" s="5">
        <f t="shared" si="0"/>
        <v>2.2516622328740973E-4</v>
      </c>
      <c r="G45" s="4">
        <v>1395.13715472684</v>
      </c>
      <c r="H45" s="4">
        <f t="shared" si="16"/>
        <v>1.2019791115075732E-2</v>
      </c>
      <c r="I45" s="4">
        <v>17549.3867814076</v>
      </c>
      <c r="J45" s="4">
        <f t="shared" si="17"/>
        <v>9.2804795248057126E-2</v>
      </c>
      <c r="K45" s="4">
        <v>10286.8762669073</v>
      </c>
      <c r="L45" s="4">
        <f t="shared" si="18"/>
        <v>5.4399134145464309E-2</v>
      </c>
      <c r="M45" s="4">
        <v>112133.864392013</v>
      </c>
      <c r="N45" s="4">
        <f t="shared" si="19"/>
        <v>0.62241265759332254</v>
      </c>
      <c r="O45" s="4">
        <v>318.62191753681702</v>
      </c>
      <c r="P45" s="4">
        <f t="shared" si="20"/>
        <v>2.1655808980956775E-3</v>
      </c>
      <c r="Q45" s="4">
        <v>3127.43224824964</v>
      </c>
      <c r="R45" s="4">
        <f t="shared" si="21"/>
        <v>3.5514788192705427E-2</v>
      </c>
      <c r="S45" s="4">
        <v>1692.87525672675</v>
      </c>
      <c r="T45" s="4">
        <f t="shared" si="22"/>
        <v>1.2625859611625521E-2</v>
      </c>
      <c r="U45" s="4">
        <v>48.5</v>
      </c>
      <c r="V45" s="4">
        <f t="shared" si="23"/>
        <v>5.2665870344228473E-4</v>
      </c>
      <c r="W45" s="4">
        <v>289258.15315526002</v>
      </c>
      <c r="X45" s="4">
        <f t="shared" si="24"/>
        <v>3.2111251460397425</v>
      </c>
      <c r="Y45" s="4">
        <v>4045.3189608837502</v>
      </c>
      <c r="Z45" s="4">
        <f t="shared" si="25"/>
        <v>2.7686804194673533E-2</v>
      </c>
      <c r="AA45" s="4">
        <v>9531.8426605981294</v>
      </c>
      <c r="AB45" s="4">
        <f t="shared" si="26"/>
        <v>9.4299986749091125E-2</v>
      </c>
      <c r="AC45" s="4">
        <v>1836.2080499830599</v>
      </c>
      <c r="AD45" s="4">
        <f t="shared" si="27"/>
        <v>1.5549225590507748E-2</v>
      </c>
      <c r="AE45" s="4">
        <v>44019.686533686101</v>
      </c>
      <c r="AF45" s="4">
        <f t="shared" si="28"/>
        <v>0.42696107210170803</v>
      </c>
      <c r="AG45" s="4">
        <v>468.24903874759099</v>
      </c>
      <c r="AH45" s="4">
        <f t="shared" si="29"/>
        <v>3.1825531077794536E-3</v>
      </c>
    </row>
    <row r="46" spans="1:34" x14ac:dyDescent="0.2">
      <c r="A46" s="1">
        <v>4</v>
      </c>
      <c r="B46" s="1">
        <v>2</v>
      </c>
      <c r="C46" s="1" t="s">
        <v>14</v>
      </c>
      <c r="D46" s="1">
        <v>3</v>
      </c>
      <c r="E46" s="4">
        <v>1713.4597620254401</v>
      </c>
      <c r="F46" s="5">
        <f t="shared" si="0"/>
        <v>8.4308870575362637E-3</v>
      </c>
      <c r="G46" s="4">
        <v>1424.7276784495</v>
      </c>
      <c r="H46" s="4">
        <f t="shared" si="16"/>
        <v>1.2274727995601793E-2</v>
      </c>
      <c r="I46" s="4">
        <v>14677.830320544999</v>
      </c>
      <c r="J46" s="4">
        <f t="shared" si="17"/>
        <v>7.7619409415891058E-2</v>
      </c>
      <c r="K46" s="4">
        <v>7804.0150213240504</v>
      </c>
      <c r="L46" s="4">
        <f t="shared" si="18"/>
        <v>4.1269249187329722E-2</v>
      </c>
      <c r="M46" s="4">
        <v>50075.585148663202</v>
      </c>
      <c r="N46" s="4">
        <f t="shared" si="19"/>
        <v>0.27795062804542187</v>
      </c>
      <c r="O46" s="4">
        <v>294.48445389923802</v>
      </c>
      <c r="P46" s="4">
        <f t="shared" si="20"/>
        <v>2.0015255481495142E-3</v>
      </c>
      <c r="Q46" s="4">
        <v>3614.4765649681999</v>
      </c>
      <c r="R46" s="4">
        <f t="shared" si="21"/>
        <v>4.104561168485351E-2</v>
      </c>
      <c r="S46" s="4">
        <v>1847.5712401257199</v>
      </c>
      <c r="T46" s="4">
        <f t="shared" si="22"/>
        <v>1.3779618437691822E-2</v>
      </c>
      <c r="U46" s="4">
        <v>48.5</v>
      </c>
      <c r="V46" s="4">
        <f t="shared" si="23"/>
        <v>5.2665870344228473E-4</v>
      </c>
      <c r="W46" s="4">
        <v>322350.11157289601</v>
      </c>
      <c r="X46" s="4">
        <f t="shared" si="24"/>
        <v>3.5784870290063946</v>
      </c>
      <c r="Y46" s="4">
        <v>3791.1509862715902</v>
      </c>
      <c r="Z46" s="4">
        <f t="shared" si="25"/>
        <v>2.5947238288081514E-2</v>
      </c>
      <c r="AA46" s="4">
        <v>37225.2219341241</v>
      </c>
      <c r="AB46" s="4">
        <f t="shared" si="26"/>
        <v>0.36827485095097051</v>
      </c>
      <c r="AC46" s="4">
        <v>1725.48197354021</v>
      </c>
      <c r="AD46" s="4">
        <f t="shared" si="27"/>
        <v>1.4611584160726649E-2</v>
      </c>
      <c r="AE46" s="4">
        <v>400386.80037726503</v>
      </c>
      <c r="AF46" s="4">
        <f t="shared" si="28"/>
        <v>3.8834801200510678</v>
      </c>
      <c r="AG46" s="4">
        <v>483.01832254213201</v>
      </c>
      <c r="AH46" s="4">
        <f t="shared" si="29"/>
        <v>3.2829356524307213E-3</v>
      </c>
    </row>
    <row r="47" spans="1:34" x14ac:dyDescent="0.2">
      <c r="A47" s="1">
        <v>6</v>
      </c>
      <c r="B47" s="1">
        <v>3</v>
      </c>
      <c r="C47" s="1" t="s">
        <v>14</v>
      </c>
      <c r="D47" s="1">
        <v>3</v>
      </c>
      <c r="E47" s="4">
        <v>693.61172906637398</v>
      </c>
      <c r="F47" s="5">
        <f t="shared" si="0"/>
        <v>3.4128389117399184E-3</v>
      </c>
      <c r="G47" s="4">
        <v>1178.4328003038499</v>
      </c>
      <c r="H47" s="4">
        <f t="shared" si="16"/>
        <v>1.0152776775255019E-2</v>
      </c>
      <c r="I47" s="4">
        <v>12626.201870032401</v>
      </c>
      <c r="J47" s="4">
        <f t="shared" si="17"/>
        <v>6.6769972871667901E-2</v>
      </c>
      <c r="K47" s="4">
        <v>6082.6445908777396</v>
      </c>
      <c r="L47" s="4">
        <f t="shared" si="18"/>
        <v>3.2166285514953673E-2</v>
      </c>
      <c r="M47" s="4">
        <f>6250/2</f>
        <v>3125</v>
      </c>
      <c r="N47" s="4">
        <f t="shared" si="19"/>
        <v>1.734569271758437E-2</v>
      </c>
      <c r="O47" s="4">
        <v>343.34947309291903</v>
      </c>
      <c r="P47" s="4">
        <f t="shared" si="20"/>
        <v>2.3336469319168015E-3</v>
      </c>
      <c r="Q47" s="4">
        <v>2658.8537292717801</v>
      </c>
      <c r="R47" s="4">
        <f t="shared" si="21"/>
        <v>3.019366033694958E-2</v>
      </c>
      <c r="S47" s="4">
        <v>1890.57726493978</v>
      </c>
      <c r="T47" s="4">
        <f t="shared" si="22"/>
        <v>1.4100367429443466E-2</v>
      </c>
      <c r="U47" s="4">
        <v>48.5</v>
      </c>
      <c r="V47" s="4">
        <f t="shared" si="23"/>
        <v>5.2665870344228473E-4</v>
      </c>
      <c r="W47" s="4">
        <v>306829.30746155803</v>
      </c>
      <c r="X47" s="4">
        <f t="shared" si="24"/>
        <v>3.4061868057455373</v>
      </c>
      <c r="Y47" s="4">
        <v>3661.1253357942801</v>
      </c>
      <c r="Z47" s="4">
        <f t="shared" si="25"/>
        <v>2.5057322125756485E-2</v>
      </c>
      <c r="AA47" s="4">
        <v>27134.732301316599</v>
      </c>
      <c r="AB47" s="4">
        <f t="shared" si="26"/>
        <v>0.26844808370910767</v>
      </c>
      <c r="AC47" s="4">
        <v>1539.4625185677701</v>
      </c>
      <c r="AD47" s="4">
        <f t="shared" si="27"/>
        <v>1.3036349551763656E-2</v>
      </c>
      <c r="AE47" s="4">
        <v>281745.75546158</v>
      </c>
      <c r="AF47" s="4">
        <f t="shared" si="28"/>
        <v>2.7327425359998063</v>
      </c>
      <c r="AG47" s="4">
        <v>515.16298979056205</v>
      </c>
      <c r="AH47" s="4">
        <f t="shared" si="29"/>
        <v>3.5014136463709785E-3</v>
      </c>
    </row>
    <row r="48" spans="1:34" x14ac:dyDescent="0.2">
      <c r="A48" s="1">
        <v>8</v>
      </c>
      <c r="B48" s="1">
        <v>4</v>
      </c>
      <c r="C48" s="1" t="s">
        <v>14</v>
      </c>
      <c r="D48" s="1">
        <v>3</v>
      </c>
      <c r="E48" s="4">
        <v>926.00255164548503</v>
      </c>
      <c r="F48" s="5">
        <f t="shared" si="0"/>
        <v>4.55629195440515E-3</v>
      </c>
      <c r="G48" s="4">
        <v>1744.85189305381</v>
      </c>
      <c r="H48" s="4">
        <f t="shared" si="16"/>
        <v>1.5032755174065736E-2</v>
      </c>
      <c r="I48" s="4">
        <v>20306.6839158572</v>
      </c>
      <c r="J48" s="4">
        <f t="shared" si="17"/>
        <v>0.10738595407645267</v>
      </c>
      <c r="K48" s="4">
        <v>9349.2333333705792</v>
      </c>
      <c r="L48" s="4">
        <f t="shared" si="18"/>
        <v>4.9440683941674134E-2</v>
      </c>
      <c r="M48" s="4">
        <v>84513.7759864361</v>
      </c>
      <c r="N48" s="4">
        <f t="shared" si="19"/>
        <v>0.46910399637231409</v>
      </c>
      <c r="O48" s="4">
        <v>185.551764536332</v>
      </c>
      <c r="P48" s="4">
        <f t="shared" si="20"/>
        <v>1.261141606309604E-3</v>
      </c>
      <c r="Q48" s="4">
        <v>4147.3055708289103</v>
      </c>
      <c r="R48" s="4">
        <f t="shared" si="21"/>
        <v>4.7096361240391897E-2</v>
      </c>
      <c r="S48" s="4">
        <v>1979.35099778979</v>
      </c>
      <c r="T48" s="4">
        <f t="shared" si="22"/>
        <v>1.4762462692346285E-2</v>
      </c>
      <c r="U48" s="4">
        <v>48.5</v>
      </c>
      <c r="V48" s="4">
        <f t="shared" si="23"/>
        <v>5.2665870344228473E-4</v>
      </c>
      <c r="W48" s="4">
        <v>346832.98867032101</v>
      </c>
      <c r="X48" s="4">
        <f t="shared" si="24"/>
        <v>3.8502774053099582</v>
      </c>
      <c r="Y48" s="4">
        <v>5463.12243043528</v>
      </c>
      <c r="Z48" s="4">
        <f t="shared" si="25"/>
        <v>3.7390475877320369E-2</v>
      </c>
      <c r="AA48" s="4">
        <v>30452.7940601872</v>
      </c>
      <c r="AB48" s="4">
        <f t="shared" si="26"/>
        <v>0.30127417946366442</v>
      </c>
      <c r="AC48" s="4">
        <v>3125.0241669756101</v>
      </c>
      <c r="AD48" s="4">
        <f t="shared" si="27"/>
        <v>2.6463071953388179E-2</v>
      </c>
      <c r="AE48" s="4">
        <v>504877.74947858101</v>
      </c>
      <c r="AF48" s="4">
        <f t="shared" si="28"/>
        <v>4.8969713819454999</v>
      </c>
      <c r="AG48" s="4">
        <v>549.97248542901502</v>
      </c>
      <c r="AH48" s="4">
        <f t="shared" si="29"/>
        <v>3.7380037071230547E-3</v>
      </c>
    </row>
    <row r="49" spans="1:34" x14ac:dyDescent="0.2">
      <c r="A49" s="1">
        <v>10</v>
      </c>
      <c r="B49" s="1">
        <v>5</v>
      </c>
      <c r="C49" s="1" t="s">
        <v>14</v>
      </c>
      <c r="D49" s="1">
        <v>3</v>
      </c>
      <c r="E49" s="4">
        <f>150/2</f>
        <v>75</v>
      </c>
      <c r="F49" s="5">
        <f>150/1000/203.236/2</f>
        <v>3.690291090161192E-4</v>
      </c>
      <c r="G49" s="4">
        <v>1215.8659028268</v>
      </c>
      <c r="H49" s="4">
        <f t="shared" si="16"/>
        <v>1.0475281320124064E-2</v>
      </c>
      <c r="I49" s="4">
        <v>11701.2072792087</v>
      </c>
      <c r="J49" s="4">
        <f t="shared" si="17"/>
        <v>6.1878409726116877E-2</v>
      </c>
      <c r="K49" s="4">
        <v>7690.9665483804201</v>
      </c>
      <c r="L49" s="4">
        <f t="shared" si="18"/>
        <v>4.0671425427712425E-2</v>
      </c>
      <c r="M49" s="4">
        <v>14587.795611207899</v>
      </c>
      <c r="N49" s="4">
        <f t="shared" si="19"/>
        <v>8.0971334431660186E-2</v>
      </c>
      <c r="O49" s="4">
        <v>240.522639797306</v>
      </c>
      <c r="P49" s="4">
        <f t="shared" si="20"/>
        <v>1.6347627254625571E-3</v>
      </c>
      <c r="Q49" s="4">
        <v>5317.5665800106599</v>
      </c>
      <c r="R49" s="4">
        <f t="shared" si="21"/>
        <v>6.038572087225369E-2</v>
      </c>
      <c r="S49" s="4">
        <v>1222.2325883527601</v>
      </c>
      <c r="T49" s="4">
        <f t="shared" si="22"/>
        <v>9.1156965121775048E-3</v>
      </c>
      <c r="U49" s="4">
        <v>48.5</v>
      </c>
      <c r="V49" s="4">
        <f t="shared" si="23"/>
        <v>5.2665870344228473E-4</v>
      </c>
      <c r="W49" s="4">
        <v>353469.19352286297</v>
      </c>
      <c r="X49" s="4">
        <f t="shared" si="24"/>
        <v>3.9239475302271645</v>
      </c>
      <c r="Y49" s="4">
        <v>3643.6602547133998</v>
      </c>
      <c r="Z49" s="4">
        <f t="shared" si="25"/>
        <v>2.4937788342436516E-2</v>
      </c>
      <c r="AA49" s="4">
        <v>28990.525479554701</v>
      </c>
      <c r="AB49" s="4">
        <f t="shared" si="26"/>
        <v>0.28680773129753367</v>
      </c>
      <c r="AC49" s="4">
        <v>1403.0218007998101</v>
      </c>
      <c r="AD49" s="4">
        <f t="shared" si="27"/>
        <v>1.1880953516807605E-2</v>
      </c>
      <c r="AE49" s="4">
        <v>342082.32299806701</v>
      </c>
      <c r="AF49" s="4">
        <f t="shared" si="28"/>
        <v>3.3179662754419694</v>
      </c>
      <c r="AG49" s="4">
        <v>479.82727749757203</v>
      </c>
      <c r="AH49" s="4">
        <f t="shared" si="29"/>
        <v>3.2612470434144774E-3</v>
      </c>
    </row>
    <row r="50" spans="1:34" x14ac:dyDescent="0.2">
      <c r="A50" s="1">
        <v>12</v>
      </c>
      <c r="B50" s="1">
        <v>6</v>
      </c>
      <c r="C50" s="1" t="s">
        <v>14</v>
      </c>
      <c r="D50" s="1">
        <v>3</v>
      </c>
      <c r="E50" s="4">
        <v>536.22225815700006</v>
      </c>
      <c r="F50" s="5">
        <f t="shared" ref="F50:F61" si="30">E50/1000/203.236</f>
        <v>2.6384216288305225E-3</v>
      </c>
      <c r="G50" s="4">
        <v>762.76545487885801</v>
      </c>
      <c r="H50" s="4">
        <f t="shared" si="16"/>
        <v>6.5715986463242707E-3</v>
      </c>
      <c r="I50" s="4">
        <v>10336.6090447064</v>
      </c>
      <c r="J50" s="4">
        <f t="shared" si="17"/>
        <v>5.4662131383957695E-2</v>
      </c>
      <c r="K50" s="4">
        <v>8297.7057502461903</v>
      </c>
      <c r="L50" s="4">
        <f t="shared" si="18"/>
        <v>4.3879988102835492E-2</v>
      </c>
      <c r="M50" s="4">
        <f>6250/2</f>
        <v>3125</v>
      </c>
      <c r="N50" s="4">
        <f t="shared" si="19"/>
        <v>1.734569271758437E-2</v>
      </c>
      <c r="O50" s="4">
        <v>177.27073130515501</v>
      </c>
      <c r="P50" s="4">
        <f t="shared" si="20"/>
        <v>1.2048578216893565E-3</v>
      </c>
      <c r="Q50" s="4">
        <v>3689.0800706198902</v>
      </c>
      <c r="R50" s="4">
        <f t="shared" si="21"/>
        <v>4.1892801165340561E-2</v>
      </c>
      <c r="S50" s="4">
        <v>972.87651336577505</v>
      </c>
      <c r="T50" s="4">
        <f t="shared" si="22"/>
        <v>7.2559405829786322E-3</v>
      </c>
      <c r="U50" s="4">
        <v>48.5</v>
      </c>
      <c r="V50" s="4">
        <f t="shared" si="23"/>
        <v>5.2665870344228473E-4</v>
      </c>
      <c r="W50" s="4">
        <v>262290.01281711902</v>
      </c>
      <c r="X50" s="4">
        <f t="shared" si="24"/>
        <v>2.9117452577388878</v>
      </c>
      <c r="Y50" s="4">
        <v>4171.6919505371297</v>
      </c>
      <c r="Z50" s="4">
        <f t="shared" si="25"/>
        <v>2.8551720967333719E-2</v>
      </c>
      <c r="AA50" s="4">
        <v>10666.1716483747</v>
      </c>
      <c r="AB50" s="4">
        <f t="shared" si="26"/>
        <v>0.10552207804090523</v>
      </c>
      <c r="AC50" s="4">
        <v>1980.8543773884701</v>
      </c>
      <c r="AD50" s="4">
        <f t="shared" si="27"/>
        <v>1.6774107692340334E-2</v>
      </c>
      <c r="AE50" s="4">
        <v>63961.220954307501</v>
      </c>
      <c r="AF50" s="4">
        <f t="shared" si="28"/>
        <v>0.62038041662761889</v>
      </c>
      <c r="AG50" s="4">
        <v>484.58477303516497</v>
      </c>
      <c r="AH50" s="4">
        <f t="shared" si="29"/>
        <v>3.2935823627755385E-3</v>
      </c>
    </row>
    <row r="51" spans="1:34" x14ac:dyDescent="0.2">
      <c r="A51" s="1">
        <v>14</v>
      </c>
      <c r="B51" s="1">
        <v>7</v>
      </c>
      <c r="C51" s="1" t="s">
        <v>14</v>
      </c>
      <c r="D51" s="1">
        <v>3</v>
      </c>
      <c r="E51" s="4">
        <v>565.11911223810296</v>
      </c>
      <c r="F51" s="5">
        <f t="shared" si="30"/>
        <v>2.7806053663627654E-3</v>
      </c>
      <c r="G51" s="4">
        <v>1597.5025257856501</v>
      </c>
      <c r="H51" s="4">
        <f t="shared" si="16"/>
        <v>1.3763268077760404E-2</v>
      </c>
      <c r="I51" s="4">
        <v>10150.590848448701</v>
      </c>
      <c r="J51" s="4">
        <f t="shared" si="17"/>
        <v>5.3678428600997891E-2</v>
      </c>
      <c r="K51" s="4">
        <v>4947.1239156866504</v>
      </c>
      <c r="L51" s="4">
        <f t="shared" si="18"/>
        <v>2.6161416793689322E-2</v>
      </c>
      <c r="M51" s="4">
        <f>6250/2</f>
        <v>3125</v>
      </c>
      <c r="N51" s="4">
        <f t="shared" si="19"/>
        <v>1.734569271758437E-2</v>
      </c>
      <c r="O51" s="4">
        <v>242.62169806019699</v>
      </c>
      <c r="P51" s="4">
        <f t="shared" si="20"/>
        <v>1.6490294165717187E-3</v>
      </c>
      <c r="Q51" s="4">
        <v>3540.0131266963699</v>
      </c>
      <c r="R51" s="4">
        <f t="shared" si="21"/>
        <v>4.0200012794644219E-2</v>
      </c>
      <c r="S51" s="4">
        <v>1418.8202675217999</v>
      </c>
      <c r="T51" s="4">
        <f t="shared" si="22"/>
        <v>1.0581893403354713E-2</v>
      </c>
      <c r="U51" s="4">
        <v>48.5</v>
      </c>
      <c r="V51" s="4">
        <f t="shared" si="23"/>
        <v>5.2665870344228473E-4</v>
      </c>
      <c r="W51" s="4">
        <v>276347.67760458402</v>
      </c>
      <c r="X51" s="4">
        <f t="shared" si="24"/>
        <v>3.0678028153261994</v>
      </c>
      <c r="Y51" s="4">
        <v>4148.7376935738102</v>
      </c>
      <c r="Z51" s="4">
        <f t="shared" si="25"/>
        <v>2.8394618394181167E-2</v>
      </c>
      <c r="AA51" s="4">
        <v>29624.746564894202</v>
      </c>
      <c r="AB51" s="4">
        <f t="shared" si="26"/>
        <v>0.29308217812519</v>
      </c>
      <c r="AC51" s="4">
        <v>846.49609208910999</v>
      </c>
      <c r="AD51" s="4">
        <f t="shared" si="27"/>
        <v>7.1682284028208145E-3</v>
      </c>
      <c r="AE51" s="4">
        <v>403223.68771051703</v>
      </c>
      <c r="AF51" s="4">
        <f t="shared" si="28"/>
        <v>3.9109960010719402</v>
      </c>
      <c r="AG51" s="4">
        <v>530.86350827115996</v>
      </c>
      <c r="AH51" s="4">
        <f t="shared" si="29"/>
        <v>3.6081255234905181E-3</v>
      </c>
    </row>
    <row r="52" spans="1:34" x14ac:dyDescent="0.2">
      <c r="A52" s="1">
        <v>16</v>
      </c>
      <c r="B52" s="1">
        <v>8</v>
      </c>
      <c r="C52" s="1" t="s">
        <v>14</v>
      </c>
      <c r="D52" s="1">
        <v>3</v>
      </c>
      <c r="E52" s="4">
        <v>172.77339642472199</v>
      </c>
      <c r="F52" s="5">
        <f t="shared" si="30"/>
        <v>8.5011216725738555E-4</v>
      </c>
      <c r="G52" s="4">
        <v>1694.9338797159501</v>
      </c>
      <c r="H52" s="4">
        <f t="shared" si="16"/>
        <v>1.4602686996777378E-2</v>
      </c>
      <c r="I52" s="4">
        <v>15618.210920001</v>
      </c>
      <c r="J52" s="4">
        <f t="shared" si="17"/>
        <v>8.2592336964574298E-2</v>
      </c>
      <c r="K52" s="4">
        <v>7974.2968153654501</v>
      </c>
      <c r="L52" s="4">
        <f t="shared" si="18"/>
        <v>4.2169734613249341E-2</v>
      </c>
      <c r="M52" s="4">
        <f>6250/2</f>
        <v>3125</v>
      </c>
      <c r="N52" s="4">
        <f t="shared" si="19"/>
        <v>1.734569271758437E-2</v>
      </c>
      <c r="O52" s="4">
        <v>317.94815734806798</v>
      </c>
      <c r="P52" s="4">
        <f t="shared" si="20"/>
        <v>2.1610015452189764E-3</v>
      </c>
      <c r="Q52" s="4">
        <v>2478.83616848866</v>
      </c>
      <c r="R52" s="4">
        <f t="shared" si="21"/>
        <v>2.8149400050972741E-2</v>
      </c>
      <c r="S52" s="4">
        <v>1318.2267530003201</v>
      </c>
      <c r="T52" s="4">
        <f t="shared" si="22"/>
        <v>9.8316434442147962E-3</v>
      </c>
      <c r="U52" s="4">
        <v>48.5</v>
      </c>
      <c r="V52" s="4">
        <f t="shared" si="23"/>
        <v>5.2665870344228473E-4</v>
      </c>
      <c r="W52" s="4">
        <v>205872.92840402201</v>
      </c>
      <c r="X52" s="4">
        <f t="shared" si="24"/>
        <v>2.2854454751778643</v>
      </c>
      <c r="Y52" s="4">
        <v>3603.5569386849502</v>
      </c>
      <c r="Z52" s="4">
        <f t="shared" si="25"/>
        <v>2.4663314890732663E-2</v>
      </c>
      <c r="AA52" s="4">
        <v>4884.7150608960501</v>
      </c>
      <c r="AB52" s="4">
        <f t="shared" si="26"/>
        <v>4.8325238038148498E-2</v>
      </c>
      <c r="AC52" s="4">
        <v>1306.21120062206</v>
      </c>
      <c r="AD52" s="4">
        <f t="shared" si="27"/>
        <v>1.1061149975629266E-2</v>
      </c>
      <c r="AE52" s="4">
        <v>162982.810934006</v>
      </c>
      <c r="AF52" s="4">
        <f t="shared" si="28"/>
        <v>1.580822608477265</v>
      </c>
      <c r="AG52" s="4">
        <v>470.26102064408201</v>
      </c>
      <c r="AH52" s="4">
        <f t="shared" si="29"/>
        <v>3.1962279660441924E-3</v>
      </c>
    </row>
    <row r="53" spans="1:34" x14ac:dyDescent="0.2">
      <c r="A53" s="1">
        <v>18</v>
      </c>
      <c r="B53" s="1">
        <v>9</v>
      </c>
      <c r="C53" s="1" t="s">
        <v>14</v>
      </c>
      <c r="D53" s="1">
        <v>3</v>
      </c>
      <c r="E53" s="4">
        <v>6897.2573356802404</v>
      </c>
      <c r="F53" s="5">
        <f t="shared" si="30"/>
        <v>3.3937183056546284E-2</v>
      </c>
      <c r="G53" s="4">
        <v>1195.36933993865</v>
      </c>
      <c r="H53" s="4">
        <f t="shared" si="16"/>
        <v>1.0298693374159128E-2</v>
      </c>
      <c r="I53" s="4">
        <v>9333.2238323000802</v>
      </c>
      <c r="J53" s="4">
        <f t="shared" si="17"/>
        <v>4.9356022381280167E-2</v>
      </c>
      <c r="K53" s="4">
        <v>5644.9865340193501</v>
      </c>
      <c r="L53" s="4">
        <f t="shared" si="18"/>
        <v>2.9851858984766527E-2</v>
      </c>
      <c r="M53" s="4">
        <v>48167.269405317304</v>
      </c>
      <c r="N53" s="4">
        <f t="shared" si="19"/>
        <v>0.26735828932791578</v>
      </c>
      <c r="O53" s="4">
        <v>118.033346842885</v>
      </c>
      <c r="P53" s="4">
        <f t="shared" si="20"/>
        <v>8.0223847510966487E-4</v>
      </c>
      <c r="Q53" s="4">
        <v>3941.1562388658699</v>
      </c>
      <c r="R53" s="4">
        <f t="shared" si="21"/>
        <v>4.4755351338472291E-2</v>
      </c>
      <c r="S53" s="4">
        <v>1301.78316316572</v>
      </c>
      <c r="T53" s="4">
        <f t="shared" si="22"/>
        <v>9.7090033052335909E-3</v>
      </c>
      <c r="U53" s="4">
        <v>48.5</v>
      </c>
      <c r="V53" s="4">
        <f t="shared" si="23"/>
        <v>5.2665870344228473E-4</v>
      </c>
      <c r="W53" s="4">
        <v>199230.06587612201</v>
      </c>
      <c r="X53" s="4">
        <f t="shared" si="24"/>
        <v>2.2117014417864342</v>
      </c>
      <c r="Y53" s="4">
        <v>3022.8349368876902</v>
      </c>
      <c r="Z53" s="4">
        <f t="shared" si="25"/>
        <v>2.0688761459774756E-2</v>
      </c>
      <c r="AA53" s="4">
        <v>15106.3045861519</v>
      </c>
      <c r="AB53" s="4">
        <f t="shared" si="26"/>
        <v>0.14944899669718936</v>
      </c>
      <c r="AC53" s="4">
        <v>1343.8278207994499</v>
      </c>
      <c r="AD53" s="4">
        <f t="shared" si="27"/>
        <v>1.1379691936653821E-2</v>
      </c>
      <c r="AE53" s="4">
        <v>115525.55428382401</v>
      </c>
      <c r="AF53" s="4">
        <f t="shared" si="28"/>
        <v>1.1205194401922796</v>
      </c>
      <c r="AG53" s="4">
        <v>622.41724217800402</v>
      </c>
      <c r="AH53" s="4">
        <f t="shared" si="29"/>
        <v>4.2303897381771498E-3</v>
      </c>
    </row>
    <row r="54" spans="1:34" x14ac:dyDescent="0.2">
      <c r="A54" s="1">
        <v>20</v>
      </c>
      <c r="B54" s="1">
        <v>10</v>
      </c>
      <c r="C54" s="1" t="s">
        <v>14</v>
      </c>
      <c r="D54" s="1">
        <v>3</v>
      </c>
      <c r="E54" s="4">
        <v>870.31756368777803</v>
      </c>
      <c r="F54" s="5">
        <f t="shared" si="30"/>
        <v>4.2823002011837374E-3</v>
      </c>
      <c r="G54" s="4">
        <v>1638.3456566048201</v>
      </c>
      <c r="H54" s="4">
        <f t="shared" si="16"/>
        <v>1.4115151689539245E-2</v>
      </c>
      <c r="I54" s="4">
        <v>6678.9483860644004</v>
      </c>
      <c r="J54" s="4">
        <f t="shared" si="17"/>
        <v>3.5319663596321528E-2</v>
      </c>
      <c r="K54" s="4">
        <v>4018.82305752821</v>
      </c>
      <c r="L54" s="4">
        <f t="shared" si="18"/>
        <v>2.1252369421090482E-2</v>
      </c>
      <c r="M54" s="4">
        <v>66209.038353738302</v>
      </c>
      <c r="N54" s="4">
        <f t="shared" si="19"/>
        <v>0.36750132301142491</v>
      </c>
      <c r="O54" s="4">
        <v>318.807447704759</v>
      </c>
      <c r="P54" s="4">
        <f t="shared" si="20"/>
        <v>2.1668418929161899E-3</v>
      </c>
      <c r="Q54" s="4">
        <v>2397.8812988180998</v>
      </c>
      <c r="R54" s="4">
        <f t="shared" si="21"/>
        <v>2.7230085155781285E-2</v>
      </c>
      <c r="S54" s="4">
        <v>1941.1610481349401</v>
      </c>
      <c r="T54" s="4">
        <f t="shared" si="22"/>
        <v>1.4477633115564886E-2</v>
      </c>
      <c r="U54" s="4">
        <v>48.5</v>
      </c>
      <c r="V54" s="4">
        <f t="shared" si="23"/>
        <v>5.2665870344228473E-4</v>
      </c>
      <c r="W54" s="4">
        <v>175782.19636779599</v>
      </c>
      <c r="X54" s="4">
        <f t="shared" si="24"/>
        <v>1.9514009365874334</v>
      </c>
      <c r="Y54" s="4">
        <v>3211.5940516176202</v>
      </c>
      <c r="Z54" s="4">
        <f t="shared" si="25"/>
        <v>2.1980658761327904E-2</v>
      </c>
      <c r="AA54" s="4">
        <v>59799.812129558799</v>
      </c>
      <c r="AB54" s="4">
        <f t="shared" si="26"/>
        <v>0.59160874682982589</v>
      </c>
      <c r="AC54" s="4">
        <v>236.11832817717701</v>
      </c>
      <c r="AD54" s="4">
        <f t="shared" si="27"/>
        <v>1.9994777557555848E-3</v>
      </c>
      <c r="AE54" s="4">
        <v>459558.18910941097</v>
      </c>
      <c r="AF54" s="4">
        <f t="shared" si="28"/>
        <v>4.4574024161921537</v>
      </c>
      <c r="AG54" s="4">
        <v>736.59670071951405</v>
      </c>
      <c r="AH54" s="4">
        <f t="shared" si="29"/>
        <v>5.006434450618596E-3</v>
      </c>
    </row>
    <row r="55" spans="1:34" x14ac:dyDescent="0.2">
      <c r="A55" s="1">
        <v>22</v>
      </c>
      <c r="B55" s="1">
        <v>11</v>
      </c>
      <c r="C55" s="1" t="s">
        <v>14</v>
      </c>
      <c r="D55" s="1">
        <v>3</v>
      </c>
      <c r="E55" s="4">
        <v>202.06487766540599</v>
      </c>
      <c r="F55" s="5">
        <f t="shared" si="30"/>
        <v>9.9423762357754531E-4</v>
      </c>
      <c r="G55" s="4">
        <v>989.03771637570105</v>
      </c>
      <c r="H55" s="4">
        <f t="shared" si="16"/>
        <v>8.5210452001008106E-3</v>
      </c>
      <c r="I55" s="4">
        <v>8945.9773220517909</v>
      </c>
      <c r="J55" s="4">
        <f t="shared" si="17"/>
        <v>4.730818255976621E-2</v>
      </c>
      <c r="K55" s="4">
        <v>6892.2435354158697</v>
      </c>
      <c r="L55" s="4">
        <f t="shared" si="18"/>
        <v>3.6447612561691538E-2</v>
      </c>
      <c r="M55" s="4">
        <v>35630.769401419901</v>
      </c>
      <c r="N55" s="4">
        <f t="shared" si="19"/>
        <v>0.19777292074500388</v>
      </c>
      <c r="O55" s="4">
        <v>347.72836955143299</v>
      </c>
      <c r="P55" s="4">
        <f t="shared" si="20"/>
        <v>2.3634090229826209E-3</v>
      </c>
      <c r="Q55" s="4">
        <v>3267.9722836996898</v>
      </c>
      <c r="R55" s="4">
        <f t="shared" si="21"/>
        <v>3.711074589711208E-2</v>
      </c>
      <c r="S55" s="4">
        <v>930.790198542599</v>
      </c>
      <c r="T55" s="4">
        <f t="shared" si="22"/>
        <v>6.942051003450171E-3</v>
      </c>
      <c r="U55" s="4">
        <v>48.5</v>
      </c>
      <c r="V55" s="4">
        <f t="shared" si="23"/>
        <v>5.2665870344228473E-4</v>
      </c>
      <c r="W55" s="4">
        <v>204608.630652708</v>
      </c>
      <c r="X55" s="4">
        <f t="shared" si="24"/>
        <v>2.2714101981872559</v>
      </c>
      <c r="Y55" s="4">
        <v>3209.9364330288399</v>
      </c>
      <c r="Z55" s="4">
        <f t="shared" si="25"/>
        <v>2.1969313756955988E-2</v>
      </c>
      <c r="AA55" s="4">
        <v>29306.268764819401</v>
      </c>
      <c r="AB55" s="4">
        <f t="shared" si="26"/>
        <v>0.28993142822338147</v>
      </c>
      <c r="AC55" s="4">
        <v>1140.12144353501</v>
      </c>
      <c r="AD55" s="4">
        <f t="shared" si="27"/>
        <v>9.6546823908460495E-3</v>
      </c>
      <c r="AE55" s="4">
        <v>194003.633857312</v>
      </c>
      <c r="AF55" s="4">
        <f t="shared" si="28"/>
        <v>1.8817035291688846</v>
      </c>
      <c r="AG55" s="4">
        <v>432.72094819146503</v>
      </c>
      <c r="AH55" s="4">
        <f t="shared" si="29"/>
        <v>2.9410789654826684E-3</v>
      </c>
    </row>
    <row r="56" spans="1:34" x14ac:dyDescent="0.2">
      <c r="A56" s="1">
        <v>24</v>
      </c>
      <c r="B56" s="1">
        <v>12</v>
      </c>
      <c r="C56" s="1" t="s">
        <v>14</v>
      </c>
      <c r="D56" s="1">
        <v>3</v>
      </c>
      <c r="E56" s="4">
        <v>1405.2288479743199</v>
      </c>
      <c r="F56" s="5">
        <f t="shared" si="30"/>
        <v>6.9142713297561456E-3</v>
      </c>
      <c r="G56" s="4">
        <v>1074.1745662973899</v>
      </c>
      <c r="H56" s="4">
        <f t="shared" si="16"/>
        <v>9.2545409347582486E-3</v>
      </c>
      <c r="I56" s="4">
        <v>11074.263132709801</v>
      </c>
      <c r="J56" s="4">
        <f t="shared" si="17"/>
        <v>5.8562999115334746E-2</v>
      </c>
      <c r="K56" s="4">
        <v>5181.4016601108597</v>
      </c>
      <c r="L56" s="4">
        <f t="shared" si="18"/>
        <v>2.7400326071448225E-2</v>
      </c>
      <c r="M56" s="4">
        <v>72385.417151004905</v>
      </c>
      <c r="N56" s="4">
        <f t="shared" si="19"/>
        <v>0.40178406500335756</v>
      </c>
      <c r="O56" s="4">
        <v>140.27596353099199</v>
      </c>
      <c r="P56" s="4">
        <f t="shared" si="20"/>
        <v>9.5341509910277969E-4</v>
      </c>
      <c r="Q56" s="4">
        <v>2245.9452527553799</v>
      </c>
      <c r="R56" s="4">
        <f t="shared" si="21"/>
        <v>2.5504715566152397E-2</v>
      </c>
      <c r="S56" s="4">
        <v>1109.9170413249101</v>
      </c>
      <c r="T56" s="4">
        <f t="shared" si="22"/>
        <v>8.2780208929363799E-3</v>
      </c>
      <c r="U56" s="4">
        <v>48.5</v>
      </c>
      <c r="V56" s="4">
        <f t="shared" si="23"/>
        <v>5.2665870344228473E-4</v>
      </c>
      <c r="W56" s="4">
        <v>194930.74383790299</v>
      </c>
      <c r="X56" s="4">
        <f t="shared" si="24"/>
        <v>2.1639736216463477</v>
      </c>
      <c r="Y56" s="4">
        <v>3546.39899613433</v>
      </c>
      <c r="Z56" s="4">
        <f t="shared" si="25"/>
        <v>2.4272116871770104E-2</v>
      </c>
      <c r="AA56" s="4">
        <v>24688.494889273399</v>
      </c>
      <c r="AB56" s="4">
        <f t="shared" si="26"/>
        <v>0.24424708042415316</v>
      </c>
      <c r="AC56" s="4">
        <v>1711.5504711722201</v>
      </c>
      <c r="AD56" s="4">
        <f t="shared" si="27"/>
        <v>1.4493610561200949E-2</v>
      </c>
      <c r="AE56" s="4">
        <v>153591.457901958</v>
      </c>
      <c r="AF56" s="4">
        <f t="shared" si="28"/>
        <v>1.4897328603487683</v>
      </c>
      <c r="AG56" s="4">
        <v>614.895604029418</v>
      </c>
      <c r="AH56" s="4">
        <f t="shared" si="29"/>
        <v>4.1792673420065112E-3</v>
      </c>
    </row>
    <row r="57" spans="1:34" x14ac:dyDescent="0.2">
      <c r="A57" s="1">
        <v>26</v>
      </c>
      <c r="B57" s="1">
        <v>13</v>
      </c>
      <c r="C57" s="1" t="s">
        <v>14</v>
      </c>
      <c r="D57" s="1">
        <v>3</v>
      </c>
      <c r="E57" s="4">
        <v>36.1984113254086</v>
      </c>
      <c r="F57" s="5">
        <f t="shared" si="30"/>
        <v>1.781102330561938E-4</v>
      </c>
      <c r="G57" s="4">
        <v>3601.2398015353101</v>
      </c>
      <c r="H57" s="4">
        <f t="shared" si="16"/>
        <v>3.1026447846431552E-2</v>
      </c>
      <c r="I57" s="4">
        <v>16658.729569495201</v>
      </c>
      <c r="J57" s="4">
        <f t="shared" si="17"/>
        <v>8.8094815280249608E-2</v>
      </c>
      <c r="K57" s="4">
        <v>6061.2444341233404</v>
      </c>
      <c r="L57" s="4">
        <f t="shared" si="18"/>
        <v>3.2053117049832575E-2</v>
      </c>
      <c r="M57" s="4">
        <v>21566.364176648902</v>
      </c>
      <c r="N57" s="4">
        <f t="shared" si="19"/>
        <v>0.1197067283339748</v>
      </c>
      <c r="O57" s="4">
        <v>155.615755437346</v>
      </c>
      <c r="P57" s="4">
        <f t="shared" si="20"/>
        <v>1.0576752221664243E-3</v>
      </c>
      <c r="Q57" s="4">
        <v>3963.3030664768398</v>
      </c>
      <c r="R57" s="4">
        <f t="shared" si="21"/>
        <v>4.5006848358810352E-2</v>
      </c>
      <c r="S57" s="4">
        <v>3752.2279457947898</v>
      </c>
      <c r="T57" s="4">
        <f t="shared" si="22"/>
        <v>2.7984993629137749E-2</v>
      </c>
      <c r="U57" s="4">
        <v>48.5</v>
      </c>
      <c r="V57" s="4">
        <f t="shared" si="23"/>
        <v>5.2665870344228473E-4</v>
      </c>
      <c r="W57" s="4">
        <v>308571.08616314299</v>
      </c>
      <c r="X57" s="4">
        <f t="shared" si="24"/>
        <v>3.4255227149549623</v>
      </c>
      <c r="Y57" s="4">
        <v>4663.1500038082604</v>
      </c>
      <c r="Z57" s="4">
        <f t="shared" si="25"/>
        <v>3.1915337785286838E-2</v>
      </c>
      <c r="AA57" s="4">
        <v>18926.551197620302</v>
      </c>
      <c r="AB57" s="4">
        <f t="shared" si="26"/>
        <v>0.18724328450356453</v>
      </c>
      <c r="AC57" s="4">
        <v>2487.5270747311301</v>
      </c>
      <c r="AD57" s="4">
        <f t="shared" si="27"/>
        <v>2.1064671646465662E-2</v>
      </c>
      <c r="AE57" s="4">
        <v>299435.13680464303</v>
      </c>
      <c r="AF57" s="4">
        <f t="shared" si="28"/>
        <v>2.9043175247783033</v>
      </c>
      <c r="AG57" s="4">
        <v>886.92598895633</v>
      </c>
      <c r="AH57" s="4">
        <f t="shared" si="29"/>
        <v>6.0281790862253114E-3</v>
      </c>
    </row>
    <row r="58" spans="1:34" x14ac:dyDescent="0.2">
      <c r="A58" s="1">
        <v>28</v>
      </c>
      <c r="B58" s="1">
        <v>14</v>
      </c>
      <c r="C58" s="1" t="s">
        <v>14</v>
      </c>
      <c r="D58" s="1">
        <v>3</v>
      </c>
      <c r="E58" s="4">
        <v>686.92365027027404</v>
      </c>
      <c r="F58" s="5">
        <f t="shared" si="30"/>
        <v>3.3799309682845265E-3</v>
      </c>
      <c r="G58" s="4">
        <v>1173.7693734173799</v>
      </c>
      <c r="H58" s="4">
        <f t="shared" si="16"/>
        <v>1.0112599064507453E-2</v>
      </c>
      <c r="I58" s="4">
        <v>13775.0877203736</v>
      </c>
      <c r="J58" s="4">
        <f t="shared" si="17"/>
        <v>7.2845519409696455E-2</v>
      </c>
      <c r="K58" s="4">
        <v>6922.0406917514201</v>
      </c>
      <c r="L58" s="4">
        <f t="shared" si="18"/>
        <v>3.6605186101276686E-2</v>
      </c>
      <c r="M58" s="4">
        <f>6250/2</f>
        <v>3125</v>
      </c>
      <c r="N58" s="4">
        <f t="shared" si="19"/>
        <v>1.734569271758437E-2</v>
      </c>
      <c r="O58" s="4">
        <v>249.06611954913001</v>
      </c>
      <c r="P58" s="4">
        <f t="shared" si="20"/>
        <v>1.6928302830770748E-3</v>
      </c>
      <c r="Q58" s="4">
        <v>3817.9982089506202</v>
      </c>
      <c r="R58" s="4">
        <f t="shared" si="21"/>
        <v>4.3356781841365204E-2</v>
      </c>
      <c r="S58" s="4">
        <v>1567.9737406003901</v>
      </c>
      <c r="T58" s="4">
        <f t="shared" si="22"/>
        <v>1.1694314891112695E-2</v>
      </c>
      <c r="U58" s="4">
        <v>48.5</v>
      </c>
      <c r="V58" s="4">
        <f t="shared" si="23"/>
        <v>5.2665870344228473E-4</v>
      </c>
      <c r="W58" s="4">
        <v>248541.57531940899</v>
      </c>
      <c r="X58" s="4">
        <f t="shared" si="24"/>
        <v>2.7591205075422844</v>
      </c>
      <c r="Y58" s="4">
        <v>4642.1807165536502</v>
      </c>
      <c r="Z58" s="4">
        <f t="shared" si="25"/>
        <v>3.1771820659459653E-2</v>
      </c>
      <c r="AA58" s="4">
        <v>4286.3439627159396</v>
      </c>
      <c r="AB58" s="4">
        <f t="shared" si="26"/>
        <v>4.2405460652116533E-2</v>
      </c>
      <c r="AC58" s="4">
        <v>2043.6673082259699</v>
      </c>
      <c r="AD58" s="4">
        <f t="shared" si="27"/>
        <v>1.7306014973545343E-2</v>
      </c>
      <c r="AE58" s="4">
        <v>18153.990289738598</v>
      </c>
      <c r="AF58" s="4">
        <f t="shared" si="28"/>
        <v>0.17608138011385643</v>
      </c>
      <c r="AG58" s="4">
        <v>481.17579600415002</v>
      </c>
      <c r="AH58" s="4">
        <f t="shared" si="29"/>
        <v>3.2704125331621697E-3</v>
      </c>
    </row>
    <row r="59" spans="1:34" x14ac:dyDescent="0.2">
      <c r="A59" s="1">
        <v>30</v>
      </c>
      <c r="B59" s="1">
        <v>15</v>
      </c>
      <c r="C59" s="1" t="s">
        <v>14</v>
      </c>
      <c r="D59" s="1">
        <v>3</v>
      </c>
      <c r="E59" s="4">
        <v>724.43027605458997</v>
      </c>
      <c r="F59" s="5">
        <f t="shared" si="30"/>
        <v>3.5644781242230215E-3</v>
      </c>
      <c r="G59" s="4">
        <v>1032.4053681718101</v>
      </c>
      <c r="H59" s="4">
        <f t="shared" si="16"/>
        <v>8.8946787987577349E-3</v>
      </c>
      <c r="I59" s="4">
        <v>11531.8002046253</v>
      </c>
      <c r="J59" s="4">
        <f t="shared" si="17"/>
        <v>6.0982549998018512E-2</v>
      </c>
      <c r="K59" s="4">
        <v>6040.7856962394799</v>
      </c>
      <c r="L59" s="4">
        <f t="shared" si="18"/>
        <v>3.1944927002852883E-2</v>
      </c>
      <c r="M59" s="4">
        <v>5531.3321722099399</v>
      </c>
      <c r="N59" s="4">
        <f t="shared" si="19"/>
        <v>3.0702332216973466E-2</v>
      </c>
      <c r="O59" s="4">
        <v>440.25613100868202</v>
      </c>
      <c r="P59" s="4">
        <f t="shared" si="20"/>
        <v>2.9922934208433494E-3</v>
      </c>
      <c r="Q59" s="4">
        <v>3050.3598018625398</v>
      </c>
      <c r="R59" s="4">
        <f t="shared" si="21"/>
        <v>3.463956168365364E-2</v>
      </c>
      <c r="S59" s="4">
        <v>1000.34546861911</v>
      </c>
      <c r="T59" s="4">
        <f t="shared" si="22"/>
        <v>7.4608104759778483E-3</v>
      </c>
      <c r="U59" s="4">
        <v>48.5</v>
      </c>
      <c r="V59" s="4">
        <f t="shared" si="23"/>
        <v>5.2665870344228473E-4</v>
      </c>
      <c r="W59" s="4">
        <v>251724.112520525</v>
      </c>
      <c r="X59" s="4">
        <f t="shared" si="24"/>
        <v>2.7944506274481018</v>
      </c>
      <c r="Y59" s="4">
        <v>3989.5244310304902</v>
      </c>
      <c r="Z59" s="4">
        <f t="shared" si="25"/>
        <v>2.7304937588327218E-2</v>
      </c>
      <c r="AA59" s="4">
        <v>4587.8141381125897</v>
      </c>
      <c r="AB59" s="4">
        <f t="shared" si="26"/>
        <v>4.5387951504873264E-2</v>
      </c>
      <c r="AC59" s="4">
        <v>1766.96204786507</v>
      </c>
      <c r="AD59" s="4">
        <f t="shared" si="27"/>
        <v>1.4962842305572615E-2</v>
      </c>
      <c r="AE59" s="4">
        <v>29240.1861620011</v>
      </c>
      <c r="AF59" s="4">
        <f t="shared" si="28"/>
        <v>0.2836099530746955</v>
      </c>
      <c r="AG59" s="4">
        <v>452.13359653899698</v>
      </c>
      <c r="AH59" s="4">
        <f t="shared" si="29"/>
        <v>3.0730211142458845E-3</v>
      </c>
    </row>
    <row r="60" spans="1:34" x14ac:dyDescent="0.2">
      <c r="A60" s="1">
        <v>32</v>
      </c>
      <c r="B60" s="1">
        <v>16</v>
      </c>
      <c r="C60" s="1" t="s">
        <v>14</v>
      </c>
      <c r="D60" s="1">
        <v>3</v>
      </c>
      <c r="E60" s="4">
        <v>201.79499317383301</v>
      </c>
      <c r="F60" s="5">
        <f t="shared" si="30"/>
        <v>9.9290968713137929E-4</v>
      </c>
      <c r="G60" s="4">
        <v>1242.2508314905101</v>
      </c>
      <c r="H60" s="4">
        <f t="shared" si="16"/>
        <v>1.0702600426385028E-2</v>
      </c>
      <c r="I60" s="4">
        <v>15004.762993934701</v>
      </c>
      <c r="J60" s="4">
        <f t="shared" si="17"/>
        <v>7.934829716517558E-2</v>
      </c>
      <c r="K60" s="4">
        <v>6660.0707747849901</v>
      </c>
      <c r="L60" s="4">
        <f t="shared" si="18"/>
        <v>3.5219834874590114E-2</v>
      </c>
      <c r="M60" s="4">
        <v>156809.04079759499</v>
      </c>
      <c r="N60" s="4">
        <f t="shared" si="19"/>
        <v>0.87038765984455491</v>
      </c>
      <c r="O60" s="4">
        <v>85.200693653191706</v>
      </c>
      <c r="P60" s="4">
        <f t="shared" si="20"/>
        <v>5.790844399727568E-4</v>
      </c>
      <c r="Q60" s="4">
        <v>2760.0078804571599</v>
      </c>
      <c r="R60" s="4">
        <f t="shared" si="21"/>
        <v>3.134235612601817E-2</v>
      </c>
      <c r="S60" s="4">
        <v>1462.62686365836</v>
      </c>
      <c r="T60" s="4">
        <f t="shared" si="22"/>
        <v>1.0908613243275356E-2</v>
      </c>
      <c r="U60" s="4">
        <v>48.5</v>
      </c>
      <c r="V60" s="4">
        <f t="shared" si="23"/>
        <v>5.2665870344228473E-4</v>
      </c>
      <c r="W60" s="4">
        <v>251934.291465666</v>
      </c>
      <c r="X60" s="4">
        <f t="shared" si="24"/>
        <v>2.7967838750628999</v>
      </c>
      <c r="Y60" s="4">
        <v>3570.4439286288002</v>
      </c>
      <c r="Z60" s="4">
        <f t="shared" si="25"/>
        <v>2.4436684201141604E-2</v>
      </c>
      <c r="AA60" s="4">
        <v>4350.4676054830497</v>
      </c>
      <c r="AB60" s="4">
        <f t="shared" si="26"/>
        <v>4.3039845721043232E-2</v>
      </c>
      <c r="AC60" s="4">
        <v>1527.3599602745501</v>
      </c>
      <c r="AD60" s="4">
        <f t="shared" si="27"/>
        <v>1.2933863665632568E-2</v>
      </c>
      <c r="AE60" s="4">
        <v>28090.382919585802</v>
      </c>
      <c r="AF60" s="4">
        <f t="shared" si="28"/>
        <v>0.27245764228502234</v>
      </c>
      <c r="AG60" s="4">
        <v>1097.3804165317399</v>
      </c>
      <c r="AH60" s="4">
        <f t="shared" si="29"/>
        <v>7.4585768812053289E-3</v>
      </c>
    </row>
    <row r="61" spans="1:34" x14ac:dyDescent="0.2">
      <c r="A61" s="1">
        <v>34</v>
      </c>
      <c r="B61" s="1">
        <v>17</v>
      </c>
      <c r="C61" s="1" t="s">
        <v>14</v>
      </c>
      <c r="D61" s="1">
        <v>3</v>
      </c>
      <c r="E61" s="4">
        <v>758.80066414752901</v>
      </c>
      <c r="F61" s="5">
        <f t="shared" si="30"/>
        <v>3.7335937734826953E-3</v>
      </c>
      <c r="G61" s="4">
        <v>1068.1257458813</v>
      </c>
      <c r="H61" s="4">
        <f t="shared" ref="H61:H92" si="31">G61/1000/116.07</f>
        <v>9.2024273790066342E-3</v>
      </c>
      <c r="I61" s="4">
        <v>12971.948007721499</v>
      </c>
      <c r="J61" s="4">
        <f t="shared" si="17"/>
        <v>6.8598350120155999E-2</v>
      </c>
      <c r="K61" s="4">
        <v>6310.23921327063</v>
      </c>
      <c r="L61" s="4">
        <f t="shared" si="18"/>
        <v>3.3369853058014966E-2</v>
      </c>
      <c r="M61" s="4">
        <v>10518.1763300698</v>
      </c>
      <c r="N61" s="4">
        <f t="shared" si="19"/>
        <v>5.8382417462643207E-2</v>
      </c>
      <c r="O61" s="4">
        <v>135.463774323725</v>
      </c>
      <c r="P61" s="4">
        <f t="shared" si="20"/>
        <v>9.2070804270865899E-4</v>
      </c>
      <c r="Q61" s="4">
        <v>3509.34471585339</v>
      </c>
      <c r="R61" s="4">
        <f t="shared" si="21"/>
        <v>3.985174558089246E-2</v>
      </c>
      <c r="S61" s="4">
        <v>1111.0340857339099</v>
      </c>
      <c r="T61" s="4">
        <f t="shared" si="22"/>
        <v>8.2863520714044573E-3</v>
      </c>
      <c r="U61" s="4">
        <v>48.5</v>
      </c>
      <c r="V61" s="4">
        <f t="shared" si="23"/>
        <v>5.2665870344228473E-4</v>
      </c>
      <c r="W61" s="4">
        <v>259644.38472758001</v>
      </c>
      <c r="X61" s="4">
        <f t="shared" si="24"/>
        <v>2.8823754965317496</v>
      </c>
      <c r="Y61" s="4">
        <v>3968.3624545959101</v>
      </c>
      <c r="Z61" s="4">
        <f t="shared" si="25"/>
        <v>2.716010166720902E-2</v>
      </c>
      <c r="AA61" s="4">
        <v>66159.1061634363</v>
      </c>
      <c r="AB61" s="4">
        <f t="shared" si="26"/>
        <v>0.65452222164064411</v>
      </c>
      <c r="AC61" s="4">
        <v>1135.1410967271299</v>
      </c>
      <c r="AD61" s="4">
        <f t="shared" si="27"/>
        <v>9.6125082286995511E-3</v>
      </c>
      <c r="AE61" s="4">
        <v>577570.99202295102</v>
      </c>
      <c r="AF61" s="4">
        <f t="shared" si="28"/>
        <v>5.6020464793690694</v>
      </c>
      <c r="AG61" s="4">
        <v>494.94118153069502</v>
      </c>
      <c r="AH61" s="4">
        <f t="shared" si="29"/>
        <v>3.3639718720226671E-3</v>
      </c>
    </row>
    <row r="62" spans="1:34" x14ac:dyDescent="0.2">
      <c r="A62" s="1">
        <v>36</v>
      </c>
      <c r="B62" s="1">
        <v>18</v>
      </c>
      <c r="C62" s="1" t="s">
        <v>14</v>
      </c>
      <c r="D62" s="1">
        <v>3</v>
      </c>
      <c r="E62" s="4">
        <f>150/2</f>
        <v>75</v>
      </c>
      <c r="F62" s="5">
        <f>150/1000/203.236/2</f>
        <v>3.690291090161192E-4</v>
      </c>
      <c r="G62" s="4">
        <v>1711.9389578636501</v>
      </c>
      <c r="H62" s="4">
        <f t="shared" si="31"/>
        <v>1.4749194088598693E-2</v>
      </c>
      <c r="I62" s="4">
        <v>14310.7311719266</v>
      </c>
      <c r="J62" s="4">
        <f t="shared" si="17"/>
        <v>7.567811301917822E-2</v>
      </c>
      <c r="K62" s="4">
        <v>7880.5960624195704</v>
      </c>
      <c r="L62" s="4">
        <f t="shared" si="18"/>
        <v>4.167422560771851E-2</v>
      </c>
      <c r="M62" s="4">
        <v>34635.773689211303</v>
      </c>
      <c r="N62" s="4">
        <f t="shared" si="19"/>
        <v>0.19225007598363292</v>
      </c>
      <c r="O62" s="4">
        <v>359.15171447282802</v>
      </c>
      <c r="P62" s="4">
        <f t="shared" si="20"/>
        <v>2.4410501901232107E-3</v>
      </c>
      <c r="Q62" s="4">
        <v>4209.3693862317496</v>
      </c>
      <c r="R62" s="4">
        <f t="shared" si="21"/>
        <v>4.7801151331271281E-2</v>
      </c>
      <c r="S62" s="4">
        <v>2369.3723069653702</v>
      </c>
      <c r="T62" s="4">
        <f t="shared" si="22"/>
        <v>1.767133283834554E-2</v>
      </c>
      <c r="U62" s="4">
        <v>48.5</v>
      </c>
      <c r="V62" s="4">
        <f t="shared" si="23"/>
        <v>5.2665870344228473E-4</v>
      </c>
      <c r="W62" s="4">
        <v>306098.69097579701</v>
      </c>
      <c r="X62" s="4">
        <f t="shared" si="24"/>
        <v>3.3980760543494339</v>
      </c>
      <c r="Y62" s="4">
        <v>4916.1869946902298</v>
      </c>
      <c r="Z62" s="4">
        <f t="shared" si="25"/>
        <v>3.3647163059956395E-2</v>
      </c>
      <c r="AA62" s="4">
        <v>9493.9109068562593</v>
      </c>
      <c r="AB62" s="4">
        <f t="shared" si="26"/>
        <v>9.3924722070204386E-2</v>
      </c>
      <c r="AC62" s="4">
        <v>1924.15038772408</v>
      </c>
      <c r="AD62" s="4">
        <f t="shared" si="27"/>
        <v>1.6293931643018712E-2</v>
      </c>
      <c r="AE62" s="4">
        <v>52333.125103268401</v>
      </c>
      <c r="AF62" s="4">
        <f t="shared" si="28"/>
        <v>0.50759578179697773</v>
      </c>
      <c r="AG62" s="4">
        <v>543.30686717043602</v>
      </c>
      <c r="AH62" s="4">
        <f t="shared" si="29"/>
        <v>3.6926994302347309E-3</v>
      </c>
    </row>
    <row r="63" spans="1:34" x14ac:dyDescent="0.2">
      <c r="A63" s="1">
        <v>38</v>
      </c>
      <c r="B63" s="1">
        <v>19</v>
      </c>
      <c r="C63" s="1" t="s">
        <v>14</v>
      </c>
      <c r="D63" s="1">
        <v>3</v>
      </c>
      <c r="E63" s="4">
        <f>150/2</f>
        <v>75</v>
      </c>
      <c r="F63" s="5">
        <f>150/1000/203.236/2</f>
        <v>3.690291090161192E-4</v>
      </c>
      <c r="G63" s="4">
        <v>1393.0771787773899</v>
      </c>
      <c r="H63" s="4">
        <f t="shared" si="31"/>
        <v>1.2002043411539503E-2</v>
      </c>
      <c r="I63" s="4">
        <v>16618.939567310499</v>
      </c>
      <c r="J63" s="4">
        <f t="shared" si="17"/>
        <v>8.7884397500319927E-2</v>
      </c>
      <c r="K63" s="4">
        <v>11083.0169015549</v>
      </c>
      <c r="L63" s="4">
        <f t="shared" si="18"/>
        <v>5.8609290859624012E-2</v>
      </c>
      <c r="M63" s="4">
        <v>91920.597043934104</v>
      </c>
      <c r="N63" s="4">
        <f t="shared" si="19"/>
        <v>0.51021645783711211</v>
      </c>
      <c r="O63" s="4">
        <v>190.67382300486</v>
      </c>
      <c r="P63" s="4">
        <f t="shared" si="20"/>
        <v>1.2959547543319513E-3</v>
      </c>
      <c r="Q63" s="4">
        <v>5148.5852487061702</v>
      </c>
      <c r="R63" s="4">
        <f t="shared" si="21"/>
        <v>5.8466786835182485E-2</v>
      </c>
      <c r="S63" s="4">
        <v>1496.55358116466</v>
      </c>
      <c r="T63" s="4">
        <f t="shared" si="22"/>
        <v>1.1161646637564587E-2</v>
      </c>
      <c r="U63" s="4">
        <v>48.5</v>
      </c>
      <c r="V63" s="4">
        <f t="shared" si="23"/>
        <v>5.2665870344228473E-4</v>
      </c>
      <c r="W63" s="4">
        <v>263326.66120327002</v>
      </c>
      <c r="X63" s="4">
        <f t="shared" si="24"/>
        <v>2.9232533437307953</v>
      </c>
      <c r="Y63" s="4">
        <v>3813.2274561348099</v>
      </c>
      <c r="Z63" s="4">
        <f t="shared" si="25"/>
        <v>2.6098333147182323E-2</v>
      </c>
      <c r="AA63" s="4">
        <v>2461.59988815623</v>
      </c>
      <c r="AB63" s="4">
        <f t="shared" si="26"/>
        <v>2.4352986626001483E-2</v>
      </c>
      <c r="AC63" s="4">
        <v>3505.24620596158</v>
      </c>
      <c r="AD63" s="4">
        <f t="shared" si="27"/>
        <v>2.9682836869858412E-2</v>
      </c>
      <c r="AE63" s="4">
        <v>3125</v>
      </c>
      <c r="AF63" s="4">
        <f t="shared" si="28"/>
        <v>3.0310378273520854E-2</v>
      </c>
      <c r="AG63" s="4">
        <v>743.88455531914303</v>
      </c>
      <c r="AH63" s="4">
        <f t="shared" si="29"/>
        <v>5.0559678877125196E-3</v>
      </c>
    </row>
    <row r="64" spans="1:34" x14ac:dyDescent="0.2">
      <c r="A64" s="1">
        <v>40</v>
      </c>
      <c r="B64" s="1">
        <v>20</v>
      </c>
      <c r="C64" s="1" t="s">
        <v>14</v>
      </c>
      <c r="D64" s="1">
        <v>3</v>
      </c>
      <c r="E64" s="4">
        <v>587.773804902488</v>
      </c>
      <c r="F64" s="5">
        <f>E64/1000/203.236</f>
        <v>2.8920752470157256E-3</v>
      </c>
      <c r="G64" s="4">
        <v>768.32927812114804</v>
      </c>
      <c r="H64" s="4">
        <f t="shared" si="31"/>
        <v>6.6195337134586718E-3</v>
      </c>
      <c r="I64" s="4">
        <v>14094.3033623677</v>
      </c>
      <c r="J64" s="4">
        <f t="shared" si="17"/>
        <v>7.4533597897237971E-2</v>
      </c>
      <c r="K64" s="4">
        <v>6688.0788350729299</v>
      </c>
      <c r="L64" s="4">
        <f t="shared" si="18"/>
        <v>3.5367947303399948E-2</v>
      </c>
      <c r="M64" s="4">
        <v>52222.392421725199</v>
      </c>
      <c r="N64" s="4">
        <f t="shared" si="19"/>
        <v>0.28986674301579263</v>
      </c>
      <c r="O64" s="4">
        <v>200.133981338947</v>
      </c>
      <c r="P64" s="4">
        <f t="shared" si="20"/>
        <v>1.3602527107928158E-3</v>
      </c>
      <c r="Q64" s="4">
        <v>3070.1010016397399</v>
      </c>
      <c r="R64" s="4">
        <f t="shared" si="21"/>
        <v>3.4863740650008405E-2</v>
      </c>
      <c r="S64" s="4">
        <v>1378.3816705648901</v>
      </c>
      <c r="T64" s="4">
        <f t="shared" si="22"/>
        <v>1.028029288905795E-2</v>
      </c>
      <c r="U64" s="4">
        <v>48.5</v>
      </c>
      <c r="V64" s="4">
        <f t="shared" si="23"/>
        <v>5.2665870344228473E-4</v>
      </c>
      <c r="W64" s="4">
        <v>247144.682821436</v>
      </c>
      <c r="X64" s="4">
        <f t="shared" si="24"/>
        <v>2.7436132640035078</v>
      </c>
      <c r="Y64" s="4">
        <v>4346.9103275018797</v>
      </c>
      <c r="Z64" s="4">
        <f t="shared" si="25"/>
        <v>2.9750943313269999E-2</v>
      </c>
      <c r="AA64" s="4">
        <v>60041.847339953601</v>
      </c>
      <c r="AB64" s="4">
        <f t="shared" si="26"/>
        <v>0.59400323842455083</v>
      </c>
      <c r="AC64" s="4">
        <v>1795.28678133219</v>
      </c>
      <c r="AD64" s="4">
        <f t="shared" si="27"/>
        <v>1.5202699477789737E-2</v>
      </c>
      <c r="AE64" s="4">
        <v>539342.98873706895</v>
      </c>
      <c r="AF64" s="4">
        <f t="shared" si="28"/>
        <v>5.2312608024933942</v>
      </c>
      <c r="AG64" s="4">
        <v>585.98251110060596</v>
      </c>
      <c r="AH64" s="4">
        <f t="shared" si="29"/>
        <v>3.9827534228274722E-3</v>
      </c>
    </row>
    <row r="65" spans="1:34" x14ac:dyDescent="0.2">
      <c r="A65" s="1">
        <v>42</v>
      </c>
      <c r="B65" s="1">
        <v>21</v>
      </c>
      <c r="C65" s="1" t="s">
        <v>14</v>
      </c>
      <c r="D65" s="1">
        <v>3</v>
      </c>
      <c r="E65" s="4">
        <f>150/2</f>
        <v>75</v>
      </c>
      <c r="F65" s="5">
        <f>150/1000/203.236/2</f>
        <v>3.690291090161192E-4</v>
      </c>
      <c r="G65" s="4">
        <v>662.73626327869897</v>
      </c>
      <c r="H65" s="4">
        <f t="shared" si="31"/>
        <v>5.7097980811467129E-3</v>
      </c>
      <c r="I65" s="4">
        <v>12222.685749255899</v>
      </c>
      <c r="J65" s="4">
        <f t="shared" si="17"/>
        <v>6.4636095977027491E-2</v>
      </c>
      <c r="K65" s="4">
        <v>6717.9665721210704</v>
      </c>
      <c r="L65" s="4">
        <f t="shared" si="18"/>
        <v>3.552599985257044E-2</v>
      </c>
      <c r="M65" s="4">
        <v>7891.6287801234803</v>
      </c>
      <c r="N65" s="4">
        <f t="shared" si="19"/>
        <v>4.3803445715605467E-2</v>
      </c>
      <c r="O65" s="4">
        <v>285.92748822763701</v>
      </c>
      <c r="P65" s="4">
        <f t="shared" si="20"/>
        <v>1.9433663306439003E-3</v>
      </c>
      <c r="Q65" s="4">
        <v>3327.8402981387799</v>
      </c>
      <c r="R65" s="4">
        <f t="shared" si="21"/>
        <v>3.7790600705641379E-2</v>
      </c>
      <c r="S65" s="4">
        <v>1166.4053604548001</v>
      </c>
      <c r="T65" s="4">
        <f t="shared" si="22"/>
        <v>8.6993239890721958E-3</v>
      </c>
      <c r="U65" s="4">
        <v>48.5</v>
      </c>
      <c r="V65" s="4">
        <f t="shared" si="23"/>
        <v>5.2665870344228473E-4</v>
      </c>
      <c r="W65" s="4">
        <v>262872.10886540601</v>
      </c>
      <c r="X65" s="4">
        <f t="shared" si="24"/>
        <v>2.9182072476177399</v>
      </c>
      <c r="Y65" s="4">
        <v>4495.4584833869503</v>
      </c>
      <c r="Z65" s="4">
        <f t="shared" si="25"/>
        <v>3.0767630438621244E-2</v>
      </c>
      <c r="AA65" s="4">
        <v>14683.694509725499</v>
      </c>
      <c r="AB65" s="4">
        <f t="shared" si="26"/>
        <v>0.14526805015557478</v>
      </c>
      <c r="AC65" s="4">
        <v>3178.6221052436299</v>
      </c>
      <c r="AD65" s="4">
        <f t="shared" si="27"/>
        <v>2.6916945594407909E-2</v>
      </c>
      <c r="AE65" s="4">
        <v>117704.853072043</v>
      </c>
      <c r="AF65" s="4">
        <f t="shared" si="28"/>
        <v>1.1416571587977014</v>
      </c>
      <c r="AG65" s="4">
        <v>538.85840331260897</v>
      </c>
      <c r="AH65" s="4">
        <f t="shared" si="29"/>
        <v>3.6624645097030444E-3</v>
      </c>
    </row>
    <row r="66" spans="1:34" x14ac:dyDescent="0.2">
      <c r="A66" s="1">
        <v>44</v>
      </c>
      <c r="B66" s="1">
        <v>22</v>
      </c>
      <c r="C66" s="1" t="s">
        <v>16</v>
      </c>
      <c r="D66" s="1">
        <v>3</v>
      </c>
      <c r="E66" s="4">
        <f>150/2</f>
        <v>75</v>
      </c>
      <c r="F66" s="5">
        <f>150/1000/203.236/2</f>
        <v>3.690291090161192E-4</v>
      </c>
      <c r="G66" s="4">
        <v>995.55861773883396</v>
      </c>
      <c r="H66" s="4">
        <f t="shared" si="31"/>
        <v>8.5772259648387531E-3</v>
      </c>
      <c r="I66" s="4">
        <v>33081.982618333401</v>
      </c>
      <c r="J66" s="4">
        <f t="shared" si="17"/>
        <v>0.17494438190551773</v>
      </c>
      <c r="K66" s="4">
        <v>12257.6514600466</v>
      </c>
      <c r="L66" s="4">
        <f t="shared" si="18"/>
        <v>6.4821001904001058E-2</v>
      </c>
      <c r="M66" s="4">
        <v>68506.261625269399</v>
      </c>
      <c r="N66" s="4">
        <f t="shared" si="19"/>
        <v>0.38025234028235683</v>
      </c>
      <c r="O66" s="4">
        <v>239.09028213190101</v>
      </c>
      <c r="P66" s="4">
        <f t="shared" si="20"/>
        <v>1.6250274052327942E-3</v>
      </c>
      <c r="Q66" s="4">
        <v>2650.9459843835698</v>
      </c>
      <c r="R66" s="4">
        <f t="shared" si="21"/>
        <v>3.0103860826522482E-2</v>
      </c>
      <c r="S66" s="4">
        <v>1251.81334459704</v>
      </c>
      <c r="T66" s="4">
        <f t="shared" si="22"/>
        <v>9.336316710896778E-3</v>
      </c>
      <c r="U66" s="4">
        <v>48.5</v>
      </c>
      <c r="V66" s="4">
        <f t="shared" si="23"/>
        <v>5.2665870344228473E-4</v>
      </c>
      <c r="W66" s="4">
        <v>203221.048756573</v>
      </c>
      <c r="X66" s="4">
        <f t="shared" si="24"/>
        <v>2.2560063139051176</v>
      </c>
      <c r="Y66" s="4">
        <v>4217.8101774527404</v>
      </c>
      <c r="Z66" s="4">
        <f t="shared" si="25"/>
        <v>2.8867361422577099E-2</v>
      </c>
      <c r="AA66" s="4">
        <v>5045.7260850973798</v>
      </c>
      <c r="AB66" s="4">
        <f t="shared" si="26"/>
        <v>4.991814488620281E-2</v>
      </c>
      <c r="AC66" s="4">
        <v>1350.5389115646799</v>
      </c>
      <c r="AD66" s="4">
        <f t="shared" si="27"/>
        <v>1.143652224205843E-2</v>
      </c>
      <c r="AE66" s="4">
        <v>15652.257733500301</v>
      </c>
      <c r="AF66" s="4">
        <f t="shared" si="28"/>
        <v>0.15181627287585162</v>
      </c>
      <c r="AG66" s="4">
        <v>472.99526232991298</v>
      </c>
      <c r="AH66" s="4">
        <f t="shared" si="29"/>
        <v>3.2148118149249844E-3</v>
      </c>
    </row>
    <row r="67" spans="1:34" x14ac:dyDescent="0.2">
      <c r="A67" s="1">
        <v>46</v>
      </c>
      <c r="B67" s="1">
        <v>23</v>
      </c>
      <c r="C67" s="1" t="s">
        <v>16</v>
      </c>
      <c r="D67" s="1">
        <v>3</v>
      </c>
      <c r="E67" s="4">
        <v>1479.11875106409</v>
      </c>
      <c r="F67" s="5">
        <f>E67/1000/203.236</f>
        <v>7.2778383311228817E-3</v>
      </c>
      <c r="G67" s="4">
        <v>860.14696419381096</v>
      </c>
      <c r="H67" s="4">
        <f t="shared" si="31"/>
        <v>7.4105881295236584E-3</v>
      </c>
      <c r="I67" s="4">
        <v>34278.460821039298</v>
      </c>
      <c r="J67" s="4">
        <f t="shared" ref="J67:J98" si="32">I67/1000/189.1</f>
        <v>0.1812716066686372</v>
      </c>
      <c r="K67" s="4">
        <v>11213.4148315902</v>
      </c>
      <c r="L67" s="4">
        <f t="shared" ref="L67:L98" si="33">K67/1000/189.1</f>
        <v>5.9298862144845053E-2</v>
      </c>
      <c r="M67" s="4">
        <v>5217.2440455256301</v>
      </c>
      <c r="N67" s="4">
        <f t="shared" ref="N67:N98" si="34">M67/1000/180.16</f>
        <v>2.8958947854826989E-2</v>
      </c>
      <c r="O67" s="4">
        <v>343.68075144988097</v>
      </c>
      <c r="P67" s="4">
        <f t="shared" ref="P67:P98" si="35">O67/1000/147.13</f>
        <v>2.3358985349682662E-3</v>
      </c>
      <c r="Q67" s="4">
        <v>1919.9255161153001</v>
      </c>
      <c r="R67" s="4">
        <f t="shared" ref="R67:R98" si="36">Q67/1000/88.06</f>
        <v>2.1802470089885308E-2</v>
      </c>
      <c r="S67" s="4">
        <v>1197.32094055826</v>
      </c>
      <c r="T67" s="4">
        <f t="shared" ref="T67:T98" si="37">S67/1000/134.08</f>
        <v>8.9298996163354703E-3</v>
      </c>
      <c r="U67" s="4">
        <v>48.5</v>
      </c>
      <c r="V67" s="4">
        <f t="shared" ref="V67:V98" si="38">U67/1000/92.09</f>
        <v>5.2665870344228473E-4</v>
      </c>
      <c r="W67" s="4">
        <v>239574.00166009701</v>
      </c>
      <c r="X67" s="4">
        <f t="shared" ref="X67:X98" si="39">W67/1000/90.08</f>
        <v>2.6595692901875778</v>
      </c>
      <c r="Y67" s="4">
        <v>4076.809333489</v>
      </c>
      <c r="Z67" s="4">
        <f t="shared" ref="Z67:Z98" si="40">Y67/1000/146.11</f>
        <v>2.7902329296345216E-2</v>
      </c>
      <c r="AA67" s="4">
        <v>36104.790852055703</v>
      </c>
      <c r="AB67" s="4">
        <f t="shared" ref="AB67:AB98" si="41">AA67/1000/101.08</f>
        <v>0.35719025377973584</v>
      </c>
      <c r="AC67" s="4">
        <v>1516.9755766539099</v>
      </c>
      <c r="AD67" s="4">
        <f t="shared" ref="AD67:AD98" si="42">AC67/1000/118.09</f>
        <v>1.2845927484578796E-2</v>
      </c>
      <c r="AE67" s="4">
        <v>408571.01354069001</v>
      </c>
      <c r="AF67" s="4">
        <f t="shared" ref="AF67:AF98" si="43">AE67/1000/103.1</f>
        <v>3.9628614310445198</v>
      </c>
      <c r="AG67" s="4">
        <v>526.09461686878603</v>
      </c>
      <c r="AH67" s="4">
        <f t="shared" ref="AH67:AH98" si="44">AG67/1000/147.13</f>
        <v>3.5757127497368724E-3</v>
      </c>
    </row>
    <row r="68" spans="1:34" x14ac:dyDescent="0.2">
      <c r="A68" s="1">
        <v>48</v>
      </c>
      <c r="B68" s="1">
        <v>24</v>
      </c>
      <c r="C68" s="1" t="s">
        <v>16</v>
      </c>
      <c r="D68" s="1">
        <v>3</v>
      </c>
      <c r="E68" s="4">
        <v>540.16289506155499</v>
      </c>
      <c r="F68" s="5">
        <f>E68/1000/203.236</f>
        <v>2.6578110918417754E-3</v>
      </c>
      <c r="G68" s="4">
        <v>1079.0218332140901</v>
      </c>
      <c r="H68" s="4">
        <f t="shared" si="31"/>
        <v>9.2963025175677623E-3</v>
      </c>
      <c r="I68" s="4">
        <v>39069.316011845003</v>
      </c>
      <c r="J68" s="4">
        <f t="shared" si="32"/>
        <v>0.20660664205100479</v>
      </c>
      <c r="K68" s="4">
        <v>12114.307385063001</v>
      </c>
      <c r="L68" s="4">
        <f t="shared" si="33"/>
        <v>6.4062968720586991E-2</v>
      </c>
      <c r="M68" s="4">
        <f>6250/2</f>
        <v>3125</v>
      </c>
      <c r="N68" s="4">
        <f t="shared" si="34"/>
        <v>1.734569271758437E-2</v>
      </c>
      <c r="O68" s="4">
        <v>389.85207516157197</v>
      </c>
      <c r="P68" s="4">
        <f t="shared" si="35"/>
        <v>2.6497116506597703E-3</v>
      </c>
      <c r="Q68" s="4">
        <v>1895.7620666069799</v>
      </c>
      <c r="R68" s="4">
        <f t="shared" si="36"/>
        <v>2.1528072525630024E-2</v>
      </c>
      <c r="S68" s="4">
        <v>1605.2455143541599</v>
      </c>
      <c r="T68" s="4">
        <f t="shared" si="37"/>
        <v>1.1972296497271478E-2</v>
      </c>
      <c r="U68" s="4">
        <v>48.5</v>
      </c>
      <c r="V68" s="4">
        <f t="shared" si="38"/>
        <v>5.2665870344228473E-4</v>
      </c>
      <c r="W68" s="4">
        <v>309153.00622006302</v>
      </c>
      <c r="X68" s="4">
        <f t="shared" si="39"/>
        <v>3.4319827511108243</v>
      </c>
      <c r="Y68" s="4">
        <v>5076.6146533250503</v>
      </c>
      <c r="Z68" s="4">
        <f t="shared" si="40"/>
        <v>3.4745155385155359E-2</v>
      </c>
      <c r="AA68" s="4">
        <v>14472.5375941658</v>
      </c>
      <c r="AB68" s="4">
        <f t="shared" si="41"/>
        <v>0.14317904228498021</v>
      </c>
      <c r="AC68" s="4">
        <v>2187.5324194271202</v>
      </c>
      <c r="AD68" s="4">
        <f t="shared" si="42"/>
        <v>1.8524281644738082E-2</v>
      </c>
      <c r="AE68" s="4">
        <v>206668.81261557099</v>
      </c>
      <c r="AF68" s="4">
        <f t="shared" si="43"/>
        <v>2.004547164069554</v>
      </c>
      <c r="AG68" s="4">
        <v>491.01918566359399</v>
      </c>
      <c r="AH68" s="4">
        <f t="shared" si="44"/>
        <v>3.337315201954693E-3</v>
      </c>
    </row>
    <row r="69" spans="1:34" x14ac:dyDescent="0.2">
      <c r="A69" s="1">
        <v>50</v>
      </c>
      <c r="B69" s="1">
        <v>25</v>
      </c>
      <c r="C69" s="1" t="s">
        <v>16</v>
      </c>
      <c r="D69" s="1">
        <v>3</v>
      </c>
      <c r="E69" s="4">
        <f>150/2</f>
        <v>75</v>
      </c>
      <c r="F69" s="5">
        <f>150/1000/203.236/2</f>
        <v>3.690291090161192E-4</v>
      </c>
      <c r="G69" s="4">
        <v>1748.5225073681399</v>
      </c>
      <c r="H69" s="4">
        <f t="shared" si="31"/>
        <v>1.506437931737865E-2</v>
      </c>
      <c r="I69" s="4">
        <v>48812.574902126602</v>
      </c>
      <c r="J69" s="4">
        <f t="shared" si="32"/>
        <v>0.25813101481822631</v>
      </c>
      <c r="K69" s="4">
        <v>12957.6712657922</v>
      </c>
      <c r="L69" s="4">
        <f t="shared" si="33"/>
        <v>6.8522851749297731E-2</v>
      </c>
      <c r="M69" s="4">
        <v>103212.157104946</v>
      </c>
      <c r="N69" s="4">
        <f t="shared" si="34"/>
        <v>0.57289163579565938</v>
      </c>
      <c r="O69" s="4">
        <v>145.842286821942</v>
      </c>
      <c r="P69" s="4">
        <f t="shared" si="35"/>
        <v>9.9124778646055879E-4</v>
      </c>
      <c r="Q69" s="4">
        <v>4523.81851582729</v>
      </c>
      <c r="R69" s="4">
        <f t="shared" si="36"/>
        <v>5.1372002223793886E-2</v>
      </c>
      <c r="S69" s="4">
        <v>2155.5117495560999</v>
      </c>
      <c r="T69" s="4">
        <f t="shared" si="37"/>
        <v>1.6076310781295493E-2</v>
      </c>
      <c r="U69" s="4">
        <v>48.5</v>
      </c>
      <c r="V69" s="4">
        <f t="shared" si="38"/>
        <v>5.2665870344228473E-4</v>
      </c>
      <c r="W69" s="4">
        <v>273343.95680880302</v>
      </c>
      <c r="X69" s="4">
        <f t="shared" si="39"/>
        <v>3.0344577798490566</v>
      </c>
      <c r="Y69" s="4">
        <v>7418.4609118111402</v>
      </c>
      <c r="Z69" s="4">
        <f t="shared" si="40"/>
        <v>5.0773122385949894E-2</v>
      </c>
      <c r="AA69" s="4">
        <v>6416.87650827381</v>
      </c>
      <c r="AB69" s="4">
        <f t="shared" si="41"/>
        <v>6.3483147094121589E-2</v>
      </c>
      <c r="AC69" s="4">
        <v>4768.4830542302998</v>
      </c>
      <c r="AD69" s="4">
        <f t="shared" si="42"/>
        <v>4.0380074978662882E-2</v>
      </c>
      <c r="AE69" s="4">
        <v>64076.618721455197</v>
      </c>
      <c r="AF69" s="4">
        <f t="shared" si="43"/>
        <v>0.621499696619352</v>
      </c>
      <c r="AG69" s="4">
        <v>685.26108817095599</v>
      </c>
      <c r="AH69" s="4">
        <f t="shared" si="44"/>
        <v>4.657521159321389E-3</v>
      </c>
    </row>
    <row r="70" spans="1:34" x14ac:dyDescent="0.2">
      <c r="A70" s="1">
        <v>52</v>
      </c>
      <c r="B70" s="1">
        <v>26</v>
      </c>
      <c r="C70" s="1" t="s">
        <v>16</v>
      </c>
      <c r="D70" s="1">
        <v>3</v>
      </c>
      <c r="E70" s="4">
        <f>150/2</f>
        <v>75</v>
      </c>
      <c r="F70" s="5">
        <f>150/1000/203.236/2</f>
        <v>3.690291090161192E-4</v>
      </c>
      <c r="G70" s="4">
        <v>836.80133112642102</v>
      </c>
      <c r="H70" s="4">
        <f t="shared" si="31"/>
        <v>7.2094540460620402E-3</v>
      </c>
      <c r="I70" s="4">
        <v>31309.206724189498</v>
      </c>
      <c r="J70" s="4">
        <f t="shared" si="32"/>
        <v>0.16556957548487308</v>
      </c>
      <c r="K70" s="4">
        <v>10687.4435004512</v>
      </c>
      <c r="L70" s="4">
        <f t="shared" si="33"/>
        <v>5.6517416713121105E-2</v>
      </c>
      <c r="M70" s="4">
        <v>19281.543084203</v>
      </c>
      <c r="N70" s="4">
        <f t="shared" si="34"/>
        <v>0.10702455086702377</v>
      </c>
      <c r="O70" s="4">
        <v>269.59700157982797</v>
      </c>
      <c r="P70" s="4">
        <f t="shared" si="35"/>
        <v>1.8323727423355399E-3</v>
      </c>
      <c r="Q70" s="4">
        <v>4128.0196609308596</v>
      </c>
      <c r="R70" s="4">
        <f t="shared" si="36"/>
        <v>4.687735249751146E-2</v>
      </c>
      <c r="S70" s="4">
        <v>840.91869658758003</v>
      </c>
      <c r="T70" s="4">
        <f t="shared" si="37"/>
        <v>6.2717683218047431E-3</v>
      </c>
      <c r="U70" s="4">
        <v>48.5</v>
      </c>
      <c r="V70" s="4">
        <f t="shared" si="38"/>
        <v>5.2665870344228473E-4</v>
      </c>
      <c r="W70" s="4">
        <v>218091.51119899601</v>
      </c>
      <c r="X70" s="4">
        <f t="shared" si="39"/>
        <v>2.4210869360456928</v>
      </c>
      <c r="Y70" s="4">
        <v>3590.1735947573902</v>
      </c>
      <c r="Z70" s="4">
        <f t="shared" si="40"/>
        <v>2.4571717163489083E-2</v>
      </c>
      <c r="AA70" s="4">
        <v>41352.382958571601</v>
      </c>
      <c r="AB70" s="4">
        <f t="shared" si="41"/>
        <v>0.4091054902905778</v>
      </c>
      <c r="AC70" s="4">
        <v>1516.10128387347</v>
      </c>
      <c r="AD70" s="4">
        <f t="shared" si="42"/>
        <v>1.2838523870551866E-2</v>
      </c>
      <c r="AE70" s="4">
        <v>361111.21734964702</v>
      </c>
      <c r="AF70" s="4">
        <f t="shared" si="43"/>
        <v>3.5025336309374104</v>
      </c>
      <c r="AG70" s="4">
        <v>450.21665956570303</v>
      </c>
      <c r="AH70" s="4">
        <f t="shared" si="44"/>
        <v>3.0599922487983622E-3</v>
      </c>
    </row>
    <row r="71" spans="1:34" x14ac:dyDescent="0.2">
      <c r="A71" s="1">
        <v>54</v>
      </c>
      <c r="B71" s="1">
        <v>27</v>
      </c>
      <c r="C71" s="1" t="s">
        <v>16</v>
      </c>
      <c r="D71" s="1">
        <v>3</v>
      </c>
      <c r="E71" s="4">
        <f>150/2</f>
        <v>75</v>
      </c>
      <c r="F71" s="5">
        <f>150/1000/203.236/2</f>
        <v>3.690291090161192E-4</v>
      </c>
      <c r="G71" s="4">
        <v>397.741176833103</v>
      </c>
      <c r="H71" s="4">
        <f t="shared" si="31"/>
        <v>3.4267353909976997E-3</v>
      </c>
      <c r="I71" s="4">
        <v>30879.125206426201</v>
      </c>
      <c r="J71" s="4">
        <f t="shared" si="32"/>
        <v>0.1632952152640201</v>
      </c>
      <c r="K71" s="4">
        <v>9858.0981492969695</v>
      </c>
      <c r="L71" s="4">
        <f t="shared" si="33"/>
        <v>5.2131666574812108E-2</v>
      </c>
      <c r="M71" s="4">
        <v>31586.565009492799</v>
      </c>
      <c r="N71" s="4">
        <f t="shared" si="34"/>
        <v>0.17532507221077265</v>
      </c>
      <c r="O71" s="4">
        <v>428.82608264906901</v>
      </c>
      <c r="P71" s="4">
        <f t="shared" si="35"/>
        <v>2.9146066923745602E-3</v>
      </c>
      <c r="Q71" s="4">
        <v>2120.401462152</v>
      </c>
      <c r="R71" s="4">
        <f t="shared" si="36"/>
        <v>2.4079053624256188E-2</v>
      </c>
      <c r="S71" s="4">
        <v>865.11262296024995</v>
      </c>
      <c r="T71" s="4">
        <f t="shared" si="37"/>
        <v>6.4522122834147514E-3</v>
      </c>
      <c r="U71" s="4">
        <v>48.5</v>
      </c>
      <c r="V71" s="4">
        <f t="shared" si="38"/>
        <v>5.2665870344228473E-4</v>
      </c>
      <c r="W71" s="4">
        <v>161455.24546355099</v>
      </c>
      <c r="X71" s="4">
        <f t="shared" si="39"/>
        <v>1.7923539682898646</v>
      </c>
      <c r="Y71" s="4">
        <v>4134.37674880753</v>
      </c>
      <c r="Z71" s="4">
        <f t="shared" si="40"/>
        <v>2.8296329811837176E-2</v>
      </c>
      <c r="AA71" s="4">
        <v>8443.6904544686404</v>
      </c>
      <c r="AB71" s="4">
        <f t="shared" si="41"/>
        <v>8.3534729466448757E-2</v>
      </c>
      <c r="AC71" s="4">
        <v>2230.7230431795001</v>
      </c>
      <c r="AD71" s="4">
        <f t="shared" si="42"/>
        <v>1.8890024923189939E-2</v>
      </c>
      <c r="AE71" s="4">
        <v>17379.612417916702</v>
      </c>
      <c r="AF71" s="4">
        <f t="shared" si="43"/>
        <v>0.16857044052295539</v>
      </c>
      <c r="AG71" s="4">
        <v>453.47410698674003</v>
      </c>
      <c r="AH71" s="4">
        <f t="shared" si="44"/>
        <v>3.0821321755368724E-3</v>
      </c>
    </row>
    <row r="72" spans="1:34" x14ac:dyDescent="0.2">
      <c r="A72" s="1">
        <v>56</v>
      </c>
      <c r="B72" s="1">
        <v>28</v>
      </c>
      <c r="C72" s="1" t="s">
        <v>16</v>
      </c>
      <c r="D72" s="1">
        <v>3</v>
      </c>
      <c r="E72" s="4">
        <v>19.5743690956233</v>
      </c>
      <c r="F72" s="5">
        <f>E72/1000/203.236</f>
        <v>9.6313493158807002E-5</v>
      </c>
      <c r="G72" s="4">
        <v>1065.7829444039801</v>
      </c>
      <c r="H72" s="4">
        <f t="shared" si="31"/>
        <v>9.1822429947788428E-3</v>
      </c>
      <c r="I72" s="4">
        <v>39398.2364931622</v>
      </c>
      <c r="J72" s="4">
        <f t="shared" si="32"/>
        <v>0.20834604174067797</v>
      </c>
      <c r="K72" s="4">
        <v>9804.8513595494205</v>
      </c>
      <c r="L72" s="4">
        <f t="shared" si="33"/>
        <v>5.1850086512688638E-2</v>
      </c>
      <c r="M72" s="4">
        <f>6250/2</f>
        <v>3125</v>
      </c>
      <c r="N72" s="4">
        <f t="shared" si="34"/>
        <v>1.734569271758437E-2</v>
      </c>
      <c r="O72" s="4">
        <v>309.45759431107302</v>
      </c>
      <c r="P72" s="4">
        <f t="shared" si="35"/>
        <v>2.1032936471900563E-3</v>
      </c>
      <c r="Q72" s="4">
        <v>3254.2499604419299</v>
      </c>
      <c r="R72" s="4">
        <f t="shared" si="36"/>
        <v>3.6954916652758685E-2</v>
      </c>
      <c r="S72" s="4">
        <v>1344.6817649454199</v>
      </c>
      <c r="T72" s="4">
        <f t="shared" si="37"/>
        <v>1.0028951110869778E-2</v>
      </c>
      <c r="U72" s="4">
        <v>48.5</v>
      </c>
      <c r="V72" s="4">
        <f t="shared" si="38"/>
        <v>5.2665870344228473E-4</v>
      </c>
      <c r="W72" s="4">
        <v>257293.91455240399</v>
      </c>
      <c r="X72" s="4">
        <f t="shared" si="39"/>
        <v>2.8562823551554617</v>
      </c>
      <c r="Y72" s="4">
        <v>5261.2718855564899</v>
      </c>
      <c r="Z72" s="4">
        <f t="shared" si="40"/>
        <v>3.6008978752696527E-2</v>
      </c>
      <c r="AA72" s="4">
        <v>13022.593018797599</v>
      </c>
      <c r="AB72" s="4">
        <f t="shared" si="41"/>
        <v>0.12883451740005539</v>
      </c>
      <c r="AC72" s="4">
        <v>1339.0722050229199</v>
      </c>
      <c r="AD72" s="4">
        <f t="shared" si="42"/>
        <v>1.1339420823295112E-2</v>
      </c>
      <c r="AE72" s="4">
        <v>147145.67397384599</v>
      </c>
      <c r="AF72" s="4">
        <f t="shared" si="43"/>
        <v>1.4272131326270223</v>
      </c>
      <c r="AG72" s="4">
        <v>539.01257644639304</v>
      </c>
      <c r="AH72" s="4">
        <f t="shared" si="44"/>
        <v>3.6635123798436282E-3</v>
      </c>
    </row>
    <row r="73" spans="1:34" x14ac:dyDescent="0.2">
      <c r="A73" s="1">
        <v>58</v>
      </c>
      <c r="B73" s="1">
        <v>29</v>
      </c>
      <c r="C73" s="1" t="s">
        <v>16</v>
      </c>
      <c r="D73" s="1">
        <v>3</v>
      </c>
      <c r="E73" s="4">
        <f>150/2</f>
        <v>75</v>
      </c>
      <c r="F73" s="5">
        <f>150/1000/203.236/2</f>
        <v>3.690291090161192E-4</v>
      </c>
      <c r="G73" s="4">
        <v>986.17298046610495</v>
      </c>
      <c r="H73" s="4">
        <f t="shared" si="31"/>
        <v>8.4963640946506842E-3</v>
      </c>
      <c r="I73" s="4">
        <v>40449.416180029199</v>
      </c>
      <c r="J73" s="4">
        <f t="shared" si="32"/>
        <v>0.2139048978319894</v>
      </c>
      <c r="K73" s="4">
        <v>13566.4155289766</v>
      </c>
      <c r="L73" s="4">
        <f t="shared" si="33"/>
        <v>7.1742017604318351E-2</v>
      </c>
      <c r="M73" s="4">
        <f>6250/2</f>
        <v>3125</v>
      </c>
      <c r="N73" s="4">
        <f t="shared" si="34"/>
        <v>1.734569271758437E-2</v>
      </c>
      <c r="O73" s="4">
        <v>386.402893803464</v>
      </c>
      <c r="P73" s="4">
        <f t="shared" si="35"/>
        <v>2.626268563878638E-3</v>
      </c>
      <c r="Q73" s="4">
        <v>3106.6560731341201</v>
      </c>
      <c r="R73" s="4">
        <f t="shared" si="36"/>
        <v>3.5278856156417446E-2</v>
      </c>
      <c r="S73" s="4">
        <v>1317.3912531992</v>
      </c>
      <c r="T73" s="4">
        <f t="shared" si="37"/>
        <v>9.825412091282815E-3</v>
      </c>
      <c r="U73" s="4">
        <v>48.5</v>
      </c>
      <c r="V73" s="4">
        <f t="shared" si="38"/>
        <v>5.2665870344228473E-4</v>
      </c>
      <c r="W73" s="4">
        <v>203780.68805210301</v>
      </c>
      <c r="X73" s="4">
        <f t="shared" si="39"/>
        <v>2.2622190059070051</v>
      </c>
      <c r="Y73" s="4">
        <v>5517.4874351627604</v>
      </c>
      <c r="Z73" s="4">
        <f t="shared" si="40"/>
        <v>3.7762558587110806E-2</v>
      </c>
      <c r="AA73" s="4">
        <v>3696.69862080348</v>
      </c>
      <c r="AB73" s="4">
        <f t="shared" si="41"/>
        <v>3.6572008516061343E-2</v>
      </c>
      <c r="AC73" s="4">
        <v>1140.2817036374299</v>
      </c>
      <c r="AD73" s="4">
        <f t="shared" si="42"/>
        <v>9.6560394922299096E-3</v>
      </c>
      <c r="AE73" s="4">
        <v>3125</v>
      </c>
      <c r="AF73" s="4">
        <f t="shared" si="43"/>
        <v>3.0310378273520854E-2</v>
      </c>
      <c r="AG73" s="4">
        <v>525.14212144607404</v>
      </c>
      <c r="AH73" s="4">
        <f t="shared" si="44"/>
        <v>3.5692389141988318E-3</v>
      </c>
    </row>
    <row r="74" spans="1:34" x14ac:dyDescent="0.2">
      <c r="A74" s="1">
        <v>60</v>
      </c>
      <c r="B74" s="1">
        <v>30</v>
      </c>
      <c r="C74" s="1" t="s">
        <v>16</v>
      </c>
      <c r="D74" s="1">
        <v>3</v>
      </c>
      <c r="E74" s="4">
        <v>6831.43939776966</v>
      </c>
      <c r="F74" s="5">
        <f>E74/1000/203.236</f>
        <v>3.3613333256754023E-2</v>
      </c>
      <c r="G74" s="4">
        <v>1287.7160414160401</v>
      </c>
      <c r="H74" s="4">
        <f t="shared" si="31"/>
        <v>1.1094305517498407E-2</v>
      </c>
      <c r="I74" s="4">
        <v>36689.230645087599</v>
      </c>
      <c r="J74" s="4">
        <f t="shared" si="32"/>
        <v>0.19402025724530725</v>
      </c>
      <c r="K74" s="4">
        <v>11374.8607333983</v>
      </c>
      <c r="L74" s="4">
        <f t="shared" si="33"/>
        <v>6.0152621540974623E-2</v>
      </c>
      <c r="M74" s="4">
        <v>37001.4510726851</v>
      </c>
      <c r="N74" s="4">
        <f t="shared" si="34"/>
        <v>0.20538105613168905</v>
      </c>
      <c r="O74" s="4">
        <v>196.924473043337</v>
      </c>
      <c r="P74" s="4">
        <f t="shared" si="35"/>
        <v>1.3384386124062869E-3</v>
      </c>
      <c r="Q74" s="4">
        <v>6332.6413752140897</v>
      </c>
      <c r="R74" s="4">
        <f t="shared" si="36"/>
        <v>7.1912802353101171E-2</v>
      </c>
      <c r="S74" s="4">
        <v>1593.07549272089</v>
      </c>
      <c r="T74" s="4">
        <f t="shared" si="37"/>
        <v>1.1881529629481578E-2</v>
      </c>
      <c r="U74" s="4">
        <v>48.5</v>
      </c>
      <c r="V74" s="4">
        <f t="shared" si="38"/>
        <v>5.2665870344228473E-4</v>
      </c>
      <c r="W74" s="4">
        <v>267228.67928914801</v>
      </c>
      <c r="X74" s="4">
        <f t="shared" si="39"/>
        <v>2.9665705960162971</v>
      </c>
      <c r="Y74" s="4">
        <v>3610.58391660605</v>
      </c>
      <c r="Z74" s="4">
        <f t="shared" si="40"/>
        <v>2.4711408641475939E-2</v>
      </c>
      <c r="AA74" s="4">
        <v>2830.7544145704001</v>
      </c>
      <c r="AB74" s="4">
        <f t="shared" si="41"/>
        <v>2.8005089182532649E-2</v>
      </c>
      <c r="AC74" s="4">
        <v>1838.28716394497</v>
      </c>
      <c r="AD74" s="4">
        <f t="shared" si="42"/>
        <v>1.5566831771911E-2</v>
      </c>
      <c r="AE74" s="4">
        <v>4405.8745210730604</v>
      </c>
      <c r="AF74" s="4">
        <f t="shared" si="43"/>
        <v>4.2733991475005437E-2</v>
      </c>
      <c r="AG74" s="4">
        <v>628.67892715677203</v>
      </c>
      <c r="AH74" s="4">
        <f t="shared" si="44"/>
        <v>4.2729485975448378E-3</v>
      </c>
    </row>
    <row r="75" spans="1:34" x14ac:dyDescent="0.2">
      <c r="A75" s="1">
        <v>62</v>
      </c>
      <c r="B75" s="1">
        <v>31</v>
      </c>
      <c r="C75" s="1" t="s">
        <v>16</v>
      </c>
      <c r="D75" s="1">
        <v>3</v>
      </c>
      <c r="E75" s="4">
        <v>731.31518839404202</v>
      </c>
      <c r="F75" s="5">
        <f>E75/1000/203.236</f>
        <v>3.5983545651067823E-3</v>
      </c>
      <c r="G75" s="4">
        <v>882.19008081040499</v>
      </c>
      <c r="H75" s="4">
        <f t="shared" si="31"/>
        <v>7.6005003946791163E-3</v>
      </c>
      <c r="I75" s="4">
        <v>28780.323873197602</v>
      </c>
      <c r="J75" s="4">
        <f t="shared" si="32"/>
        <v>0.15219631873716341</v>
      </c>
      <c r="K75" s="4">
        <v>12169.346573939099</v>
      </c>
      <c r="L75" s="4">
        <f t="shared" si="33"/>
        <v>6.4354027360862501E-2</v>
      </c>
      <c r="M75" s="4">
        <v>53985.635271945197</v>
      </c>
      <c r="N75" s="4">
        <f t="shared" si="34"/>
        <v>0.29965383698903864</v>
      </c>
      <c r="O75" s="4">
        <v>280.04867821277099</v>
      </c>
      <c r="P75" s="4">
        <f t="shared" si="35"/>
        <v>1.9034097615222663E-3</v>
      </c>
      <c r="Q75" s="4">
        <v>4183.3934424644603</v>
      </c>
      <c r="R75" s="4">
        <f t="shared" si="36"/>
        <v>4.7506171274863278E-2</v>
      </c>
      <c r="S75" s="4">
        <v>893.84182082946302</v>
      </c>
      <c r="T75" s="4">
        <f t="shared" si="37"/>
        <v>6.6664813606016034E-3</v>
      </c>
      <c r="U75" s="4">
        <v>48.5</v>
      </c>
      <c r="V75" s="4">
        <f t="shared" si="38"/>
        <v>5.2665870344228473E-4</v>
      </c>
      <c r="W75" s="4">
        <v>184645.70015429999</v>
      </c>
      <c r="X75" s="4">
        <f t="shared" si="39"/>
        <v>2.0497968489598133</v>
      </c>
      <c r="Y75" s="4">
        <v>3659.8675057482301</v>
      </c>
      <c r="Z75" s="4">
        <f t="shared" si="40"/>
        <v>2.5048713337541783E-2</v>
      </c>
      <c r="AA75" s="4">
        <v>30729.600259593401</v>
      </c>
      <c r="AB75" s="4">
        <f t="shared" si="41"/>
        <v>0.30401266580523745</v>
      </c>
      <c r="AC75" s="4">
        <v>869.22394517456701</v>
      </c>
      <c r="AD75" s="4">
        <f t="shared" si="42"/>
        <v>7.3606905341228471E-3</v>
      </c>
      <c r="AE75" s="4">
        <v>358959.43709169101</v>
      </c>
      <c r="AF75" s="4">
        <f t="shared" si="43"/>
        <v>3.4816628233917659</v>
      </c>
      <c r="AG75" s="4">
        <v>753.76984287442497</v>
      </c>
      <c r="AH75" s="4">
        <f t="shared" si="44"/>
        <v>5.1231553243690948E-3</v>
      </c>
    </row>
    <row r="76" spans="1:34" x14ac:dyDescent="0.2">
      <c r="A76" s="1">
        <v>64</v>
      </c>
      <c r="B76" s="1">
        <v>32</v>
      </c>
      <c r="C76" s="1" t="s">
        <v>16</v>
      </c>
      <c r="D76" s="1">
        <v>3</v>
      </c>
      <c r="E76" s="4">
        <v>227.01767501745701</v>
      </c>
      <c r="F76" s="5">
        <f>E76/1000/203.236</f>
        <v>1.1170150712347074E-3</v>
      </c>
      <c r="G76" s="4">
        <v>924.18598452460401</v>
      </c>
      <c r="H76" s="4">
        <f t="shared" si="31"/>
        <v>7.9623157105591803E-3</v>
      </c>
      <c r="I76" s="4">
        <v>28601.571072492701</v>
      </c>
      <c r="J76" s="4">
        <f t="shared" si="32"/>
        <v>0.15125103687198679</v>
      </c>
      <c r="K76" s="4">
        <v>13193.7436671906</v>
      </c>
      <c r="L76" s="4">
        <f t="shared" si="33"/>
        <v>6.9771251545164462E-2</v>
      </c>
      <c r="M76" s="4">
        <v>43013.992837867801</v>
      </c>
      <c r="N76" s="4">
        <f t="shared" si="34"/>
        <v>0.23875440074304954</v>
      </c>
      <c r="O76" s="4">
        <v>404.53069696928497</v>
      </c>
      <c r="P76" s="4">
        <f t="shared" si="35"/>
        <v>2.7494779920429892E-3</v>
      </c>
      <c r="Q76" s="4">
        <v>3222.12622564613</v>
      </c>
      <c r="R76" s="4">
        <f t="shared" si="36"/>
        <v>3.6590122934886782E-2</v>
      </c>
      <c r="S76" s="4">
        <v>677.82770899586296</v>
      </c>
      <c r="T76" s="4">
        <f t="shared" si="37"/>
        <v>5.0553975909595978E-3</v>
      </c>
      <c r="U76" s="4">
        <v>48.5</v>
      </c>
      <c r="V76" s="4">
        <f t="shared" si="38"/>
        <v>5.2665870344228473E-4</v>
      </c>
      <c r="W76" s="4">
        <v>169522.60730662101</v>
      </c>
      <c r="X76" s="4">
        <f t="shared" si="39"/>
        <v>1.8819117152155975</v>
      </c>
      <c r="Y76" s="4">
        <v>4290.4901371944898</v>
      </c>
      <c r="Z76" s="4">
        <f t="shared" si="40"/>
        <v>2.9364794587601734E-2</v>
      </c>
      <c r="AA76" s="4">
        <v>31227.4603817153</v>
      </c>
      <c r="AB76" s="4">
        <f t="shared" si="41"/>
        <v>0.30893807263271961</v>
      </c>
      <c r="AC76" s="4">
        <v>1137.0583500293101</v>
      </c>
      <c r="AD76" s="4">
        <f t="shared" si="42"/>
        <v>9.6287437550115172E-3</v>
      </c>
      <c r="AE76" s="4">
        <v>239084.006324785</v>
      </c>
      <c r="AF76" s="4">
        <f t="shared" si="43"/>
        <v>2.3189525346729876</v>
      </c>
      <c r="AG76" s="4">
        <v>479.74860610107203</v>
      </c>
      <c r="AH76" s="4">
        <f t="shared" si="44"/>
        <v>3.2607123367163191E-3</v>
      </c>
    </row>
    <row r="77" spans="1:34" x14ac:dyDescent="0.2">
      <c r="A77" s="1">
        <v>66</v>
      </c>
      <c r="B77" s="1">
        <v>33</v>
      </c>
      <c r="C77" s="1" t="s">
        <v>16</v>
      </c>
      <c r="D77" s="1">
        <v>3</v>
      </c>
      <c r="E77" s="4">
        <v>929.87484779699503</v>
      </c>
      <c r="F77" s="5">
        <f>E77/1000/203.236</f>
        <v>4.5753451543869934E-3</v>
      </c>
      <c r="G77" s="4">
        <v>591.11347049841095</v>
      </c>
      <c r="H77" s="4">
        <f t="shared" si="31"/>
        <v>5.092732579464211E-3</v>
      </c>
      <c r="I77" s="4">
        <v>31243.972173705301</v>
      </c>
      <c r="J77" s="4">
        <f t="shared" si="32"/>
        <v>0.16522460165893868</v>
      </c>
      <c r="K77" s="4">
        <v>8776.1517043053791</v>
      </c>
      <c r="L77" s="4">
        <f t="shared" si="33"/>
        <v>4.6410109488658799E-2</v>
      </c>
      <c r="M77" s="4">
        <v>57793.226511972302</v>
      </c>
      <c r="N77" s="4">
        <f t="shared" si="34"/>
        <v>0.320788335435015</v>
      </c>
      <c r="O77" s="4">
        <v>250.55242677922399</v>
      </c>
      <c r="P77" s="4">
        <f t="shared" si="35"/>
        <v>1.7029322828738124E-3</v>
      </c>
      <c r="Q77" s="4">
        <v>2161.1141157316401</v>
      </c>
      <c r="R77" s="4">
        <f t="shared" si="36"/>
        <v>2.4541382190911201E-2</v>
      </c>
      <c r="S77" s="4">
        <v>1011.52795971595</v>
      </c>
      <c r="T77" s="4">
        <f t="shared" si="37"/>
        <v>7.5442121100533265E-3</v>
      </c>
      <c r="U77" s="4">
        <v>48.5</v>
      </c>
      <c r="V77" s="4">
        <f t="shared" si="38"/>
        <v>5.2665870344228473E-4</v>
      </c>
      <c r="W77" s="4">
        <v>203589.76463167599</v>
      </c>
      <c r="X77" s="4">
        <f t="shared" si="39"/>
        <v>2.260099518557682</v>
      </c>
      <c r="Y77" s="4">
        <v>4704.2412378009003</v>
      </c>
      <c r="Z77" s="4">
        <f t="shared" si="40"/>
        <v>3.2196572704133189E-2</v>
      </c>
      <c r="AA77" s="4">
        <v>14444.967363706999</v>
      </c>
      <c r="AB77" s="4">
        <f t="shared" si="41"/>
        <v>0.14290628575095962</v>
      </c>
      <c r="AC77" s="4">
        <v>2509.9197964647901</v>
      </c>
      <c r="AD77" s="4">
        <f t="shared" si="42"/>
        <v>2.1254295846090187E-2</v>
      </c>
      <c r="AE77" s="4">
        <v>58154.842902802797</v>
      </c>
      <c r="AF77" s="4">
        <f t="shared" si="43"/>
        <v>0.56406249178276235</v>
      </c>
      <c r="AG77" s="4">
        <v>651.35963613633305</v>
      </c>
      <c r="AH77" s="4">
        <f t="shared" si="44"/>
        <v>4.4271028079680089E-3</v>
      </c>
    </row>
    <row r="78" spans="1:34" x14ac:dyDescent="0.2">
      <c r="A78" s="1">
        <v>68</v>
      </c>
      <c r="B78" s="1">
        <v>34</v>
      </c>
      <c r="C78" s="1" t="s">
        <v>16</v>
      </c>
      <c r="D78" s="1">
        <v>3</v>
      </c>
      <c r="E78" s="4">
        <f>150/2</f>
        <v>75</v>
      </c>
      <c r="F78" s="5">
        <f>150/1000/203.236/2</f>
        <v>3.690291090161192E-4</v>
      </c>
      <c r="G78" s="4">
        <v>3076.2435145684599</v>
      </c>
      <c r="H78" s="4">
        <f t="shared" si="31"/>
        <v>2.6503347243632805E-2</v>
      </c>
      <c r="I78" s="4">
        <v>42998.572482559503</v>
      </c>
      <c r="J78" s="4">
        <f t="shared" si="32"/>
        <v>0.22738536479407459</v>
      </c>
      <c r="K78" s="4">
        <v>10463.9523894588</v>
      </c>
      <c r="L78" s="4">
        <f t="shared" si="33"/>
        <v>5.5335549388994189E-2</v>
      </c>
      <c r="M78" s="4">
        <v>29444.515123222402</v>
      </c>
      <c r="N78" s="4">
        <f t="shared" si="34"/>
        <v>0.16343536369461814</v>
      </c>
      <c r="O78" s="4">
        <v>130.33599425749401</v>
      </c>
      <c r="P78" s="4">
        <f t="shared" si="35"/>
        <v>8.8585600664374368E-4</v>
      </c>
      <c r="Q78" s="4">
        <v>5396.8170364883199</v>
      </c>
      <c r="R78" s="4">
        <f t="shared" si="36"/>
        <v>6.1285680632390642E-2</v>
      </c>
      <c r="S78" s="4">
        <v>3186.5988692450801</v>
      </c>
      <c r="T78" s="4">
        <f t="shared" si="37"/>
        <v>2.3766399681123804E-2</v>
      </c>
      <c r="U78" s="4">
        <v>48.5</v>
      </c>
      <c r="V78" s="4">
        <f t="shared" si="38"/>
        <v>5.2665870344228473E-4</v>
      </c>
      <c r="W78" s="4">
        <v>290295.90280680102</v>
      </c>
      <c r="X78" s="4">
        <f t="shared" si="39"/>
        <v>3.2226454574467249</v>
      </c>
      <c r="Y78" s="4">
        <v>7213.6055411777897</v>
      </c>
      <c r="Z78" s="4">
        <f t="shared" si="40"/>
        <v>4.9371059757564777E-2</v>
      </c>
      <c r="AA78" s="4">
        <v>8009.6446673658502</v>
      </c>
      <c r="AB78" s="4">
        <f t="shared" si="41"/>
        <v>7.9240647678728238E-2</v>
      </c>
      <c r="AC78" s="4">
        <v>2647.4345014864598</v>
      </c>
      <c r="AD78" s="4">
        <f t="shared" si="42"/>
        <v>2.2418786531344399E-2</v>
      </c>
      <c r="AE78" s="4">
        <v>104063.15945370001</v>
      </c>
      <c r="AF78" s="4">
        <f t="shared" si="43"/>
        <v>1.0093419927613969</v>
      </c>
      <c r="AG78" s="4">
        <v>2912.0339402268601</v>
      </c>
      <c r="AH78" s="4">
        <f t="shared" si="44"/>
        <v>1.9792251343892203E-2</v>
      </c>
    </row>
    <row r="79" spans="1:34" x14ac:dyDescent="0.2">
      <c r="A79" s="1">
        <v>70</v>
      </c>
      <c r="B79" s="1">
        <v>35</v>
      </c>
      <c r="C79" s="1" t="s">
        <v>16</v>
      </c>
      <c r="D79" s="1">
        <v>3</v>
      </c>
      <c r="E79" s="4">
        <v>529.07927977403995</v>
      </c>
      <c r="F79" s="5">
        <f>E79/1000/203.236</f>
        <v>2.6032754028520533E-3</v>
      </c>
      <c r="G79" s="4">
        <v>922.08777288205499</v>
      </c>
      <c r="H79" s="4">
        <f t="shared" si="31"/>
        <v>7.9442385877664771E-3</v>
      </c>
      <c r="I79" s="4">
        <v>31761.215620674899</v>
      </c>
      <c r="J79" s="4">
        <f t="shared" si="32"/>
        <v>0.16795989222990429</v>
      </c>
      <c r="K79" s="4">
        <v>9356.9191436928904</v>
      </c>
      <c r="L79" s="4">
        <f t="shared" si="33"/>
        <v>4.9481328099909523E-2</v>
      </c>
      <c r="M79" s="4">
        <f>6250/2</f>
        <v>3125</v>
      </c>
      <c r="N79" s="4">
        <f t="shared" si="34"/>
        <v>1.734569271758437E-2</v>
      </c>
      <c r="O79" s="4">
        <v>82.124664881929803</v>
      </c>
      <c r="P79" s="4">
        <f t="shared" si="35"/>
        <v>5.5817756325650652E-4</v>
      </c>
      <c r="Q79" s="4">
        <v>3807.9789432309699</v>
      </c>
      <c r="R79" s="4">
        <f t="shared" si="36"/>
        <v>4.3243004124812287E-2</v>
      </c>
      <c r="S79" s="4">
        <v>1042.2627454681999</v>
      </c>
      <c r="T79" s="4">
        <f t="shared" si="37"/>
        <v>7.7734393307592464E-3</v>
      </c>
      <c r="U79" s="4">
        <v>48.5</v>
      </c>
      <c r="V79" s="4">
        <f t="shared" si="38"/>
        <v>5.2665870344228473E-4</v>
      </c>
      <c r="W79" s="4">
        <v>159290.34795527</v>
      </c>
      <c r="X79" s="4">
        <f t="shared" si="39"/>
        <v>1.7683209142458924</v>
      </c>
      <c r="Y79" s="4">
        <v>4975.2944508889204</v>
      </c>
      <c r="Z79" s="4">
        <f t="shared" si="40"/>
        <v>3.4051703859345153E-2</v>
      </c>
      <c r="AA79" s="4">
        <v>7568.47546112501</v>
      </c>
      <c r="AB79" s="4">
        <f t="shared" si="41"/>
        <v>7.487609280891383E-2</v>
      </c>
      <c r="AC79" s="4">
        <v>2581.13890950416</v>
      </c>
      <c r="AD79" s="4">
        <f t="shared" si="42"/>
        <v>2.1857387666222035E-2</v>
      </c>
      <c r="AE79" s="4">
        <v>89361.499851324304</v>
      </c>
      <c r="AF79" s="4">
        <f t="shared" si="43"/>
        <v>0.86674587634650158</v>
      </c>
      <c r="AG79" s="4">
        <v>501.63019201370099</v>
      </c>
      <c r="AH79" s="4">
        <f t="shared" si="44"/>
        <v>3.4094351390858489E-3</v>
      </c>
    </row>
    <row r="80" spans="1:34" x14ac:dyDescent="0.2">
      <c r="A80" s="1">
        <v>72</v>
      </c>
      <c r="B80" s="1">
        <v>36</v>
      </c>
      <c r="C80" s="1" t="s">
        <v>16</v>
      </c>
      <c r="D80" s="1">
        <v>3</v>
      </c>
      <c r="E80" s="4">
        <v>478.94913835309899</v>
      </c>
      <c r="F80" s="5">
        <f>E80/1000/203.236</f>
        <v>2.3566156505397617E-3</v>
      </c>
      <c r="G80" s="4">
        <v>744.11122245210197</v>
      </c>
      <c r="H80" s="4">
        <f t="shared" si="31"/>
        <v>6.4108832812277243E-3</v>
      </c>
      <c r="I80" s="4">
        <v>25645.979467675901</v>
      </c>
      <c r="J80" s="4">
        <f t="shared" si="32"/>
        <v>0.13562125577829667</v>
      </c>
      <c r="K80" s="4">
        <v>8787.1001898955801</v>
      </c>
      <c r="L80" s="4">
        <f t="shared" si="33"/>
        <v>4.6468007350055955E-2</v>
      </c>
      <c r="M80" s="4">
        <v>3038.0251788635601</v>
      </c>
      <c r="N80" s="4">
        <f t="shared" si="34"/>
        <v>1.6862928390672514E-2</v>
      </c>
      <c r="O80" s="4">
        <v>171.94395543650501</v>
      </c>
      <c r="P80" s="4">
        <f t="shared" si="35"/>
        <v>1.1686532687861415E-3</v>
      </c>
      <c r="Q80" s="4">
        <v>3322.4451517307102</v>
      </c>
      <c r="R80" s="4">
        <f t="shared" si="36"/>
        <v>3.7729333996487736E-2</v>
      </c>
      <c r="S80" s="4">
        <v>954.02184495592201</v>
      </c>
      <c r="T80" s="4">
        <f t="shared" si="37"/>
        <v>7.1153180560555038E-3</v>
      </c>
      <c r="U80" s="4">
        <v>48.5</v>
      </c>
      <c r="V80" s="4">
        <f t="shared" si="38"/>
        <v>5.2665870344228473E-4</v>
      </c>
      <c r="W80" s="4">
        <v>108773.55964884099</v>
      </c>
      <c r="X80" s="4">
        <f t="shared" si="39"/>
        <v>1.2075217545386434</v>
      </c>
      <c r="Y80" s="4">
        <v>4677.3254447138497</v>
      </c>
      <c r="Z80" s="4">
        <f t="shared" si="40"/>
        <v>3.2012356749803905E-2</v>
      </c>
      <c r="AA80" s="4">
        <v>7885.9341405764299</v>
      </c>
      <c r="AB80" s="4">
        <f t="shared" si="41"/>
        <v>7.8016760393514351E-2</v>
      </c>
      <c r="AC80" s="4">
        <v>1550.9972160075999</v>
      </c>
      <c r="AD80" s="4">
        <f t="shared" si="42"/>
        <v>1.3134026725443306E-2</v>
      </c>
      <c r="AE80" s="4">
        <v>146452.47865270401</v>
      </c>
      <c r="AF80" s="4">
        <f t="shared" si="43"/>
        <v>1.4204896086586227</v>
      </c>
      <c r="AG80" s="4">
        <v>479.910368819025</v>
      </c>
      <c r="AH80" s="4">
        <f t="shared" si="44"/>
        <v>3.2618117910624958E-3</v>
      </c>
    </row>
    <row r="81" spans="1:34" x14ac:dyDescent="0.2">
      <c r="A81" s="1">
        <v>74</v>
      </c>
      <c r="B81" s="1">
        <v>37</v>
      </c>
      <c r="C81" s="1" t="s">
        <v>16</v>
      </c>
      <c r="D81" s="1">
        <v>3</v>
      </c>
      <c r="E81" s="4">
        <v>1448.0491674688501</v>
      </c>
      <c r="F81" s="5">
        <f>E81/1000/203.236</f>
        <v>7.1249639211008386E-3</v>
      </c>
      <c r="G81" s="4">
        <v>849.34025503728606</v>
      </c>
      <c r="H81" s="4">
        <f t="shared" si="31"/>
        <v>7.3174830278046532E-3</v>
      </c>
      <c r="I81" s="4">
        <v>30365.169135988701</v>
      </c>
      <c r="J81" s="4">
        <f t="shared" si="32"/>
        <v>0.1605773090216219</v>
      </c>
      <c r="K81" s="4">
        <v>12222.227069435499</v>
      </c>
      <c r="L81" s="4">
        <f t="shared" si="33"/>
        <v>6.463367038305394E-2</v>
      </c>
      <c r="M81" s="4">
        <v>125487.43267973899</v>
      </c>
      <c r="N81" s="4">
        <f t="shared" si="34"/>
        <v>0.69653326309801844</v>
      </c>
      <c r="O81" s="4">
        <v>140.70816529404399</v>
      </c>
      <c r="P81" s="4">
        <f t="shared" si="35"/>
        <v>9.563526493172297E-4</v>
      </c>
      <c r="Q81" s="4">
        <v>3036.9431873798198</v>
      </c>
      <c r="R81" s="4">
        <f t="shared" si="36"/>
        <v>3.4487204035655465E-2</v>
      </c>
      <c r="S81" s="4">
        <v>1238.31458103974</v>
      </c>
      <c r="T81" s="4">
        <f t="shared" si="37"/>
        <v>9.2356397750577267E-3</v>
      </c>
      <c r="U81" s="4">
        <v>48.5</v>
      </c>
      <c r="V81" s="4">
        <f t="shared" si="38"/>
        <v>5.2665870344228473E-4</v>
      </c>
      <c r="W81" s="4">
        <v>194266.81689422001</v>
      </c>
      <c r="X81" s="4">
        <f t="shared" si="39"/>
        <v>2.1566032070850354</v>
      </c>
      <c r="Y81" s="4">
        <v>4663.49457364706</v>
      </c>
      <c r="Z81" s="4">
        <f t="shared" si="40"/>
        <v>3.1917696075881588E-2</v>
      </c>
      <c r="AA81" s="4">
        <v>78803.998570019598</v>
      </c>
      <c r="AB81" s="4">
        <f t="shared" si="41"/>
        <v>0.77962008874178479</v>
      </c>
      <c r="AC81" s="4">
        <v>4356.4513209239503</v>
      </c>
      <c r="AD81" s="4">
        <f t="shared" si="42"/>
        <v>3.6890941831856636E-2</v>
      </c>
      <c r="AE81" s="4">
        <v>599773.65105077904</v>
      </c>
      <c r="AF81" s="4">
        <f t="shared" si="43"/>
        <v>5.8173971973887397</v>
      </c>
      <c r="AG81" s="4">
        <v>850.88715088065999</v>
      </c>
      <c r="AH81" s="4">
        <f t="shared" si="44"/>
        <v>5.7832335409546661E-3</v>
      </c>
    </row>
    <row r="82" spans="1:34" x14ac:dyDescent="0.2">
      <c r="A82" s="1">
        <v>76</v>
      </c>
      <c r="B82" s="1">
        <v>38</v>
      </c>
      <c r="C82" s="1" t="s">
        <v>16</v>
      </c>
      <c r="D82" s="1">
        <v>3</v>
      </c>
      <c r="E82" s="4">
        <v>554.88875225231095</v>
      </c>
      <c r="F82" s="5">
        <f>E82/1000/203.236</f>
        <v>2.7302680246231521E-3</v>
      </c>
      <c r="G82" s="4">
        <v>601.27374489799297</v>
      </c>
      <c r="H82" s="4">
        <f t="shared" si="31"/>
        <v>5.1802683285775229E-3</v>
      </c>
      <c r="I82" s="4">
        <v>40191.492761282498</v>
      </c>
      <c r="J82" s="4">
        <f t="shared" si="32"/>
        <v>0.21254094532671866</v>
      </c>
      <c r="K82" s="4">
        <v>9582.3225043705497</v>
      </c>
      <c r="L82" s="4">
        <f t="shared" si="33"/>
        <v>5.0673307796777103E-2</v>
      </c>
      <c r="M82" s="4">
        <f>6250/2</f>
        <v>3125</v>
      </c>
      <c r="N82" s="4">
        <f t="shared" si="34"/>
        <v>1.734569271758437E-2</v>
      </c>
      <c r="O82" s="4">
        <v>216.50658253093101</v>
      </c>
      <c r="P82" s="4">
        <f t="shared" si="35"/>
        <v>1.4715325394612318E-3</v>
      </c>
      <c r="Q82" s="4">
        <v>2678.1038842386101</v>
      </c>
      <c r="R82" s="4">
        <f t="shared" si="36"/>
        <v>3.0412263050631501E-2</v>
      </c>
      <c r="S82" s="4">
        <v>626.22125632885297</v>
      </c>
      <c r="T82" s="4">
        <f t="shared" si="37"/>
        <v>4.670504596724738E-3</v>
      </c>
      <c r="U82" s="4">
        <v>48.5</v>
      </c>
      <c r="V82" s="4">
        <f t="shared" si="38"/>
        <v>5.2665870344228473E-4</v>
      </c>
      <c r="W82" s="4">
        <v>147206.47589725599</v>
      </c>
      <c r="X82" s="4">
        <f t="shared" si="39"/>
        <v>1.6341749100494669</v>
      </c>
      <c r="Y82" s="4">
        <v>4191.1338326119703</v>
      </c>
      <c r="Z82" s="4">
        <f t="shared" si="40"/>
        <v>2.868478429000048E-2</v>
      </c>
      <c r="AA82" s="4">
        <v>39803.3970370116</v>
      </c>
      <c r="AB82" s="4">
        <f t="shared" si="41"/>
        <v>0.39378113412160271</v>
      </c>
      <c r="AC82" s="4">
        <v>1534.6682367716301</v>
      </c>
      <c r="AD82" s="4">
        <f t="shared" si="42"/>
        <v>1.2995751010006181E-2</v>
      </c>
      <c r="AE82" s="4">
        <v>247128.37497678801</v>
      </c>
      <c r="AF82" s="4">
        <f t="shared" si="43"/>
        <v>2.3969774488534239</v>
      </c>
      <c r="AG82" s="4">
        <v>454.173848966197</v>
      </c>
      <c r="AH82" s="4">
        <f t="shared" si="44"/>
        <v>3.0868881191204855E-3</v>
      </c>
    </row>
    <row r="83" spans="1:34" x14ac:dyDescent="0.2">
      <c r="A83" s="1">
        <v>78</v>
      </c>
      <c r="B83" s="1">
        <v>39</v>
      </c>
      <c r="C83" s="1" t="s">
        <v>16</v>
      </c>
      <c r="D83" s="1">
        <v>3</v>
      </c>
      <c r="E83" s="4">
        <f>150/2</f>
        <v>75</v>
      </c>
      <c r="F83" s="5">
        <f>150/1000/203.236/2</f>
        <v>3.690291090161192E-4</v>
      </c>
      <c r="G83" s="4">
        <v>1843.3778945219301</v>
      </c>
      <c r="H83" s="4">
        <f t="shared" si="31"/>
        <v>1.5881605018712244E-2</v>
      </c>
      <c r="I83" s="4">
        <v>34471.547985425401</v>
      </c>
      <c r="J83" s="4">
        <f t="shared" si="32"/>
        <v>0.18229269162044107</v>
      </c>
      <c r="K83" s="4">
        <v>10388.9273884023</v>
      </c>
      <c r="L83" s="4">
        <f t="shared" si="33"/>
        <v>5.4938801630895304E-2</v>
      </c>
      <c r="M83" s="4">
        <v>45770.191593096002</v>
      </c>
      <c r="N83" s="4">
        <f t="shared" si="34"/>
        <v>0.25405301727961815</v>
      </c>
      <c r="O83" s="4">
        <v>341.665007461691</v>
      </c>
      <c r="P83" s="4">
        <f t="shared" si="35"/>
        <v>2.3221981068557804E-3</v>
      </c>
      <c r="Q83" s="4">
        <v>6733.4923307092704</v>
      </c>
      <c r="R83" s="4">
        <f t="shared" si="36"/>
        <v>7.646482319678935E-2</v>
      </c>
      <c r="S83" s="4">
        <v>2102.32873434674</v>
      </c>
      <c r="T83" s="4">
        <f t="shared" si="37"/>
        <v>1.5679659414877235E-2</v>
      </c>
      <c r="U83" s="4">
        <v>48.5</v>
      </c>
      <c r="V83" s="4">
        <f t="shared" si="38"/>
        <v>5.2665870344228473E-4</v>
      </c>
      <c r="W83" s="4">
        <v>303068.80302346399</v>
      </c>
      <c r="X83" s="4">
        <f t="shared" si="39"/>
        <v>3.3644405308999112</v>
      </c>
      <c r="Y83" s="4">
        <v>6344.66744892308</v>
      </c>
      <c r="Z83" s="4">
        <f t="shared" si="40"/>
        <v>4.3423909718178631E-2</v>
      </c>
      <c r="AA83" s="4">
        <v>7947.4536110171002</v>
      </c>
      <c r="AB83" s="4">
        <f t="shared" si="41"/>
        <v>7.8625381984735856E-2</v>
      </c>
      <c r="AC83" s="4">
        <v>2064.6341588932601</v>
      </c>
      <c r="AD83" s="4">
        <f t="shared" si="42"/>
        <v>1.7483564729386572E-2</v>
      </c>
      <c r="AE83" s="4">
        <v>39740.945406799401</v>
      </c>
      <c r="AF83" s="4">
        <f t="shared" si="43"/>
        <v>0.38546018823277789</v>
      </c>
      <c r="AG83" s="4">
        <v>833.80106801894897</v>
      </c>
      <c r="AH83" s="4">
        <f t="shared" si="44"/>
        <v>5.6671043840069938E-3</v>
      </c>
    </row>
    <row r="84" spans="1:34" x14ac:dyDescent="0.2">
      <c r="A84" s="1">
        <v>80</v>
      </c>
      <c r="B84" s="1">
        <v>40</v>
      </c>
      <c r="C84" s="1" t="s">
        <v>16</v>
      </c>
      <c r="D84" s="1">
        <v>3</v>
      </c>
      <c r="E84" s="4">
        <f>150/2</f>
        <v>75</v>
      </c>
      <c r="F84" s="5">
        <f>150/1000/203.236/2</f>
        <v>3.690291090161192E-4</v>
      </c>
      <c r="G84" s="4">
        <v>195</v>
      </c>
      <c r="H84" s="4">
        <f>390/1000/116.07/2</f>
        <v>1.6800206771775655E-3</v>
      </c>
      <c r="I84" s="4">
        <v>29000.889549898799</v>
      </c>
      <c r="J84" s="4">
        <f t="shared" si="32"/>
        <v>0.15336271575832258</v>
      </c>
      <c r="K84" s="4">
        <v>1156.75832573768</v>
      </c>
      <c r="L84" s="4">
        <f t="shared" si="33"/>
        <v>6.1171778198713918E-3</v>
      </c>
      <c r="M84" s="4">
        <v>63921.138479794798</v>
      </c>
      <c r="N84" s="4">
        <f t="shared" si="34"/>
        <v>0.35480205639317719</v>
      </c>
      <c r="O84" s="4">
        <v>163.02539289075901</v>
      </c>
      <c r="P84" s="4">
        <f t="shared" si="35"/>
        <v>1.10803638204825E-3</v>
      </c>
      <c r="Q84" s="4">
        <v>7637.8344868304603</v>
      </c>
      <c r="R84" s="4">
        <f t="shared" si="36"/>
        <v>8.6734436598120149E-2</v>
      </c>
      <c r="S84" s="4">
        <v>430.30068401133798</v>
      </c>
      <c r="T84" s="4">
        <f t="shared" si="37"/>
        <v>3.2092831444759692E-3</v>
      </c>
      <c r="U84" s="4">
        <v>48.5</v>
      </c>
      <c r="V84" s="4">
        <f t="shared" si="38"/>
        <v>5.2665870344228473E-4</v>
      </c>
      <c r="W84" s="4">
        <v>47001.744099777898</v>
      </c>
      <c r="X84" s="4">
        <f t="shared" si="39"/>
        <v>0.52177779862098017</v>
      </c>
      <c r="Y84" s="4">
        <v>3525.43707178061</v>
      </c>
      <c r="Z84" s="4">
        <f t="shared" si="40"/>
        <v>2.4128650138803706E-2</v>
      </c>
      <c r="AA84" s="4">
        <v>2769.1383394265699</v>
      </c>
      <c r="AB84" s="4">
        <f t="shared" si="41"/>
        <v>2.7395511866111694E-2</v>
      </c>
      <c r="AC84" s="4">
        <v>1307.47151371212</v>
      </c>
      <c r="AD84" s="4">
        <f t="shared" si="42"/>
        <v>1.1071822455009907E-2</v>
      </c>
      <c r="AE84" s="4">
        <v>53141.757517158898</v>
      </c>
      <c r="AF84" s="4">
        <f t="shared" si="43"/>
        <v>0.51543896718873816</v>
      </c>
      <c r="AG84" s="4">
        <v>549.59038123789901</v>
      </c>
      <c r="AH84" s="4">
        <f t="shared" si="44"/>
        <v>3.735406655596405E-3</v>
      </c>
    </row>
    <row r="85" spans="1:34" x14ac:dyDescent="0.2">
      <c r="A85" s="1">
        <v>82</v>
      </c>
      <c r="B85" s="1">
        <v>41</v>
      </c>
      <c r="C85" s="1" t="s">
        <v>16</v>
      </c>
      <c r="D85" s="1">
        <v>3</v>
      </c>
      <c r="E85" s="4">
        <f>150/2</f>
        <v>75</v>
      </c>
      <c r="F85" s="5">
        <f>150/1000/203.236/2</f>
        <v>3.690291090161192E-4</v>
      </c>
      <c r="G85" s="4">
        <v>939.84478744096498</v>
      </c>
      <c r="H85" s="4">
        <f>G85/1000/116.07</f>
        <v>8.0972239807096148E-3</v>
      </c>
      <c r="I85" s="4">
        <v>41981.662355677101</v>
      </c>
      <c r="J85" s="4">
        <f t="shared" si="32"/>
        <v>0.22200773323996353</v>
      </c>
      <c r="K85" s="4">
        <v>7685.6241811663604</v>
      </c>
      <c r="L85" s="4">
        <f t="shared" si="33"/>
        <v>4.0643173882423902E-2</v>
      </c>
      <c r="M85" s="4">
        <f>6250/2</f>
        <v>3125</v>
      </c>
      <c r="N85" s="4">
        <f t="shared" si="34"/>
        <v>1.734569271758437E-2</v>
      </c>
      <c r="O85" s="4">
        <v>155.53207823206199</v>
      </c>
      <c r="P85" s="4">
        <f t="shared" si="35"/>
        <v>1.0571064924356827E-3</v>
      </c>
      <c r="Q85" s="4">
        <v>5832.9252495717601</v>
      </c>
      <c r="R85" s="4">
        <f t="shared" si="36"/>
        <v>6.6238079145716097E-2</v>
      </c>
      <c r="S85" s="4">
        <v>1355.57339441771</v>
      </c>
      <c r="T85" s="4">
        <f t="shared" si="37"/>
        <v>1.0110183430919673E-2</v>
      </c>
      <c r="U85" s="4">
        <v>48.5</v>
      </c>
      <c r="V85" s="4">
        <f t="shared" si="38"/>
        <v>5.2665870344228473E-4</v>
      </c>
      <c r="W85" s="4">
        <v>122598.939649354</v>
      </c>
      <c r="X85" s="4">
        <f t="shared" si="39"/>
        <v>1.3610006621819937</v>
      </c>
      <c r="Y85" s="4">
        <v>3205.7645653612499</v>
      </c>
      <c r="Z85" s="4">
        <f t="shared" si="40"/>
        <v>2.1940760833353293E-2</v>
      </c>
      <c r="AA85" s="4">
        <v>9580.0195100543206</v>
      </c>
      <c r="AB85" s="4">
        <f t="shared" si="41"/>
        <v>9.4776607736983778E-2</v>
      </c>
      <c r="AC85" s="4">
        <v>1979.0743066293801</v>
      </c>
      <c r="AD85" s="4">
        <f t="shared" si="42"/>
        <v>1.6759033843927344E-2</v>
      </c>
      <c r="AE85" s="4">
        <v>146012.835732762</v>
      </c>
      <c r="AF85" s="4">
        <f t="shared" si="43"/>
        <v>1.4162253708318333</v>
      </c>
      <c r="AG85" s="4">
        <v>526.83098021764499</v>
      </c>
      <c r="AH85" s="4">
        <f t="shared" si="44"/>
        <v>3.580717598162475E-3</v>
      </c>
    </row>
    <row r="86" spans="1:34" x14ac:dyDescent="0.2">
      <c r="A86" s="1">
        <v>84</v>
      </c>
      <c r="B86" s="1">
        <v>42</v>
      </c>
      <c r="C86" s="1" t="s">
        <v>16</v>
      </c>
      <c r="D86" s="1">
        <v>3</v>
      </c>
      <c r="E86" s="4">
        <v>164.52125981486401</v>
      </c>
      <c r="F86" s="5">
        <f>E86/1000/203.236</f>
        <v>8.0950845231584961E-4</v>
      </c>
      <c r="G86" s="4">
        <v>1139.86918457609</v>
      </c>
      <c r="H86" s="4">
        <f>G86/1000/116.07</f>
        <v>9.8205323044377544E-3</v>
      </c>
      <c r="I86" s="4">
        <v>43376.500929439797</v>
      </c>
      <c r="J86" s="4">
        <f t="shared" si="32"/>
        <v>0.22938392876488525</v>
      </c>
      <c r="K86" s="4">
        <v>9303.6821875390997</v>
      </c>
      <c r="L86" s="4">
        <f t="shared" si="33"/>
        <v>4.9199800039868319E-2</v>
      </c>
      <c r="M86" s="4">
        <v>36382.823583290403</v>
      </c>
      <c r="N86" s="4">
        <f t="shared" si="34"/>
        <v>0.2019472889836279</v>
      </c>
      <c r="O86" s="4">
        <v>136.220657627945</v>
      </c>
      <c r="P86" s="4">
        <f t="shared" si="35"/>
        <v>9.2585235932811122E-4</v>
      </c>
      <c r="Q86" s="4">
        <v>5662.2880113269202</v>
      </c>
      <c r="R86" s="4">
        <f t="shared" si="36"/>
        <v>6.4300340805438561E-2</v>
      </c>
      <c r="S86" s="4">
        <v>1399.0272982822</v>
      </c>
      <c r="T86" s="4">
        <f t="shared" si="37"/>
        <v>1.043427280938395E-2</v>
      </c>
      <c r="U86" s="4">
        <v>48.5</v>
      </c>
      <c r="V86" s="4">
        <f t="shared" si="38"/>
        <v>5.2665870344228473E-4</v>
      </c>
      <c r="W86" s="4">
        <v>143229.222640494</v>
      </c>
      <c r="X86" s="4">
        <f t="shared" si="39"/>
        <v>1.590022453824312</v>
      </c>
      <c r="Y86" s="4">
        <v>4148.2551945002197</v>
      </c>
      <c r="Z86" s="4">
        <f t="shared" si="40"/>
        <v>2.8391316094040237E-2</v>
      </c>
      <c r="AA86" s="4">
        <v>28007.851176527602</v>
      </c>
      <c r="AB86" s="4">
        <f t="shared" si="41"/>
        <v>0.27708598314728533</v>
      </c>
      <c r="AC86" s="4">
        <v>2132.94310402051</v>
      </c>
      <c r="AD86" s="4">
        <f t="shared" si="42"/>
        <v>1.8062012905584807E-2</v>
      </c>
      <c r="AE86" s="4">
        <v>383860.90248596901</v>
      </c>
      <c r="AF86" s="4">
        <f t="shared" si="43"/>
        <v>3.7231901308047433</v>
      </c>
      <c r="AG86" s="4">
        <v>605.120798414972</v>
      </c>
      <c r="AH86" s="4">
        <f t="shared" si="44"/>
        <v>4.112830819105363E-3</v>
      </c>
    </row>
    <row r="88" spans="1:34" x14ac:dyDescent="0.2"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</sheetData>
  <mergeCells count="15">
    <mergeCell ref="G1:H1"/>
    <mergeCell ref="I1:J1"/>
    <mergeCell ref="K1:L1"/>
    <mergeCell ref="M1:N1"/>
    <mergeCell ref="E1:F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1"/>
  <sheetViews>
    <sheetView zoomScaleNormal="100" workbookViewId="0"/>
  </sheetViews>
  <sheetFormatPr baseColWidth="10" defaultColWidth="8.83203125" defaultRowHeight="15" x14ac:dyDescent="0.2"/>
  <sheetData>
    <row r="1" spans="1:1" x14ac:dyDescent="0.2">
      <c r="A1" t="s">
        <v>2</v>
      </c>
    </row>
    <row r="2" spans="1:1" x14ac:dyDescent="0.2">
      <c r="A2" t="s">
        <v>1</v>
      </c>
    </row>
    <row r="3" spans="1:1" x14ac:dyDescent="0.2">
      <c r="A3" t="s">
        <v>5</v>
      </c>
    </row>
    <row r="4" spans="1:1" x14ac:dyDescent="0.2">
      <c r="A4" t="s">
        <v>3</v>
      </c>
    </row>
    <row r="5" spans="1:1" x14ac:dyDescent="0.2">
      <c r="A5" t="s">
        <v>9</v>
      </c>
    </row>
    <row r="6" spans="1:1" x14ac:dyDescent="0.2">
      <c r="A6" t="s">
        <v>0</v>
      </c>
    </row>
    <row r="7" spans="1:1" x14ac:dyDescent="0.2">
      <c r="A7" t="s">
        <v>6</v>
      </c>
    </row>
    <row r="8" spans="1:1" x14ac:dyDescent="0.2">
      <c r="A8" t="s">
        <v>4</v>
      </c>
    </row>
    <row r="9" spans="1:1" x14ac:dyDescent="0.2">
      <c r="A9" t="s">
        <v>10</v>
      </c>
    </row>
    <row r="10" spans="1:1" x14ac:dyDescent="0.2">
      <c r="A10" t="s">
        <v>8</v>
      </c>
    </row>
    <row r="11" spans="1:1" x14ac:dyDescent="0.2">
      <c r="A1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 por metabolito</vt:lpstr>
      <vt:lpstr>ValueList_Helper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Isabel Roca Marugan</dc:creator>
  <cp:lastModifiedBy>Jose Jesus Broseta Monzo</cp:lastModifiedBy>
  <dcterms:created xsi:type="dcterms:W3CDTF">2020-07-09T07:12:20Z</dcterms:created>
  <dcterms:modified xsi:type="dcterms:W3CDTF">2022-07-29T20:18:35Z</dcterms:modified>
</cp:coreProperties>
</file>