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.dellacas\Documents\Bruno-TB\7_figure\"/>
    </mc:Choice>
  </mc:AlternateContent>
  <bookViews>
    <workbookView xWindow="0" yWindow="0" windowWidth="28800" windowHeight="12300"/>
  </bookViews>
  <sheets>
    <sheet name="Restitution 3D" sheetId="1" r:id="rId1"/>
    <sheet name="plan facade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9" i="1" l="1"/>
  <c r="AR10" i="1"/>
  <c r="AR11" i="1"/>
  <c r="AR12" i="1"/>
  <c r="AR13" i="1"/>
  <c r="AR14" i="1"/>
  <c r="AR15" i="1"/>
  <c r="AR20" i="1" s="1"/>
  <c r="AR16" i="1"/>
  <c r="AR17" i="1"/>
  <c r="AR18" i="1"/>
  <c r="AR19" i="1"/>
  <c r="AR8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53" i="1" s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D20" i="1" s="1"/>
  <c r="AC8" i="1"/>
  <c r="AC20" i="1" l="1"/>
  <c r="AP9" i="1"/>
  <c r="AP10" i="1"/>
  <c r="AP11" i="1"/>
  <c r="AP12" i="1"/>
  <c r="AP13" i="1"/>
  <c r="AP14" i="1"/>
  <c r="AP15" i="1"/>
  <c r="AP16" i="1"/>
  <c r="AP17" i="1"/>
  <c r="AP18" i="1"/>
  <c r="AP19" i="1"/>
  <c r="AP8" i="1"/>
  <c r="AN9" i="1"/>
  <c r="AN10" i="1"/>
  <c r="AN11" i="1"/>
  <c r="AN12" i="1"/>
  <c r="AN13" i="1"/>
  <c r="AN14" i="1"/>
  <c r="AN15" i="1"/>
  <c r="AN20" i="1" s="1"/>
  <c r="AN16" i="1"/>
  <c r="AN17" i="1"/>
  <c r="AN18" i="1"/>
  <c r="AN19" i="1"/>
  <c r="AN8" i="1"/>
  <c r="AP52" i="1"/>
  <c r="AN52" i="1"/>
  <c r="AP51" i="1"/>
  <c r="AN51" i="1"/>
  <c r="AP50" i="1"/>
  <c r="AN50" i="1"/>
  <c r="AP49" i="1"/>
  <c r="AN49" i="1"/>
  <c r="AP48" i="1"/>
  <c r="AN48" i="1"/>
  <c r="AP47" i="1"/>
  <c r="AN47" i="1"/>
  <c r="AP46" i="1"/>
  <c r="AN46" i="1"/>
  <c r="AP45" i="1"/>
  <c r="AN45" i="1"/>
  <c r="AP44" i="1"/>
  <c r="AN44" i="1"/>
  <c r="AP43" i="1"/>
  <c r="AN43" i="1"/>
  <c r="AP42" i="1"/>
  <c r="AN42" i="1"/>
  <c r="AP41" i="1"/>
  <c r="AP53" i="1" s="1"/>
  <c r="AN41" i="1"/>
  <c r="AN53" i="1" s="1"/>
  <c r="AP20" i="1"/>
  <c r="Y20" i="1"/>
  <c r="T20" i="1"/>
  <c r="J20" i="1"/>
  <c r="O20" i="1"/>
  <c r="Y19" i="1" l="1"/>
  <c r="X19" i="1"/>
  <c r="T19" i="1"/>
  <c r="S19" i="1"/>
  <c r="Y18" i="1"/>
  <c r="X18" i="1"/>
  <c r="T18" i="1"/>
  <c r="S18" i="1"/>
  <c r="Y17" i="1"/>
  <c r="X17" i="1"/>
  <c r="T17" i="1"/>
  <c r="S17" i="1"/>
  <c r="Y16" i="1"/>
  <c r="X16" i="1"/>
  <c r="T16" i="1"/>
  <c r="S16" i="1"/>
  <c r="Y15" i="1"/>
  <c r="X15" i="1"/>
  <c r="T15" i="1"/>
  <c r="S15" i="1"/>
  <c r="Y14" i="1"/>
  <c r="X14" i="1"/>
  <c r="T14" i="1"/>
  <c r="S14" i="1"/>
  <c r="Y13" i="1"/>
  <c r="X13" i="1"/>
  <c r="T13" i="1"/>
  <c r="S13" i="1"/>
  <c r="Y12" i="1"/>
  <c r="X12" i="1"/>
  <c r="T12" i="1"/>
  <c r="S12" i="1"/>
  <c r="Y11" i="1"/>
  <c r="X11" i="1"/>
  <c r="T11" i="1"/>
  <c r="S11" i="1"/>
  <c r="Y10" i="1"/>
  <c r="X10" i="1"/>
  <c r="T10" i="1"/>
  <c r="S10" i="1"/>
  <c r="Y9" i="1"/>
  <c r="X9" i="1"/>
  <c r="T9" i="1"/>
  <c r="S9" i="1"/>
  <c r="Y8" i="1"/>
  <c r="X8" i="1"/>
  <c r="T8" i="1"/>
  <c r="S8" i="1"/>
  <c r="X20" i="1" l="1"/>
  <c r="S20" i="1"/>
  <c r="O8" i="1"/>
  <c r="J9" i="1"/>
  <c r="J10" i="1"/>
  <c r="J11" i="1"/>
  <c r="J12" i="1"/>
  <c r="J13" i="1"/>
  <c r="J14" i="1"/>
  <c r="J15" i="1"/>
  <c r="J16" i="1"/>
  <c r="J17" i="1"/>
  <c r="J18" i="1"/>
  <c r="J19" i="1"/>
  <c r="J8" i="1"/>
  <c r="O9" i="1"/>
  <c r="O10" i="1"/>
  <c r="O11" i="1"/>
  <c r="O12" i="1"/>
  <c r="O13" i="1"/>
  <c r="O14" i="1"/>
  <c r="O15" i="1"/>
  <c r="O16" i="1"/>
  <c r="O17" i="1"/>
  <c r="O18" i="1"/>
  <c r="O19" i="1"/>
  <c r="AL9" i="1"/>
  <c r="AL10" i="1"/>
  <c r="AL11" i="1"/>
  <c r="AL12" i="1"/>
  <c r="AL13" i="1"/>
  <c r="AL14" i="1"/>
  <c r="AL15" i="1"/>
  <c r="AL16" i="1"/>
  <c r="AL17" i="1"/>
  <c r="AL18" i="1"/>
  <c r="AL19" i="1"/>
  <c r="AL8" i="1"/>
  <c r="AJ42" i="1" l="1"/>
  <c r="AJ43" i="1"/>
  <c r="AJ44" i="1"/>
  <c r="AJ45" i="1"/>
  <c r="AJ46" i="1"/>
  <c r="AJ47" i="1"/>
  <c r="AJ48" i="1"/>
  <c r="AJ49" i="1"/>
  <c r="AJ50" i="1"/>
  <c r="AJ51" i="1"/>
  <c r="AJ52" i="1"/>
  <c r="AJ41" i="1"/>
  <c r="N19" i="1" l="1"/>
  <c r="I19" i="1"/>
  <c r="N18" i="1"/>
  <c r="I18" i="1"/>
  <c r="N17" i="1"/>
  <c r="I17" i="1"/>
  <c r="N16" i="1"/>
  <c r="I16" i="1"/>
  <c r="N15" i="1"/>
  <c r="I15" i="1"/>
  <c r="N14" i="1"/>
  <c r="I14" i="1"/>
  <c r="N13" i="1"/>
  <c r="I13" i="1"/>
  <c r="N12" i="1"/>
  <c r="I12" i="1"/>
  <c r="N11" i="1"/>
  <c r="I11" i="1"/>
  <c r="N10" i="1"/>
  <c r="I10" i="1"/>
  <c r="N9" i="1"/>
  <c r="I9" i="1"/>
  <c r="N8" i="1"/>
  <c r="I8" i="1"/>
  <c r="AL46" i="1" l="1"/>
  <c r="AJ13" i="1"/>
  <c r="AL51" i="1"/>
  <c r="AJ18" i="1"/>
  <c r="AL49" i="1"/>
  <c r="AJ16" i="1"/>
  <c r="AL43" i="1"/>
  <c r="AJ10" i="1"/>
  <c r="AL41" i="1"/>
  <c r="AL53" i="1" s="1"/>
  <c r="AJ8" i="1"/>
  <c r="AL44" i="1"/>
  <c r="AJ11" i="1"/>
  <c r="AL52" i="1"/>
  <c r="AJ19" i="1"/>
  <c r="AL47" i="1"/>
  <c r="AJ14" i="1"/>
  <c r="AL42" i="1"/>
  <c r="AJ9" i="1"/>
  <c r="AL50" i="1"/>
  <c r="AJ17" i="1"/>
  <c r="AL45" i="1"/>
  <c r="AJ12" i="1"/>
  <c r="AL48" i="1"/>
  <c r="AJ15" i="1"/>
  <c r="N20" i="1"/>
  <c r="AJ53" i="1"/>
  <c r="I20" i="1"/>
  <c r="AL20" i="1" l="1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I34" i="2" s="1"/>
  <c r="H36" i="2"/>
  <c r="H34" i="2" s="1"/>
  <c r="I35" i="2"/>
  <c r="H35" i="2"/>
  <c r="I31" i="2"/>
  <c r="I32" i="2" s="1"/>
  <c r="H31" i="2"/>
  <c r="H32" i="2" s="1"/>
  <c r="S9" i="2" l="1"/>
  <c r="S10" i="2"/>
  <c r="S11" i="2"/>
  <c r="S12" i="2"/>
  <c r="S13" i="2"/>
  <c r="S14" i="2"/>
  <c r="S15" i="2"/>
  <c r="S16" i="2"/>
  <c r="S17" i="2"/>
  <c r="S18" i="2"/>
  <c r="S19" i="2"/>
  <c r="S8" i="2"/>
  <c r="Q9" i="2"/>
  <c r="Q10" i="2"/>
  <c r="Q11" i="2"/>
  <c r="Q12" i="2"/>
  <c r="Q13" i="2"/>
  <c r="Q14" i="2"/>
  <c r="Q15" i="2"/>
  <c r="Q16" i="2"/>
  <c r="Q17" i="2"/>
  <c r="Q18" i="2"/>
  <c r="Q19" i="2"/>
  <c r="Q8" i="2"/>
  <c r="C36" i="2"/>
  <c r="D36" i="2"/>
  <c r="E36" i="2"/>
  <c r="F36" i="2"/>
  <c r="G36" i="2"/>
  <c r="G34" i="2" s="1"/>
  <c r="B36" i="2"/>
  <c r="C35" i="2"/>
  <c r="D35" i="2"/>
  <c r="E35" i="2"/>
  <c r="F35" i="2"/>
  <c r="G35" i="2"/>
  <c r="B35" i="2"/>
  <c r="C34" i="2"/>
  <c r="D34" i="2"/>
  <c r="E34" i="2"/>
  <c r="F34" i="2"/>
  <c r="B34" i="2"/>
  <c r="O8" i="2"/>
  <c r="G23" i="2"/>
  <c r="G24" i="2"/>
  <c r="G25" i="2"/>
  <c r="G26" i="2"/>
  <c r="G27" i="2"/>
  <c r="G28" i="2"/>
  <c r="G29" i="2"/>
  <c r="G30" i="2"/>
  <c r="G31" i="2" s="1"/>
  <c r="G32" i="2" s="1"/>
  <c r="F30" i="2"/>
  <c r="F29" i="2"/>
  <c r="F28" i="2"/>
  <c r="F27" i="2"/>
  <c r="F26" i="2"/>
  <c r="F25" i="2"/>
  <c r="F24" i="2"/>
  <c r="F23" i="2"/>
  <c r="G22" i="2"/>
  <c r="F22" i="2"/>
  <c r="G21" i="2"/>
  <c r="F21" i="2"/>
  <c r="G20" i="2"/>
  <c r="F20" i="2"/>
  <c r="G19" i="2"/>
  <c r="F19" i="2"/>
  <c r="F45" i="2" s="1"/>
  <c r="E19" i="2"/>
  <c r="E20" i="2"/>
  <c r="E21" i="2"/>
  <c r="E22" i="2"/>
  <c r="E23" i="2"/>
  <c r="E24" i="2"/>
  <c r="E25" i="2"/>
  <c r="E26" i="2"/>
  <c r="E27" i="2"/>
  <c r="E28" i="2"/>
  <c r="E29" i="2"/>
  <c r="E30" i="2"/>
  <c r="D30" i="2"/>
  <c r="D29" i="2"/>
  <c r="D28" i="2"/>
  <c r="D27" i="2"/>
  <c r="D26" i="2"/>
  <c r="D25" i="2"/>
  <c r="D24" i="2"/>
  <c r="D23" i="2"/>
  <c r="D22" i="2"/>
  <c r="D21" i="2"/>
  <c r="D20" i="2"/>
  <c r="D19" i="2"/>
  <c r="D31" i="2" s="1"/>
  <c r="D32" i="2" s="1"/>
  <c r="C23" i="2"/>
  <c r="C24" i="2"/>
  <c r="C25" i="2"/>
  <c r="C26" i="2"/>
  <c r="C27" i="2"/>
  <c r="C28" i="2"/>
  <c r="C29" i="2"/>
  <c r="C30" i="2"/>
  <c r="C47" i="2" s="1"/>
  <c r="B30" i="2"/>
  <c r="B29" i="2"/>
  <c r="B28" i="2"/>
  <c r="B27" i="2"/>
  <c r="B26" i="2"/>
  <c r="B25" i="2"/>
  <c r="B24" i="2"/>
  <c r="B23" i="2"/>
  <c r="C22" i="2"/>
  <c r="C39" i="2" s="1"/>
  <c r="B22" i="2"/>
  <c r="B21" i="2"/>
  <c r="C21" i="2"/>
  <c r="C20" i="2"/>
  <c r="B20" i="2"/>
  <c r="C19" i="2"/>
  <c r="B19" i="2"/>
  <c r="Q20" i="2" l="1"/>
  <c r="G40" i="2"/>
  <c r="F31" i="2"/>
  <c r="F32" i="2" s="1"/>
  <c r="F40" i="2"/>
  <c r="F41" i="2"/>
  <c r="D44" i="2"/>
  <c r="D37" i="2"/>
  <c r="F37" i="2"/>
  <c r="F42" i="2"/>
  <c r="S20" i="2"/>
  <c r="B31" i="2"/>
  <c r="B32" i="2" s="1"/>
  <c r="F38" i="2"/>
  <c r="F44" i="2"/>
  <c r="C31" i="2"/>
  <c r="C32" i="2" s="1"/>
  <c r="B46" i="2"/>
  <c r="F46" i="2"/>
  <c r="G41" i="2"/>
  <c r="E31" i="2"/>
  <c r="E32" i="2" s="1"/>
  <c r="E45" i="2"/>
  <c r="E37" i="2"/>
  <c r="E38" i="2"/>
  <c r="E46" i="2"/>
  <c r="B39" i="2"/>
  <c r="B43" i="2"/>
  <c r="B47" i="2"/>
  <c r="B41" i="2"/>
  <c r="G42" i="2"/>
  <c r="G47" i="2"/>
  <c r="G39" i="2"/>
  <c r="B42" i="2"/>
  <c r="G45" i="2"/>
  <c r="G46" i="2"/>
  <c r="G44" i="2"/>
  <c r="B40" i="2"/>
  <c r="C46" i="2"/>
  <c r="E42" i="2"/>
  <c r="B37" i="2"/>
  <c r="C37" i="2"/>
  <c r="G37" i="2"/>
  <c r="C38" i="2"/>
  <c r="C43" i="2"/>
  <c r="E47" i="2"/>
  <c r="E39" i="2"/>
  <c r="G43" i="2"/>
  <c r="E44" i="2"/>
  <c r="E43" i="2"/>
  <c r="C40" i="2"/>
  <c r="C44" i="2"/>
  <c r="C41" i="2"/>
  <c r="C45" i="2"/>
  <c r="E41" i="2"/>
  <c r="E40" i="2"/>
  <c r="B44" i="2"/>
  <c r="B38" i="2"/>
  <c r="B45" i="2"/>
  <c r="C42" i="2"/>
  <c r="G38" i="2"/>
  <c r="F47" i="2"/>
  <c r="F43" i="2"/>
  <c r="F39" i="2"/>
  <c r="D38" i="2" l="1"/>
  <c r="D41" i="2"/>
  <c r="O13" i="2" s="1"/>
  <c r="D39" i="2"/>
  <c r="O11" i="2" s="1"/>
  <c r="D45" i="2"/>
  <c r="O17" i="2"/>
  <c r="D47" i="2"/>
  <c r="O19" i="2" s="1"/>
  <c r="O18" i="2"/>
  <c r="D42" i="2"/>
  <c r="O14" i="2" s="1"/>
  <c r="D40" i="2"/>
  <c r="O12" i="2" s="1"/>
  <c r="D46" i="2"/>
  <c r="D43" i="2"/>
  <c r="O15" i="2" s="1"/>
  <c r="O9" i="2"/>
  <c r="O16" i="2"/>
  <c r="O10" i="2"/>
  <c r="O20" i="2" l="1"/>
  <c r="AJ20" i="1" l="1"/>
</calcChain>
</file>

<file path=xl/sharedStrings.xml><?xml version="1.0" encoding="utf-8"?>
<sst xmlns="http://schemas.openxmlformats.org/spreadsheetml/2006/main" count="108" uniqueCount="46">
  <si>
    <t>Id Point</t>
  </si>
  <si>
    <t>Est</t>
  </si>
  <si>
    <t>Nord</t>
  </si>
  <si>
    <t>Altitude</t>
  </si>
  <si>
    <t>MS60</t>
  </si>
  <si>
    <t>Moyenne</t>
  </si>
  <si>
    <t>Ecart [mm]</t>
  </si>
  <si>
    <t>Type</t>
  </si>
  <si>
    <t>Id Points</t>
  </si>
  <si>
    <t>Comparaison des coordonnées restituées par rapport aux points levés au MS60</t>
  </si>
  <si>
    <t>contour planaire</t>
  </si>
  <si>
    <t>plan</t>
  </si>
  <si>
    <t>orthophoto</t>
  </si>
  <si>
    <t>transl</t>
  </si>
  <si>
    <t>Comparaison de coordonnées dans un système d'un plan de façade par rapport au MS60</t>
  </si>
  <si>
    <t>Plan depuis restitution de contours planaires</t>
  </si>
  <si>
    <t>Plan digitalisé dans 3DReshaper</t>
  </si>
  <si>
    <t>Orthophoto de Agisoft digitalisée</t>
  </si>
  <si>
    <t>translation</t>
  </si>
  <si>
    <t>Modélisation</t>
  </si>
  <si>
    <t>Type de restitution</t>
  </si>
  <si>
    <t>Restitution sur les photos</t>
  </si>
  <si>
    <t>Contour planaire</t>
  </si>
  <si>
    <t>Restitution de scanner</t>
  </si>
  <si>
    <t>40s</t>
  </si>
  <si>
    <t>2min 40s</t>
  </si>
  <si>
    <t>5min</t>
  </si>
  <si>
    <t>2min 30s</t>
  </si>
  <si>
    <t>30s</t>
  </si>
  <si>
    <t>Durées approximatives</t>
  </si>
  <si>
    <t>Forme sur une photo</t>
  </si>
  <si>
    <t>Modélisation  Faro (3DReshaper)</t>
  </si>
  <si>
    <t>Comparaison des coordonnées restituées par rapport aux points levés au MS60 pour les scans</t>
  </si>
  <si>
    <t>Sur nuage P40 (3DReshaper)</t>
  </si>
  <si>
    <t>Sur nuage</t>
  </si>
  <si>
    <t>Diff alti [mm]</t>
  </si>
  <si>
    <t>REVIT / VirtuSurv P40</t>
  </si>
  <si>
    <t>3DReshaper P40</t>
  </si>
  <si>
    <t>REVIT / VirtuSurv FARO</t>
  </si>
  <si>
    <t>3DReshaper FARO</t>
  </si>
  <si>
    <t>Revit avec VirtuSurv (P40)</t>
  </si>
  <si>
    <t>3DReshaper (P40)</t>
  </si>
  <si>
    <t>Revit avec VirtuSurv (Faro)</t>
  </si>
  <si>
    <t>3DReshaper (Faro)</t>
  </si>
  <si>
    <t>REVIT / VirtuSurv sans couleur</t>
  </si>
  <si>
    <t>VirtuSurv sans texturation (P40)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</si>
</sst>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3" fillId="0" borderId="10" xfId="0" applyFont="1" applyBorder="1"/>
    <xf numFmtId="1" fontId="3" fillId="0" borderId="13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164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1" fontId="6" fillId="0" borderId="14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64" fontId="0" fillId="2" borderId="24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64" fontId="0" fillId="2" borderId="25" xfId="0" applyNumberFormat="1" applyFill="1" applyBorder="1" applyAlignment="1">
      <alignment horizontal="center"/>
    </xf>
    <xf numFmtId="1" fontId="0" fillId="2" borderId="25" xfId="0" applyNumberFormat="1" applyFill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1" fontId="0" fillId="2" borderId="26" xfId="0" applyNumberFormat="1" applyFill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64" fontId="0" fillId="2" borderId="27" xfId="0" applyNumberFormat="1" applyFill="1" applyBorder="1" applyAlignment="1">
      <alignment horizontal="center"/>
    </xf>
    <xf numFmtId="1" fontId="0" fillId="2" borderId="27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textRotation="90" wrapText="1"/>
    </xf>
    <xf numFmtId="0" fontId="2" fillId="0" borderId="16" xfId="0" applyFont="1" applyBorder="1" applyAlignment="1">
      <alignment horizontal="center" vertical="center" textRotation="90" wrapText="1"/>
    </xf>
    <xf numFmtId="0" fontId="2" fillId="0" borderId="21" xfId="0" applyFont="1" applyBorder="1" applyAlignment="1">
      <alignment horizontal="center" vertical="center" textRotation="90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20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  <xf numFmtId="0" fontId="2" fillId="0" borderId="21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13</xdr:col>
      <xdr:colOff>728229</xdr:colOff>
      <xdr:row>55</xdr:row>
      <xdr:rowOff>105641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435929"/>
          <a:ext cx="9572625" cy="700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V53"/>
  <sheetViews>
    <sheetView tabSelected="1" topLeftCell="Y1" zoomScaleNormal="100" workbookViewId="0">
      <selection activeCell="AR20" sqref="AH4:AR20"/>
    </sheetView>
  </sheetViews>
  <sheetFormatPr baseColWidth="10" defaultRowHeight="15" x14ac:dyDescent="0.25"/>
  <cols>
    <col min="5" max="5" width="14.42578125" customWidth="1"/>
    <col min="9" max="10" width="7.7109375" customWidth="1"/>
    <col min="15" max="15" width="7.7109375" customWidth="1"/>
    <col min="19" max="20" width="7.7109375" customWidth="1"/>
    <col min="25" max="25" width="7.7109375" customWidth="1"/>
    <col min="29" max="30" width="7.7109375" customWidth="1"/>
    <col min="47" max="47" width="25.28515625" customWidth="1"/>
    <col min="48" max="48" width="18.42578125" customWidth="1"/>
  </cols>
  <sheetData>
    <row r="3" spans="2:44" ht="15.75" customHeight="1" thickBot="1" x14ac:dyDescent="0.3"/>
    <row r="4" spans="2:44" ht="23.25" customHeight="1" x14ac:dyDescent="0.25">
      <c r="AH4" s="52" t="s">
        <v>9</v>
      </c>
      <c r="AI4" s="53"/>
      <c r="AJ4" s="53"/>
      <c r="AK4" s="53"/>
      <c r="AL4" s="53"/>
      <c r="AM4" s="53"/>
      <c r="AN4" s="53"/>
      <c r="AO4" s="53"/>
      <c r="AP4" s="53"/>
      <c r="AQ4" s="53"/>
      <c r="AR4" s="54"/>
    </row>
    <row r="5" spans="2:44" ht="15" customHeight="1" x14ac:dyDescent="0.25">
      <c r="AH5" s="55"/>
      <c r="AI5" s="56"/>
      <c r="AJ5" s="56"/>
      <c r="AK5" s="56"/>
      <c r="AL5" s="56"/>
      <c r="AM5" s="56"/>
      <c r="AN5" s="56"/>
      <c r="AO5" s="56"/>
      <c r="AP5" s="56"/>
      <c r="AQ5" s="56"/>
      <c r="AR5" s="57"/>
    </row>
    <row r="6" spans="2:44" ht="15.75" customHeight="1" thickBot="1" x14ac:dyDescent="0.3">
      <c r="B6" s="1"/>
      <c r="C6" s="64" t="s">
        <v>4</v>
      </c>
      <c r="D6" s="64"/>
      <c r="E6" s="64"/>
      <c r="F6" s="65" t="s">
        <v>36</v>
      </c>
      <c r="G6" s="66"/>
      <c r="H6" s="66"/>
      <c r="I6" s="66"/>
      <c r="J6" s="67"/>
      <c r="K6" s="71" t="s">
        <v>37</v>
      </c>
      <c r="L6" s="72"/>
      <c r="M6" s="72"/>
      <c r="N6" s="72"/>
      <c r="O6" s="73"/>
      <c r="P6" s="65" t="s">
        <v>38</v>
      </c>
      <c r="Q6" s="66"/>
      <c r="R6" s="66"/>
      <c r="S6" s="66"/>
      <c r="T6" s="67"/>
      <c r="U6" s="71" t="s">
        <v>39</v>
      </c>
      <c r="V6" s="72"/>
      <c r="W6" s="72"/>
      <c r="X6" s="72"/>
      <c r="Y6" s="73"/>
      <c r="Z6" s="65" t="s">
        <v>44</v>
      </c>
      <c r="AA6" s="66"/>
      <c r="AB6" s="66"/>
      <c r="AC6" s="66"/>
      <c r="AD6" s="67"/>
      <c r="AH6" s="58"/>
      <c r="AI6" s="59"/>
      <c r="AJ6" s="59"/>
      <c r="AK6" s="59"/>
      <c r="AL6" s="59"/>
      <c r="AM6" s="59"/>
      <c r="AN6" s="59"/>
      <c r="AO6" s="59"/>
      <c r="AP6" s="59"/>
      <c r="AQ6" s="59"/>
      <c r="AR6" s="60"/>
    </row>
    <row r="7" spans="2:44" ht="30" customHeight="1" thickBot="1" x14ac:dyDescent="0.3">
      <c r="B7" s="2" t="s">
        <v>0</v>
      </c>
      <c r="C7" s="3" t="s">
        <v>1</v>
      </c>
      <c r="D7" s="3" t="s">
        <v>2</v>
      </c>
      <c r="E7" s="3" t="s">
        <v>3</v>
      </c>
      <c r="F7" s="2" t="s">
        <v>1</v>
      </c>
      <c r="G7" s="2" t="s">
        <v>2</v>
      </c>
      <c r="H7" s="2" t="s">
        <v>3</v>
      </c>
      <c r="I7" s="2" t="s">
        <v>6</v>
      </c>
      <c r="J7" s="2" t="s">
        <v>35</v>
      </c>
      <c r="K7" s="3" t="s">
        <v>1</v>
      </c>
      <c r="L7" s="3" t="s">
        <v>2</v>
      </c>
      <c r="M7" s="3" t="s">
        <v>3</v>
      </c>
      <c r="N7" s="3" t="s">
        <v>6</v>
      </c>
      <c r="O7" s="3" t="s">
        <v>35</v>
      </c>
      <c r="P7" s="2" t="s">
        <v>1</v>
      </c>
      <c r="Q7" s="2" t="s">
        <v>2</v>
      </c>
      <c r="R7" s="2" t="s">
        <v>3</v>
      </c>
      <c r="S7" s="2" t="s">
        <v>6</v>
      </c>
      <c r="T7" s="2" t="s">
        <v>35</v>
      </c>
      <c r="U7" s="3" t="s">
        <v>1</v>
      </c>
      <c r="V7" s="3" t="s">
        <v>2</v>
      </c>
      <c r="W7" s="3" t="s">
        <v>3</v>
      </c>
      <c r="X7" s="3" t="s">
        <v>6</v>
      </c>
      <c r="Y7" s="3" t="s">
        <v>35</v>
      </c>
      <c r="Z7" s="2" t="s">
        <v>1</v>
      </c>
      <c r="AA7" s="2" t="s">
        <v>2</v>
      </c>
      <c r="AB7" s="2" t="s">
        <v>3</v>
      </c>
      <c r="AC7" s="2" t="s">
        <v>6</v>
      </c>
      <c r="AD7" s="2" t="s">
        <v>35</v>
      </c>
      <c r="AH7" s="21" t="s">
        <v>8</v>
      </c>
      <c r="AI7" s="22" t="s">
        <v>7</v>
      </c>
      <c r="AJ7" s="23" t="s">
        <v>6</v>
      </c>
      <c r="AK7" s="22" t="s">
        <v>7</v>
      </c>
      <c r="AL7" s="23" t="s">
        <v>6</v>
      </c>
      <c r="AM7" s="22" t="s">
        <v>7</v>
      </c>
      <c r="AN7" s="23" t="s">
        <v>6</v>
      </c>
      <c r="AO7" s="22" t="s">
        <v>7</v>
      </c>
      <c r="AP7" s="23" t="s">
        <v>6</v>
      </c>
      <c r="AQ7" s="22" t="s">
        <v>7</v>
      </c>
      <c r="AR7" s="23" t="s">
        <v>6</v>
      </c>
    </row>
    <row r="8" spans="2:44" ht="15" customHeight="1" x14ac:dyDescent="0.25">
      <c r="B8" s="5">
        <v>1</v>
      </c>
      <c r="C8" s="4">
        <v>626.05100000000004</v>
      </c>
      <c r="D8" s="4">
        <v>427.8</v>
      </c>
      <c r="E8" s="4">
        <v>501.74900000000002</v>
      </c>
      <c r="F8" s="7">
        <v>626.05775000000006</v>
      </c>
      <c r="G8" s="7">
        <v>427.80625900000001</v>
      </c>
      <c r="H8" s="7">
        <v>501.75190099999998</v>
      </c>
      <c r="I8" s="8">
        <f t="shared" ref="I8:I17" si="0">SQRT(($C8-F8)^2+($D8-G8)^2+($E8-H8)^2)*1000</f>
        <v>9.6515999709823728</v>
      </c>
      <c r="J8" s="8">
        <f>($E8-H8)*1000</f>
        <v>-2.9009999999516367</v>
      </c>
      <c r="K8" s="9">
        <v>626.04902300000003</v>
      </c>
      <c r="L8" s="9">
        <v>427.80665199999999</v>
      </c>
      <c r="M8" s="9">
        <v>501.75833899999998</v>
      </c>
      <c r="N8" s="10">
        <f t="shared" ref="N8:N13" si="1">SQRT(($C8-K8)^2+($D8-L8)^2+($E8-M8)^2)*1000</f>
        <v>11.6350571119719</v>
      </c>
      <c r="O8" s="10">
        <f>($E8-M8)*1000</f>
        <v>-9.3389999999544671</v>
      </c>
      <c r="P8" s="7">
        <v>626.04756199999997</v>
      </c>
      <c r="Q8" s="7">
        <v>427.80306999999999</v>
      </c>
      <c r="R8" s="7">
        <v>501.74838699999998</v>
      </c>
      <c r="S8" s="8">
        <f t="shared" ref="S8:S17" si="2">SQRT(($C8-P8)^2+($D8-Q8)^2+($E8-R8)^2)*1000</f>
        <v>4.6497863392242529</v>
      </c>
      <c r="T8" s="8">
        <f>($E8-R8)*1000</f>
        <v>0.61300000004393951</v>
      </c>
      <c r="U8" s="9">
        <v>626.050568</v>
      </c>
      <c r="V8" s="9">
        <v>427.80310500000002</v>
      </c>
      <c r="W8" s="9">
        <v>501.77212700000001</v>
      </c>
      <c r="X8" s="10">
        <f t="shared" ref="X8:X13" si="3">SQRT(($C8-U8)^2+($D8-V8)^2+($E8-W8)^2)*1000</f>
        <v>23.338504193703628</v>
      </c>
      <c r="Y8" s="10">
        <f>($E8-W8)*1000</f>
        <v>-23.126999999988129</v>
      </c>
      <c r="Z8" s="7">
        <v>626.04917899999998</v>
      </c>
      <c r="AA8" s="7">
        <v>427.80370399999998</v>
      </c>
      <c r="AB8" s="7">
        <v>501.75299000000001</v>
      </c>
      <c r="AC8" s="8">
        <f t="shared" ref="AC8:AC17" si="4">SQRT(($C8-Z8)^2+($D8-AA8)^2+($E8-AB8)^2)*1000</f>
        <v>5.740710496089676</v>
      </c>
      <c r="AD8" s="8">
        <f>($E8-AB8)*1000</f>
        <v>-3.9899999999875035</v>
      </c>
      <c r="AH8" s="19">
        <v>1</v>
      </c>
      <c r="AI8" s="49" t="s">
        <v>40</v>
      </c>
      <c r="AJ8" s="20">
        <f>I8</f>
        <v>9.6515999709823728</v>
      </c>
      <c r="AK8" s="49" t="s">
        <v>41</v>
      </c>
      <c r="AL8" s="20">
        <f>N8</f>
        <v>11.6350571119719</v>
      </c>
      <c r="AM8" s="49" t="s">
        <v>42</v>
      </c>
      <c r="AN8" s="20">
        <f>S8</f>
        <v>4.6497863392242529</v>
      </c>
      <c r="AO8" s="49" t="s">
        <v>43</v>
      </c>
      <c r="AP8" s="20">
        <f>X8</f>
        <v>23.338504193703628</v>
      </c>
      <c r="AQ8" s="49" t="s">
        <v>45</v>
      </c>
      <c r="AR8" s="20">
        <f>AC8</f>
        <v>5.740710496089676</v>
      </c>
    </row>
    <row r="9" spans="2:44" x14ac:dyDescent="0.25">
      <c r="B9" s="5">
        <v>2</v>
      </c>
      <c r="C9" s="4">
        <v>626.92700000000002</v>
      </c>
      <c r="D9" s="4">
        <v>428.02199999999999</v>
      </c>
      <c r="E9" s="4">
        <v>501.77</v>
      </c>
      <c r="F9" s="7">
        <v>626.93150000000003</v>
      </c>
      <c r="G9" s="7">
        <v>428.02280999999999</v>
      </c>
      <c r="H9" s="7">
        <v>501.75190099999998</v>
      </c>
      <c r="I9" s="8">
        <f t="shared" si="0"/>
        <v>18.667616371682374</v>
      </c>
      <c r="J9" s="8">
        <f t="shared" ref="J9:J19" si="5">($E9-H9)*1000</f>
        <v>18.099000000006527</v>
      </c>
      <c r="K9" s="9">
        <v>626.92251999999996</v>
      </c>
      <c r="L9" s="9">
        <v>428.02645999999999</v>
      </c>
      <c r="M9" s="9">
        <v>501.75833899999998</v>
      </c>
      <c r="N9" s="10">
        <f t="shared" si="1"/>
        <v>13.26427235096428</v>
      </c>
      <c r="O9" s="10">
        <f t="shared" ref="O9:O19" si="6">($E9-M9)*1000</f>
        <v>11.661000000003696</v>
      </c>
      <c r="P9" s="7">
        <v>626.91805399999998</v>
      </c>
      <c r="Q9" s="7">
        <v>428.01808</v>
      </c>
      <c r="R9" s="7">
        <v>501.74838699999998</v>
      </c>
      <c r="S9" s="8">
        <f t="shared" si="2"/>
        <v>23.717484794992643</v>
      </c>
      <c r="T9" s="8">
        <f t="shared" ref="T9:T19" si="7">($E9-R9)*1000</f>
        <v>21.613000000002103</v>
      </c>
      <c r="U9" s="9">
        <v>626.92661999999996</v>
      </c>
      <c r="V9" s="9">
        <v>428.02438000000001</v>
      </c>
      <c r="W9" s="9">
        <v>501.77212700000001</v>
      </c>
      <c r="X9" s="10">
        <f t="shared" si="3"/>
        <v>3.2144873619683727</v>
      </c>
      <c r="Y9" s="10">
        <f t="shared" ref="Y9:Y19" si="8">($E9-W9)*1000</f>
        <v>-2.127000000029966</v>
      </c>
      <c r="Z9" s="7">
        <v>626.92393400000003</v>
      </c>
      <c r="AA9" s="7">
        <v>428.01884899999999</v>
      </c>
      <c r="AB9" s="7">
        <v>501.75299000000001</v>
      </c>
      <c r="AC9" s="8">
        <f t="shared" si="4"/>
        <v>17.568985656518574</v>
      </c>
      <c r="AD9" s="8">
        <f t="shared" ref="AD9:AD19" si="9">($E9-AB9)*1000</f>
        <v>17.00999999997066</v>
      </c>
      <c r="AH9" s="13">
        <v>2</v>
      </c>
      <c r="AI9" s="50"/>
      <c r="AJ9" s="15">
        <f t="shared" ref="AJ9:AJ19" si="10">I9</f>
        <v>18.667616371682374</v>
      </c>
      <c r="AK9" s="50"/>
      <c r="AL9" s="15">
        <f t="shared" ref="AL9:AL19" si="11">N9</f>
        <v>13.26427235096428</v>
      </c>
      <c r="AM9" s="50"/>
      <c r="AN9" s="20">
        <f t="shared" ref="AN9:AN19" si="12">S9</f>
        <v>23.717484794992643</v>
      </c>
      <c r="AO9" s="50"/>
      <c r="AP9" s="20">
        <f t="shared" ref="AP9:AP19" si="13">X9</f>
        <v>3.2144873619683727</v>
      </c>
      <c r="AQ9" s="50"/>
      <c r="AR9" s="20">
        <f t="shared" ref="AR9:AR19" si="14">AC9</f>
        <v>17.568985656518574</v>
      </c>
    </row>
    <row r="10" spans="2:44" x14ac:dyDescent="0.25">
      <c r="B10" s="5">
        <v>3</v>
      </c>
      <c r="C10" s="4">
        <v>626.03599999999994</v>
      </c>
      <c r="D10" s="4">
        <v>427.822</v>
      </c>
      <c r="E10" s="4">
        <v>499.83</v>
      </c>
      <c r="F10" s="7">
        <v>626.05775000000006</v>
      </c>
      <c r="G10" s="7">
        <v>427.80624999999998</v>
      </c>
      <c r="H10" s="7">
        <v>499.829949</v>
      </c>
      <c r="I10" s="8">
        <f t="shared" si="0"/>
        <v>26.853819113966402</v>
      </c>
      <c r="J10" s="8">
        <f t="shared" si="5"/>
        <v>5.0999999984924216E-2</v>
      </c>
      <c r="K10" s="9">
        <v>626.04902000000004</v>
      </c>
      <c r="L10" s="9">
        <v>427.80664999999999</v>
      </c>
      <c r="M10" s="9">
        <v>499.83885600000002</v>
      </c>
      <c r="N10" s="10">
        <f t="shared" si="1"/>
        <v>21.990262299562328</v>
      </c>
      <c r="O10" s="10">
        <f t="shared" si="6"/>
        <v>-8.8560000000370565</v>
      </c>
      <c r="P10" s="7">
        <v>626.04756199999997</v>
      </c>
      <c r="Q10" s="7">
        <v>427.80306999999999</v>
      </c>
      <c r="R10" s="7">
        <v>499.84459700000002</v>
      </c>
      <c r="S10" s="8">
        <f t="shared" si="2"/>
        <v>26.553665528550738</v>
      </c>
      <c r="T10" s="8">
        <f t="shared" si="7"/>
        <v>-14.597000000037497</v>
      </c>
      <c r="U10" s="9">
        <v>626.050568</v>
      </c>
      <c r="V10" s="9">
        <v>427.80310500000002</v>
      </c>
      <c r="W10" s="9">
        <v>499.84785099999999</v>
      </c>
      <c r="X10" s="10">
        <f t="shared" si="3"/>
        <v>29.797749076084877</v>
      </c>
      <c r="Y10" s="10">
        <f t="shared" si="8"/>
        <v>-17.851000000007389</v>
      </c>
      <c r="Z10" s="7">
        <v>626.04917899999998</v>
      </c>
      <c r="AA10" s="7">
        <v>427.80370399999998</v>
      </c>
      <c r="AB10" s="7">
        <v>499.837898</v>
      </c>
      <c r="AC10" s="8">
        <f t="shared" si="4"/>
        <v>23.891589754595692</v>
      </c>
      <c r="AD10" s="8">
        <f t="shared" si="9"/>
        <v>-7.8980000000115069</v>
      </c>
      <c r="AH10" s="13">
        <v>3</v>
      </c>
      <c r="AI10" s="50"/>
      <c r="AJ10" s="15">
        <f t="shared" si="10"/>
        <v>26.853819113966402</v>
      </c>
      <c r="AK10" s="50"/>
      <c r="AL10" s="15">
        <f t="shared" si="11"/>
        <v>21.990262299562328</v>
      </c>
      <c r="AM10" s="50"/>
      <c r="AN10" s="20">
        <f t="shared" si="12"/>
        <v>26.553665528550738</v>
      </c>
      <c r="AO10" s="50"/>
      <c r="AP10" s="20">
        <f t="shared" si="13"/>
        <v>29.797749076084877</v>
      </c>
      <c r="AQ10" s="50"/>
      <c r="AR10" s="20">
        <f t="shared" si="14"/>
        <v>23.891589754595692</v>
      </c>
    </row>
    <row r="11" spans="2:44" ht="15.75" thickBot="1" x14ac:dyDescent="0.3">
      <c r="B11" s="5">
        <v>4</v>
      </c>
      <c r="C11" s="4">
        <v>626.92700000000002</v>
      </c>
      <c r="D11" s="4">
        <v>428.024</v>
      </c>
      <c r="E11" s="4">
        <v>499.84100000000001</v>
      </c>
      <c r="F11" s="31">
        <v>626.93150000000003</v>
      </c>
      <c r="G11" s="31">
        <v>428.02280999999999</v>
      </c>
      <c r="H11" s="31">
        <v>499.829949</v>
      </c>
      <c r="I11" s="32">
        <f t="shared" si="0"/>
        <v>11.991276037198235</v>
      </c>
      <c r="J11" s="32">
        <f t="shared" si="5"/>
        <v>11.051000000009026</v>
      </c>
      <c r="K11" s="33">
        <v>626.92251999999996</v>
      </c>
      <c r="L11" s="33">
        <v>428.02646399999998</v>
      </c>
      <c r="M11" s="33">
        <v>499.83885600000002</v>
      </c>
      <c r="N11" s="34">
        <f t="shared" si="1"/>
        <v>5.5442251036856849</v>
      </c>
      <c r="O11" s="34">
        <f t="shared" si="6"/>
        <v>2.1439999999870452</v>
      </c>
      <c r="P11" s="31">
        <v>626.91805399999998</v>
      </c>
      <c r="Q11" s="31">
        <v>428.01808399999999</v>
      </c>
      <c r="R11" s="31">
        <v>499.84458999999998</v>
      </c>
      <c r="S11" s="32">
        <f t="shared" si="2"/>
        <v>11.310087179179414</v>
      </c>
      <c r="T11" s="32">
        <f t="shared" si="7"/>
        <v>-3.5899999999742249</v>
      </c>
      <c r="U11" s="33">
        <v>626.92662099999995</v>
      </c>
      <c r="V11" s="33">
        <v>428.02438000000001</v>
      </c>
      <c r="W11" s="33">
        <v>499.84785099999999</v>
      </c>
      <c r="X11" s="34">
        <f t="shared" si="3"/>
        <v>6.87198966819847</v>
      </c>
      <c r="Y11" s="34">
        <f t="shared" si="8"/>
        <v>-6.8509999999832871</v>
      </c>
      <c r="Z11" s="31">
        <v>626.92393000000004</v>
      </c>
      <c r="AA11" s="31">
        <v>428.01884000000001</v>
      </c>
      <c r="AB11" s="31">
        <v>499.837898</v>
      </c>
      <c r="AC11" s="32">
        <f t="shared" si="4"/>
        <v>6.758173125915321</v>
      </c>
      <c r="AD11" s="32">
        <f t="shared" si="9"/>
        <v>3.1020000000125947</v>
      </c>
      <c r="AH11" s="13">
        <v>4</v>
      </c>
      <c r="AI11" s="50"/>
      <c r="AJ11" s="15">
        <f t="shared" si="10"/>
        <v>11.991276037198235</v>
      </c>
      <c r="AK11" s="50"/>
      <c r="AL11" s="15">
        <f t="shared" si="11"/>
        <v>5.5442251036856849</v>
      </c>
      <c r="AM11" s="50"/>
      <c r="AN11" s="20">
        <f t="shared" si="12"/>
        <v>11.310087179179414</v>
      </c>
      <c r="AO11" s="50"/>
      <c r="AP11" s="20">
        <f t="shared" si="13"/>
        <v>6.87198966819847</v>
      </c>
      <c r="AQ11" s="50"/>
      <c r="AR11" s="20">
        <f t="shared" si="14"/>
        <v>6.758173125915321</v>
      </c>
    </row>
    <row r="12" spans="2:44" x14ac:dyDescent="0.25">
      <c r="B12" s="5">
        <v>5</v>
      </c>
      <c r="C12" s="4">
        <v>629.09100000000001</v>
      </c>
      <c r="D12" s="4">
        <v>428.65699999999998</v>
      </c>
      <c r="E12" s="4">
        <v>501.86</v>
      </c>
      <c r="F12" s="39">
        <v>629.08299</v>
      </c>
      <c r="G12" s="39">
        <v>428.67581200000001</v>
      </c>
      <c r="H12" s="39">
        <v>501.85143900000003</v>
      </c>
      <c r="I12" s="40">
        <f t="shared" si="0"/>
        <v>22.16623930667814</v>
      </c>
      <c r="J12" s="40">
        <f t="shared" si="5"/>
        <v>8.560999999986052</v>
      </c>
      <c r="K12" s="41">
        <v>629.08973800000001</v>
      </c>
      <c r="L12" s="41">
        <v>428.66978</v>
      </c>
      <c r="M12" s="41">
        <v>501.85380800000001</v>
      </c>
      <c r="N12" s="42">
        <f t="shared" si="1"/>
        <v>14.256995055077482</v>
      </c>
      <c r="O12" s="42">
        <f t="shared" si="6"/>
        <v>6.191999999998643</v>
      </c>
      <c r="P12" s="39">
        <v>629.08751400000006</v>
      </c>
      <c r="Q12" s="39">
        <v>428.6739</v>
      </c>
      <c r="R12" s="39">
        <v>501.85495300000002</v>
      </c>
      <c r="S12" s="40">
        <f t="shared" si="2"/>
        <v>17.978720894443057</v>
      </c>
      <c r="T12" s="40">
        <f t="shared" si="7"/>
        <v>5.0469999999904758</v>
      </c>
      <c r="U12" s="41">
        <v>629.09070999999994</v>
      </c>
      <c r="V12" s="41">
        <v>428.665277</v>
      </c>
      <c r="W12" s="41">
        <v>501.86413199999998</v>
      </c>
      <c r="X12" s="42">
        <f t="shared" si="3"/>
        <v>9.2556065711619553</v>
      </c>
      <c r="Y12" s="42">
        <f t="shared" si="8"/>
        <v>-4.1319999999700485</v>
      </c>
      <c r="Z12" s="39">
        <v>629.08373400000005</v>
      </c>
      <c r="AA12" s="39">
        <v>428.67284999999998</v>
      </c>
      <c r="AB12" s="39">
        <v>501.85985799999997</v>
      </c>
      <c r="AC12" s="40">
        <f t="shared" si="4"/>
        <v>17.436668833221052</v>
      </c>
      <c r="AD12" s="40">
        <f t="shared" si="9"/>
        <v>0.1420000000393884</v>
      </c>
      <c r="AH12" s="13">
        <v>5</v>
      </c>
      <c r="AI12" s="50"/>
      <c r="AJ12" s="15">
        <f t="shared" si="10"/>
        <v>22.16623930667814</v>
      </c>
      <c r="AK12" s="50"/>
      <c r="AL12" s="15">
        <f t="shared" si="11"/>
        <v>14.256995055077482</v>
      </c>
      <c r="AM12" s="50"/>
      <c r="AN12" s="20">
        <f t="shared" si="12"/>
        <v>17.978720894443057</v>
      </c>
      <c r="AO12" s="50"/>
      <c r="AP12" s="20">
        <f t="shared" si="13"/>
        <v>9.2556065711619553</v>
      </c>
      <c r="AQ12" s="50"/>
      <c r="AR12" s="20">
        <f t="shared" si="14"/>
        <v>17.436668833221052</v>
      </c>
    </row>
    <row r="13" spans="2:44" x14ac:dyDescent="0.25">
      <c r="B13" s="5">
        <v>6</v>
      </c>
      <c r="C13" s="4">
        <v>629.97</v>
      </c>
      <c r="D13" s="4">
        <v>428.89100000000002</v>
      </c>
      <c r="E13" s="4">
        <v>501.85</v>
      </c>
      <c r="F13" s="7">
        <v>629.96467500000006</v>
      </c>
      <c r="G13" s="7">
        <v>428.90203000000002</v>
      </c>
      <c r="H13" s="7">
        <v>501.85143900000003</v>
      </c>
      <c r="I13" s="8">
        <f t="shared" si="0"/>
        <v>12.332365790869847</v>
      </c>
      <c r="J13" s="8">
        <f t="shared" si="5"/>
        <v>-1.4390000000048531</v>
      </c>
      <c r="K13" s="9">
        <v>629.96669899999995</v>
      </c>
      <c r="L13" s="9">
        <v>428.89229999999998</v>
      </c>
      <c r="M13" s="9">
        <v>501.85380800000001</v>
      </c>
      <c r="N13" s="10">
        <f t="shared" si="1"/>
        <v>5.204561941254088</v>
      </c>
      <c r="O13" s="10">
        <f t="shared" si="6"/>
        <v>-3.807999999992262</v>
      </c>
      <c r="P13" s="7">
        <v>629.96626000000003</v>
      </c>
      <c r="Q13" s="7">
        <v>428.89859799999999</v>
      </c>
      <c r="R13" s="7">
        <v>501.85495300000002</v>
      </c>
      <c r="S13" s="8">
        <f t="shared" si="2"/>
        <v>9.8106785188154344</v>
      </c>
      <c r="T13" s="8">
        <f t="shared" si="7"/>
        <v>-4.9530000000004293</v>
      </c>
      <c r="U13" s="9">
        <v>629.97129099999995</v>
      </c>
      <c r="V13" s="9">
        <v>428.89118200000001</v>
      </c>
      <c r="W13" s="9">
        <v>501.86413199999998</v>
      </c>
      <c r="X13" s="10">
        <f t="shared" si="3"/>
        <v>14.192012859305681</v>
      </c>
      <c r="Y13" s="10">
        <f t="shared" si="8"/>
        <v>-14.131999999960954</v>
      </c>
      <c r="Z13" s="7">
        <v>629.96547299999997</v>
      </c>
      <c r="AA13" s="7">
        <v>428.89882399999999</v>
      </c>
      <c r="AB13" s="7">
        <v>501.85985799999997</v>
      </c>
      <c r="AC13" s="8">
        <f t="shared" si="4"/>
        <v>13.374934354944243</v>
      </c>
      <c r="AD13" s="8">
        <f t="shared" si="9"/>
        <v>-9.8579999999515167</v>
      </c>
      <c r="AH13" s="13">
        <v>6</v>
      </c>
      <c r="AI13" s="50"/>
      <c r="AJ13" s="15">
        <f t="shared" si="10"/>
        <v>12.332365790869847</v>
      </c>
      <c r="AK13" s="50"/>
      <c r="AL13" s="15">
        <f t="shared" si="11"/>
        <v>5.204561941254088</v>
      </c>
      <c r="AM13" s="50"/>
      <c r="AN13" s="20">
        <f t="shared" si="12"/>
        <v>9.8106785188154344</v>
      </c>
      <c r="AO13" s="50"/>
      <c r="AP13" s="20">
        <f t="shared" si="13"/>
        <v>14.192012859305681</v>
      </c>
      <c r="AQ13" s="50"/>
      <c r="AR13" s="20">
        <f t="shared" si="14"/>
        <v>13.374934354944243</v>
      </c>
    </row>
    <row r="14" spans="2:44" x14ac:dyDescent="0.25">
      <c r="B14" s="5">
        <v>7</v>
      </c>
      <c r="C14" s="4">
        <v>629.09</v>
      </c>
      <c r="D14" s="4">
        <v>428.66899999999998</v>
      </c>
      <c r="E14" s="4">
        <v>500.351</v>
      </c>
      <c r="F14" s="7">
        <v>629.08299599999998</v>
      </c>
      <c r="G14" s="7">
        <v>428.67581000000001</v>
      </c>
      <c r="H14" s="7">
        <v>500.32408900000001</v>
      </c>
      <c r="I14" s="8">
        <f t="shared" si="0"/>
        <v>28.62925142228276</v>
      </c>
      <c r="J14" s="8">
        <f t="shared" si="5"/>
        <v>26.910999999984142</v>
      </c>
      <c r="K14" s="9">
        <v>629.08973800000001</v>
      </c>
      <c r="L14" s="9">
        <v>428.66978</v>
      </c>
      <c r="M14" s="9">
        <v>500.33787999999998</v>
      </c>
      <c r="N14" s="10">
        <f>SQRT(($C14-K14)^2+($D14-L14)^2+($E14-M14)^2)*1000</f>
        <v>13.145776660221838</v>
      </c>
      <c r="O14" s="10">
        <f t="shared" si="6"/>
        <v>13.120000000014898</v>
      </c>
      <c r="P14" s="7">
        <v>629.08751400000006</v>
      </c>
      <c r="Q14" s="7">
        <v>428.67390799999998</v>
      </c>
      <c r="R14" s="7">
        <v>500.33353899999997</v>
      </c>
      <c r="S14" s="8">
        <f t="shared" si="2"/>
        <v>18.30724394879751</v>
      </c>
      <c r="T14" s="8">
        <f t="shared" si="7"/>
        <v>17.461000000025706</v>
      </c>
      <c r="U14" s="9">
        <v>629.09070999999994</v>
      </c>
      <c r="V14" s="9">
        <v>428.66527000000002</v>
      </c>
      <c r="W14" s="9">
        <v>500.34169900000001</v>
      </c>
      <c r="X14" s="10">
        <f>SQRT(($C14-U14)^2+($D14-V14)^2+($E14-W14)^2)*1000</f>
        <v>10.046173450596577</v>
      </c>
      <c r="Y14" s="10">
        <f t="shared" si="8"/>
        <v>9.3009999999935644</v>
      </c>
      <c r="Z14" s="7">
        <v>629.08372999999995</v>
      </c>
      <c r="AA14" s="7">
        <v>428.67284999999998</v>
      </c>
      <c r="AB14" s="7">
        <v>500.33299399999999</v>
      </c>
      <c r="AC14" s="8">
        <f t="shared" si="4"/>
        <v>19.451257954219294</v>
      </c>
      <c r="AD14" s="8">
        <f t="shared" si="9"/>
        <v>18.006000000013955</v>
      </c>
      <c r="AH14" s="13">
        <v>7</v>
      </c>
      <c r="AI14" s="50"/>
      <c r="AJ14" s="15">
        <f t="shared" si="10"/>
        <v>28.62925142228276</v>
      </c>
      <c r="AK14" s="50"/>
      <c r="AL14" s="15">
        <f t="shared" si="11"/>
        <v>13.145776660221838</v>
      </c>
      <c r="AM14" s="50"/>
      <c r="AN14" s="20">
        <f t="shared" si="12"/>
        <v>18.30724394879751</v>
      </c>
      <c r="AO14" s="50"/>
      <c r="AP14" s="20">
        <f t="shared" si="13"/>
        <v>10.046173450596577</v>
      </c>
      <c r="AQ14" s="50"/>
      <c r="AR14" s="20">
        <f t="shared" si="14"/>
        <v>19.451257954219294</v>
      </c>
    </row>
    <row r="15" spans="2:44" ht="15.75" thickBot="1" x14ac:dyDescent="0.3">
      <c r="B15" s="5">
        <v>8</v>
      </c>
      <c r="C15" s="4">
        <v>629.96900000000005</v>
      </c>
      <c r="D15" s="4">
        <v>428.89499999999998</v>
      </c>
      <c r="E15" s="4">
        <v>500.33800000000002</v>
      </c>
      <c r="F15" s="43">
        <v>629.96467500000006</v>
      </c>
      <c r="G15" s="43">
        <v>428.90203300000002</v>
      </c>
      <c r="H15" s="43">
        <v>500.32408900000001</v>
      </c>
      <c r="I15" s="44">
        <f t="shared" si="0"/>
        <v>16.176669465642576</v>
      </c>
      <c r="J15" s="44">
        <f t="shared" si="5"/>
        <v>13.911000000007334</v>
      </c>
      <c r="K15" s="45">
        <v>629.96669899999995</v>
      </c>
      <c r="L15" s="45">
        <v>428.89230400000002</v>
      </c>
      <c r="M15" s="45">
        <v>500.33787999999998</v>
      </c>
      <c r="N15" s="46">
        <f t="shared" ref="N15:N17" si="15">SQRT(($C15-K15)^2+($D15-L15)^2+($E15-M15)^2)*1000</f>
        <v>3.5464654235239887</v>
      </c>
      <c r="O15" s="46">
        <f t="shared" si="6"/>
        <v>0.12000000003808964</v>
      </c>
      <c r="P15" s="43">
        <v>629.96626500000002</v>
      </c>
      <c r="Q15" s="43">
        <v>428.89859799999999</v>
      </c>
      <c r="R15" s="43">
        <v>500.33353899999997</v>
      </c>
      <c r="S15" s="44">
        <f t="shared" si="2"/>
        <v>6.3503031424237433</v>
      </c>
      <c r="T15" s="44">
        <f t="shared" si="7"/>
        <v>4.4610000000488981</v>
      </c>
      <c r="U15" s="45">
        <v>629.97128999999995</v>
      </c>
      <c r="V15" s="45">
        <v>428.89118000000002</v>
      </c>
      <c r="W15" s="45">
        <v>500.34169900000001</v>
      </c>
      <c r="X15" s="46">
        <f t="shared" ref="X15:X17" si="16">SQRT(($C15-U15)^2+($D15-V15)^2+($E15-W15)^2)*1000</f>
        <v>5.7895682912579565</v>
      </c>
      <c r="Y15" s="46">
        <f t="shared" si="8"/>
        <v>-3.6989999999832435</v>
      </c>
      <c r="Z15" s="43">
        <v>629.96547299999997</v>
      </c>
      <c r="AA15" s="43">
        <v>428.89882</v>
      </c>
      <c r="AB15" s="43">
        <v>500.33299399999999</v>
      </c>
      <c r="AC15" s="44">
        <f t="shared" si="4"/>
        <v>7.2174902148222433</v>
      </c>
      <c r="AD15" s="44">
        <f t="shared" si="9"/>
        <v>5.0060000000371474</v>
      </c>
      <c r="AH15" s="13">
        <v>8</v>
      </c>
      <c r="AI15" s="50"/>
      <c r="AJ15" s="15">
        <f t="shared" si="10"/>
        <v>16.176669465642576</v>
      </c>
      <c r="AK15" s="50"/>
      <c r="AL15" s="15">
        <f t="shared" si="11"/>
        <v>3.5464654235239887</v>
      </c>
      <c r="AM15" s="50"/>
      <c r="AN15" s="20">
        <f t="shared" si="12"/>
        <v>6.3503031424237433</v>
      </c>
      <c r="AO15" s="50"/>
      <c r="AP15" s="20">
        <f t="shared" si="13"/>
        <v>5.7895682912579565</v>
      </c>
      <c r="AQ15" s="50"/>
      <c r="AR15" s="20">
        <f t="shared" si="14"/>
        <v>7.2174902148222433</v>
      </c>
    </row>
    <row r="16" spans="2:44" x14ac:dyDescent="0.25">
      <c r="B16" s="5">
        <v>9</v>
      </c>
      <c r="C16" s="4">
        <v>633.84900000000005</v>
      </c>
      <c r="D16" s="4">
        <v>429.87900000000002</v>
      </c>
      <c r="E16" s="4">
        <v>504.17099999999999</v>
      </c>
      <c r="F16" s="35">
        <v>633.85268699999995</v>
      </c>
      <c r="G16" s="35">
        <v>429.89410800000002</v>
      </c>
      <c r="H16" s="35">
        <v>504.15794099999999</v>
      </c>
      <c r="I16" s="36">
        <f t="shared" si="0"/>
        <v>20.307218273292769</v>
      </c>
      <c r="J16" s="36">
        <f t="shared" si="5"/>
        <v>13.058999999998377</v>
      </c>
      <c r="K16" s="37">
        <v>633.85159999999996</v>
      </c>
      <c r="L16" s="37">
        <v>429.89607999999998</v>
      </c>
      <c r="M16" s="37">
        <v>504.16484000000003</v>
      </c>
      <c r="N16" s="38">
        <f t="shared" si="15"/>
        <v>18.342082760633428</v>
      </c>
      <c r="O16" s="38">
        <f t="shared" si="6"/>
        <v>6.1599999999657484</v>
      </c>
      <c r="P16" s="35">
        <v>633.846903</v>
      </c>
      <c r="Q16" s="35">
        <v>429.88871</v>
      </c>
      <c r="R16" s="35">
        <v>504.16854699999999</v>
      </c>
      <c r="S16" s="36">
        <f t="shared" si="2"/>
        <v>10.232239148881822</v>
      </c>
      <c r="T16" s="36">
        <f t="shared" si="7"/>
        <v>2.453000000002703</v>
      </c>
      <c r="U16" s="37">
        <v>633.85406</v>
      </c>
      <c r="V16" s="37">
        <v>429.899719</v>
      </c>
      <c r="W16" s="37">
        <v>504.16689000000002</v>
      </c>
      <c r="X16" s="38">
        <f t="shared" si="16"/>
        <v>21.720328289386277</v>
      </c>
      <c r="Y16" s="38">
        <f t="shared" si="8"/>
        <v>4.1099999999687498</v>
      </c>
      <c r="Z16" s="35">
        <v>633.84300699999994</v>
      </c>
      <c r="AA16" s="35">
        <v>429.88879100000003</v>
      </c>
      <c r="AB16" s="35">
        <v>504.16502200000002</v>
      </c>
      <c r="AC16" s="36">
        <f t="shared" si="4"/>
        <v>12.942805491894745</v>
      </c>
      <c r="AD16" s="36">
        <f t="shared" si="9"/>
        <v>5.9779999999705069</v>
      </c>
      <c r="AH16" s="13">
        <v>9</v>
      </c>
      <c r="AI16" s="50"/>
      <c r="AJ16" s="15">
        <f t="shared" si="10"/>
        <v>20.307218273292769</v>
      </c>
      <c r="AK16" s="50"/>
      <c r="AL16" s="15">
        <f t="shared" si="11"/>
        <v>18.342082760633428</v>
      </c>
      <c r="AM16" s="50"/>
      <c r="AN16" s="20">
        <f t="shared" si="12"/>
        <v>10.232239148881822</v>
      </c>
      <c r="AO16" s="50"/>
      <c r="AP16" s="20">
        <f t="shared" si="13"/>
        <v>21.720328289386277</v>
      </c>
      <c r="AQ16" s="50"/>
      <c r="AR16" s="20">
        <f t="shared" si="14"/>
        <v>12.942805491894745</v>
      </c>
    </row>
    <row r="17" spans="2:48" x14ac:dyDescent="0.25">
      <c r="B17" s="5">
        <v>10</v>
      </c>
      <c r="C17" s="4">
        <v>634.70399999999995</v>
      </c>
      <c r="D17" s="4">
        <v>430.10500000000002</v>
      </c>
      <c r="E17" s="4">
        <v>504.16</v>
      </c>
      <c r="F17" s="7">
        <v>634.710014</v>
      </c>
      <c r="G17" s="7">
        <v>430.10046</v>
      </c>
      <c r="H17" s="7">
        <v>504.15794099999999</v>
      </c>
      <c r="I17" s="8">
        <f t="shared" si="0"/>
        <v>7.8114836619500556</v>
      </c>
      <c r="J17" s="8">
        <f t="shared" si="5"/>
        <v>2.0590000000311193</v>
      </c>
      <c r="K17" s="9">
        <v>634.69645800000001</v>
      </c>
      <c r="L17" s="9">
        <v>430.10765900000001</v>
      </c>
      <c r="M17" s="9">
        <v>504.16484000000003</v>
      </c>
      <c r="N17" s="10">
        <f t="shared" si="15"/>
        <v>9.3476010290950455</v>
      </c>
      <c r="O17" s="10">
        <f t="shared" si="6"/>
        <v>-4.8400000000015098</v>
      </c>
      <c r="P17" s="7">
        <v>634.69024100000001</v>
      </c>
      <c r="Q17" s="7">
        <v>430.10271999999998</v>
      </c>
      <c r="R17" s="7">
        <v>504.16854699999999</v>
      </c>
      <c r="S17" s="8">
        <f t="shared" si="2"/>
        <v>16.357251908490991</v>
      </c>
      <c r="T17" s="8">
        <f t="shared" si="7"/>
        <v>-8.5469999999645552</v>
      </c>
      <c r="U17" s="9">
        <v>634.69506000000001</v>
      </c>
      <c r="V17" s="9">
        <v>430.10563000000002</v>
      </c>
      <c r="W17" s="9">
        <v>504.16689000000002</v>
      </c>
      <c r="X17" s="10">
        <f t="shared" si="16"/>
        <v>11.304538911379094</v>
      </c>
      <c r="Y17" s="10">
        <f t="shared" si="8"/>
        <v>-6.8899999999985084</v>
      </c>
      <c r="Z17" s="7">
        <v>634.69760799999995</v>
      </c>
      <c r="AA17" s="7">
        <v>430.10015800000002</v>
      </c>
      <c r="AB17" s="7">
        <v>504.16502200000002</v>
      </c>
      <c r="AC17" s="8">
        <f t="shared" si="4"/>
        <v>9.4616653925194711</v>
      </c>
      <c r="AD17" s="8">
        <f t="shared" si="9"/>
        <v>-5.0219999999967513</v>
      </c>
      <c r="AH17" s="13">
        <v>10</v>
      </c>
      <c r="AI17" s="50"/>
      <c r="AJ17" s="15">
        <f t="shared" si="10"/>
        <v>7.8114836619500556</v>
      </c>
      <c r="AK17" s="50"/>
      <c r="AL17" s="15">
        <f t="shared" si="11"/>
        <v>9.3476010290950455</v>
      </c>
      <c r="AM17" s="50"/>
      <c r="AN17" s="20">
        <f t="shared" si="12"/>
        <v>16.357251908490991</v>
      </c>
      <c r="AO17" s="50"/>
      <c r="AP17" s="20">
        <f t="shared" si="13"/>
        <v>11.304538911379094</v>
      </c>
      <c r="AQ17" s="50"/>
      <c r="AR17" s="20">
        <f t="shared" si="14"/>
        <v>9.4616653925194711</v>
      </c>
    </row>
    <row r="18" spans="2:48" x14ac:dyDescent="0.25">
      <c r="B18" s="5">
        <v>11</v>
      </c>
      <c r="C18" s="4">
        <v>633.85599999999999</v>
      </c>
      <c r="D18" s="4">
        <v>429.88</v>
      </c>
      <c r="E18" s="4">
        <v>503.02</v>
      </c>
      <c r="F18" s="7">
        <v>633.85267999999996</v>
      </c>
      <c r="G18" s="7">
        <v>429.89410800000002</v>
      </c>
      <c r="H18" s="7">
        <v>503.00914899999998</v>
      </c>
      <c r="I18" s="8">
        <f>SQRT(($C18-F18)^2+($D18-G18)^2+($E18-H18)^2)*1000</f>
        <v>18.105310408851409</v>
      </c>
      <c r="J18" s="8">
        <f t="shared" si="5"/>
        <v>10.851000000002387</v>
      </c>
      <c r="K18" s="9">
        <v>633.85160699999994</v>
      </c>
      <c r="L18" s="9">
        <v>429.89608199999998</v>
      </c>
      <c r="M18" s="9">
        <v>503.01045199999999</v>
      </c>
      <c r="N18" s="10">
        <f>SQRT(($C18-K18)^2+($D18-L18)^2+($E18-M18)^2)*1000</f>
        <v>19.211805667344329</v>
      </c>
      <c r="O18" s="10">
        <f t="shared" si="6"/>
        <v>9.547999999995227</v>
      </c>
      <c r="P18" s="7">
        <v>633.846903</v>
      </c>
      <c r="Q18" s="7">
        <v>429.88871</v>
      </c>
      <c r="R18" s="7">
        <v>503.01856500000002</v>
      </c>
      <c r="S18" s="8">
        <f>SQRT(($C18-P18)^2+($D18-Q18)^2+($E18-R18)^2)*1000</f>
        <v>12.675911564852482</v>
      </c>
      <c r="T18" s="8">
        <f t="shared" si="7"/>
        <v>1.4349999999581087</v>
      </c>
      <c r="U18" s="9">
        <v>633.854063</v>
      </c>
      <c r="V18" s="9">
        <v>429.89971000000003</v>
      </c>
      <c r="W18" s="9">
        <v>503.01389699999999</v>
      </c>
      <c r="X18" s="10">
        <f>SQRT(($C18-U18)^2+($D18-V18)^2+($E18-W18)^2)*1000</f>
        <v>20.723963858325938</v>
      </c>
      <c r="Y18" s="10">
        <f t="shared" si="8"/>
        <v>6.1029999999959728</v>
      </c>
      <c r="Z18" s="7">
        <v>633.84300699999994</v>
      </c>
      <c r="AA18" s="7">
        <v>429.88878999999997</v>
      </c>
      <c r="AB18" s="7">
        <v>503.01951000000003</v>
      </c>
      <c r="AC18" s="8">
        <f>SQRT(($C18-Z18)^2+($D18-AA18)^2+($E18-AB18)^2)*1000</f>
        <v>15.694656702230692</v>
      </c>
      <c r="AD18" s="8">
        <f t="shared" si="9"/>
        <v>0.48999999995658072</v>
      </c>
      <c r="AH18" s="13">
        <v>11</v>
      </c>
      <c r="AI18" s="50"/>
      <c r="AJ18" s="15">
        <f t="shared" si="10"/>
        <v>18.105310408851409</v>
      </c>
      <c r="AK18" s="50"/>
      <c r="AL18" s="15">
        <f t="shared" si="11"/>
        <v>19.211805667344329</v>
      </c>
      <c r="AM18" s="50"/>
      <c r="AN18" s="20">
        <f t="shared" si="12"/>
        <v>12.675911564852482</v>
      </c>
      <c r="AO18" s="50"/>
      <c r="AP18" s="20">
        <f t="shared" si="13"/>
        <v>20.723963858325938</v>
      </c>
      <c r="AQ18" s="50"/>
      <c r="AR18" s="20">
        <f t="shared" si="14"/>
        <v>15.694656702230692</v>
      </c>
    </row>
    <row r="19" spans="2:48" ht="15.75" thickBot="1" x14ac:dyDescent="0.3">
      <c r="B19" s="5">
        <v>12</v>
      </c>
      <c r="C19" s="4">
        <v>634.69600000000003</v>
      </c>
      <c r="D19" s="4">
        <v>430.1</v>
      </c>
      <c r="E19" s="4">
        <v>503.02300000000002</v>
      </c>
      <c r="F19" s="7">
        <v>634.71</v>
      </c>
      <c r="G19" s="7">
        <v>430.10046699999998</v>
      </c>
      <c r="H19" s="7">
        <v>503.00914899999998</v>
      </c>
      <c r="I19" s="8">
        <f>SQRT(($C19-F19)^2+($D19-G19)^2+($E19-H19)^2)*1000</f>
        <v>19.699448977103167</v>
      </c>
      <c r="J19" s="8">
        <f t="shared" si="5"/>
        <v>13.851000000045133</v>
      </c>
      <c r="K19" s="9">
        <v>634.69645800000001</v>
      </c>
      <c r="L19" s="9">
        <v>430.10764999999998</v>
      </c>
      <c r="M19" s="9">
        <v>503.01045199999999</v>
      </c>
      <c r="N19" s="10">
        <f>SQRT(($C19-K19)^2+($D19-L19)^2+($E19-M19)^2)*1000</f>
        <v>14.7032162468031</v>
      </c>
      <c r="O19" s="10">
        <f t="shared" si="6"/>
        <v>12.548000000037973</v>
      </c>
      <c r="P19" s="7">
        <v>634.69024100000001</v>
      </c>
      <c r="Q19" s="7">
        <v>430.10272800000001</v>
      </c>
      <c r="R19" s="7">
        <v>503.01856500000002</v>
      </c>
      <c r="S19" s="8">
        <f>SQRT(($C19-P19)^2+($D19-Q19)^2+($E19-R19)^2)*1000</f>
        <v>7.7638450525556078</v>
      </c>
      <c r="T19" s="8">
        <f t="shared" si="7"/>
        <v>4.4350000000008549</v>
      </c>
      <c r="U19" s="9">
        <v>634.69506699999999</v>
      </c>
      <c r="V19" s="9">
        <v>430.10563100000002</v>
      </c>
      <c r="W19" s="9">
        <v>503.01389699999999</v>
      </c>
      <c r="X19" s="10">
        <f>SQRT(($C19-U19)^2+($D19-V19)^2+($E19-W19)^2)*1000</f>
        <v>10.744452475612524</v>
      </c>
      <c r="Y19" s="10">
        <f t="shared" si="8"/>
        <v>9.103000000038719</v>
      </c>
      <c r="Z19" s="7">
        <v>634.69759999999997</v>
      </c>
      <c r="AA19" s="7">
        <v>430.10015800000002</v>
      </c>
      <c r="AB19" s="7">
        <v>503.01951000000003</v>
      </c>
      <c r="AC19" s="8">
        <f>SQRT(($C19-Z19)^2+($D19-AA19)^2+($E19-AB19)^2)*1000</f>
        <v>3.8425335391901463</v>
      </c>
      <c r="AD19" s="8">
        <f t="shared" si="9"/>
        <v>3.489999999999327</v>
      </c>
      <c r="AH19" s="14">
        <v>12</v>
      </c>
      <c r="AI19" s="50"/>
      <c r="AJ19" s="16">
        <f t="shared" si="10"/>
        <v>19.699448977103167</v>
      </c>
      <c r="AK19" s="50"/>
      <c r="AL19" s="16">
        <f t="shared" si="11"/>
        <v>14.7032162468031</v>
      </c>
      <c r="AM19" s="50"/>
      <c r="AN19" s="20">
        <f t="shared" si="12"/>
        <v>7.7638450525556078</v>
      </c>
      <c r="AO19" s="50"/>
      <c r="AP19" s="20">
        <f t="shared" si="13"/>
        <v>10.744452475612524</v>
      </c>
      <c r="AQ19" s="50"/>
      <c r="AR19" s="20">
        <f t="shared" si="14"/>
        <v>3.8425335391901463</v>
      </c>
    </row>
    <row r="20" spans="2:48" ht="20.25" thickTop="1" thickBot="1" x14ac:dyDescent="0.35">
      <c r="B20" s="6" t="s">
        <v>5</v>
      </c>
      <c r="C20" s="61"/>
      <c r="D20" s="62"/>
      <c r="E20" s="63"/>
      <c r="F20" s="68"/>
      <c r="G20" s="69"/>
      <c r="H20" s="70"/>
      <c r="I20" s="11">
        <f>AVERAGE(I8:I19)</f>
        <v>17.699358233375008</v>
      </c>
      <c r="J20" s="29">
        <f>AVERAGE(J8:J19)</f>
        <v>9.5053333333415448</v>
      </c>
      <c r="K20" s="61"/>
      <c r="L20" s="62"/>
      <c r="M20" s="63"/>
      <c r="N20" s="12">
        <f>AVERAGE(N8:N19)</f>
        <v>12.516026804178125</v>
      </c>
      <c r="O20" s="30">
        <f>AVERAGE(O8:O19)</f>
        <v>2.8875000000046689</v>
      </c>
      <c r="P20" s="68"/>
      <c r="Q20" s="69"/>
      <c r="R20" s="70"/>
      <c r="S20" s="11">
        <f>AVERAGE(S8:S19)</f>
        <v>13.808934835100638</v>
      </c>
      <c r="T20" s="29">
        <f>AVERAGE(T8:T19)</f>
        <v>2.1525833333413402</v>
      </c>
      <c r="U20" s="61"/>
      <c r="V20" s="62"/>
      <c r="W20" s="63"/>
      <c r="X20" s="12">
        <f>AVERAGE(X8:X19)</f>
        <v>13.916614583915111</v>
      </c>
      <c r="Y20" s="30">
        <f>AVERAGE(Y8:Y19)</f>
        <v>-4.1826666666603769</v>
      </c>
      <c r="Z20" s="68"/>
      <c r="AA20" s="69"/>
      <c r="AB20" s="70"/>
      <c r="AC20" s="11">
        <f>AVERAGE(AC8:AC19)</f>
        <v>12.781789293013432</v>
      </c>
      <c r="AD20" s="29">
        <f>AVERAGE(AD8:AD19)</f>
        <v>2.2046666666710735</v>
      </c>
      <c r="AH20" s="17" t="s">
        <v>5</v>
      </c>
      <c r="AI20" s="51"/>
      <c r="AJ20" s="18">
        <f>AVERAGE(AJ8:AJ19)</f>
        <v>17.699358233375008</v>
      </c>
      <c r="AK20" s="51"/>
      <c r="AL20" s="18">
        <f>AVERAGE(AL8:AL19)</f>
        <v>12.516026804178125</v>
      </c>
      <c r="AM20" s="51"/>
      <c r="AN20" s="18">
        <f>AVERAGE(AN8:AN19)</f>
        <v>13.808934835100638</v>
      </c>
      <c r="AO20" s="51"/>
      <c r="AP20" s="18">
        <f>AVERAGE(AP8:AP19)</f>
        <v>13.916614583915111</v>
      </c>
      <c r="AQ20" s="51"/>
      <c r="AR20" s="18">
        <f>AVERAGE(AR8:AR19)</f>
        <v>12.781789293013432</v>
      </c>
    </row>
    <row r="28" spans="2:48" ht="30" x14ac:dyDescent="0.25">
      <c r="AU28" s="1" t="s">
        <v>20</v>
      </c>
      <c r="AV28" s="26" t="s">
        <v>29</v>
      </c>
    </row>
    <row r="29" spans="2:48" x14ac:dyDescent="0.25">
      <c r="AU29" s="25" t="s">
        <v>21</v>
      </c>
      <c r="AV29" s="27" t="s">
        <v>25</v>
      </c>
    </row>
    <row r="30" spans="2:48" x14ac:dyDescent="0.25">
      <c r="AU30" s="25" t="s">
        <v>30</v>
      </c>
      <c r="AV30" s="27" t="s">
        <v>24</v>
      </c>
    </row>
    <row r="31" spans="2:48" x14ac:dyDescent="0.25">
      <c r="AU31" s="25" t="s">
        <v>19</v>
      </c>
      <c r="AV31" s="27" t="s">
        <v>26</v>
      </c>
    </row>
    <row r="32" spans="2:48" x14ac:dyDescent="0.25">
      <c r="AU32" s="25" t="s">
        <v>22</v>
      </c>
      <c r="AV32" s="27" t="s">
        <v>27</v>
      </c>
    </row>
    <row r="33" spans="34:48" x14ac:dyDescent="0.25">
      <c r="AU33" s="25" t="s">
        <v>23</v>
      </c>
      <c r="AV33" s="27" t="s">
        <v>28</v>
      </c>
    </row>
    <row r="34" spans="34:48" x14ac:dyDescent="0.25">
      <c r="AU34" s="25" t="s">
        <v>34</v>
      </c>
      <c r="AV34" s="27" t="s">
        <v>24</v>
      </c>
    </row>
    <row r="36" spans="34:48" ht="15.75" thickBot="1" x14ac:dyDescent="0.3"/>
    <row r="37" spans="34:48" ht="23.25" x14ac:dyDescent="0.25">
      <c r="AH37" s="52" t="s">
        <v>32</v>
      </c>
      <c r="AI37" s="53"/>
      <c r="AJ37" s="53"/>
      <c r="AK37" s="53"/>
      <c r="AL37" s="53"/>
      <c r="AM37" s="47"/>
      <c r="AN37" s="47"/>
      <c r="AO37" s="47"/>
      <c r="AP37" s="47"/>
      <c r="AQ37" s="48"/>
      <c r="AR37" s="48"/>
    </row>
    <row r="38" spans="34:48" ht="23.25" x14ac:dyDescent="0.25">
      <c r="AH38" s="55"/>
      <c r="AI38" s="56"/>
      <c r="AJ38" s="56"/>
      <c r="AK38" s="56"/>
      <c r="AL38" s="56"/>
      <c r="AM38" s="47"/>
      <c r="AN38" s="47"/>
      <c r="AO38" s="47"/>
      <c r="AP38" s="47"/>
      <c r="AQ38" s="48"/>
      <c r="AR38" s="48"/>
    </row>
    <row r="39" spans="34:48" ht="24" thickBot="1" x14ac:dyDescent="0.3">
      <c r="AH39" s="58"/>
      <c r="AI39" s="59"/>
      <c r="AJ39" s="59"/>
      <c r="AK39" s="59"/>
      <c r="AL39" s="59"/>
      <c r="AM39" s="47"/>
      <c r="AN39" s="47"/>
      <c r="AO39" s="47"/>
      <c r="AP39" s="47"/>
      <c r="AQ39" s="48"/>
      <c r="AR39" s="48"/>
    </row>
    <row r="40" spans="34:48" ht="15.75" thickBot="1" x14ac:dyDescent="0.3">
      <c r="AH40" s="21" t="s">
        <v>8</v>
      </c>
      <c r="AI40" s="22" t="s">
        <v>7</v>
      </c>
      <c r="AJ40" s="23" t="s">
        <v>6</v>
      </c>
      <c r="AK40" s="22" t="s">
        <v>7</v>
      </c>
      <c r="AL40" s="23" t="s">
        <v>6</v>
      </c>
      <c r="AM40" s="22" t="s">
        <v>7</v>
      </c>
      <c r="AN40" s="23" t="s">
        <v>6</v>
      </c>
      <c r="AO40" s="22" t="s">
        <v>7</v>
      </c>
      <c r="AP40" s="23" t="s">
        <v>6</v>
      </c>
      <c r="AQ40" s="22" t="s">
        <v>7</v>
      </c>
      <c r="AR40" s="23" t="s">
        <v>6</v>
      </c>
    </row>
    <row r="41" spans="34:48" ht="15" customHeight="1" x14ac:dyDescent="0.25">
      <c r="AH41" s="19">
        <v>1</v>
      </c>
      <c r="AI41" s="49" t="s">
        <v>33</v>
      </c>
      <c r="AJ41" s="20" t="e">
        <f>#REF!</f>
        <v>#REF!</v>
      </c>
      <c r="AK41" s="49" t="s">
        <v>31</v>
      </c>
      <c r="AL41" s="20">
        <f t="shared" ref="AL41:AL52" si="17">I8</f>
        <v>9.6515999709823728</v>
      </c>
      <c r="AM41" s="49" t="s">
        <v>33</v>
      </c>
      <c r="AN41" s="20" t="e">
        <f>#REF!</f>
        <v>#REF!</v>
      </c>
      <c r="AO41" s="49" t="s">
        <v>31</v>
      </c>
      <c r="AP41" s="20">
        <f t="shared" ref="AP41:AP52" si="18">M8</f>
        <v>501.75833899999998</v>
      </c>
      <c r="AQ41" s="49" t="s">
        <v>31</v>
      </c>
      <c r="AR41" s="20">
        <f t="shared" ref="AR41:AR52" si="19">O8</f>
        <v>-9.3389999999544671</v>
      </c>
    </row>
    <row r="42" spans="34:48" x14ac:dyDescent="0.25">
      <c r="AH42" s="13">
        <v>2</v>
      </c>
      <c r="AI42" s="50"/>
      <c r="AJ42" s="15" t="e">
        <f>#REF!</f>
        <v>#REF!</v>
      </c>
      <c r="AK42" s="50"/>
      <c r="AL42" s="15">
        <f t="shared" si="17"/>
        <v>18.667616371682374</v>
      </c>
      <c r="AM42" s="50"/>
      <c r="AN42" s="15" t="e">
        <f>#REF!</f>
        <v>#REF!</v>
      </c>
      <c r="AO42" s="50"/>
      <c r="AP42" s="15">
        <f t="shared" si="18"/>
        <v>501.75833899999998</v>
      </c>
      <c r="AQ42" s="50"/>
      <c r="AR42" s="15">
        <f t="shared" si="19"/>
        <v>11.661000000003696</v>
      </c>
    </row>
    <row r="43" spans="34:48" x14ac:dyDescent="0.25">
      <c r="AH43" s="13">
        <v>3</v>
      </c>
      <c r="AI43" s="50"/>
      <c r="AJ43" s="15" t="e">
        <f>#REF!</f>
        <v>#REF!</v>
      </c>
      <c r="AK43" s="50"/>
      <c r="AL43" s="15">
        <f t="shared" si="17"/>
        <v>26.853819113966402</v>
      </c>
      <c r="AM43" s="50"/>
      <c r="AN43" s="15" t="e">
        <f>#REF!</f>
        <v>#REF!</v>
      </c>
      <c r="AO43" s="50"/>
      <c r="AP43" s="15">
        <f t="shared" si="18"/>
        <v>499.83885600000002</v>
      </c>
      <c r="AQ43" s="50"/>
      <c r="AR43" s="15">
        <f t="shared" si="19"/>
        <v>-8.8560000000370565</v>
      </c>
    </row>
    <row r="44" spans="34:48" x14ac:dyDescent="0.25">
      <c r="AH44" s="13">
        <v>4</v>
      </c>
      <c r="AI44" s="50"/>
      <c r="AJ44" s="15" t="e">
        <f>#REF!</f>
        <v>#REF!</v>
      </c>
      <c r="AK44" s="50"/>
      <c r="AL44" s="15">
        <f t="shared" si="17"/>
        <v>11.991276037198235</v>
      </c>
      <c r="AM44" s="50"/>
      <c r="AN44" s="15" t="e">
        <f>#REF!</f>
        <v>#REF!</v>
      </c>
      <c r="AO44" s="50"/>
      <c r="AP44" s="15">
        <f t="shared" si="18"/>
        <v>499.83885600000002</v>
      </c>
      <c r="AQ44" s="50"/>
      <c r="AR44" s="15">
        <f t="shared" si="19"/>
        <v>2.1439999999870452</v>
      </c>
    </row>
    <row r="45" spans="34:48" x14ac:dyDescent="0.25">
      <c r="AH45" s="13">
        <v>5</v>
      </c>
      <c r="AI45" s="50"/>
      <c r="AJ45" s="15" t="e">
        <f>#REF!</f>
        <v>#REF!</v>
      </c>
      <c r="AK45" s="50"/>
      <c r="AL45" s="15">
        <f t="shared" si="17"/>
        <v>22.16623930667814</v>
      </c>
      <c r="AM45" s="50"/>
      <c r="AN45" s="15" t="e">
        <f>#REF!</f>
        <v>#REF!</v>
      </c>
      <c r="AO45" s="50"/>
      <c r="AP45" s="15">
        <f t="shared" si="18"/>
        <v>501.85380800000001</v>
      </c>
      <c r="AQ45" s="50"/>
      <c r="AR45" s="15">
        <f t="shared" si="19"/>
        <v>6.191999999998643</v>
      </c>
    </row>
    <row r="46" spans="34:48" x14ac:dyDescent="0.25">
      <c r="AH46" s="13">
        <v>6</v>
      </c>
      <c r="AI46" s="50"/>
      <c r="AJ46" s="15" t="e">
        <f>#REF!</f>
        <v>#REF!</v>
      </c>
      <c r="AK46" s="50"/>
      <c r="AL46" s="15">
        <f t="shared" si="17"/>
        <v>12.332365790869847</v>
      </c>
      <c r="AM46" s="50"/>
      <c r="AN46" s="15" t="e">
        <f>#REF!</f>
        <v>#REF!</v>
      </c>
      <c r="AO46" s="50"/>
      <c r="AP46" s="15">
        <f t="shared" si="18"/>
        <v>501.85380800000001</v>
      </c>
      <c r="AQ46" s="50"/>
      <c r="AR46" s="15">
        <f t="shared" si="19"/>
        <v>-3.807999999992262</v>
      </c>
    </row>
    <row r="47" spans="34:48" x14ac:dyDescent="0.25">
      <c r="AH47" s="13">
        <v>7</v>
      </c>
      <c r="AI47" s="50"/>
      <c r="AJ47" s="15" t="e">
        <f>#REF!</f>
        <v>#REF!</v>
      </c>
      <c r="AK47" s="50"/>
      <c r="AL47" s="28">
        <f t="shared" si="17"/>
        <v>28.62925142228276</v>
      </c>
      <c r="AM47" s="50"/>
      <c r="AN47" s="15" t="e">
        <f>#REF!</f>
        <v>#REF!</v>
      </c>
      <c r="AO47" s="50"/>
      <c r="AP47" s="28">
        <f t="shared" si="18"/>
        <v>500.33787999999998</v>
      </c>
      <c r="AQ47" s="50"/>
      <c r="AR47" s="28">
        <f t="shared" si="19"/>
        <v>13.120000000014898</v>
      </c>
    </row>
    <row r="48" spans="34:48" x14ac:dyDescent="0.25">
      <c r="AH48" s="13">
        <v>8</v>
      </c>
      <c r="AI48" s="50"/>
      <c r="AJ48" s="15" t="e">
        <f>#REF!</f>
        <v>#REF!</v>
      </c>
      <c r="AK48" s="50"/>
      <c r="AL48" s="15">
        <f t="shared" si="17"/>
        <v>16.176669465642576</v>
      </c>
      <c r="AM48" s="50"/>
      <c r="AN48" s="15" t="e">
        <f>#REF!</f>
        <v>#REF!</v>
      </c>
      <c r="AO48" s="50"/>
      <c r="AP48" s="15">
        <f t="shared" si="18"/>
        <v>500.33787999999998</v>
      </c>
      <c r="AQ48" s="50"/>
      <c r="AR48" s="15">
        <f t="shared" si="19"/>
        <v>0.12000000003808964</v>
      </c>
    </row>
    <row r="49" spans="34:44" x14ac:dyDescent="0.25">
      <c r="AH49" s="13">
        <v>9</v>
      </c>
      <c r="AI49" s="50"/>
      <c r="AJ49" s="15" t="e">
        <f>#REF!</f>
        <v>#REF!</v>
      </c>
      <c r="AK49" s="50"/>
      <c r="AL49" s="15">
        <f t="shared" si="17"/>
        <v>20.307218273292769</v>
      </c>
      <c r="AM49" s="50"/>
      <c r="AN49" s="15" t="e">
        <f>#REF!</f>
        <v>#REF!</v>
      </c>
      <c r="AO49" s="50"/>
      <c r="AP49" s="15">
        <f t="shared" si="18"/>
        <v>504.16484000000003</v>
      </c>
      <c r="AQ49" s="50"/>
      <c r="AR49" s="15">
        <f t="shared" si="19"/>
        <v>6.1599999999657484</v>
      </c>
    </row>
    <row r="50" spans="34:44" x14ac:dyDescent="0.25">
      <c r="AH50" s="13">
        <v>10</v>
      </c>
      <c r="AI50" s="50"/>
      <c r="AJ50" s="15" t="e">
        <f>#REF!</f>
        <v>#REF!</v>
      </c>
      <c r="AK50" s="50"/>
      <c r="AL50" s="15">
        <f t="shared" si="17"/>
        <v>7.8114836619500556</v>
      </c>
      <c r="AM50" s="50"/>
      <c r="AN50" s="15" t="e">
        <f>#REF!</f>
        <v>#REF!</v>
      </c>
      <c r="AO50" s="50"/>
      <c r="AP50" s="15">
        <f t="shared" si="18"/>
        <v>504.16484000000003</v>
      </c>
      <c r="AQ50" s="50"/>
      <c r="AR50" s="15">
        <f t="shared" si="19"/>
        <v>-4.8400000000015098</v>
      </c>
    </row>
    <row r="51" spans="34:44" x14ac:dyDescent="0.25">
      <c r="AH51" s="13">
        <v>11</v>
      </c>
      <c r="AI51" s="50"/>
      <c r="AJ51" s="15" t="e">
        <f>#REF!</f>
        <v>#REF!</v>
      </c>
      <c r="AK51" s="50"/>
      <c r="AL51" s="15">
        <f t="shared" si="17"/>
        <v>18.105310408851409</v>
      </c>
      <c r="AM51" s="50"/>
      <c r="AN51" s="15" t="e">
        <f>#REF!</f>
        <v>#REF!</v>
      </c>
      <c r="AO51" s="50"/>
      <c r="AP51" s="15">
        <f t="shared" si="18"/>
        <v>503.01045199999999</v>
      </c>
      <c r="AQ51" s="50"/>
      <c r="AR51" s="15">
        <f t="shared" si="19"/>
        <v>9.547999999995227</v>
      </c>
    </row>
    <row r="52" spans="34:44" ht="15.75" thickBot="1" x14ac:dyDescent="0.3">
      <c r="AH52" s="14">
        <v>12</v>
      </c>
      <c r="AI52" s="50"/>
      <c r="AJ52" s="16" t="e">
        <f>#REF!</f>
        <v>#REF!</v>
      </c>
      <c r="AK52" s="50"/>
      <c r="AL52" s="16">
        <f t="shared" si="17"/>
        <v>19.699448977103167</v>
      </c>
      <c r="AM52" s="50"/>
      <c r="AN52" s="16" t="e">
        <f>#REF!</f>
        <v>#REF!</v>
      </c>
      <c r="AO52" s="50"/>
      <c r="AP52" s="16">
        <f t="shared" si="18"/>
        <v>503.01045199999999</v>
      </c>
      <c r="AQ52" s="50"/>
      <c r="AR52" s="16">
        <f t="shared" si="19"/>
        <v>12.548000000037973</v>
      </c>
    </row>
    <row r="53" spans="34:44" ht="17.25" thickTop="1" thickBot="1" x14ac:dyDescent="0.3">
      <c r="AH53" s="17" t="s">
        <v>5</v>
      </c>
      <c r="AI53" s="51"/>
      <c r="AJ53" s="18" t="e">
        <f>AVERAGE(AJ41:AJ52)</f>
        <v>#REF!</v>
      </c>
      <c r="AK53" s="51"/>
      <c r="AL53" s="18">
        <f>AVERAGE(AL41:AL46,AL48:AL52)</f>
        <v>16.705731579837941</v>
      </c>
      <c r="AM53" s="51"/>
      <c r="AN53" s="18" t="e">
        <f>AVERAGE(AN41:AN52)</f>
        <v>#REF!</v>
      </c>
      <c r="AO53" s="51"/>
      <c r="AP53" s="18">
        <f>AVERAGE(AP41:AP46,AP48:AP52)</f>
        <v>501.96277000000009</v>
      </c>
      <c r="AQ53" s="51"/>
      <c r="AR53" s="18">
        <f>AVERAGE(AR41:AR46,AR48:AR52)</f>
        <v>1.9572727272764661</v>
      </c>
    </row>
  </sheetData>
  <sortState ref="B8:N23">
    <sortCondition ref="B8"/>
  </sortState>
  <mergeCells count="24">
    <mergeCell ref="Z20:AB20"/>
    <mergeCell ref="AM8:AM20"/>
    <mergeCell ref="AO8:AO20"/>
    <mergeCell ref="AM41:AM53"/>
    <mergeCell ref="AO41:AO53"/>
    <mergeCell ref="AI41:AI53"/>
    <mergeCell ref="AK41:AK53"/>
    <mergeCell ref="AH37:AL39"/>
    <mergeCell ref="AQ8:AQ20"/>
    <mergeCell ref="AQ41:AQ53"/>
    <mergeCell ref="AH4:AR6"/>
    <mergeCell ref="C20:E20"/>
    <mergeCell ref="C6:E6"/>
    <mergeCell ref="F6:J6"/>
    <mergeCell ref="AI8:AI20"/>
    <mergeCell ref="AK8:AK20"/>
    <mergeCell ref="F20:H20"/>
    <mergeCell ref="K20:M20"/>
    <mergeCell ref="K6:O6"/>
    <mergeCell ref="P6:T6"/>
    <mergeCell ref="U6:Y6"/>
    <mergeCell ref="P20:R20"/>
    <mergeCell ref="U20:W20"/>
    <mergeCell ref="Z6:AD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7"/>
  <sheetViews>
    <sheetView zoomScaleNormal="100" workbookViewId="0">
      <selection activeCell="M4" sqref="M4:S6"/>
    </sheetView>
  </sheetViews>
  <sheetFormatPr baseColWidth="10" defaultRowHeight="15" x14ac:dyDescent="0.25"/>
  <sheetData>
    <row r="3" spans="2:19" ht="15.75" thickBot="1" x14ac:dyDescent="0.3"/>
    <row r="4" spans="2:19" x14ac:dyDescent="0.25">
      <c r="B4" s="74" t="s">
        <v>4</v>
      </c>
      <c r="C4" s="74"/>
      <c r="D4" s="74" t="s">
        <v>10</v>
      </c>
      <c r="E4" s="74"/>
      <c r="F4" s="74" t="s">
        <v>11</v>
      </c>
      <c r="G4" s="74"/>
      <c r="M4" s="52" t="s">
        <v>14</v>
      </c>
      <c r="N4" s="53"/>
      <c r="O4" s="53"/>
      <c r="P4" s="53"/>
      <c r="Q4" s="53"/>
      <c r="R4" s="53"/>
      <c r="S4" s="53"/>
    </row>
    <row r="5" spans="2:19" x14ac:dyDescent="0.25">
      <c r="B5">
        <v>625.84765900000002</v>
      </c>
      <c r="C5">
        <v>426.913568</v>
      </c>
      <c r="D5">
        <v>625.84720900000002</v>
      </c>
      <c r="E5">
        <v>428.82570399999997</v>
      </c>
      <c r="F5">
        <v>626.06519300000002</v>
      </c>
      <c r="G5">
        <v>426.23431399999998</v>
      </c>
      <c r="M5" s="55"/>
      <c r="N5" s="56"/>
      <c r="O5" s="56"/>
      <c r="P5" s="56"/>
      <c r="Q5" s="56"/>
      <c r="R5" s="56"/>
      <c r="S5" s="56"/>
    </row>
    <row r="6" spans="2:19" ht="15.75" thickBot="1" x14ac:dyDescent="0.3">
      <c r="B6">
        <v>625.85343699999999</v>
      </c>
      <c r="C6">
        <v>428.81864000000002</v>
      </c>
      <c r="D6">
        <v>625.84772799999996</v>
      </c>
      <c r="E6">
        <v>426.90441399999997</v>
      </c>
      <c r="F6">
        <v>626.07144800000003</v>
      </c>
      <c r="G6">
        <v>428.14597700000002</v>
      </c>
      <c r="M6" s="58"/>
      <c r="N6" s="59"/>
      <c r="O6" s="59"/>
      <c r="P6" s="59"/>
      <c r="Q6" s="59"/>
      <c r="R6" s="59"/>
      <c r="S6" s="59"/>
    </row>
    <row r="7" spans="2:19" ht="15.75" thickBot="1" x14ac:dyDescent="0.3">
      <c r="B7">
        <v>626.75712799999997</v>
      </c>
      <c r="C7">
        <v>428.83963499999999</v>
      </c>
      <c r="D7">
        <v>626.75533600000006</v>
      </c>
      <c r="E7">
        <v>428.84244000000001</v>
      </c>
      <c r="F7">
        <v>626.97567100000003</v>
      </c>
      <c r="G7">
        <v>428.16523000000001</v>
      </c>
      <c r="M7" s="21" t="s">
        <v>8</v>
      </c>
      <c r="N7" s="22" t="s">
        <v>7</v>
      </c>
      <c r="O7" s="23" t="s">
        <v>6</v>
      </c>
      <c r="P7" s="22" t="s">
        <v>7</v>
      </c>
      <c r="Q7" s="23" t="s">
        <v>6</v>
      </c>
      <c r="R7" s="22" t="s">
        <v>7</v>
      </c>
      <c r="S7" s="23" t="s">
        <v>6</v>
      </c>
    </row>
    <row r="8" spans="2:19" ht="15" customHeight="1" x14ac:dyDescent="0.25">
      <c r="B8">
        <v>626.75761499999999</v>
      </c>
      <c r="C8">
        <v>426.91063700000001</v>
      </c>
      <c r="D8">
        <v>626.76047200000005</v>
      </c>
      <c r="E8">
        <v>426.91004199999998</v>
      </c>
      <c r="F8">
        <v>626.97770200000002</v>
      </c>
      <c r="G8">
        <v>426.23797500000001</v>
      </c>
      <c r="M8" s="19">
        <v>1</v>
      </c>
      <c r="N8" s="49" t="s">
        <v>15</v>
      </c>
      <c r="O8" s="20">
        <f>SQRT(($B36-D36)^2+($C36-E36)^2)*1000</f>
        <v>10.498248484307</v>
      </c>
      <c r="P8" s="75" t="s">
        <v>16</v>
      </c>
      <c r="Q8" s="20">
        <f>SQRT(($B36-F36)^2+($C36-G36)^2)*1000</f>
        <v>3.4044954400089718</v>
      </c>
      <c r="R8" s="49" t="s">
        <v>17</v>
      </c>
      <c r="S8" s="20">
        <f>SQRT(($B36-H36)^2+($C36-I36)^2)*1000</f>
        <v>2.5869024162442535</v>
      </c>
    </row>
    <row r="9" spans="2:19" x14ac:dyDescent="0.25">
      <c r="B9">
        <v>629.01065500000004</v>
      </c>
      <c r="C9">
        <v>428.92940900000002</v>
      </c>
      <c r="D9">
        <v>629.00374799999997</v>
      </c>
      <c r="E9">
        <v>428.93256700000001</v>
      </c>
      <c r="F9">
        <v>629.23392799999999</v>
      </c>
      <c r="G9">
        <v>426.735457</v>
      </c>
      <c r="M9" s="13">
        <v>2</v>
      </c>
      <c r="N9" s="50"/>
      <c r="O9" s="15">
        <f t="shared" ref="O9:O19" si="0">SQRT(($B37-D37)^2+($C37-E37)^2)*1000</f>
        <v>4.7318884606702278</v>
      </c>
      <c r="P9" s="76"/>
      <c r="Q9" s="15">
        <f t="shared" ref="Q9:Q19" si="1">SQRT(($B37-F37)^2+($C37-G37)^2)*1000</f>
        <v>2.3194347445537233</v>
      </c>
      <c r="R9" s="50"/>
      <c r="S9" s="15">
        <f t="shared" ref="S9:S19" si="2">SQRT(($B37-H37)^2+($C37-I37)^2)*1000</f>
        <v>2.495176168321751</v>
      </c>
    </row>
    <row r="10" spans="2:19" x14ac:dyDescent="0.25">
      <c r="B10">
        <v>629.01261199999999</v>
      </c>
      <c r="C10">
        <v>427.42038400000001</v>
      </c>
      <c r="D10">
        <v>629.01235299999996</v>
      </c>
      <c r="E10">
        <v>427.40945399999998</v>
      </c>
      <c r="F10">
        <v>629.23647200000005</v>
      </c>
      <c r="G10">
        <v>428.25942400000002</v>
      </c>
      <c r="M10" s="13">
        <v>3</v>
      </c>
      <c r="N10" s="50"/>
      <c r="O10" s="15">
        <f t="shared" si="0"/>
        <v>7.4215967779334457</v>
      </c>
      <c r="P10" s="76"/>
      <c r="Q10" s="15">
        <f t="shared" si="1"/>
        <v>5.7784964913816053</v>
      </c>
      <c r="R10" s="50"/>
      <c r="S10" s="15">
        <f t="shared" si="2"/>
        <v>5.6784069459892166</v>
      </c>
    </row>
    <row r="11" spans="2:19" x14ac:dyDescent="0.25">
      <c r="B11">
        <v>629.92018199999995</v>
      </c>
      <c r="C11">
        <v>428.919377</v>
      </c>
      <c r="D11">
        <v>629.92342399999995</v>
      </c>
      <c r="E11">
        <v>427.39930199999998</v>
      </c>
      <c r="F11">
        <v>630.14015700000004</v>
      </c>
      <c r="G11">
        <v>428.25485800000001</v>
      </c>
      <c r="M11" s="13">
        <v>4</v>
      </c>
      <c r="N11" s="50"/>
      <c r="O11" s="15">
        <f t="shared" si="0"/>
        <v>3.5862501636508748</v>
      </c>
      <c r="P11" s="76"/>
      <c r="Q11" s="15">
        <f t="shared" si="1"/>
        <v>2.0195317199966012</v>
      </c>
      <c r="R11" s="50"/>
      <c r="S11" s="15">
        <f t="shared" si="2"/>
        <v>5.868727895450518</v>
      </c>
    </row>
    <row r="12" spans="2:19" x14ac:dyDescent="0.25">
      <c r="B12">
        <v>629.92018800000005</v>
      </c>
      <c r="C12">
        <v>427.40737100000001</v>
      </c>
      <c r="D12">
        <v>629.92780200000004</v>
      </c>
      <c r="E12">
        <v>428.92190399999998</v>
      </c>
      <c r="F12">
        <v>630.14251300000001</v>
      </c>
      <c r="G12">
        <v>426.73306500000001</v>
      </c>
      <c r="M12" s="13">
        <v>5</v>
      </c>
      <c r="N12" s="50"/>
      <c r="O12" s="15">
        <f t="shared" si="0"/>
        <v>8.0467925746322759</v>
      </c>
      <c r="P12" s="76"/>
      <c r="Q12" s="15">
        <f t="shared" si="1"/>
        <v>6.7245607689675992</v>
      </c>
      <c r="R12" s="50"/>
      <c r="S12" s="15">
        <f t="shared" si="2"/>
        <v>2.4369476353910886</v>
      </c>
    </row>
    <row r="13" spans="2:19" x14ac:dyDescent="0.25">
      <c r="B13">
        <v>633.92301199999997</v>
      </c>
      <c r="C13">
        <v>431.24033800000001</v>
      </c>
      <c r="D13">
        <v>633.92346299999997</v>
      </c>
      <c r="E13">
        <v>431.24552799999998</v>
      </c>
      <c r="F13">
        <v>634.14947400000005</v>
      </c>
      <c r="G13">
        <v>429.39926600000001</v>
      </c>
      <c r="M13" s="13">
        <v>6</v>
      </c>
      <c r="N13" s="50"/>
      <c r="O13" s="15">
        <f t="shared" si="0"/>
        <v>9.212471333510921</v>
      </c>
      <c r="P13" s="76"/>
      <c r="Q13" s="15">
        <f t="shared" si="1"/>
        <v>10.048059507630962</v>
      </c>
      <c r="R13" s="50"/>
      <c r="S13" s="15">
        <f t="shared" si="2"/>
        <v>2.8408114059972918</v>
      </c>
    </row>
    <row r="14" spans="2:19" x14ac:dyDescent="0.25">
      <c r="B14">
        <v>633.93004399999995</v>
      </c>
      <c r="C14">
        <v>430.08934399999998</v>
      </c>
      <c r="D14">
        <v>633.928135</v>
      </c>
      <c r="E14">
        <v>430.080287</v>
      </c>
      <c r="F14">
        <v>634.15077399999996</v>
      </c>
      <c r="G14">
        <v>430.57313299999998</v>
      </c>
      <c r="M14" s="13">
        <v>7</v>
      </c>
      <c r="N14" s="50"/>
      <c r="O14" s="15">
        <f t="shared" si="0"/>
        <v>9.1770905375313809</v>
      </c>
      <c r="P14" s="76"/>
      <c r="Q14" s="15">
        <f t="shared" si="1"/>
        <v>10.40894637003726</v>
      </c>
      <c r="R14" s="50"/>
      <c r="S14" s="15">
        <f t="shared" si="2"/>
        <v>7.9818093882837635</v>
      </c>
    </row>
    <row r="15" spans="2:19" x14ac:dyDescent="0.25">
      <c r="B15">
        <v>634.79833499999995</v>
      </c>
      <c r="C15">
        <v>430.09232200000002</v>
      </c>
      <c r="D15">
        <v>634.80028400000003</v>
      </c>
      <c r="E15">
        <v>430.08622400000002</v>
      </c>
      <c r="F15">
        <v>635.02091199999995</v>
      </c>
      <c r="G15">
        <v>429.41521899999998</v>
      </c>
      <c r="M15" s="13">
        <v>8</v>
      </c>
      <c r="N15" s="50"/>
      <c r="O15" s="15">
        <f t="shared" si="0"/>
        <v>7.3529851126477395</v>
      </c>
      <c r="P15" s="76"/>
      <c r="Q15" s="15">
        <f t="shared" si="1"/>
        <v>1.4825614213427625</v>
      </c>
      <c r="R15" s="50"/>
      <c r="S15" s="15">
        <f t="shared" si="2"/>
        <v>1.7489418070677214</v>
      </c>
    </row>
    <row r="16" spans="2:19" x14ac:dyDescent="0.25">
      <c r="B16">
        <v>634.80731300000002</v>
      </c>
      <c r="C16">
        <v>431.229311</v>
      </c>
      <c r="D16">
        <v>634.80179699999997</v>
      </c>
      <c r="E16">
        <v>431.23138499999999</v>
      </c>
      <c r="F16">
        <v>635.02424599999995</v>
      </c>
      <c r="G16">
        <v>430.56208099999998</v>
      </c>
      <c r="M16" s="13">
        <v>9</v>
      </c>
      <c r="N16" s="50"/>
      <c r="O16" s="15">
        <f t="shared" si="0"/>
        <v>7.0168114128968693</v>
      </c>
      <c r="P16" s="76"/>
      <c r="Q16" s="15">
        <f t="shared" si="1"/>
        <v>10.063630435148001</v>
      </c>
      <c r="R16" s="50"/>
      <c r="S16" s="15">
        <f t="shared" si="2"/>
        <v>3.9814333823499592</v>
      </c>
    </row>
    <row r="17" spans="1:19" x14ac:dyDescent="0.25">
      <c r="M17" s="13">
        <v>10</v>
      </c>
      <c r="N17" s="50"/>
      <c r="O17" s="15">
        <f t="shared" si="0"/>
        <v>6.2833183567095876</v>
      </c>
      <c r="P17" s="76"/>
      <c r="Q17" s="15">
        <f t="shared" si="1"/>
        <v>8.2871469780187876</v>
      </c>
      <c r="R17" s="50"/>
      <c r="S17" s="15">
        <f t="shared" si="2"/>
        <v>8.3228768530904098</v>
      </c>
    </row>
    <row r="18" spans="1:19" x14ac:dyDescent="0.25">
      <c r="B18" s="74" t="s">
        <v>4</v>
      </c>
      <c r="C18" s="74"/>
      <c r="D18" s="74" t="s">
        <v>10</v>
      </c>
      <c r="E18" s="74"/>
      <c r="F18" s="74" t="s">
        <v>11</v>
      </c>
      <c r="G18" s="74"/>
      <c r="H18" s="74" t="s">
        <v>12</v>
      </c>
      <c r="I18" s="74"/>
      <c r="M18" s="13">
        <v>11</v>
      </c>
      <c r="N18" s="50"/>
      <c r="O18" s="15">
        <f t="shared" si="0"/>
        <v>7.4279606151748352</v>
      </c>
      <c r="P18" s="76"/>
      <c r="Q18" s="15">
        <f t="shared" si="1"/>
        <v>15.615454706761716</v>
      </c>
      <c r="R18" s="50"/>
      <c r="S18" s="15">
        <f t="shared" si="2"/>
        <v>1.4009162873900554</v>
      </c>
    </row>
    <row r="19" spans="1:19" ht="15.75" thickBot="1" x14ac:dyDescent="0.3">
      <c r="A19">
        <v>1</v>
      </c>
      <c r="B19">
        <f>B6</f>
        <v>625.85343699999999</v>
      </c>
      <c r="C19">
        <f>C6</f>
        <v>428.81864000000002</v>
      </c>
      <c r="D19">
        <f>D5</f>
        <v>625.84720900000002</v>
      </c>
      <c r="E19">
        <f>E5</f>
        <v>428.82570399999997</v>
      </c>
      <c r="F19">
        <f>F6</f>
        <v>626.07144800000003</v>
      </c>
      <c r="G19">
        <f>G6</f>
        <v>428.14597700000002</v>
      </c>
      <c r="H19">
        <v>8.6123999999999992</v>
      </c>
      <c r="I19">
        <v>15.8805</v>
      </c>
      <c r="M19" s="14">
        <v>12</v>
      </c>
      <c r="N19" s="50"/>
      <c r="O19" s="16">
        <f t="shared" si="0"/>
        <v>5.0017536992883951</v>
      </c>
      <c r="P19" s="76"/>
      <c r="Q19" s="16">
        <f t="shared" si="1"/>
        <v>3.0953428245615253</v>
      </c>
      <c r="R19" s="50"/>
      <c r="S19" s="16">
        <f t="shared" si="2"/>
        <v>2.0201086054186828</v>
      </c>
    </row>
    <row r="20" spans="1:19" ht="17.25" thickTop="1" thickBot="1" x14ac:dyDescent="0.3">
      <c r="A20">
        <v>2</v>
      </c>
      <c r="B20">
        <f>B7</f>
        <v>626.75712799999997</v>
      </c>
      <c r="C20">
        <f>C7</f>
        <v>428.83963499999999</v>
      </c>
      <c r="D20">
        <f>D7</f>
        <v>626.75533600000006</v>
      </c>
      <c r="E20">
        <f>E7</f>
        <v>428.84244000000001</v>
      </c>
      <c r="F20">
        <f>F7</f>
        <v>626.97567100000003</v>
      </c>
      <c r="G20">
        <f>G7</f>
        <v>428.16523000000001</v>
      </c>
      <c r="H20">
        <v>9.5115999999999996</v>
      </c>
      <c r="I20">
        <v>15.900499999999999</v>
      </c>
      <c r="M20" s="17" t="s">
        <v>5</v>
      </c>
      <c r="N20" s="51"/>
      <c r="O20" s="18">
        <f>AVERAGE(O8:O19)</f>
        <v>7.1464306274127951</v>
      </c>
      <c r="P20" s="77"/>
      <c r="Q20" s="18">
        <f>AVERAGE(Q8:Q19)</f>
        <v>6.6039717840341261</v>
      </c>
      <c r="R20" s="51"/>
      <c r="S20" s="18">
        <f>AVERAGE(S8:S19)</f>
        <v>3.9469215659162269</v>
      </c>
    </row>
    <row r="21" spans="1:19" x14ac:dyDescent="0.25">
      <c r="A21">
        <v>3</v>
      </c>
      <c r="B21">
        <f>B5</f>
        <v>625.84765900000002</v>
      </c>
      <c r="C21">
        <f>C5</f>
        <v>426.913568</v>
      </c>
      <c r="D21">
        <f>D6</f>
        <v>625.84772799999996</v>
      </c>
      <c r="E21">
        <f>E6</f>
        <v>426.90441399999997</v>
      </c>
      <c r="F21">
        <f>F5</f>
        <v>626.06519300000002</v>
      </c>
      <c r="G21">
        <f>G5</f>
        <v>426.23431399999998</v>
      </c>
      <c r="H21">
        <v>8.6102000000000007</v>
      </c>
      <c r="I21">
        <v>13.9732</v>
      </c>
    </row>
    <row r="22" spans="1:19" x14ac:dyDescent="0.25">
      <c r="A22">
        <v>4</v>
      </c>
      <c r="B22">
        <f t="shared" ref="B22:G22" si="3">B8</f>
        <v>626.75761499999999</v>
      </c>
      <c r="C22">
        <f t="shared" si="3"/>
        <v>426.91063700000001</v>
      </c>
      <c r="D22">
        <f t="shared" si="3"/>
        <v>626.76047200000005</v>
      </c>
      <c r="E22">
        <f t="shared" si="3"/>
        <v>426.91004199999998</v>
      </c>
      <c r="F22">
        <f t="shared" si="3"/>
        <v>626.97770200000002</v>
      </c>
      <c r="G22">
        <f t="shared" si="3"/>
        <v>426.23797500000001</v>
      </c>
      <c r="H22">
        <v>9.5122999999999998</v>
      </c>
      <c r="I22">
        <v>13.9655</v>
      </c>
    </row>
    <row r="23" spans="1:19" x14ac:dyDescent="0.25">
      <c r="A23">
        <v>5</v>
      </c>
      <c r="B23">
        <f>B9</f>
        <v>629.01065500000004</v>
      </c>
      <c r="C23">
        <f>C9</f>
        <v>428.92940900000002</v>
      </c>
      <c r="D23">
        <f>D9</f>
        <v>629.00374799999997</v>
      </c>
      <c r="E23">
        <f>E9</f>
        <v>428.93256700000001</v>
      </c>
      <c r="F23">
        <f>F10</f>
        <v>629.23647200000005</v>
      </c>
      <c r="G23">
        <f>G10</f>
        <v>428.25942400000002</v>
      </c>
      <c r="H23">
        <v>11.769399999999999</v>
      </c>
      <c r="I23">
        <v>15.991300000000001</v>
      </c>
    </row>
    <row r="24" spans="1:19" x14ac:dyDescent="0.25">
      <c r="A24">
        <v>6</v>
      </c>
      <c r="B24">
        <f>B11</f>
        <v>629.92018199999995</v>
      </c>
      <c r="C24">
        <f>C11</f>
        <v>428.919377</v>
      </c>
      <c r="D24">
        <f>D12</f>
        <v>629.92780200000004</v>
      </c>
      <c r="E24">
        <f>E12</f>
        <v>428.92190399999998</v>
      </c>
      <c r="F24">
        <f>F11</f>
        <v>630.14015700000004</v>
      </c>
      <c r="G24">
        <f>G11</f>
        <v>428.25485800000001</v>
      </c>
      <c r="H24">
        <v>12.676</v>
      </c>
      <c r="I24">
        <v>15.9823</v>
      </c>
    </row>
    <row r="25" spans="1:19" x14ac:dyDescent="0.25">
      <c r="A25">
        <v>7</v>
      </c>
      <c r="B25">
        <f>B10</f>
        <v>629.01261199999999</v>
      </c>
      <c r="C25">
        <f>C10</f>
        <v>427.42038400000001</v>
      </c>
      <c r="D25">
        <f>D10</f>
        <v>629.01235299999996</v>
      </c>
      <c r="E25">
        <f>E10</f>
        <v>427.40945399999998</v>
      </c>
      <c r="F25">
        <f>F9</f>
        <v>629.23392799999999</v>
      </c>
      <c r="G25">
        <f>G9</f>
        <v>426.735457</v>
      </c>
      <c r="H25">
        <v>11.769399999999999</v>
      </c>
      <c r="I25">
        <v>14.4727</v>
      </c>
    </row>
    <row r="26" spans="1:19" x14ac:dyDescent="0.25">
      <c r="A26">
        <v>8</v>
      </c>
      <c r="B26">
        <f>B12</f>
        <v>629.92018800000005</v>
      </c>
      <c r="C26">
        <f>C12</f>
        <v>427.40737100000001</v>
      </c>
      <c r="D26">
        <f>D11</f>
        <v>629.92342399999995</v>
      </c>
      <c r="E26">
        <f>E11</f>
        <v>427.39930199999998</v>
      </c>
      <c r="F26">
        <f>F12</f>
        <v>630.14251300000001</v>
      </c>
      <c r="G26">
        <f>G12</f>
        <v>426.73306500000001</v>
      </c>
      <c r="H26">
        <v>12.676</v>
      </c>
      <c r="I26">
        <v>14.4663</v>
      </c>
    </row>
    <row r="27" spans="1:19" x14ac:dyDescent="0.25">
      <c r="A27">
        <v>9</v>
      </c>
      <c r="B27">
        <f>B13</f>
        <v>633.92301199999997</v>
      </c>
      <c r="C27">
        <f>C13</f>
        <v>431.24033800000001</v>
      </c>
      <c r="D27">
        <f>D13</f>
        <v>633.92346299999997</v>
      </c>
      <c r="E27">
        <f>E13</f>
        <v>431.24552799999998</v>
      </c>
      <c r="F27">
        <f>F14</f>
        <v>634.15077399999996</v>
      </c>
      <c r="G27">
        <f>G14</f>
        <v>430.57313299999998</v>
      </c>
      <c r="H27">
        <v>16.683800000000002</v>
      </c>
      <c r="I27">
        <v>18.301500000000001</v>
      </c>
    </row>
    <row r="28" spans="1:19" x14ac:dyDescent="0.25">
      <c r="A28">
        <v>10</v>
      </c>
      <c r="B28">
        <f t="shared" ref="B28:G28" si="4">B16</f>
        <v>634.80731300000002</v>
      </c>
      <c r="C28">
        <f t="shared" si="4"/>
        <v>431.229311</v>
      </c>
      <c r="D28">
        <f t="shared" si="4"/>
        <v>634.80179699999997</v>
      </c>
      <c r="E28">
        <f t="shared" si="4"/>
        <v>431.23138499999999</v>
      </c>
      <c r="F28">
        <f t="shared" si="4"/>
        <v>635.02424599999995</v>
      </c>
      <c r="G28">
        <f t="shared" si="4"/>
        <v>430.56208099999998</v>
      </c>
      <c r="H28">
        <v>17.559699999999999</v>
      </c>
      <c r="I28">
        <v>18.296600000000002</v>
      </c>
    </row>
    <row r="29" spans="1:19" x14ac:dyDescent="0.25">
      <c r="A29">
        <v>11</v>
      </c>
      <c r="B29">
        <f t="shared" ref="B29:E30" si="5">B14</f>
        <v>633.93004399999995</v>
      </c>
      <c r="C29">
        <f t="shared" si="5"/>
        <v>430.08934399999998</v>
      </c>
      <c r="D29">
        <f t="shared" si="5"/>
        <v>633.928135</v>
      </c>
      <c r="E29">
        <f t="shared" si="5"/>
        <v>430.080287</v>
      </c>
      <c r="F29">
        <f>F13</f>
        <v>634.14947400000005</v>
      </c>
      <c r="G29">
        <f>G13</f>
        <v>429.39926600000001</v>
      </c>
      <c r="H29">
        <v>16.685700000000001</v>
      </c>
      <c r="I29">
        <v>17.149000000000001</v>
      </c>
    </row>
    <row r="30" spans="1:19" x14ac:dyDescent="0.25">
      <c r="A30">
        <v>12</v>
      </c>
      <c r="B30">
        <f t="shared" si="5"/>
        <v>634.79833499999995</v>
      </c>
      <c r="C30">
        <f t="shared" si="5"/>
        <v>430.09232200000002</v>
      </c>
      <c r="D30">
        <f t="shared" si="5"/>
        <v>634.80028400000003</v>
      </c>
      <c r="E30">
        <f t="shared" si="5"/>
        <v>430.08622400000002</v>
      </c>
      <c r="F30">
        <f>F15</f>
        <v>635.02091199999995</v>
      </c>
      <c r="G30">
        <f>G15</f>
        <v>429.41521899999998</v>
      </c>
      <c r="H30">
        <v>17.554500000000001</v>
      </c>
      <c r="I30">
        <v>17.154499999999999</v>
      </c>
    </row>
    <row r="31" spans="1:19" x14ac:dyDescent="0.25">
      <c r="A31" t="s">
        <v>5</v>
      </c>
      <c r="B31">
        <f t="shared" ref="B31:G31" si="6">AVERAGE(B19:B30)</f>
        <v>630.04484833333333</v>
      </c>
      <c r="C31">
        <f t="shared" si="6"/>
        <v>428.90086133333335</v>
      </c>
      <c r="D31">
        <f t="shared" si="6"/>
        <v>630.04431258333341</v>
      </c>
      <c r="E31">
        <f t="shared" si="6"/>
        <v>428.89910424999988</v>
      </c>
      <c r="F31">
        <f t="shared" si="6"/>
        <v>630.26570749999996</v>
      </c>
      <c r="G31">
        <f t="shared" si="6"/>
        <v>428.22633324999998</v>
      </c>
      <c r="H31">
        <f t="shared" ref="H31:I31" si="7">AVERAGE(H19:H30)</f>
        <v>12.801749999999998</v>
      </c>
      <c r="I31">
        <f t="shared" si="7"/>
        <v>15.961158333333335</v>
      </c>
    </row>
    <row r="32" spans="1:19" x14ac:dyDescent="0.25">
      <c r="A32" t="s">
        <v>18</v>
      </c>
      <c r="B32">
        <f t="shared" ref="B32:G32" si="8">B31-100</f>
        <v>530.04484833333333</v>
      </c>
      <c r="C32">
        <f t="shared" si="8"/>
        <v>328.90086133333335</v>
      </c>
      <c r="D32">
        <f t="shared" si="8"/>
        <v>530.04431258333341</v>
      </c>
      <c r="E32">
        <f t="shared" si="8"/>
        <v>328.89910424999988</v>
      </c>
      <c r="F32">
        <f t="shared" si="8"/>
        <v>530.26570749999996</v>
      </c>
      <c r="G32">
        <f t="shared" si="8"/>
        <v>328.22633324999998</v>
      </c>
      <c r="H32">
        <f t="shared" ref="H32:I32" si="9">H31-100</f>
        <v>-87.198250000000002</v>
      </c>
      <c r="I32">
        <f t="shared" si="9"/>
        <v>-84.03884166666667</v>
      </c>
    </row>
    <row r="34" spans="1:9" x14ac:dyDescent="0.25">
      <c r="B34" s="24">
        <f>B19-B36</f>
        <v>530.04484833333333</v>
      </c>
      <c r="C34" s="24">
        <f t="shared" ref="C34:G34" si="10">C19-C36</f>
        <v>328.90086133333335</v>
      </c>
      <c r="D34" s="24">
        <f t="shared" si="10"/>
        <v>530.04431258333341</v>
      </c>
      <c r="E34" s="24">
        <f t="shared" si="10"/>
        <v>328.89910424999988</v>
      </c>
      <c r="F34" s="24">
        <f t="shared" si="10"/>
        <v>530.26570749999996</v>
      </c>
      <c r="G34" s="24">
        <f t="shared" si="10"/>
        <v>328.22633324999998</v>
      </c>
      <c r="H34" s="24">
        <f t="shared" ref="H34:I34" si="11">H19-H36</f>
        <v>-87.198250000000002</v>
      </c>
      <c r="I34" s="24">
        <f t="shared" si="11"/>
        <v>-84.03884166666667</v>
      </c>
    </row>
    <row r="35" spans="1:9" x14ac:dyDescent="0.25">
      <c r="A35" t="s">
        <v>13</v>
      </c>
      <c r="B35">
        <f>B32</f>
        <v>530.04484833333333</v>
      </c>
      <c r="C35">
        <f t="shared" ref="C35:G35" si="12">C32</f>
        <v>328.90086133333335</v>
      </c>
      <c r="D35">
        <f t="shared" si="12"/>
        <v>530.04431258333341</v>
      </c>
      <c r="E35">
        <f t="shared" si="12"/>
        <v>328.89910424999988</v>
      </c>
      <c r="F35">
        <f t="shared" si="12"/>
        <v>530.26570749999996</v>
      </c>
      <c r="G35">
        <f t="shared" si="12"/>
        <v>328.22633324999998</v>
      </c>
      <c r="H35">
        <f t="shared" ref="H35:I35" si="13">H32</f>
        <v>-87.198250000000002</v>
      </c>
      <c r="I35">
        <f t="shared" si="13"/>
        <v>-84.03884166666667</v>
      </c>
    </row>
    <row r="36" spans="1:9" x14ac:dyDescent="0.25">
      <c r="A36">
        <v>1</v>
      </c>
      <c r="B36" s="24">
        <f t="shared" ref="B36:B47" si="14">B19-B$35</f>
        <v>95.808588666666651</v>
      </c>
      <c r="C36" s="24">
        <f t="shared" ref="C36:G36" si="15">C19-C$35</f>
        <v>99.917778666666663</v>
      </c>
      <c r="D36" s="24">
        <f t="shared" si="15"/>
        <v>95.802896416666613</v>
      </c>
      <c r="E36" s="24">
        <f t="shared" si="15"/>
        <v>99.926599750000094</v>
      </c>
      <c r="F36" s="24">
        <f t="shared" si="15"/>
        <v>95.80574050000007</v>
      </c>
      <c r="G36" s="24">
        <f t="shared" si="15"/>
        <v>99.919643750000034</v>
      </c>
      <c r="H36" s="24">
        <f t="shared" ref="H36:I36" si="16">H19-H$35</f>
        <v>95.810649999999995</v>
      </c>
      <c r="I36" s="24">
        <f t="shared" si="16"/>
        <v>99.919341666666668</v>
      </c>
    </row>
    <row r="37" spans="1:9" x14ac:dyDescent="0.25">
      <c r="A37">
        <v>2</v>
      </c>
      <c r="B37" s="24">
        <f t="shared" si="14"/>
        <v>96.712279666666632</v>
      </c>
      <c r="C37" s="24">
        <f t="shared" ref="C37:G47" si="17">C20-C$35</f>
        <v>99.938773666666634</v>
      </c>
      <c r="D37" s="24">
        <f t="shared" si="17"/>
        <v>96.711023416666649</v>
      </c>
      <c r="E37" s="24">
        <f t="shared" si="17"/>
        <v>99.943335750000131</v>
      </c>
      <c r="F37" s="24">
        <f t="shared" si="17"/>
        <v>96.709963500000072</v>
      </c>
      <c r="G37" s="24">
        <f t="shared" si="17"/>
        <v>99.938896750000026</v>
      </c>
      <c r="H37" s="24">
        <f t="shared" ref="H37:I37" si="18">H20-H$35</f>
        <v>96.709850000000003</v>
      </c>
      <c r="I37" s="24">
        <f t="shared" si="18"/>
        <v>99.939341666666664</v>
      </c>
    </row>
    <row r="38" spans="1:9" x14ac:dyDescent="0.25">
      <c r="A38">
        <v>3</v>
      </c>
      <c r="B38" s="24">
        <f t="shared" si="14"/>
        <v>95.802810666666687</v>
      </c>
      <c r="C38" s="24">
        <f t="shared" si="17"/>
        <v>98.012706666666645</v>
      </c>
      <c r="D38" s="24">
        <f t="shared" si="17"/>
        <v>95.803415416666553</v>
      </c>
      <c r="E38" s="24">
        <f t="shared" si="17"/>
        <v>98.005309750000094</v>
      </c>
      <c r="F38" s="24">
        <f t="shared" si="17"/>
        <v>95.79948550000006</v>
      </c>
      <c r="G38" s="24">
        <f t="shared" si="17"/>
        <v>98.007980750000002</v>
      </c>
      <c r="H38" s="24">
        <f t="shared" ref="H38:I38" si="19">H21-H$35</f>
        <v>95.808450000000008</v>
      </c>
      <c r="I38" s="24">
        <f t="shared" si="19"/>
        <v>98.012041666666676</v>
      </c>
    </row>
    <row r="39" spans="1:9" x14ac:dyDescent="0.25">
      <c r="A39">
        <v>4</v>
      </c>
      <c r="B39" s="24">
        <f t="shared" si="14"/>
        <v>96.712766666666653</v>
      </c>
      <c r="C39" s="24">
        <f t="shared" si="17"/>
        <v>98.009775666666656</v>
      </c>
      <c r="D39" s="24">
        <f t="shared" si="17"/>
        <v>96.716159416666642</v>
      </c>
      <c r="E39" s="24">
        <f t="shared" si="17"/>
        <v>98.010937750000096</v>
      </c>
      <c r="F39" s="24">
        <f t="shared" si="17"/>
        <v>96.71199450000006</v>
      </c>
      <c r="G39" s="24">
        <f t="shared" si="17"/>
        <v>98.011641750000024</v>
      </c>
      <c r="H39" s="24">
        <f t="shared" ref="H39:I39" si="20">H22-H$35</f>
        <v>96.710549999999998</v>
      </c>
      <c r="I39" s="24">
        <f t="shared" si="20"/>
        <v>98.004341666666676</v>
      </c>
    </row>
    <row r="40" spans="1:9" x14ac:dyDescent="0.25">
      <c r="A40">
        <v>5</v>
      </c>
      <c r="B40" s="24">
        <f t="shared" si="14"/>
        <v>98.965806666666708</v>
      </c>
      <c r="C40" s="24">
        <f t="shared" si="17"/>
        <v>100.02854766666667</v>
      </c>
      <c r="D40" s="24">
        <f t="shared" si="17"/>
        <v>98.959435416666565</v>
      </c>
      <c r="E40" s="24">
        <f t="shared" si="17"/>
        <v>100.03346275000013</v>
      </c>
      <c r="F40" s="24">
        <f t="shared" si="17"/>
        <v>98.970764500000087</v>
      </c>
      <c r="G40" s="24">
        <f t="shared" si="17"/>
        <v>100.03309075000004</v>
      </c>
      <c r="H40" s="24">
        <f t="shared" ref="H40:I40" si="21">H23-H$35</f>
        <v>98.967650000000006</v>
      </c>
      <c r="I40" s="24">
        <f t="shared" si="21"/>
        <v>100.03014166666667</v>
      </c>
    </row>
    <row r="41" spans="1:9" x14ac:dyDescent="0.25">
      <c r="A41">
        <v>6</v>
      </c>
      <c r="B41" s="24">
        <f t="shared" si="14"/>
        <v>99.87533366666662</v>
      </c>
      <c r="C41" s="24">
        <f t="shared" si="17"/>
        <v>100.01851566666664</v>
      </c>
      <c r="D41" s="24">
        <f t="shared" si="17"/>
        <v>99.883489416666634</v>
      </c>
      <c r="E41" s="24">
        <f t="shared" si="17"/>
        <v>100.0227997500001</v>
      </c>
      <c r="F41" s="24">
        <f t="shared" si="17"/>
        <v>99.874449500000082</v>
      </c>
      <c r="G41" s="24">
        <f t="shared" si="17"/>
        <v>100.02852475000003</v>
      </c>
      <c r="H41" s="24">
        <f t="shared" ref="H41:I41" si="22">H24-H$35</f>
        <v>99.874250000000004</v>
      </c>
      <c r="I41" s="24">
        <f t="shared" si="22"/>
        <v>100.02114166666667</v>
      </c>
    </row>
    <row r="42" spans="1:9" x14ac:dyDescent="0.25">
      <c r="A42">
        <v>7</v>
      </c>
      <c r="B42" s="24">
        <f t="shared" si="14"/>
        <v>98.967763666666656</v>
      </c>
      <c r="C42" s="24">
        <f t="shared" si="17"/>
        <v>98.51952266666666</v>
      </c>
      <c r="D42" s="24">
        <f t="shared" si="17"/>
        <v>98.968040416666554</v>
      </c>
      <c r="E42" s="24">
        <f t="shared" si="17"/>
        <v>98.510349750000103</v>
      </c>
      <c r="F42" s="24">
        <f t="shared" si="17"/>
        <v>98.968220500000029</v>
      </c>
      <c r="G42" s="24">
        <f t="shared" si="17"/>
        <v>98.509123750000015</v>
      </c>
      <c r="H42" s="24">
        <f t="shared" ref="H42:I42" si="23">H25-H$35</f>
        <v>98.967650000000006</v>
      </c>
      <c r="I42" s="24">
        <f t="shared" si="23"/>
        <v>98.511541666666673</v>
      </c>
    </row>
    <row r="43" spans="1:9" x14ac:dyDescent="0.25">
      <c r="A43">
        <v>8</v>
      </c>
      <c r="B43" s="24">
        <f t="shared" si="14"/>
        <v>99.875339666666719</v>
      </c>
      <c r="C43" s="24">
        <f t="shared" si="17"/>
        <v>98.506509666666659</v>
      </c>
      <c r="D43" s="24">
        <f t="shared" si="17"/>
        <v>99.879111416666547</v>
      </c>
      <c r="E43" s="24">
        <f t="shared" si="17"/>
        <v>98.500197750000098</v>
      </c>
      <c r="F43" s="24">
        <f t="shared" si="17"/>
        <v>99.876805500000046</v>
      </c>
      <c r="G43" s="24">
        <f t="shared" si="17"/>
        <v>98.506731750000029</v>
      </c>
      <c r="H43" s="24">
        <f t="shared" ref="H43:I43" si="24">H26-H$35</f>
        <v>99.874250000000004</v>
      </c>
      <c r="I43" s="24">
        <f t="shared" si="24"/>
        <v>98.505141666666674</v>
      </c>
    </row>
    <row r="44" spans="1:9" x14ac:dyDescent="0.25">
      <c r="A44">
        <v>9</v>
      </c>
      <c r="B44" s="24">
        <f t="shared" si="14"/>
        <v>103.87816366666664</v>
      </c>
      <c r="C44" s="24">
        <f t="shared" si="17"/>
        <v>102.33947666666666</v>
      </c>
      <c r="D44" s="24">
        <f t="shared" si="17"/>
        <v>103.87915041666656</v>
      </c>
      <c r="E44" s="24">
        <f t="shared" si="17"/>
        <v>102.3464237500001</v>
      </c>
      <c r="F44" s="24">
        <f t="shared" si="17"/>
        <v>103.88506649999999</v>
      </c>
      <c r="G44" s="24">
        <f t="shared" si="17"/>
        <v>102.34679975</v>
      </c>
      <c r="H44" s="24">
        <f t="shared" ref="H44:I44" si="25">H27-H$35</f>
        <v>103.88205000000001</v>
      </c>
      <c r="I44" s="24">
        <f t="shared" si="25"/>
        <v>102.34034166666667</v>
      </c>
    </row>
    <row r="45" spans="1:9" x14ac:dyDescent="0.25">
      <c r="A45">
        <v>10</v>
      </c>
      <c r="B45" s="24">
        <f t="shared" si="14"/>
        <v>104.76246466666669</v>
      </c>
      <c r="C45" s="24">
        <f t="shared" si="17"/>
        <v>102.32844966666664</v>
      </c>
      <c r="D45" s="24">
        <f t="shared" si="17"/>
        <v>104.75748441666656</v>
      </c>
      <c r="E45" s="24">
        <f t="shared" si="17"/>
        <v>102.33228075000011</v>
      </c>
      <c r="F45" s="24">
        <f t="shared" si="17"/>
        <v>104.75853849999999</v>
      </c>
      <c r="G45" s="24">
        <f t="shared" si="17"/>
        <v>102.33574775</v>
      </c>
      <c r="H45" s="24">
        <f t="shared" ref="H45:I45" si="26">H28-H$35</f>
        <v>104.75794999999999</v>
      </c>
      <c r="I45" s="24">
        <f t="shared" si="26"/>
        <v>102.33544166666667</v>
      </c>
    </row>
    <row r="46" spans="1:9" x14ac:dyDescent="0.25">
      <c r="A46">
        <v>11</v>
      </c>
      <c r="B46" s="24">
        <f t="shared" si="14"/>
        <v>103.88519566666662</v>
      </c>
      <c r="C46" s="24">
        <f t="shared" si="17"/>
        <v>101.18848266666663</v>
      </c>
      <c r="D46" s="24">
        <f t="shared" si="17"/>
        <v>103.88382241666659</v>
      </c>
      <c r="E46" s="24">
        <f t="shared" si="17"/>
        <v>101.18118275000012</v>
      </c>
      <c r="F46" s="24">
        <f t="shared" si="17"/>
        <v>103.88376650000009</v>
      </c>
      <c r="G46" s="24">
        <f t="shared" si="17"/>
        <v>101.17293275000003</v>
      </c>
      <c r="H46" s="24">
        <f t="shared" ref="H46:I46" si="27">H29-H$35</f>
        <v>103.88395</v>
      </c>
      <c r="I46" s="24">
        <f t="shared" si="27"/>
        <v>101.18784166666667</v>
      </c>
    </row>
    <row r="47" spans="1:9" x14ac:dyDescent="0.25">
      <c r="A47">
        <v>12</v>
      </c>
      <c r="B47" s="24">
        <f t="shared" si="14"/>
        <v>104.75348666666662</v>
      </c>
      <c r="C47" s="24">
        <f t="shared" si="17"/>
        <v>101.19146066666667</v>
      </c>
      <c r="D47" s="24">
        <f t="shared" si="17"/>
        <v>104.75597141666663</v>
      </c>
      <c r="E47" s="24">
        <f t="shared" si="17"/>
        <v>101.18711975000014</v>
      </c>
      <c r="F47" s="24">
        <f t="shared" si="17"/>
        <v>104.75520449999999</v>
      </c>
      <c r="G47" s="24">
        <f t="shared" si="17"/>
        <v>101.18888575</v>
      </c>
      <c r="H47" s="24">
        <f t="shared" ref="H47:I47" si="28">H30-H$35</f>
        <v>104.75275000000001</v>
      </c>
      <c r="I47" s="24">
        <f t="shared" si="28"/>
        <v>101.19334166666667</v>
      </c>
    </row>
  </sheetData>
  <sortState ref="F5:G16">
    <sortCondition ref="F5"/>
  </sortState>
  <mergeCells count="11">
    <mergeCell ref="H18:I18"/>
    <mergeCell ref="M4:S6"/>
    <mergeCell ref="N8:N20"/>
    <mergeCell ref="P8:P20"/>
    <mergeCell ref="R8:R20"/>
    <mergeCell ref="B4:C4"/>
    <mergeCell ref="D4:E4"/>
    <mergeCell ref="F4:G4"/>
    <mergeCell ref="B18:C18"/>
    <mergeCell ref="D18:E18"/>
    <mergeCell ref="F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Restitution 3D</vt:lpstr>
      <vt:lpstr>plan facade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 Casa Bruno</dc:creator>
  <cp:lastModifiedBy>Della Casa Bruno</cp:lastModifiedBy>
  <dcterms:created xsi:type="dcterms:W3CDTF">2018-06-20T14:21:51Z</dcterms:created>
  <dcterms:modified xsi:type="dcterms:W3CDTF">2018-07-18T14:51:47Z</dcterms:modified>
</cp:coreProperties>
</file>