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 activeTab="1"/>
  </bookViews>
  <sheets>
    <sheet name="Restitution 3D" sheetId="1" r:id="rId1"/>
    <sheet name="plan fac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N9" i="1"/>
  <c r="AN10" i="1"/>
  <c r="AN11" i="1"/>
  <c r="AN12" i="1"/>
  <c r="AN13" i="1"/>
  <c r="AN14" i="1"/>
  <c r="AN15" i="1"/>
  <c r="AN16" i="1"/>
  <c r="AN17" i="1"/>
  <c r="AN18" i="1"/>
  <c r="AN19" i="1"/>
  <c r="AN8" i="1"/>
  <c r="Z19" i="1"/>
  <c r="Z18" i="1"/>
  <c r="Z17" i="1"/>
  <c r="Z16" i="1"/>
  <c r="Z15" i="1"/>
  <c r="Z14" i="1"/>
  <c r="Z13" i="1"/>
  <c r="Z12" i="1"/>
  <c r="Z11" i="1"/>
  <c r="Z10" i="1"/>
  <c r="Z9" i="1"/>
  <c r="Z8" i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AN20" i="1"/>
  <c r="Z20" i="1"/>
  <c r="V14" i="1"/>
  <c r="O20" i="2" l="1"/>
  <c r="AL9" i="1"/>
  <c r="AL10" i="1"/>
  <c r="AL11" i="1"/>
  <c r="AL12" i="1"/>
  <c r="AL13" i="1"/>
  <c r="AL14" i="1"/>
  <c r="AL15" i="1"/>
  <c r="AL16" i="1"/>
  <c r="AL17" i="1"/>
  <c r="AL18" i="1"/>
  <c r="AL19" i="1"/>
  <c r="AL8" i="1"/>
  <c r="AJ9" i="1"/>
  <c r="AJ10" i="1"/>
  <c r="AJ11" i="1"/>
  <c r="AJ12" i="1"/>
  <c r="AJ13" i="1"/>
  <c r="AJ20" i="1" s="1"/>
  <c r="AJ14" i="1"/>
  <c r="AJ15" i="1"/>
  <c r="AJ16" i="1"/>
  <c r="AJ17" i="1"/>
  <c r="AJ18" i="1"/>
  <c r="AJ19" i="1"/>
  <c r="AJ8" i="1"/>
  <c r="AH9" i="1"/>
  <c r="AH10" i="1"/>
  <c r="AH11" i="1"/>
  <c r="AH12" i="1"/>
  <c r="AH13" i="1"/>
  <c r="AH14" i="1"/>
  <c r="AH15" i="1"/>
  <c r="AH16" i="1"/>
  <c r="AH17" i="1"/>
  <c r="AH18" i="1"/>
  <c r="AH19" i="1"/>
  <c r="AH8" i="1"/>
  <c r="AF20" i="1"/>
  <c r="AF9" i="1"/>
  <c r="AF10" i="1"/>
  <c r="AF11" i="1"/>
  <c r="AF12" i="1"/>
  <c r="AF13" i="1"/>
  <c r="AF14" i="1"/>
  <c r="AF15" i="1"/>
  <c r="AF16" i="1"/>
  <c r="AF17" i="1"/>
  <c r="AF18" i="1"/>
  <c r="AF19" i="1"/>
  <c r="AF8" i="1"/>
  <c r="V19" i="1"/>
  <c r="V18" i="1"/>
  <c r="V17" i="1"/>
  <c r="V16" i="1"/>
  <c r="V15" i="1"/>
  <c r="V13" i="1"/>
  <c r="V12" i="1"/>
  <c r="V11" i="1"/>
  <c r="V10" i="1"/>
  <c r="V9" i="1"/>
  <c r="V8" i="1"/>
  <c r="AL20" i="1" l="1"/>
  <c r="AH20" i="1"/>
  <c r="V20" i="1"/>
  <c r="R8" i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<sst xmlns="http://schemas.openxmlformats.org/spreadsheetml/2006/main" count="72" uniqueCount="27">
  <si>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</si>
  <si>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</si>
  <si>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</si>
  <si>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</si>
  <si>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</si>
  <si>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</si>
  <si>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</si>
  <si>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</si>
  <si>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</si>
  <si>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</si>
  <si>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</si>
  <si>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</si>
  <si>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</si>
  <si>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Forme sur photo(Agisoft)</t>
  </si>
  <si>
    <t>Id Points</t>
  </si>
  <si>
    <t>Comparaison des coordonnées restituées par rapport aux points levés au MS60</t>
  </si>
  <si>
    <t>VirtuSurv</t>
  </si>
  <si>
    <t>Restitution de scanner (VirtuSurv)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</si>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</sst>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469446</xdr:colOff>
      <xdr:row>58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topLeftCell="A22" zoomScale="70" zoomScaleNormal="70" workbookViewId="0">
      <selection activeCell="Q24" sqref="Q24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2" spans="2:40" x14ac:dyDescent="0.25">
      <c r="E2">
        <v>-1.4999999999999999E-2</v>
      </c>
      <c r="F2">
        <v>-8.9999999999999993E-3</v>
      </c>
      <c r="G2">
        <v>-1.9E-2</v>
      </c>
    </row>
    <row r="3" spans="2:40" ht="15.75" thickBot="1" x14ac:dyDescent="0.3"/>
    <row r="4" spans="2:40" ht="23.25" customHeight="1" x14ac:dyDescent="0.25">
      <c r="AD4" s="37" t="s">
        <v>15</v>
      </c>
      <c r="AE4" s="38"/>
      <c r="AF4" s="38"/>
      <c r="AG4" s="38"/>
      <c r="AH4" s="38"/>
      <c r="AI4" s="38"/>
      <c r="AJ4" s="38"/>
      <c r="AK4" s="38"/>
      <c r="AL4" s="38"/>
      <c r="AM4" s="38"/>
      <c r="AN4" s="39"/>
    </row>
    <row r="5" spans="2:40" ht="15" customHeight="1" x14ac:dyDescent="0.25">
      <c r="AD5" s="40"/>
      <c r="AE5" s="41"/>
      <c r="AF5" s="41"/>
      <c r="AG5" s="41"/>
      <c r="AH5" s="41"/>
      <c r="AI5" s="41"/>
      <c r="AJ5" s="41"/>
      <c r="AK5" s="41"/>
      <c r="AL5" s="41"/>
      <c r="AM5" s="41"/>
      <c r="AN5" s="42"/>
    </row>
    <row r="6" spans="2:40" ht="15.75" customHeight="1" thickBot="1" x14ac:dyDescent="0.3">
      <c r="B6" s="1"/>
      <c r="C6" s="26" t="s">
        <v>4</v>
      </c>
      <c r="D6" s="26"/>
      <c r="E6" s="26"/>
      <c r="F6" s="33" t="s">
        <v>5</v>
      </c>
      <c r="G6" s="33"/>
      <c r="H6" s="33"/>
      <c r="I6" s="33"/>
      <c r="J6" s="33"/>
      <c r="K6" s="26" t="s">
        <v>6</v>
      </c>
      <c r="L6" s="26"/>
      <c r="M6" s="26"/>
      <c r="N6" s="26"/>
      <c r="O6" s="33" t="s">
        <v>10</v>
      </c>
      <c r="P6" s="33"/>
      <c r="Q6" s="33"/>
      <c r="R6" s="33"/>
      <c r="S6" s="26" t="s">
        <v>11</v>
      </c>
      <c r="T6" s="26"/>
      <c r="U6" s="26"/>
      <c r="V6" s="26"/>
      <c r="W6" s="33" t="s">
        <v>16</v>
      </c>
      <c r="X6" s="33"/>
      <c r="Y6" s="33"/>
      <c r="Z6" s="33"/>
      <c r="AD6" s="43"/>
      <c r="AE6" s="44"/>
      <c r="AF6" s="44"/>
      <c r="AG6" s="44"/>
      <c r="AH6" s="44"/>
      <c r="AI6" s="44"/>
      <c r="AJ6" s="44"/>
      <c r="AK6" s="44"/>
      <c r="AL6" s="44"/>
      <c r="AM6" s="44"/>
      <c r="AN6" s="45"/>
    </row>
    <row r="7" spans="2:40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9</v>
      </c>
      <c r="J7" s="2" t="s">
        <v>8</v>
      </c>
      <c r="K7" s="3" t="s">
        <v>1</v>
      </c>
      <c r="L7" s="3" t="s">
        <v>2</v>
      </c>
      <c r="M7" s="3" t="s">
        <v>3</v>
      </c>
      <c r="N7" s="3" t="s">
        <v>9</v>
      </c>
      <c r="O7" s="2" t="s">
        <v>1</v>
      </c>
      <c r="P7" s="2" t="s">
        <v>2</v>
      </c>
      <c r="Q7" s="2" t="s">
        <v>3</v>
      </c>
      <c r="R7" s="2" t="s">
        <v>9</v>
      </c>
      <c r="S7" s="3" t="s">
        <v>1</v>
      </c>
      <c r="T7" s="3" t="s">
        <v>2</v>
      </c>
      <c r="U7" s="3" t="s">
        <v>3</v>
      </c>
      <c r="V7" s="3" t="s">
        <v>9</v>
      </c>
      <c r="W7" s="2" t="s">
        <v>1</v>
      </c>
      <c r="X7" s="2" t="s">
        <v>2</v>
      </c>
      <c r="Y7" s="2" t="s">
        <v>3</v>
      </c>
      <c r="Z7" s="2" t="s">
        <v>9</v>
      </c>
      <c r="AD7" s="21" t="s">
        <v>14</v>
      </c>
      <c r="AE7" s="22" t="s">
        <v>12</v>
      </c>
      <c r="AF7" s="23" t="s">
        <v>9</v>
      </c>
      <c r="AG7" s="22" t="s">
        <v>12</v>
      </c>
      <c r="AH7" s="23" t="s">
        <v>9</v>
      </c>
      <c r="AI7" s="22" t="s">
        <v>12</v>
      </c>
      <c r="AJ7" s="23" t="s">
        <v>9</v>
      </c>
      <c r="AK7" s="22" t="s">
        <v>12</v>
      </c>
      <c r="AL7" s="23" t="s">
        <v>9</v>
      </c>
      <c r="AM7" s="22" t="s">
        <v>12</v>
      </c>
      <c r="AN7" s="23" t="s">
        <v>9</v>
      </c>
    </row>
    <row r="8" spans="2:40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9">
        <v>626.06100000000004</v>
      </c>
      <c r="L8" s="9">
        <v>427.79669000000001</v>
      </c>
      <c r="M8" s="9">
        <v>501.74699700000002</v>
      </c>
      <c r="N8" s="10">
        <f>SQRT(($C8-K8)^2+($D8-L8)^2+($E8-M8)^2)*1000</f>
        <v>10.722318266112959</v>
      </c>
      <c r="O8" s="7">
        <v>626.05047000000002</v>
      </c>
      <c r="P8" s="7">
        <v>427.80314700000002</v>
      </c>
      <c r="Q8" s="7">
        <v>501.75433399999997</v>
      </c>
      <c r="R8" s="8">
        <f t="shared" ref="R8:R11" si="0">SQRT(($C8-O8)^2+($D8-P8)^2+($E8-Q8)^2)*1000</f>
        <v>6.2157915826990688</v>
      </c>
      <c r="S8" s="9">
        <v>626.04434000000003</v>
      </c>
      <c r="T8" s="9">
        <v>427.80079999999998</v>
      </c>
      <c r="U8" s="9">
        <v>501.75607000000002</v>
      </c>
      <c r="V8" s="10">
        <f t="shared" ref="V8:V17" si="1">SQRT(($C8-S8)^2+($D8-T8)^2+($E8-U8)^2)*1000</f>
        <v>9.7457939645817468</v>
      </c>
      <c r="W8" s="24">
        <v>626.05460000000005</v>
      </c>
      <c r="X8" s="7">
        <v>427.80513999999999</v>
      </c>
      <c r="Y8" s="7">
        <v>501.74522000000002</v>
      </c>
      <c r="Z8" s="8">
        <f t="shared" ref="Z8:Z13" si="2">SQRT(($C8-W8)^2+($D8-X8)^2+($E8-Y8)^2)*1000</f>
        <v>7.3258446611918986</v>
      </c>
      <c r="AD8" s="19">
        <v>1</v>
      </c>
      <c r="AE8" s="46" t="s">
        <v>5</v>
      </c>
      <c r="AF8" s="20">
        <f>I8</f>
        <v>12.316449853758112</v>
      </c>
      <c r="AG8" s="46" t="s">
        <v>13</v>
      </c>
      <c r="AH8" s="20">
        <f>N8</f>
        <v>10.722318266112959</v>
      </c>
      <c r="AI8" s="46" t="s">
        <v>10</v>
      </c>
      <c r="AJ8" s="20">
        <f>R8</f>
        <v>6.2157915826990688</v>
      </c>
      <c r="AK8" s="34" t="s">
        <v>11</v>
      </c>
      <c r="AL8" s="20">
        <f>V8</f>
        <v>9.7457939645817468</v>
      </c>
      <c r="AM8" s="34" t="s">
        <v>17</v>
      </c>
      <c r="AN8" s="20">
        <f>Z8</f>
        <v>7.3258446611918986</v>
      </c>
    </row>
    <row r="9" spans="2:40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3">SQRT((C9-F9)^2+(D9-G9)^2+(E9-H9)^2)*1000</f>
        <v>7.5532746540863549</v>
      </c>
      <c r="J9" s="7">
        <v>0.182</v>
      </c>
      <c r="K9" s="9">
        <v>626.93337699999995</v>
      </c>
      <c r="L9" s="9">
        <v>428.01799999999997</v>
      </c>
      <c r="M9" s="9">
        <v>501.76668999999998</v>
      </c>
      <c r="N9" s="10">
        <f t="shared" ref="N9:N19" si="4">SQRT(($C9-K9)^2+($D9-L9)^2+($E9-M9)^2)*1000</f>
        <v>8.2232736181673314</v>
      </c>
      <c r="O9" s="7">
        <v>626.92587200000003</v>
      </c>
      <c r="P9" s="7">
        <v>428.01602700000001</v>
      </c>
      <c r="Q9" s="7">
        <v>501.76801999999998</v>
      </c>
      <c r="R9" s="8">
        <f t="shared" si="0"/>
        <v>6.392926794497038</v>
      </c>
      <c r="S9" s="9">
        <v>626.92535499999997</v>
      </c>
      <c r="T9" s="9">
        <v>428.02100000000002</v>
      </c>
      <c r="U9" s="9">
        <v>501.76931999999999</v>
      </c>
      <c r="V9" s="10">
        <f t="shared" si="1"/>
        <v>2.0416721088637151</v>
      </c>
      <c r="W9" s="7">
        <v>626.93131600000004</v>
      </c>
      <c r="X9" s="7">
        <v>428.02042</v>
      </c>
      <c r="Y9" s="7">
        <v>501.75719880000003</v>
      </c>
      <c r="Z9" s="8">
        <f t="shared" si="2"/>
        <v>13.601285874467283</v>
      </c>
      <c r="AD9" s="13">
        <v>2</v>
      </c>
      <c r="AE9" s="47"/>
      <c r="AF9" s="15">
        <f t="shared" ref="AF9:AF19" si="5">I9</f>
        <v>7.5532746540863549</v>
      </c>
      <c r="AG9" s="47"/>
      <c r="AH9" s="15">
        <f t="shared" ref="AH9:AH19" si="6">N9</f>
        <v>8.2232736181673314</v>
      </c>
      <c r="AI9" s="47"/>
      <c r="AJ9" s="15">
        <f t="shared" ref="AJ9:AJ19" si="7">R9</f>
        <v>6.392926794497038</v>
      </c>
      <c r="AK9" s="35"/>
      <c r="AL9" s="15">
        <f t="shared" ref="AL9:AL19" si="8">V9</f>
        <v>2.0416721088637151</v>
      </c>
      <c r="AM9" s="35"/>
      <c r="AN9" s="15">
        <f t="shared" ref="AN9:AN19" si="9">Z9</f>
        <v>13.601285874467283</v>
      </c>
    </row>
    <row r="10" spans="2:40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3"/>
        <v>16.151616946983687</v>
      </c>
      <c r="J10" s="7">
        <v>0.80400000000000005</v>
      </c>
      <c r="K10" s="9">
        <v>626.04821000000004</v>
      </c>
      <c r="L10" s="9">
        <v>427.82269000000002</v>
      </c>
      <c r="M10" s="9">
        <v>499.83195999999998</v>
      </c>
      <c r="N10" s="10">
        <f t="shared" si="4"/>
        <v>12.385548029956054</v>
      </c>
      <c r="O10" s="7">
        <v>626.04602699999998</v>
      </c>
      <c r="P10" s="7">
        <v>427.81730199999998</v>
      </c>
      <c r="Q10" s="7">
        <v>499.83649100000002</v>
      </c>
      <c r="R10" s="8">
        <f t="shared" si="0"/>
        <v>12.835303424595075</v>
      </c>
      <c r="S10" s="9">
        <v>626.0326</v>
      </c>
      <c r="T10" s="9">
        <v>427.82389999999998</v>
      </c>
      <c r="U10" s="9">
        <v>499.8329</v>
      </c>
      <c r="V10" s="10">
        <f t="shared" si="1"/>
        <v>4.8559242168291092</v>
      </c>
      <c r="W10" s="7">
        <v>626.05251999999996</v>
      </c>
      <c r="X10" s="7">
        <v>427.8254</v>
      </c>
      <c r="Y10" s="7">
        <v>499.82700999999997</v>
      </c>
      <c r="Z10" s="8">
        <f t="shared" si="2"/>
        <v>17.129229404749246</v>
      </c>
      <c r="AD10" s="13">
        <v>3</v>
      </c>
      <c r="AE10" s="47"/>
      <c r="AF10" s="15">
        <f t="shared" si="5"/>
        <v>16.151616946983687</v>
      </c>
      <c r="AG10" s="47"/>
      <c r="AH10" s="15">
        <f t="shared" si="6"/>
        <v>12.385548029956054</v>
      </c>
      <c r="AI10" s="47"/>
      <c r="AJ10" s="15">
        <f t="shared" si="7"/>
        <v>12.835303424595075</v>
      </c>
      <c r="AK10" s="35"/>
      <c r="AL10" s="15">
        <f t="shared" si="8"/>
        <v>4.8559242168291092</v>
      </c>
      <c r="AM10" s="35"/>
      <c r="AN10" s="15">
        <f t="shared" si="9"/>
        <v>17.129229404749246</v>
      </c>
    </row>
    <row r="11" spans="2:40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3"/>
        <v>11.364618163395027</v>
      </c>
      <c r="J11" s="7">
        <v>0.49399999999999999</v>
      </c>
      <c r="K11" s="9">
        <v>626.93477600000006</v>
      </c>
      <c r="L11" s="9">
        <v>428.02286500000002</v>
      </c>
      <c r="M11" s="9">
        <v>499.83390000000003</v>
      </c>
      <c r="N11" s="10">
        <f t="shared" si="4"/>
        <v>10.590769613215583</v>
      </c>
      <c r="O11" s="7">
        <v>626.92441799999995</v>
      </c>
      <c r="P11" s="7">
        <v>428.030981</v>
      </c>
      <c r="Q11" s="7">
        <v>499.84141299999999</v>
      </c>
      <c r="R11" s="8">
        <f t="shared" si="0"/>
        <v>7.4546397632827741</v>
      </c>
      <c r="S11" s="9">
        <v>626.9289</v>
      </c>
      <c r="T11" s="9">
        <v>428.02789999999999</v>
      </c>
      <c r="U11" s="9">
        <v>499.84039999999999</v>
      </c>
      <c r="V11" s="10">
        <f t="shared" si="1"/>
        <v>4.3794976880734806</v>
      </c>
      <c r="W11" s="7">
        <v>626.93062999999995</v>
      </c>
      <c r="X11" s="7">
        <v>428.024877</v>
      </c>
      <c r="Y11" s="7">
        <v>499.827</v>
      </c>
      <c r="Z11" s="8">
        <f t="shared" si="2"/>
        <v>14.489514450104156</v>
      </c>
      <c r="AD11" s="13">
        <v>4</v>
      </c>
      <c r="AE11" s="47"/>
      <c r="AF11" s="15">
        <f t="shared" si="5"/>
        <v>11.364618163395027</v>
      </c>
      <c r="AG11" s="47"/>
      <c r="AH11" s="15">
        <f t="shared" si="6"/>
        <v>10.590769613215583</v>
      </c>
      <c r="AI11" s="47"/>
      <c r="AJ11" s="15">
        <f t="shared" si="7"/>
        <v>7.4546397632827741</v>
      </c>
      <c r="AK11" s="35"/>
      <c r="AL11" s="15">
        <f t="shared" si="8"/>
        <v>4.3794976880734806</v>
      </c>
      <c r="AM11" s="35"/>
      <c r="AN11" s="15">
        <f t="shared" si="9"/>
        <v>14.489514450104156</v>
      </c>
    </row>
    <row r="12" spans="2:40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3"/>
        <v>8.6400231480582281</v>
      </c>
      <c r="J12" s="7">
        <v>0.76900000000000002</v>
      </c>
      <c r="K12" s="9">
        <v>629.1</v>
      </c>
      <c r="L12" s="9">
        <v>428.652851</v>
      </c>
      <c r="M12" s="9">
        <v>501.86070000000001</v>
      </c>
      <c r="N12" s="10">
        <f t="shared" si="4"/>
        <v>9.9349987921550174</v>
      </c>
      <c r="O12" s="7">
        <v>629.08939999999996</v>
      </c>
      <c r="P12" s="7">
        <v>428.65727500000003</v>
      </c>
      <c r="Q12" s="7">
        <v>501.85871800000001</v>
      </c>
      <c r="R12" s="8">
        <f t="shared" ref="R12:R15" si="10">SQRT(($C12-O12)^2+($D12-P12)^2+($E12-Q12)^2)*1000</f>
        <v>2.0686104031941541</v>
      </c>
      <c r="S12" s="9">
        <v>629.08399999999995</v>
      </c>
      <c r="T12" s="9">
        <v>428.65598</v>
      </c>
      <c r="U12" s="9">
        <v>501.86309999999997</v>
      </c>
      <c r="V12" s="10">
        <f t="shared" si="1"/>
        <v>7.7233671413825409</v>
      </c>
      <c r="W12" s="7">
        <v>629.08825000000002</v>
      </c>
      <c r="X12" s="7">
        <v>428.67101000000002</v>
      </c>
      <c r="Y12" s="7">
        <v>501.84202140000002</v>
      </c>
      <c r="Z12" s="8">
        <f t="shared" si="2"/>
        <v>22.958063027198957</v>
      </c>
      <c r="AD12" s="13">
        <v>5</v>
      </c>
      <c r="AE12" s="47"/>
      <c r="AF12" s="15">
        <f t="shared" si="5"/>
        <v>8.6400231480582281</v>
      </c>
      <c r="AG12" s="47"/>
      <c r="AH12" s="15">
        <f t="shared" si="6"/>
        <v>9.9349987921550174</v>
      </c>
      <c r="AI12" s="47"/>
      <c r="AJ12" s="15">
        <f t="shared" si="7"/>
        <v>2.0686104031941541</v>
      </c>
      <c r="AK12" s="35"/>
      <c r="AL12" s="15">
        <f t="shared" si="8"/>
        <v>7.7233671413825409</v>
      </c>
      <c r="AM12" s="35"/>
      <c r="AN12" s="15">
        <f t="shared" si="9"/>
        <v>22.958063027198957</v>
      </c>
    </row>
    <row r="13" spans="2:40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3"/>
        <v>4.589117562156698</v>
      </c>
      <c r="J13" s="7">
        <v>0.54300000000000004</v>
      </c>
      <c r="K13" s="9">
        <v>629.97429</v>
      </c>
      <c r="L13" s="9">
        <v>428.89012000000002</v>
      </c>
      <c r="M13" s="9">
        <v>501.850662</v>
      </c>
      <c r="N13" s="10">
        <f t="shared" si="4"/>
        <v>4.4290793625419944</v>
      </c>
      <c r="O13" s="7">
        <v>629.97190000000001</v>
      </c>
      <c r="P13" s="7">
        <v>428.889837</v>
      </c>
      <c r="Q13" s="7">
        <v>501.84818799999999</v>
      </c>
      <c r="R13" s="8">
        <f t="shared" si="10"/>
        <v>2.8715697797664488</v>
      </c>
      <c r="S13" s="9">
        <v>629.97776999999996</v>
      </c>
      <c r="T13" s="9">
        <v>428.89147500000001</v>
      </c>
      <c r="U13" s="9">
        <v>501.85250000000002</v>
      </c>
      <c r="V13" s="10">
        <f t="shared" si="1"/>
        <v>8.1760947278637115</v>
      </c>
      <c r="W13" s="7">
        <v>629.97909000000004</v>
      </c>
      <c r="X13" s="7">
        <v>428.89138200000002</v>
      </c>
      <c r="Y13" s="7">
        <v>501.84160000000003</v>
      </c>
      <c r="Z13" s="8">
        <f t="shared" si="2"/>
        <v>12.382811635496138</v>
      </c>
      <c r="AD13" s="13">
        <v>6</v>
      </c>
      <c r="AE13" s="47"/>
      <c r="AF13" s="15">
        <f t="shared" si="5"/>
        <v>4.589117562156698</v>
      </c>
      <c r="AG13" s="47"/>
      <c r="AH13" s="15">
        <f t="shared" si="6"/>
        <v>4.4290793625419944</v>
      </c>
      <c r="AI13" s="47"/>
      <c r="AJ13" s="15">
        <f t="shared" si="7"/>
        <v>2.8715697797664488</v>
      </c>
      <c r="AK13" s="35"/>
      <c r="AL13" s="15">
        <f t="shared" si="8"/>
        <v>8.1760947278637115</v>
      </c>
      <c r="AM13" s="35"/>
      <c r="AN13" s="15">
        <f t="shared" si="9"/>
        <v>12.382811635496138</v>
      </c>
    </row>
    <row r="14" spans="2:40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3"/>
        <v>10.277159140538977</v>
      </c>
      <c r="J14" s="7">
        <v>0.90900000000000003</v>
      </c>
      <c r="K14" s="9">
        <v>629.09975889999998</v>
      </c>
      <c r="L14" s="9">
        <v>428.6678</v>
      </c>
      <c r="M14" s="9">
        <v>500.33929999999998</v>
      </c>
      <c r="N14" s="10">
        <f t="shared" si="4"/>
        <v>15.282870450588049</v>
      </c>
      <c r="O14" s="7">
        <v>629.08604800000001</v>
      </c>
      <c r="P14" s="7">
        <v>428.66262799999998</v>
      </c>
      <c r="Q14" s="7">
        <v>500.34768000000003</v>
      </c>
      <c r="R14" s="8">
        <f t="shared" si="10"/>
        <v>8.2001882905225187</v>
      </c>
      <c r="S14" s="9">
        <v>629.07469000000003</v>
      </c>
      <c r="T14" s="9">
        <v>428.65976999999998</v>
      </c>
      <c r="U14" s="9">
        <v>500.33168000000001</v>
      </c>
      <c r="V14" s="10">
        <f>SQRT(($C14-S14)^2+($D14-T14)^2+($E14-U14)^2)*1000</f>
        <v>26.322070587242361</v>
      </c>
      <c r="W14" s="7">
        <v>629.12275</v>
      </c>
      <c r="X14" s="7">
        <v>428.67169999999999</v>
      </c>
      <c r="Y14" s="7">
        <v>500.33127999999999</v>
      </c>
      <c r="Z14" s="8">
        <f>SQRT(($C14-W14)^2+($D14-X14)^2+($E14-Y14)^2)*1000</f>
        <v>38.324025101729092</v>
      </c>
      <c r="AD14" s="13">
        <v>7</v>
      </c>
      <c r="AE14" s="47"/>
      <c r="AF14" s="15">
        <f t="shared" si="5"/>
        <v>10.277159140538977</v>
      </c>
      <c r="AG14" s="47"/>
      <c r="AH14" s="15">
        <f t="shared" si="6"/>
        <v>15.282870450588049</v>
      </c>
      <c r="AI14" s="47"/>
      <c r="AJ14" s="15">
        <f t="shared" si="7"/>
        <v>8.2001882905225187</v>
      </c>
      <c r="AK14" s="35"/>
      <c r="AL14" s="15">
        <f t="shared" si="8"/>
        <v>26.322070587242361</v>
      </c>
      <c r="AM14" s="35"/>
      <c r="AN14" s="15">
        <f t="shared" si="9"/>
        <v>38.324025101729092</v>
      </c>
    </row>
    <row r="15" spans="2:40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3"/>
        <v>6.1204574992190937</v>
      </c>
      <c r="J15" s="7">
        <v>1.1220000000000001</v>
      </c>
      <c r="K15" s="9">
        <v>629.97613000000001</v>
      </c>
      <c r="L15" s="9">
        <v>428.90170000000001</v>
      </c>
      <c r="M15" s="9">
        <v>500.33482400000003</v>
      </c>
      <c r="N15" s="10">
        <f t="shared" si="4"/>
        <v>10.28658718913784</v>
      </c>
      <c r="O15" s="7">
        <v>629.96902299999999</v>
      </c>
      <c r="P15" s="7">
        <v>428.89531799999997</v>
      </c>
      <c r="Q15" s="7">
        <v>500.33657399999998</v>
      </c>
      <c r="R15" s="8">
        <f t="shared" si="10"/>
        <v>1.4612080618790346</v>
      </c>
      <c r="S15" s="9">
        <v>629.97199999999998</v>
      </c>
      <c r="T15" s="9">
        <v>428.89620000000002</v>
      </c>
      <c r="U15" s="9">
        <v>500.32990000000001</v>
      </c>
      <c r="V15" s="10">
        <f t="shared" si="1"/>
        <v>8.7206651122424201</v>
      </c>
      <c r="W15" s="7">
        <v>629.97040000000004</v>
      </c>
      <c r="X15" s="7">
        <v>428.89220549999999</v>
      </c>
      <c r="Y15" s="7">
        <v>500.32994000000002</v>
      </c>
      <c r="Z15" s="8">
        <f t="shared" ref="Z15:Z17" si="11">SQRT(($C15-W15)^2+($D15-X15)^2+($E15-Y15)^2)*1000</f>
        <v>8.6448152235857023</v>
      </c>
      <c r="AD15" s="13">
        <v>8</v>
      </c>
      <c r="AE15" s="47"/>
      <c r="AF15" s="15">
        <f t="shared" si="5"/>
        <v>6.1204574992190937</v>
      </c>
      <c r="AG15" s="47"/>
      <c r="AH15" s="15">
        <f t="shared" si="6"/>
        <v>10.28658718913784</v>
      </c>
      <c r="AI15" s="47"/>
      <c r="AJ15" s="15">
        <f t="shared" si="7"/>
        <v>1.4612080618790346</v>
      </c>
      <c r="AK15" s="35"/>
      <c r="AL15" s="15">
        <f t="shared" si="8"/>
        <v>8.7206651122424201</v>
      </c>
      <c r="AM15" s="35"/>
      <c r="AN15" s="15">
        <f t="shared" si="9"/>
        <v>8.6448152235857023</v>
      </c>
    </row>
    <row r="16" spans="2:40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3"/>
        <v>8.4504437752952519</v>
      </c>
      <c r="J16" s="7">
        <v>0.68400000000000005</v>
      </c>
      <c r="K16" s="9">
        <v>633.85569999999996</v>
      </c>
      <c r="L16" s="9">
        <v>429.87022100000002</v>
      </c>
      <c r="M16" s="9">
        <v>504.16896000000003</v>
      </c>
      <c r="N16" s="10">
        <f t="shared" si="4"/>
        <v>11.230424791552709</v>
      </c>
      <c r="O16" s="7">
        <v>633.85612600000002</v>
      </c>
      <c r="P16" s="7">
        <v>429.87927999999999</v>
      </c>
      <c r="Q16" s="7">
        <v>504.1721</v>
      </c>
      <c r="R16" s="8">
        <f t="shared" ref="R16:R17" si="12">SQRT(($C16-O16)^2+($D16-P16)^2+($E16-Q16)^2)*1000</f>
        <v>7.2158350867790784</v>
      </c>
      <c r="S16" s="9">
        <v>633.84979999999996</v>
      </c>
      <c r="T16" s="9">
        <v>429.87765400000001</v>
      </c>
      <c r="U16" s="9">
        <v>504.17618599999997</v>
      </c>
      <c r="V16" s="10">
        <f t="shared" si="1"/>
        <v>5.4172236431305274</v>
      </c>
      <c r="W16" s="7">
        <v>633.85029999999995</v>
      </c>
      <c r="X16" s="7">
        <v>429.90165000000002</v>
      </c>
      <c r="Y16" s="24">
        <v>504.15892000000002</v>
      </c>
      <c r="Z16" s="8">
        <f t="shared" si="11"/>
        <v>25.702896723889626</v>
      </c>
      <c r="AD16" s="13">
        <v>9</v>
      </c>
      <c r="AE16" s="47"/>
      <c r="AF16" s="15">
        <f t="shared" si="5"/>
        <v>8.4504437752952519</v>
      </c>
      <c r="AG16" s="47"/>
      <c r="AH16" s="15">
        <f t="shared" si="6"/>
        <v>11.230424791552709</v>
      </c>
      <c r="AI16" s="47"/>
      <c r="AJ16" s="15">
        <f t="shared" si="7"/>
        <v>7.2158350867790784</v>
      </c>
      <c r="AK16" s="35"/>
      <c r="AL16" s="15">
        <f t="shared" si="8"/>
        <v>5.4172236431305274</v>
      </c>
      <c r="AM16" s="35"/>
      <c r="AN16" s="15">
        <f t="shared" si="9"/>
        <v>25.702896723889626</v>
      </c>
    </row>
    <row r="17" spans="2:40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3"/>
        <v>4.0024992192173876</v>
      </c>
      <c r="J17" s="7">
        <v>0.33700000000000002</v>
      </c>
      <c r="K17" s="9">
        <v>634.70415000000003</v>
      </c>
      <c r="L17" s="9">
        <v>430.1026</v>
      </c>
      <c r="M17" s="9">
        <v>504.16448800000001</v>
      </c>
      <c r="N17" s="10">
        <f t="shared" si="4"/>
        <v>5.0916248879860948</v>
      </c>
      <c r="O17" s="7">
        <v>634.69924600000002</v>
      </c>
      <c r="P17" s="7">
        <v>430.101</v>
      </c>
      <c r="Q17" s="7">
        <v>504.16352799999999</v>
      </c>
      <c r="R17" s="8">
        <f t="shared" si="12"/>
        <v>7.1447393233937273</v>
      </c>
      <c r="S17" s="9">
        <v>634.69910000000004</v>
      </c>
      <c r="T17" s="9">
        <v>430.10149999999999</v>
      </c>
      <c r="U17" s="9">
        <v>504.16206799999998</v>
      </c>
      <c r="V17" s="10">
        <f t="shared" si="1"/>
        <v>6.3668378335798206</v>
      </c>
      <c r="W17" s="7">
        <v>634.71515099999999</v>
      </c>
      <c r="X17" s="7">
        <v>430.10570000000001</v>
      </c>
      <c r="Y17" s="7">
        <v>504.15269999999998</v>
      </c>
      <c r="Z17" s="8">
        <f t="shared" si="11"/>
        <v>13.346340359871515</v>
      </c>
      <c r="AD17" s="13">
        <v>10</v>
      </c>
      <c r="AE17" s="47"/>
      <c r="AF17" s="15">
        <f t="shared" si="5"/>
        <v>4.0024992192173876</v>
      </c>
      <c r="AG17" s="47"/>
      <c r="AH17" s="15">
        <f t="shared" si="6"/>
        <v>5.0916248879860948</v>
      </c>
      <c r="AI17" s="47"/>
      <c r="AJ17" s="15">
        <f t="shared" si="7"/>
        <v>7.1447393233937273</v>
      </c>
      <c r="AK17" s="35"/>
      <c r="AL17" s="15">
        <f t="shared" si="8"/>
        <v>6.3668378335798206</v>
      </c>
      <c r="AM17" s="35"/>
      <c r="AN17" s="15">
        <f t="shared" si="9"/>
        <v>13.346340359871515</v>
      </c>
    </row>
    <row r="18" spans="2:40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3"/>
        <v>2.7802877548683496</v>
      </c>
      <c r="J18" s="7">
        <v>0.42699999999999999</v>
      </c>
      <c r="K18" s="9">
        <v>633.85959700000001</v>
      </c>
      <c r="L18" s="9">
        <v>429.87079999999997</v>
      </c>
      <c r="M18" s="9">
        <v>503.018799</v>
      </c>
      <c r="N18" s="10">
        <f t="shared" si="4"/>
        <v>9.9509200579865666</v>
      </c>
      <c r="O18" s="7">
        <v>633.85695999999996</v>
      </c>
      <c r="P18" s="7">
        <v>429.879525</v>
      </c>
      <c r="Q18" s="7">
        <v>503.01</v>
      </c>
      <c r="R18" s="8">
        <f>SQRT(($C18-O18)^2+($D18-P18)^2+($E18-Q18)^2)*1000</f>
        <v>10.057197671307005</v>
      </c>
      <c r="S18" s="9">
        <v>633.85429999999997</v>
      </c>
      <c r="T18" s="9">
        <v>429.87887499999999</v>
      </c>
      <c r="U18" s="9">
        <v>503.01100000000002</v>
      </c>
      <c r="V18" s="10">
        <f>SQRT(($C18-S18)^2+($D18-T18)^2+($E18-U18)^2)*1000</f>
        <v>9.2279805482748003</v>
      </c>
      <c r="W18" s="7">
        <v>633.86668999999995</v>
      </c>
      <c r="X18" s="7">
        <v>429.90240740000002</v>
      </c>
      <c r="Y18" s="7">
        <v>503.01829140000001</v>
      </c>
      <c r="Z18" s="8">
        <f>SQRT(($C18-W18)^2+($D18-X18)^2+($E18-Y18)^2)*1000</f>
        <v>24.88547746618142</v>
      </c>
      <c r="AD18" s="13">
        <v>11</v>
      </c>
      <c r="AE18" s="47"/>
      <c r="AF18" s="15">
        <f t="shared" si="5"/>
        <v>2.7802877548683496</v>
      </c>
      <c r="AG18" s="47"/>
      <c r="AH18" s="15">
        <f t="shared" si="6"/>
        <v>9.9509200579865666</v>
      </c>
      <c r="AI18" s="47"/>
      <c r="AJ18" s="15">
        <f t="shared" si="7"/>
        <v>10.057197671307005</v>
      </c>
      <c r="AK18" s="35"/>
      <c r="AL18" s="15">
        <f t="shared" si="8"/>
        <v>9.2279805482748003</v>
      </c>
      <c r="AM18" s="35"/>
      <c r="AN18" s="15">
        <f t="shared" si="9"/>
        <v>24.88547746618142</v>
      </c>
    </row>
    <row r="19" spans="2:40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3"/>
        <v>4.5221676217989479</v>
      </c>
      <c r="J19" s="7">
        <v>0.31900000000000001</v>
      </c>
      <c r="K19" s="9">
        <v>634.70146999999997</v>
      </c>
      <c r="L19" s="9">
        <v>430.09699000000001</v>
      </c>
      <c r="M19" s="9">
        <v>503.02350000000001</v>
      </c>
      <c r="N19" s="10">
        <f t="shared" si="4"/>
        <v>6.2634654943967965</v>
      </c>
      <c r="O19" s="7">
        <v>634.69645000000003</v>
      </c>
      <c r="P19" s="7">
        <v>430.10059999999999</v>
      </c>
      <c r="Q19" s="7">
        <v>503.01731799999999</v>
      </c>
      <c r="R19" s="8">
        <f>SQRT(($C19-O19)^2+($D19-P19)^2+($E19-Q19)^2)*1000</f>
        <v>5.7312846727729561</v>
      </c>
      <c r="S19" s="9">
        <v>634.69771900000001</v>
      </c>
      <c r="T19" s="9">
        <v>430.101156</v>
      </c>
      <c r="U19" s="9">
        <v>503.01690000000002</v>
      </c>
      <c r="V19" s="10">
        <f>SQRT(($C19-S19)^2+($D19-T19)^2+($E19-U19)^2)*1000</f>
        <v>6.4421500292937397</v>
      </c>
      <c r="W19" s="7">
        <v>634.70941600000003</v>
      </c>
      <c r="X19" s="7">
        <v>430.10294900000002</v>
      </c>
      <c r="Y19" s="7">
        <v>503.013058</v>
      </c>
      <c r="Z19" s="8">
        <f>SQRT(($C19-W19)^2+($D19-X19)^2+($E19-Y19)^2)*1000</f>
        <v>16.956680718839149</v>
      </c>
      <c r="AD19" s="14">
        <v>12</v>
      </c>
      <c r="AE19" s="47"/>
      <c r="AF19" s="16">
        <f t="shared" si="5"/>
        <v>4.5221676217989479</v>
      </c>
      <c r="AG19" s="47"/>
      <c r="AH19" s="16">
        <f t="shared" si="6"/>
        <v>6.2634654943967965</v>
      </c>
      <c r="AI19" s="47"/>
      <c r="AJ19" s="16">
        <f t="shared" si="7"/>
        <v>5.7312846727729561</v>
      </c>
      <c r="AK19" s="35"/>
      <c r="AL19" s="16">
        <f t="shared" si="8"/>
        <v>6.4421500292937397</v>
      </c>
      <c r="AM19" s="35"/>
      <c r="AN19" s="16">
        <f t="shared" si="9"/>
        <v>16.956680718839149</v>
      </c>
    </row>
    <row r="20" spans="2:40" ht="20.25" thickTop="1" thickBot="1" x14ac:dyDescent="0.35">
      <c r="B20" s="6" t="s">
        <v>7</v>
      </c>
      <c r="C20" s="27"/>
      <c r="D20" s="28"/>
      <c r="E20" s="29"/>
      <c r="F20" s="30"/>
      <c r="G20" s="31"/>
      <c r="H20" s="32"/>
      <c r="I20" s="11">
        <f>AVERAGE(I8:I19)</f>
        <v>8.0640096116146758</v>
      </c>
      <c r="J20" s="7"/>
      <c r="K20" s="27"/>
      <c r="L20" s="28"/>
      <c r="M20" s="29"/>
      <c r="N20" s="12">
        <f>AVERAGE(N8:N19)</f>
        <v>9.5326567128164168</v>
      </c>
      <c r="O20" s="30"/>
      <c r="P20" s="31"/>
      <c r="Q20" s="32"/>
      <c r="R20" s="11">
        <f>AVERAGE(R8:R19)</f>
        <v>6.470774571224073</v>
      </c>
      <c r="S20" s="27"/>
      <c r="T20" s="28"/>
      <c r="U20" s="29"/>
      <c r="V20" s="12">
        <f>AVERAGE(V8:V19)</f>
        <v>8.2849398001131647</v>
      </c>
      <c r="W20" s="30"/>
      <c r="X20" s="31"/>
      <c r="Y20" s="32"/>
      <c r="Z20" s="11">
        <f>AVERAGE(Z8:Z19)</f>
        <v>17.978915387275347</v>
      </c>
      <c r="AD20" s="17" t="s">
        <v>7</v>
      </c>
      <c r="AE20" s="48"/>
      <c r="AF20" s="18">
        <f>AVERAGE(AF8:AF19)</f>
        <v>8.0640096116146758</v>
      </c>
      <c r="AG20" s="48"/>
      <c r="AH20" s="18">
        <f>AVERAGE(AH8:AH19)</f>
        <v>9.5326567128164168</v>
      </c>
      <c r="AI20" s="48"/>
      <c r="AJ20" s="18">
        <f>AVERAGE(AJ8:AJ19)</f>
        <v>6.470774571224073</v>
      </c>
      <c r="AK20" s="36"/>
      <c r="AL20" s="18">
        <f>AVERAGE(AL8:AL19)</f>
        <v>8.2849398001131647</v>
      </c>
      <c r="AM20" s="36"/>
      <c r="AN20" s="18">
        <f>AVERAGE(AN8:AN19)</f>
        <v>17.978915387275347</v>
      </c>
    </row>
  </sheetData>
  <sortState ref="B8:N23">
    <sortCondition ref="B8"/>
  </sortState>
  <mergeCells count="18">
    <mergeCell ref="W6:Z6"/>
    <mergeCell ref="W20:Y20"/>
    <mergeCell ref="AM8:AM20"/>
    <mergeCell ref="AD4:AN6"/>
    <mergeCell ref="AE8:AE20"/>
    <mergeCell ref="AG8:AG20"/>
    <mergeCell ref="AI8:AI20"/>
    <mergeCell ref="AK8:AK20"/>
    <mergeCell ref="S6:V6"/>
    <mergeCell ref="S20:U20"/>
    <mergeCell ref="C20:E20"/>
    <mergeCell ref="F20:H20"/>
    <mergeCell ref="K20:M20"/>
    <mergeCell ref="O20:Q20"/>
    <mergeCell ref="C6:E6"/>
    <mergeCell ref="K6:N6"/>
    <mergeCell ref="F6:J6"/>
    <mergeCell ref="O6:R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abSelected="1" topLeftCell="A13" zoomScaleNormal="100" workbookViewId="0">
      <selection activeCell="J32" sqref="J32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49" t="s">
        <v>4</v>
      </c>
      <c r="C4" s="49"/>
      <c r="D4" s="49" t="s">
        <v>18</v>
      </c>
      <c r="E4" s="49"/>
      <c r="F4" s="49" t="s">
        <v>19</v>
      </c>
      <c r="G4" s="49"/>
      <c r="M4" s="37" t="s">
        <v>22</v>
      </c>
      <c r="N4" s="38"/>
      <c r="O4" s="38"/>
      <c r="P4" s="38"/>
      <c r="Q4" s="38"/>
      <c r="R4" s="38"/>
      <c r="S4" s="38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40"/>
      <c r="N5" s="41"/>
      <c r="O5" s="41"/>
      <c r="P5" s="41"/>
      <c r="Q5" s="41"/>
      <c r="R5" s="41"/>
      <c r="S5" s="41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43"/>
      <c r="N6" s="44"/>
      <c r="O6" s="44"/>
      <c r="P6" s="44"/>
      <c r="Q6" s="44"/>
      <c r="R6" s="44"/>
      <c r="S6" s="44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14</v>
      </c>
      <c r="N7" s="22" t="s">
        <v>12</v>
      </c>
      <c r="O7" s="23" t="s">
        <v>9</v>
      </c>
      <c r="P7" s="22" t="s">
        <v>12</v>
      </c>
      <c r="Q7" s="23" t="s">
        <v>9</v>
      </c>
      <c r="R7" s="22" t="s">
        <v>12</v>
      </c>
      <c r="S7" s="23" t="s">
        <v>9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34" t="s">
        <v>23</v>
      </c>
      <c r="O8" s="20">
        <f>SQRT(($B36-D36)^2+($C36-E36)^2)*1000</f>
        <v>10.498248484307</v>
      </c>
      <c r="P8" s="46" t="s">
        <v>24</v>
      </c>
      <c r="Q8" s="20">
        <f>SQRT(($B36-F36)^2+($C36-G36)^2)*1000</f>
        <v>3.4044954400089718</v>
      </c>
      <c r="R8" s="34" t="s">
        <v>25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35"/>
      <c r="O9" s="15">
        <f t="shared" ref="O9:O19" si="0">SQRT(($B37-D37)^2+($C37-E37)^2)*1000</f>
        <v>4.7318884606702278</v>
      </c>
      <c r="P9" s="47"/>
      <c r="Q9" s="15">
        <f t="shared" ref="Q9:Q19" si="1">SQRT(($B37-F37)^2+($C37-G37)^2)*1000</f>
        <v>2.3194347445537233</v>
      </c>
      <c r="R9" s="35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35"/>
      <c r="O10" s="15">
        <f t="shared" si="0"/>
        <v>7.4215967779334457</v>
      </c>
      <c r="P10" s="47"/>
      <c r="Q10" s="15">
        <f t="shared" si="1"/>
        <v>5.7784964913816053</v>
      </c>
      <c r="R10" s="35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35"/>
      <c r="O11" s="15">
        <f t="shared" si="0"/>
        <v>3.5862501636508748</v>
      </c>
      <c r="P11" s="47"/>
      <c r="Q11" s="15">
        <f t="shared" si="1"/>
        <v>2.0195317199966012</v>
      </c>
      <c r="R11" s="35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35"/>
      <c r="O12" s="15">
        <f t="shared" si="0"/>
        <v>8.0467925746322759</v>
      </c>
      <c r="P12" s="47"/>
      <c r="Q12" s="15">
        <f t="shared" si="1"/>
        <v>6.7245607689675992</v>
      </c>
      <c r="R12" s="35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35"/>
      <c r="O13" s="15">
        <f t="shared" si="0"/>
        <v>9.212471333510921</v>
      </c>
      <c r="P13" s="47"/>
      <c r="Q13" s="15">
        <f t="shared" si="1"/>
        <v>10.048059507630962</v>
      </c>
      <c r="R13" s="35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35"/>
      <c r="O14" s="15">
        <f t="shared" si="0"/>
        <v>9.1770905375313809</v>
      </c>
      <c r="P14" s="47"/>
      <c r="Q14" s="15">
        <f t="shared" si="1"/>
        <v>10.40894637003726</v>
      </c>
      <c r="R14" s="35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35"/>
      <c r="O15" s="15">
        <f t="shared" si="0"/>
        <v>7.3529851126477395</v>
      </c>
      <c r="P15" s="47"/>
      <c r="Q15" s="15">
        <f t="shared" si="1"/>
        <v>1.4825614213427625</v>
      </c>
      <c r="R15" s="35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35"/>
      <c r="O16" s="15">
        <f t="shared" si="0"/>
        <v>7.0168114128968693</v>
      </c>
      <c r="P16" s="47"/>
      <c r="Q16" s="15">
        <f t="shared" si="1"/>
        <v>10.063630435148001</v>
      </c>
      <c r="R16" s="35"/>
      <c r="S16" s="15">
        <f t="shared" si="2"/>
        <v>3.9814333823499592</v>
      </c>
    </row>
    <row r="17" spans="1:19" x14ac:dyDescent="0.25">
      <c r="M17" s="13">
        <v>10</v>
      </c>
      <c r="N17" s="35"/>
      <c r="O17" s="15">
        <f t="shared" si="0"/>
        <v>6.2833183567095876</v>
      </c>
      <c r="P17" s="47"/>
      <c r="Q17" s="15">
        <f t="shared" si="1"/>
        <v>8.2871469780187876</v>
      </c>
      <c r="R17" s="35"/>
      <c r="S17" s="15">
        <f t="shared" si="2"/>
        <v>8.3228768530904098</v>
      </c>
    </row>
    <row r="18" spans="1:19" x14ac:dyDescent="0.25">
      <c r="B18" s="49" t="s">
        <v>4</v>
      </c>
      <c r="C18" s="49"/>
      <c r="D18" s="49" t="s">
        <v>18</v>
      </c>
      <c r="E18" s="49"/>
      <c r="F18" s="49" t="s">
        <v>19</v>
      </c>
      <c r="G18" s="49"/>
      <c r="H18" s="49" t="s">
        <v>20</v>
      </c>
      <c r="I18" s="49"/>
      <c r="M18" s="13">
        <v>11</v>
      </c>
      <c r="N18" s="35"/>
      <c r="O18" s="15">
        <f t="shared" si="0"/>
        <v>7.4279606151748352</v>
      </c>
      <c r="P18" s="47"/>
      <c r="Q18" s="15">
        <f t="shared" si="1"/>
        <v>15.615454706761716</v>
      </c>
      <c r="R18" s="35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35"/>
      <c r="O19" s="16">
        <f t="shared" si="0"/>
        <v>5.0017536992883951</v>
      </c>
      <c r="P19" s="47"/>
      <c r="Q19" s="16">
        <f t="shared" si="1"/>
        <v>3.0953428245615253</v>
      </c>
      <c r="R19" s="35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7</v>
      </c>
      <c r="N20" s="36"/>
      <c r="O20" s="18">
        <f>AVERAGE(O8:O19)</f>
        <v>7.1464306274127951</v>
      </c>
      <c r="P20" s="48"/>
      <c r="Q20" s="18">
        <f>AVERAGE(Q8:Q19)</f>
        <v>6.6039717840341261</v>
      </c>
      <c r="R20" s="36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7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 t="shared" ref="H31:I31" si="7">AVERAGE(H19:H30)</f>
        <v>12.801749999999998</v>
      </c>
      <c r="I31">
        <f t="shared" si="7"/>
        <v>15.961158333333335</v>
      </c>
    </row>
    <row r="32" spans="1:19" x14ac:dyDescent="0.25">
      <c r="A32" t="s">
        <v>26</v>
      </c>
      <c r="B32">
        <f t="shared" ref="B32:G32" si="8">B31-100</f>
        <v>530.04484833333333</v>
      </c>
      <c r="C32">
        <f t="shared" si="8"/>
        <v>328.90086133333335</v>
      </c>
      <c r="D32">
        <f t="shared" si="8"/>
        <v>530.04431258333341</v>
      </c>
      <c r="E32">
        <f t="shared" si="8"/>
        <v>328.89910424999988</v>
      </c>
      <c r="F32">
        <f t="shared" si="8"/>
        <v>530.26570749999996</v>
      </c>
      <c r="G32">
        <f t="shared" si="8"/>
        <v>328.22633324999998</v>
      </c>
      <c r="H32">
        <f t="shared" ref="H32:I32" si="9">H31-100</f>
        <v>-87.198250000000002</v>
      </c>
      <c r="I32">
        <f t="shared" si="9"/>
        <v>-84.03884166666667</v>
      </c>
    </row>
    <row r="34" spans="1:9" x14ac:dyDescent="0.25">
      <c r="B34" s="25">
        <f>B19-B36</f>
        <v>530.04484833333333</v>
      </c>
      <c r="C34" s="25">
        <f t="shared" ref="C34:G34" si="10">C19-C36</f>
        <v>328.90086133333335</v>
      </c>
      <c r="D34" s="25">
        <f t="shared" si="10"/>
        <v>530.04431258333341</v>
      </c>
      <c r="E34" s="25">
        <f t="shared" si="10"/>
        <v>328.89910424999988</v>
      </c>
      <c r="F34" s="25">
        <f t="shared" si="10"/>
        <v>530.26570749999996</v>
      </c>
      <c r="G34" s="25">
        <f t="shared" si="10"/>
        <v>328.22633324999998</v>
      </c>
      <c r="H34" s="25">
        <f t="shared" ref="H34:I34" si="11">H19-H36</f>
        <v>-87.198250000000002</v>
      </c>
      <c r="I34" s="25">
        <f t="shared" si="11"/>
        <v>-84.03884166666667</v>
      </c>
    </row>
    <row r="35" spans="1:9" x14ac:dyDescent="0.25">
      <c r="A35" t="s">
        <v>21</v>
      </c>
      <c r="B35">
        <f>B32</f>
        <v>530.04484833333333</v>
      </c>
      <c r="C35">
        <f t="shared" ref="C35:G35" si="12">C32</f>
        <v>328.90086133333335</v>
      </c>
      <c r="D35">
        <f t="shared" si="12"/>
        <v>530.04431258333341</v>
      </c>
      <c r="E35">
        <f t="shared" si="12"/>
        <v>328.89910424999988</v>
      </c>
      <c r="F35">
        <f t="shared" si="12"/>
        <v>530.26570749999996</v>
      </c>
      <c r="G35">
        <f t="shared" si="12"/>
        <v>328.22633324999998</v>
      </c>
      <c r="H35">
        <f t="shared" ref="H35:I35" si="13">H32</f>
        <v>-87.198250000000002</v>
      </c>
      <c r="I35">
        <f t="shared" si="13"/>
        <v>-84.03884166666667</v>
      </c>
    </row>
    <row r="36" spans="1:9" x14ac:dyDescent="0.25">
      <c r="A36">
        <v>1</v>
      </c>
      <c r="B36" s="25">
        <f t="shared" ref="B36:B47" si="14">B19-B$35</f>
        <v>95.808588666666651</v>
      </c>
      <c r="C36" s="25">
        <f t="shared" ref="C36:G36" si="15">C19-C$35</f>
        <v>99.917778666666663</v>
      </c>
      <c r="D36" s="25">
        <f t="shared" si="15"/>
        <v>95.802896416666613</v>
      </c>
      <c r="E36" s="25">
        <f t="shared" si="15"/>
        <v>99.926599750000094</v>
      </c>
      <c r="F36" s="25">
        <f t="shared" si="15"/>
        <v>95.80574050000007</v>
      </c>
      <c r="G36" s="25">
        <f t="shared" si="15"/>
        <v>99.919643750000034</v>
      </c>
      <c r="H36" s="25">
        <f t="shared" ref="H36:I36" si="16">H19-H$35</f>
        <v>95.810649999999995</v>
      </c>
      <c r="I36" s="25">
        <f t="shared" si="16"/>
        <v>99.919341666666668</v>
      </c>
    </row>
    <row r="37" spans="1:9" x14ac:dyDescent="0.25">
      <c r="A37">
        <v>2</v>
      </c>
      <c r="B37" s="25">
        <f t="shared" si="14"/>
        <v>96.712279666666632</v>
      </c>
      <c r="C37" s="25">
        <f t="shared" ref="C37:G47" si="17">C20-C$35</f>
        <v>99.938773666666634</v>
      </c>
      <c r="D37" s="25">
        <f t="shared" si="17"/>
        <v>96.711023416666649</v>
      </c>
      <c r="E37" s="25">
        <f t="shared" si="17"/>
        <v>99.943335750000131</v>
      </c>
      <c r="F37" s="25">
        <f t="shared" si="17"/>
        <v>96.709963500000072</v>
      </c>
      <c r="G37" s="25">
        <f t="shared" si="17"/>
        <v>99.938896750000026</v>
      </c>
      <c r="H37" s="25">
        <f t="shared" ref="H37:I37" si="18">H20-H$35</f>
        <v>96.709850000000003</v>
      </c>
      <c r="I37" s="25">
        <f t="shared" si="18"/>
        <v>99.939341666666664</v>
      </c>
    </row>
    <row r="38" spans="1:9" x14ac:dyDescent="0.25">
      <c r="A38">
        <v>3</v>
      </c>
      <c r="B38" s="25">
        <f t="shared" si="14"/>
        <v>95.802810666666687</v>
      </c>
      <c r="C38" s="25">
        <f t="shared" si="17"/>
        <v>98.012706666666645</v>
      </c>
      <c r="D38" s="25">
        <f t="shared" si="17"/>
        <v>95.803415416666553</v>
      </c>
      <c r="E38" s="25">
        <f t="shared" si="17"/>
        <v>98.005309750000094</v>
      </c>
      <c r="F38" s="25">
        <f t="shared" si="17"/>
        <v>95.79948550000006</v>
      </c>
      <c r="G38" s="25">
        <f t="shared" si="17"/>
        <v>98.007980750000002</v>
      </c>
      <c r="H38" s="25">
        <f t="shared" ref="H38:I38" si="19">H21-H$35</f>
        <v>95.808450000000008</v>
      </c>
      <c r="I38" s="25">
        <f t="shared" si="19"/>
        <v>98.012041666666676</v>
      </c>
    </row>
    <row r="39" spans="1:9" x14ac:dyDescent="0.25">
      <c r="A39">
        <v>4</v>
      </c>
      <c r="B39" s="25">
        <f t="shared" si="14"/>
        <v>96.712766666666653</v>
      </c>
      <c r="C39" s="25">
        <f t="shared" si="17"/>
        <v>98.009775666666656</v>
      </c>
      <c r="D39" s="25">
        <f t="shared" si="17"/>
        <v>96.716159416666642</v>
      </c>
      <c r="E39" s="25">
        <f t="shared" si="17"/>
        <v>98.010937750000096</v>
      </c>
      <c r="F39" s="25">
        <f t="shared" si="17"/>
        <v>96.71199450000006</v>
      </c>
      <c r="G39" s="25">
        <f t="shared" si="17"/>
        <v>98.011641750000024</v>
      </c>
      <c r="H39" s="25">
        <f t="shared" ref="H39:I39" si="20">H22-H$35</f>
        <v>96.710549999999998</v>
      </c>
      <c r="I39" s="25">
        <f t="shared" si="20"/>
        <v>98.004341666666676</v>
      </c>
    </row>
    <row r="40" spans="1:9" x14ac:dyDescent="0.25">
      <c r="A40">
        <v>5</v>
      </c>
      <c r="B40" s="25">
        <f t="shared" si="14"/>
        <v>98.965806666666708</v>
      </c>
      <c r="C40" s="25">
        <f t="shared" si="17"/>
        <v>100.02854766666667</v>
      </c>
      <c r="D40" s="25">
        <f t="shared" si="17"/>
        <v>98.959435416666565</v>
      </c>
      <c r="E40" s="25">
        <f t="shared" si="17"/>
        <v>100.03346275000013</v>
      </c>
      <c r="F40" s="25">
        <f t="shared" si="17"/>
        <v>98.970764500000087</v>
      </c>
      <c r="G40" s="25">
        <f t="shared" si="17"/>
        <v>100.03309075000004</v>
      </c>
      <c r="H40" s="25">
        <f t="shared" ref="H40:I40" si="21">H23-H$35</f>
        <v>98.967650000000006</v>
      </c>
      <c r="I40" s="25">
        <f t="shared" si="21"/>
        <v>100.03014166666667</v>
      </c>
    </row>
    <row r="41" spans="1:9" x14ac:dyDescent="0.25">
      <c r="A41">
        <v>6</v>
      </c>
      <c r="B41" s="25">
        <f t="shared" si="14"/>
        <v>99.87533366666662</v>
      </c>
      <c r="C41" s="25">
        <f t="shared" si="17"/>
        <v>100.01851566666664</v>
      </c>
      <c r="D41" s="25">
        <f t="shared" si="17"/>
        <v>99.883489416666634</v>
      </c>
      <c r="E41" s="25">
        <f t="shared" si="17"/>
        <v>100.0227997500001</v>
      </c>
      <c r="F41" s="25">
        <f t="shared" si="17"/>
        <v>99.874449500000082</v>
      </c>
      <c r="G41" s="25">
        <f t="shared" si="17"/>
        <v>100.02852475000003</v>
      </c>
      <c r="H41" s="25">
        <f t="shared" ref="H41:I41" si="22">H24-H$35</f>
        <v>99.874250000000004</v>
      </c>
      <c r="I41" s="25">
        <f t="shared" si="22"/>
        <v>100.02114166666667</v>
      </c>
    </row>
    <row r="42" spans="1:9" x14ac:dyDescent="0.25">
      <c r="A42">
        <v>7</v>
      </c>
      <c r="B42" s="25">
        <f t="shared" si="14"/>
        <v>98.967763666666656</v>
      </c>
      <c r="C42" s="25">
        <f t="shared" si="17"/>
        <v>98.51952266666666</v>
      </c>
      <c r="D42" s="25">
        <f t="shared" si="17"/>
        <v>98.968040416666554</v>
      </c>
      <c r="E42" s="25">
        <f t="shared" si="17"/>
        <v>98.510349750000103</v>
      </c>
      <c r="F42" s="25">
        <f t="shared" si="17"/>
        <v>98.968220500000029</v>
      </c>
      <c r="G42" s="25">
        <f t="shared" si="17"/>
        <v>98.509123750000015</v>
      </c>
      <c r="H42" s="25">
        <f t="shared" ref="H42:I42" si="23">H25-H$35</f>
        <v>98.967650000000006</v>
      </c>
      <c r="I42" s="25">
        <f t="shared" si="23"/>
        <v>98.511541666666673</v>
      </c>
    </row>
    <row r="43" spans="1:9" x14ac:dyDescent="0.25">
      <c r="A43">
        <v>8</v>
      </c>
      <c r="B43" s="25">
        <f t="shared" si="14"/>
        <v>99.875339666666719</v>
      </c>
      <c r="C43" s="25">
        <f t="shared" si="17"/>
        <v>98.506509666666659</v>
      </c>
      <c r="D43" s="25">
        <f t="shared" si="17"/>
        <v>99.879111416666547</v>
      </c>
      <c r="E43" s="25">
        <f t="shared" si="17"/>
        <v>98.500197750000098</v>
      </c>
      <c r="F43" s="25">
        <f t="shared" si="17"/>
        <v>99.876805500000046</v>
      </c>
      <c r="G43" s="25">
        <f t="shared" si="17"/>
        <v>98.506731750000029</v>
      </c>
      <c r="H43" s="25">
        <f t="shared" ref="H43:I43" si="24">H26-H$35</f>
        <v>99.874250000000004</v>
      </c>
      <c r="I43" s="25">
        <f t="shared" si="24"/>
        <v>98.505141666666674</v>
      </c>
    </row>
    <row r="44" spans="1:9" x14ac:dyDescent="0.25">
      <c r="A44">
        <v>9</v>
      </c>
      <c r="B44" s="25">
        <f t="shared" si="14"/>
        <v>103.87816366666664</v>
      </c>
      <c r="C44" s="25">
        <f t="shared" si="17"/>
        <v>102.33947666666666</v>
      </c>
      <c r="D44" s="25">
        <f t="shared" si="17"/>
        <v>103.87915041666656</v>
      </c>
      <c r="E44" s="25">
        <f t="shared" si="17"/>
        <v>102.3464237500001</v>
      </c>
      <c r="F44" s="25">
        <f t="shared" si="17"/>
        <v>103.88506649999999</v>
      </c>
      <c r="G44" s="25">
        <f t="shared" si="17"/>
        <v>102.34679975</v>
      </c>
      <c r="H44" s="25">
        <f t="shared" ref="H44:I44" si="25">H27-H$35</f>
        <v>103.88205000000001</v>
      </c>
      <c r="I44" s="25">
        <f t="shared" si="25"/>
        <v>102.34034166666667</v>
      </c>
    </row>
    <row r="45" spans="1:9" x14ac:dyDescent="0.25">
      <c r="A45">
        <v>10</v>
      </c>
      <c r="B45" s="25">
        <f t="shared" si="14"/>
        <v>104.76246466666669</v>
      </c>
      <c r="C45" s="25">
        <f t="shared" si="17"/>
        <v>102.32844966666664</v>
      </c>
      <c r="D45" s="25">
        <f t="shared" si="17"/>
        <v>104.75748441666656</v>
      </c>
      <c r="E45" s="25">
        <f t="shared" si="17"/>
        <v>102.33228075000011</v>
      </c>
      <c r="F45" s="25">
        <f t="shared" si="17"/>
        <v>104.75853849999999</v>
      </c>
      <c r="G45" s="25">
        <f t="shared" si="17"/>
        <v>102.33574775</v>
      </c>
      <c r="H45" s="25">
        <f t="shared" ref="H45:I45" si="26">H28-H$35</f>
        <v>104.75794999999999</v>
      </c>
      <c r="I45" s="25">
        <f t="shared" si="26"/>
        <v>102.33544166666667</v>
      </c>
    </row>
    <row r="46" spans="1:9" x14ac:dyDescent="0.25">
      <c r="A46">
        <v>11</v>
      </c>
      <c r="B46" s="25">
        <f t="shared" si="14"/>
        <v>103.88519566666662</v>
      </c>
      <c r="C46" s="25">
        <f t="shared" si="17"/>
        <v>101.18848266666663</v>
      </c>
      <c r="D46" s="25">
        <f t="shared" si="17"/>
        <v>103.88382241666659</v>
      </c>
      <c r="E46" s="25">
        <f t="shared" si="17"/>
        <v>101.18118275000012</v>
      </c>
      <c r="F46" s="25">
        <f t="shared" si="17"/>
        <v>103.88376650000009</v>
      </c>
      <c r="G46" s="25">
        <f t="shared" si="17"/>
        <v>101.17293275000003</v>
      </c>
      <c r="H46" s="25">
        <f t="shared" ref="H46:I46" si="27">H29-H$35</f>
        <v>103.88395</v>
      </c>
      <c r="I46" s="25">
        <f t="shared" si="27"/>
        <v>101.18784166666667</v>
      </c>
    </row>
    <row r="47" spans="1:9" x14ac:dyDescent="0.25">
      <c r="A47">
        <v>12</v>
      </c>
      <c r="B47" s="25">
        <f t="shared" si="14"/>
        <v>104.75348666666662</v>
      </c>
      <c r="C47" s="25">
        <f t="shared" si="17"/>
        <v>101.19146066666667</v>
      </c>
      <c r="D47" s="25">
        <f t="shared" si="17"/>
        <v>104.75597141666663</v>
      </c>
      <c r="E47" s="25">
        <f t="shared" si="17"/>
        <v>101.18711975000014</v>
      </c>
      <c r="F47" s="25">
        <f t="shared" si="17"/>
        <v>104.75520449999999</v>
      </c>
      <c r="G47" s="25">
        <f t="shared" si="17"/>
        <v>101.18888575</v>
      </c>
      <c r="H47" s="25">
        <f t="shared" ref="H47:I47" si="28">H30-H$35</f>
        <v>104.75275000000001</v>
      </c>
      <c r="I47" s="25">
        <f t="shared" si="28"/>
        <v>101.19334166666667</v>
      </c>
    </row>
  </sheetData>
  <sortState ref="F5:G16">
    <sortCondition ref="F5"/>
  </sortState>
  <mergeCells count="11">
    <mergeCell ref="B4:C4"/>
    <mergeCell ref="D4:E4"/>
    <mergeCell ref="F4:G4"/>
    <mergeCell ref="B18:C18"/>
    <mergeCell ref="D18:E18"/>
    <mergeCell ref="F18:G18"/>
    <mergeCell ref="H18:I18"/>
    <mergeCell ref="M4:S6"/>
    <mergeCell ref="N8:N20"/>
    <mergeCell ref="P8:P20"/>
    <mergeCell ref="R8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2018-06-29T09:01:17Z</dcterms:modified>
</cp:coreProperties>
</file>