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ference\housemodel\excel\"/>
    </mc:Choice>
  </mc:AlternateContent>
  <xr:revisionPtr revIDLastSave="0" documentId="13_ncr:1_{F41B41E6-4B6D-4B8E-891A-39AF04D355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anking2019" sheetId="1" r:id="rId1"/>
    <sheet name="Ranking2020" sheetId="4" r:id="rId2"/>
    <sheet name="Financing" sheetId="2" r:id="rId3"/>
    <sheet name="UF" sheetId="3" r:id="rId4"/>
    <sheet name="Credito" sheetId="5" r:id="rId5"/>
  </sheets>
  <definedNames>
    <definedName name="_xlnm._FilterDatabase" localSheetId="0" hidden="1">Ranking2019!$A$4:$V$19</definedName>
    <definedName name="_xlnm._FilterDatabase" localSheetId="1" hidden="1">Ranking2020!$A$4:$W$19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25" i="5" l="1"/>
  <c r="AY25" i="5"/>
  <c r="AZ24" i="5"/>
  <c r="AY24" i="5"/>
  <c r="C2" i="5"/>
  <c r="L2" i="5"/>
  <c r="U2" i="5"/>
  <c r="AD2" i="5"/>
  <c r="AV2" i="5"/>
  <c r="AM2" i="5"/>
  <c r="AQ25" i="5"/>
  <c r="AP25" i="5"/>
  <c r="AQ24" i="5"/>
  <c r="AP24" i="5"/>
  <c r="AH25" i="5"/>
  <c r="AG25" i="5"/>
  <c r="AH24" i="5"/>
  <c r="AG24" i="5"/>
  <c r="Y25" i="5"/>
  <c r="X25" i="5"/>
  <c r="Y24" i="5"/>
  <c r="X24" i="5"/>
  <c r="P25" i="5"/>
  <c r="O25" i="5"/>
  <c r="P24" i="5"/>
  <c r="O24" i="5"/>
  <c r="G25" i="5"/>
  <c r="G24" i="5"/>
  <c r="F25" i="5"/>
  <c r="F24" i="5"/>
  <c r="H25" i="5"/>
  <c r="H24" i="5"/>
  <c r="BA12" i="5"/>
  <c r="AZ12" i="5"/>
  <c r="AY12" i="5"/>
  <c r="BA11" i="5"/>
  <c r="AZ11" i="5"/>
  <c r="AY11" i="5"/>
  <c r="AR12" i="5"/>
  <c r="AQ12" i="5"/>
  <c r="AP12" i="5"/>
  <c r="AR11" i="5"/>
  <c r="AQ11" i="5"/>
  <c r="AP11" i="5"/>
  <c r="AI12" i="5"/>
  <c r="AH12" i="5"/>
  <c r="AG12" i="5"/>
  <c r="AI11" i="5"/>
  <c r="AH11" i="5"/>
  <c r="AG11" i="5"/>
  <c r="Z12" i="5"/>
  <c r="Y12" i="5"/>
  <c r="X12" i="5"/>
  <c r="Z11" i="5"/>
  <c r="Y11" i="5"/>
  <c r="X11" i="5"/>
  <c r="Q12" i="5"/>
  <c r="P12" i="5"/>
  <c r="O12" i="5"/>
  <c r="Q11" i="5"/>
  <c r="P11" i="5"/>
  <c r="O11" i="5"/>
  <c r="H12" i="5"/>
  <c r="H11" i="5"/>
  <c r="G12" i="5"/>
  <c r="G11" i="5"/>
  <c r="F12" i="5"/>
  <c r="F11" i="5"/>
  <c r="S5" i="4" l="1"/>
  <c r="U5" i="4" s="1"/>
  <c r="C1" i="4"/>
  <c r="U50" i="4"/>
  <c r="S50" i="4"/>
  <c r="U49" i="4"/>
  <c r="S49" i="4"/>
  <c r="U48" i="4"/>
  <c r="S48" i="4"/>
  <c r="U47" i="4"/>
  <c r="S47" i="4"/>
  <c r="U46" i="4"/>
  <c r="S46" i="4"/>
  <c r="U45" i="4"/>
  <c r="S45" i="4"/>
  <c r="U44" i="4"/>
  <c r="S44" i="4"/>
  <c r="U43" i="4"/>
  <c r="S43" i="4"/>
  <c r="U42" i="4"/>
  <c r="S42" i="4"/>
  <c r="U41" i="4"/>
  <c r="S41" i="4"/>
  <c r="U40" i="4"/>
  <c r="S40" i="4"/>
  <c r="U39" i="4"/>
  <c r="S39" i="4"/>
  <c r="U38" i="4"/>
  <c r="S38" i="4"/>
  <c r="U37" i="4"/>
  <c r="S37" i="4"/>
  <c r="U36" i="4"/>
  <c r="S36" i="4"/>
  <c r="U35" i="4"/>
  <c r="S35" i="4"/>
  <c r="U34" i="4"/>
  <c r="S34" i="4"/>
  <c r="U33" i="4"/>
  <c r="S33" i="4"/>
  <c r="U32" i="4"/>
  <c r="S32" i="4"/>
  <c r="U31" i="4"/>
  <c r="S31" i="4"/>
  <c r="U30" i="4"/>
  <c r="S30" i="4"/>
  <c r="U29" i="4"/>
  <c r="S29" i="4"/>
  <c r="U28" i="4"/>
  <c r="S28" i="4"/>
  <c r="S27" i="4"/>
  <c r="U27" i="4" s="1"/>
  <c r="S26" i="4"/>
  <c r="U26" i="4" s="1"/>
  <c r="S25" i="4"/>
  <c r="U25" i="4" s="1"/>
  <c r="S24" i="4"/>
  <c r="U24" i="4" s="1"/>
  <c r="S23" i="4"/>
  <c r="S22" i="4"/>
  <c r="U22" i="4" s="1"/>
  <c r="S21" i="4"/>
  <c r="U21" i="4" s="1"/>
  <c r="S20" i="4"/>
  <c r="S19" i="4"/>
  <c r="U19" i="4" s="1"/>
  <c r="S18" i="4"/>
  <c r="U18" i="4" s="1"/>
  <c r="S17" i="4"/>
  <c r="S16" i="4"/>
  <c r="U16" i="4" s="1"/>
  <c r="S15" i="4"/>
  <c r="U15" i="4" s="1"/>
  <c r="S14" i="4"/>
  <c r="U14" i="4" s="1"/>
  <c r="S13" i="4"/>
  <c r="U13" i="4" s="1"/>
  <c r="S12" i="4"/>
  <c r="U12" i="4" s="1"/>
  <c r="S11" i="4"/>
  <c r="U11" i="4" s="1"/>
  <c r="S10" i="4"/>
  <c r="U10" i="4" s="1"/>
  <c r="S9" i="4"/>
  <c r="U9" i="4" s="1"/>
  <c r="S8" i="4"/>
  <c r="U8" i="4" s="1"/>
  <c r="S7" i="4"/>
  <c r="U7" i="4" s="1"/>
  <c r="S6" i="4"/>
  <c r="U6" i="4" s="1"/>
  <c r="E5" i="4"/>
  <c r="C5" i="4"/>
  <c r="D5" i="4" s="1"/>
  <c r="B3" i="4"/>
  <c r="E2" i="4"/>
  <c r="T41" i="4" l="1"/>
  <c r="T28" i="4"/>
  <c r="T35" i="4"/>
  <c r="T20" i="4"/>
  <c r="W20" i="4" s="1"/>
  <c r="T34" i="4"/>
  <c r="T47" i="4"/>
  <c r="T31" i="4"/>
  <c r="T37" i="4"/>
  <c r="T17" i="4"/>
  <c r="W17" i="4" s="1"/>
  <c r="T29" i="4"/>
  <c r="T23" i="4"/>
  <c r="W23" i="4" s="1"/>
  <c r="T32" i="4"/>
  <c r="T38" i="4"/>
  <c r="T44" i="4"/>
  <c r="T50" i="4"/>
  <c r="V34" i="4"/>
  <c r="V19" i="4"/>
  <c r="T6" i="4"/>
  <c r="W6" i="4" s="1"/>
  <c r="T9" i="4"/>
  <c r="W9" i="4" s="1"/>
  <c r="T12" i="4"/>
  <c r="W12" i="4" s="1"/>
  <c r="T15" i="4"/>
  <c r="W15" i="4" s="1"/>
  <c r="T18" i="4"/>
  <c r="W18" i="4" s="1"/>
  <c r="T21" i="4"/>
  <c r="W21" i="4" s="1"/>
  <c r="T24" i="4"/>
  <c r="W24" i="4" s="1"/>
  <c r="T27" i="4"/>
  <c r="W27" i="4" s="1"/>
  <c r="T30" i="4"/>
  <c r="T33" i="4"/>
  <c r="T36" i="4"/>
  <c r="T39" i="4"/>
  <c r="T42" i="4"/>
  <c r="T45" i="4"/>
  <c r="T48" i="4"/>
  <c r="T26" i="4"/>
  <c r="W26" i="4" s="1"/>
  <c r="T8" i="4"/>
  <c r="W8" i="4" s="1"/>
  <c r="T14" i="4"/>
  <c r="W14" i="4" s="1"/>
  <c r="T5" i="4"/>
  <c r="U17" i="4"/>
  <c r="U20" i="4"/>
  <c r="V40" i="4" s="1"/>
  <c r="U23" i="4"/>
  <c r="V33" i="4" s="1"/>
  <c r="T40" i="4"/>
  <c r="T43" i="4"/>
  <c r="T46" i="4"/>
  <c r="T49" i="4"/>
  <c r="T11" i="4"/>
  <c r="W11" i="4" s="1"/>
  <c r="T13" i="4"/>
  <c r="W13" i="4" s="1"/>
  <c r="T22" i="4"/>
  <c r="W22" i="4" s="1"/>
  <c r="T7" i="4"/>
  <c r="W7" i="4" s="1"/>
  <c r="T10" i="4"/>
  <c r="W10" i="4" s="1"/>
  <c r="T16" i="4"/>
  <c r="W16" i="4" s="1"/>
  <c r="T19" i="4"/>
  <c r="W19" i="4" s="1"/>
  <c r="T25" i="4"/>
  <c r="W25" i="4" s="1"/>
  <c r="B13" i="2"/>
  <c r="B2" i="2"/>
  <c r="D5" i="3"/>
  <c r="C5" i="3"/>
  <c r="C4" i="3"/>
  <c r="C3" i="3"/>
  <c r="C27" i="1"/>
  <c r="D27" i="1" s="1"/>
  <c r="C14" i="1"/>
  <c r="D14" i="1"/>
  <c r="C9" i="1"/>
  <c r="D9" i="1" s="1"/>
  <c r="C5" i="1"/>
  <c r="D5" i="1" s="1"/>
  <c r="C24" i="1"/>
  <c r="D24" i="1"/>
  <c r="C21" i="1"/>
  <c r="D21" i="1" s="1"/>
  <c r="C22" i="1"/>
  <c r="D22" i="1" s="1"/>
  <c r="C26" i="1"/>
  <c r="D26" i="1"/>
  <c r="C17" i="1"/>
  <c r="D17" i="1" s="1"/>
  <c r="C18" i="1"/>
  <c r="D18" i="1" s="1"/>
  <c r="C19" i="1"/>
  <c r="D19" i="1"/>
  <c r="C8" i="1"/>
  <c r="D8" i="1" s="1"/>
  <c r="C15" i="1"/>
  <c r="D15" i="1" s="1"/>
  <c r="C7" i="1"/>
  <c r="D7" i="1"/>
  <c r="C25" i="1"/>
  <c r="D25" i="1" s="1"/>
  <c r="C23" i="1"/>
  <c r="D23" i="1" s="1"/>
  <c r="C13" i="1"/>
  <c r="D13" i="1"/>
  <c r="C20" i="1"/>
  <c r="D20" i="1" s="1"/>
  <c r="C12" i="1"/>
  <c r="D12" i="1" s="1"/>
  <c r="C10" i="1"/>
  <c r="D10" i="1"/>
  <c r="C16" i="1"/>
  <c r="D16" i="1" s="1"/>
  <c r="C11" i="1"/>
  <c r="D11" i="1" s="1"/>
  <c r="C6" i="1"/>
  <c r="D6" i="1"/>
  <c r="B11" i="2"/>
  <c r="B12" i="2" s="1"/>
  <c r="B10" i="2"/>
  <c r="C4" i="2" s="1"/>
  <c r="C10" i="2" s="1"/>
  <c r="E9" i="1"/>
  <c r="E14" i="1"/>
  <c r="E8" i="1"/>
  <c r="E6" i="1"/>
  <c r="E5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E7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9" i="1"/>
  <c r="T9" i="1" s="1"/>
  <c r="R14" i="1"/>
  <c r="R8" i="1"/>
  <c r="T8" i="1" s="1"/>
  <c r="R6" i="1"/>
  <c r="R5" i="1"/>
  <c r="T5" i="1" s="1"/>
  <c r="R7" i="1"/>
  <c r="T7" i="1" s="1"/>
  <c r="R24" i="1"/>
  <c r="T24" i="1" s="1"/>
  <c r="R21" i="1"/>
  <c r="T21" i="1"/>
  <c r="R22" i="1"/>
  <c r="T22" i="1"/>
  <c r="R26" i="1"/>
  <c r="T26" i="1"/>
  <c r="R17" i="1"/>
  <c r="T17" i="1" s="1"/>
  <c r="R19" i="1"/>
  <c r="T19" i="1" s="1"/>
  <c r="R18" i="1"/>
  <c r="T18" i="1"/>
  <c r="R15" i="1"/>
  <c r="T15" i="1" s="1"/>
  <c r="R25" i="1"/>
  <c r="T25" i="1" s="1"/>
  <c r="R23" i="1"/>
  <c r="T23" i="1" s="1"/>
  <c r="R13" i="1"/>
  <c r="T13" i="1" s="1"/>
  <c r="R20" i="1"/>
  <c r="T20" i="1" s="1"/>
  <c r="R27" i="1"/>
  <c r="T27" i="1" s="1"/>
  <c r="R12" i="1"/>
  <c r="T12" i="1" s="1"/>
  <c r="R16" i="1"/>
  <c r="T16" i="1"/>
  <c r="R10" i="1"/>
  <c r="T10" i="1"/>
  <c r="R11" i="1"/>
  <c r="T11" i="1" s="1"/>
  <c r="B3" i="1"/>
  <c r="E27" i="1"/>
  <c r="E21" i="1"/>
  <c r="E25" i="1"/>
  <c r="E16" i="1"/>
  <c r="E20" i="1"/>
  <c r="E24" i="1"/>
  <c r="E26" i="1"/>
  <c r="E19" i="1"/>
  <c r="E10" i="1"/>
  <c r="E12" i="1"/>
  <c r="E18" i="1"/>
  <c r="E15" i="1"/>
  <c r="E17" i="1"/>
  <c r="E11" i="1"/>
  <c r="E23" i="1"/>
  <c r="E13" i="1"/>
  <c r="E22" i="1"/>
  <c r="E2" i="1"/>
  <c r="T14" i="1"/>
  <c r="S16" i="1" l="1"/>
  <c r="V16" i="1" s="1"/>
  <c r="S34" i="1"/>
  <c r="S46" i="1"/>
  <c r="S24" i="1"/>
  <c r="V24" i="1" s="1"/>
  <c r="S28" i="1"/>
  <c r="S29" i="1"/>
  <c r="S49" i="1"/>
  <c r="S27" i="1"/>
  <c r="V27" i="1" s="1"/>
  <c r="T6" i="1"/>
  <c r="U29" i="1" s="1"/>
  <c r="S36" i="1"/>
  <c r="S45" i="1"/>
  <c r="U11" i="1"/>
  <c r="S26" i="1"/>
  <c r="V26" i="1" s="1"/>
  <c r="S35" i="1"/>
  <c r="S40" i="1"/>
  <c r="V12" i="4"/>
  <c r="V46" i="4"/>
  <c r="V15" i="4"/>
  <c r="V30" i="4"/>
  <c r="V11" i="4"/>
  <c r="V44" i="4"/>
  <c r="V20" i="4"/>
  <c r="V25" i="4"/>
  <c r="V7" i="4"/>
  <c r="V38" i="4"/>
  <c r="V10" i="4"/>
  <c r="V47" i="4"/>
  <c r="V22" i="4"/>
  <c r="V24" i="4"/>
  <c r="V37" i="4"/>
  <c r="V27" i="4"/>
  <c r="V43" i="4"/>
  <c r="V41" i="4"/>
  <c r="V32" i="4"/>
  <c r="V49" i="4"/>
  <c r="V26" i="4"/>
  <c r="V13" i="4"/>
  <c r="V16" i="4"/>
  <c r="V45" i="4"/>
  <c r="V23" i="4"/>
  <c r="V8" i="4"/>
  <c r="V18" i="4"/>
  <c r="V39" i="4"/>
  <c r="V36" i="4"/>
  <c r="V48" i="4"/>
  <c r="V17" i="4"/>
  <c r="V6" i="4"/>
  <c r="V35" i="4"/>
  <c r="V28" i="4"/>
  <c r="V5" i="4"/>
  <c r="V29" i="4"/>
  <c r="V14" i="4"/>
  <c r="V42" i="4"/>
  <c r="V9" i="4"/>
  <c r="V21" i="4"/>
  <c r="V31" i="4"/>
  <c r="V50" i="4"/>
  <c r="U23" i="1"/>
  <c r="U25" i="1"/>
  <c r="U21" i="1"/>
  <c r="U15" i="1"/>
  <c r="U18" i="1"/>
  <c r="U27" i="1"/>
  <c r="U19" i="1"/>
  <c r="U8" i="1"/>
  <c r="U20" i="1"/>
  <c r="U9" i="1"/>
  <c r="U48" i="1"/>
  <c r="U49" i="1"/>
  <c r="U5" i="1"/>
  <c r="U41" i="1"/>
  <c r="U16" i="1"/>
  <c r="U34" i="1"/>
  <c r="U47" i="1"/>
  <c r="U12" i="1"/>
  <c r="U37" i="1"/>
  <c r="U32" i="1"/>
  <c r="U50" i="1"/>
  <c r="U28" i="1"/>
  <c r="U36" i="1"/>
  <c r="U22" i="1"/>
  <c r="D4" i="2"/>
  <c r="D10" i="2" s="1"/>
  <c r="C11" i="2"/>
  <c r="U17" i="1"/>
  <c r="U6" i="1"/>
  <c r="S23" i="1"/>
  <c r="V23" i="1" s="1"/>
  <c r="S30" i="1"/>
  <c r="S6" i="1"/>
  <c r="V6" i="1" s="1"/>
  <c r="S22" i="1"/>
  <c r="V22" i="1" s="1"/>
  <c r="S5" i="1"/>
  <c r="S10" i="1"/>
  <c r="V10" i="1" s="1"/>
  <c r="S31" i="1"/>
  <c r="S41" i="1"/>
  <c r="S17" i="1"/>
  <c r="V17" i="1" s="1"/>
  <c r="S15" i="1"/>
  <c r="V15" i="1" s="1"/>
  <c r="S42" i="1"/>
  <c r="S21" i="1"/>
  <c r="V21" i="1" s="1"/>
  <c r="S12" i="1"/>
  <c r="V12" i="1" s="1"/>
  <c r="S9" i="1"/>
  <c r="V9" i="1" s="1"/>
  <c r="S43" i="1"/>
  <c r="S14" i="1"/>
  <c r="V14" i="1" s="1"/>
  <c r="S38" i="1"/>
  <c r="S25" i="1"/>
  <c r="V25" i="1" s="1"/>
  <c r="S50" i="1"/>
  <c r="S19" i="1"/>
  <c r="V19" i="1" s="1"/>
  <c r="S39" i="1"/>
  <c r="S32" i="1"/>
  <c r="S11" i="1"/>
  <c r="V11" i="1" s="1"/>
  <c r="S47" i="1"/>
  <c r="S33" i="1"/>
  <c r="S44" i="1"/>
  <c r="S20" i="1"/>
  <c r="V20" i="1" s="1"/>
  <c r="S48" i="1"/>
  <c r="S18" i="1"/>
  <c r="V18" i="1" s="1"/>
  <c r="S37" i="1"/>
  <c r="S13" i="1"/>
  <c r="V13" i="1" s="1"/>
  <c r="S8" i="1"/>
  <c r="V8" i="1" s="1"/>
  <c r="S7" i="1"/>
  <c r="V7" i="1" s="1"/>
  <c r="U39" i="1" l="1"/>
  <c r="U43" i="1"/>
  <c r="U14" i="1"/>
  <c r="U31" i="1"/>
  <c r="U40" i="1"/>
  <c r="U13" i="1"/>
  <c r="U30" i="1"/>
  <c r="U38" i="1"/>
  <c r="U24" i="1"/>
  <c r="U26" i="1"/>
  <c r="U42" i="1"/>
  <c r="U33" i="1"/>
  <c r="U46" i="1"/>
  <c r="U35" i="1"/>
  <c r="U10" i="1"/>
  <c r="U45" i="1"/>
  <c r="U7" i="1"/>
  <c r="U44" i="1"/>
  <c r="C12" i="2"/>
  <c r="C13" i="2"/>
  <c r="D11" i="2"/>
  <c r="E4" i="2"/>
  <c r="E10" i="2" s="1"/>
  <c r="F4" i="2" l="1"/>
  <c r="F10" i="2" s="1"/>
  <c r="E11" i="2"/>
  <c r="D12" i="2"/>
  <c r="D13" i="2"/>
  <c r="E13" i="2" l="1"/>
  <c r="E12" i="2"/>
  <c r="G4" i="2"/>
  <c r="G10" i="2" s="1"/>
  <c r="F11" i="2"/>
  <c r="F12" i="2" l="1"/>
  <c r="F13" i="2"/>
  <c r="G11" i="2"/>
  <c r="H4" i="2"/>
  <c r="H10" i="2" s="1"/>
  <c r="I4" i="2" l="1"/>
  <c r="I10" i="2" s="1"/>
  <c r="H11" i="2"/>
  <c r="G13" i="2"/>
  <c r="G12" i="2"/>
  <c r="H13" i="2" l="1"/>
  <c r="H12" i="2"/>
  <c r="J4" i="2"/>
  <c r="J10" i="2" s="1"/>
  <c r="I11" i="2"/>
  <c r="J11" i="2" l="1"/>
  <c r="K4" i="2"/>
  <c r="K10" i="2" s="1"/>
  <c r="I13" i="2"/>
  <c r="I12" i="2"/>
  <c r="L4" i="2" l="1"/>
  <c r="L10" i="2" s="1"/>
  <c r="K11" i="2"/>
  <c r="J13" i="2"/>
  <c r="J12" i="2"/>
  <c r="M4" i="2" l="1"/>
  <c r="M10" i="2" s="1"/>
  <c r="L11" i="2"/>
  <c r="L13" i="2" s="1"/>
  <c r="K12" i="2"/>
  <c r="K13" i="2"/>
  <c r="M11" i="2" l="1"/>
  <c r="M13" i="2" s="1"/>
  <c r="N4" i="2"/>
  <c r="N10" i="2" s="1"/>
  <c r="O4" i="2" l="1"/>
  <c r="O10" i="2" s="1"/>
  <c r="N11" i="2"/>
  <c r="N13" i="2" s="1"/>
  <c r="P4" i="2" l="1"/>
  <c r="P10" i="2" s="1"/>
  <c r="O11" i="2"/>
  <c r="O13" i="2" s="1"/>
  <c r="P11" i="2" l="1"/>
  <c r="P13" i="2" s="1"/>
  <c r="Q4" i="2"/>
  <c r="Q10" i="2" s="1"/>
  <c r="R4" i="2" l="1"/>
  <c r="R10" i="2" s="1"/>
  <c r="Q11" i="2"/>
  <c r="Q13" i="2" s="1"/>
  <c r="S4" i="2" l="1"/>
  <c r="S10" i="2" s="1"/>
  <c r="R11" i="2"/>
  <c r="R13" i="2" s="1"/>
  <c r="S11" i="2" l="1"/>
  <c r="S13" i="2" s="1"/>
  <c r="T4" i="2"/>
  <c r="T10" i="2" s="1"/>
  <c r="U4" i="2" l="1"/>
  <c r="U10" i="2" s="1"/>
  <c r="T11" i="2"/>
  <c r="T13" i="2" s="1"/>
  <c r="V4" i="2" l="1"/>
  <c r="V10" i="2" s="1"/>
  <c r="U11" i="2"/>
  <c r="U13" i="2" s="1"/>
  <c r="V11" i="2" l="1"/>
  <c r="V13" i="2" s="1"/>
  <c r="W4" i="2"/>
  <c r="W10" i="2" s="1"/>
  <c r="X4" i="2" l="1"/>
  <c r="X10" i="2" s="1"/>
  <c r="X11" i="2" s="1"/>
  <c r="X13" i="2" s="1"/>
  <c r="W11" i="2"/>
  <c r="W13" i="2" s="1"/>
</calcChain>
</file>

<file path=xl/sharedStrings.xml><?xml version="1.0" encoding="utf-8"?>
<sst xmlns="http://schemas.openxmlformats.org/spreadsheetml/2006/main" count="859" uniqueCount="502">
  <si>
    <t>Valor UF</t>
  </si>
  <si>
    <t>Conv UF</t>
  </si>
  <si>
    <t>Conv $</t>
  </si>
  <si>
    <t>Factor</t>
  </si>
  <si>
    <t>Comuna</t>
  </si>
  <si>
    <t>Precio UF</t>
  </si>
  <si>
    <t>Diff UF</t>
  </si>
  <si>
    <t>Diff $$</t>
  </si>
  <si>
    <t>Precio $</t>
  </si>
  <si>
    <t>Direccion</t>
  </si>
  <si>
    <t>Mt Util</t>
  </si>
  <si>
    <t>Mt Tot</t>
  </si>
  <si>
    <t>Do</t>
  </si>
  <si>
    <t>Bñ</t>
  </si>
  <si>
    <t>Es</t>
  </si>
  <si>
    <t>Bd</t>
  </si>
  <si>
    <t>As</t>
  </si>
  <si>
    <t>Sctr</t>
  </si>
  <si>
    <t>Kitcn</t>
  </si>
  <si>
    <t>Refurnish</t>
  </si>
  <si>
    <t>Link</t>
  </si>
  <si>
    <t>Scr Σ</t>
  </si>
  <si>
    <t>Scr</t>
  </si>
  <si>
    <t>Diff vs1st</t>
  </si>
  <si>
    <t>Value gain</t>
  </si>
  <si>
    <t>Huechuraba</t>
  </si>
  <si>
    <t>Pedro Fontova 7330</t>
  </si>
  <si>
    <t>Fer In</t>
  </si>
  <si>
    <t>San Miguel</t>
  </si>
  <si>
    <t>Arcadia 1431</t>
  </si>
  <si>
    <t>Ñuñoa</t>
  </si>
  <si>
    <t>Irarrazabal / Manuel Montt</t>
  </si>
  <si>
    <t>https://www.portalinmobiliario.com/venta/departamento/nunoa-metropolitana/3463981-irarrazaval-manuel-montt-uda?tp=2&amp;op=1&amp;iug=324&amp;ca=3&amp;pd=4650&amp;ph=5500&amp;ts=1&amp;sd=80&amp;dd=3&amp;mn=2&amp;or=p-des&amp;sf=1&amp;sp=0&amp;at=0&amp;i=0</t>
  </si>
  <si>
    <t>Muñoa</t>
  </si>
  <si>
    <t>Las Dalias 1870</t>
  </si>
  <si>
    <t>Santiago</t>
  </si>
  <si>
    <t>Claudio Gay 1933</t>
  </si>
  <si>
    <t>Lira 238</t>
  </si>
  <si>
    <t>https://www.portalinmobiliario.com/venta/departamento/santiago-metropolitana/4821126-lira-238-uda</t>
  </si>
  <si>
    <t>Portugal / Santa Victoria</t>
  </si>
  <si>
    <t>https://www.portalinmobiliario.com/venta/departamento/santiago-metropolitana/4682362-portugal-santa-victoria-uda</t>
  </si>
  <si>
    <t>Jose Domingo Cañas 722</t>
  </si>
  <si>
    <t>https://www.portalinmobiliario.com/venta/departamento/nunoa-metropolitana/4172351-jose-domingo-canas-722-uda</t>
  </si>
  <si>
    <t>Santa Isabel / Portugal</t>
  </si>
  <si>
    <t>https://www.portalinmobiliario.com/venta/departamento/santiago-metropolitana/4750577-santa-isabel-portugal-uda</t>
  </si>
  <si>
    <t>Zañartu 2418</t>
  </si>
  <si>
    <t>https://www.portalinmobiliario.com/venta/departamento/santiago-metropolitana/4746012-lira-238-uda</t>
  </si>
  <si>
    <t>Sta Isabel 353</t>
  </si>
  <si>
    <t>https://www.zoominmobiliario.com/propiedad/venta/departamento/santiago/1545715-sta-isabel-353-santiago-region-metropolitana-chile</t>
  </si>
  <si>
    <t>Santa Isabel / Vickuña Mackena</t>
  </si>
  <si>
    <t>https://www.portalinmobiliario.com/venta/departamento/santiago-metropolitana/4738538-departamento-en-santa-isabel-santiago-uda</t>
  </si>
  <si>
    <t>Exequiel Fernandez / Prof. Juan Gomez Millas</t>
  </si>
  <si>
    <t>https://www.portalinmobiliario.com/venta/departamento/nunoa-metropolitana/4720219-exequiel-fernandez-prof-juan-gomez-mi-uda</t>
  </si>
  <si>
    <t>Plaza Yungay</t>
  </si>
  <si>
    <t>https://www.portalinmobiliario.com/venta/departamento/santiago-metropolitana/4817393-plaza-yungay-loft-uda</t>
  </si>
  <si>
    <t>Exequiel Fernandez / Las Encinas</t>
  </si>
  <si>
    <t>https://www.portalinmobiliario.com/venta/departamento/nunoa-metropolitana/4812954-exequiel-fernandez-las-encinas-uda</t>
  </si>
  <si>
    <t>Metro Chile España</t>
  </si>
  <si>
    <t>https://www.toctoc.com/propiedades/compracorredorasr/departamento/nunoa/av-jose-pedro-alessandri-metro-chile-espana/1231063?o=resultado_lista_seo_img</t>
  </si>
  <si>
    <t>Exequiel Fernandez con los Alerces</t>
  </si>
  <si>
    <t>https://www.portalinmobiliario.com/venta/departamento/nunoa-metropolitana/4810666-exequiel-fernandez-con-los-alerces-uda?tp=2&amp;op=1&amp;iug=324&amp;ca=3&amp;pd=3800&amp;ph=4600&amp;ts=1&amp;sd=70&amp;dd=3&amp;mn=2&amp;or=f-des&amp;sf=1&amp;sp=0&amp;at=0&amp;i=7</t>
  </si>
  <si>
    <t>Argomedo 1200</t>
  </si>
  <si>
    <t>https://www.portalinmobiliario.com/venta/departamento/santiago-metropolitana/4773760-argomedo-1200-uda</t>
  </si>
  <si>
    <t>San Eugenio Irarrazabal</t>
  </si>
  <si>
    <t>https://www.portalinmobiliario.com/venta/departamento/nunoa-metropolitana/4820277-depto-nunoa-san-eugenio-metro-irarrazabal-uda</t>
  </si>
  <si>
    <t>Huerfanos 1919</t>
  </si>
  <si>
    <t>https://www.toctoc.com/propiedades/compraparticularsr/departamento/santiago/huerfanos-1919-santiago/1226343?o=resultado_lista_seo_img</t>
  </si>
  <si>
    <t>Las Condes</t>
  </si>
  <si>
    <t>Mall Los Dominicos</t>
  </si>
  <si>
    <t>https://www.portalinmobiliario.com/venta/departamento/las-condes-metropolitana/4562883-mall-los-dominicos-uda</t>
  </si>
  <si>
    <t>Marin 80</t>
  </si>
  <si>
    <t>http://www.propiedades.emol.com/propiedad/ficha/departamento-en-venta-en-santiago-3-dormitorios-2-banos-codR96677950-0L4-102013065.html</t>
  </si>
  <si>
    <t>UF Poryectada</t>
  </si>
  <si>
    <t>UF Hoy</t>
  </si>
  <si>
    <t>UF Diff Proyeccion</t>
  </si>
  <si>
    <t>UF</t>
  </si>
  <si>
    <t>Fecha</t>
  </si>
  <si>
    <t>Base $$</t>
  </si>
  <si>
    <t>Aporte mes</t>
  </si>
  <si>
    <t>Bono Prod</t>
  </si>
  <si>
    <t>Bono 25%</t>
  </si>
  <si>
    <t>bono 50%</t>
  </si>
  <si>
    <t>Sharesave/Mama</t>
  </si>
  <si>
    <t>Total</t>
  </si>
  <si>
    <t>Total UF</t>
  </si>
  <si>
    <t>% Depa 1</t>
  </si>
  <si>
    <t>% Depa 2</t>
  </si>
  <si>
    <t>UF Change</t>
  </si>
  <si>
    <t>Día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</si>
  <si>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</si>
  <si>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</si>
  <si>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</si>
  <si>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</si>
  <si>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</si>
  <si>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</si>
  <si>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</si>
  <si>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</si>
  <si>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</si>
  <si>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</si>
  <si>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</si>
  <si>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</si>
  <si>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26.348,83</t>
  </si>
  <si>
    <t>26.316,51</t>
  </si>
  <si>
    <t>26.396,79</t>
  </si>
  <si>
    <t>26.473,65</t>
  </si>
  <si>
    <t>26.564,95</t>
  </si>
  <si>
    <t>26.632,70</t>
  </si>
  <si>
    <t>26.665,98</t>
  </si>
  <si>
    <t>26.593,89</t>
  </si>
  <si>
    <t>26.605,81</t>
  </si>
  <si>
    <t>26.658,56</t>
  </si>
  <si>
    <t>26.633,18</t>
  </si>
  <si>
    <t>26.736,45</t>
  </si>
  <si>
    <t>26.349,68</t>
  </si>
  <si>
    <t>26.314,81</t>
  </si>
  <si>
    <t>26.401,49</t>
  </si>
  <si>
    <t>26.475,35</t>
  </si>
  <si>
    <t>26.568,49</t>
  </si>
  <si>
    <t>26.634,42</t>
  </si>
  <si>
    <t>26.666,87</t>
  </si>
  <si>
    <t>26.590,45</t>
  </si>
  <si>
    <t>26.607,53</t>
  </si>
  <si>
    <t>26.660,34</t>
  </si>
  <si>
    <t>26.631,46</t>
  </si>
  <si>
    <t>26.741,78</t>
  </si>
  <si>
    <t>26.350,53</t>
  </si>
  <si>
    <t>26.313,11</t>
  </si>
  <si>
    <t>26.406,20</t>
  </si>
  <si>
    <t>26.477,06</t>
  </si>
  <si>
    <t>26.572,03</t>
  </si>
  <si>
    <t>26.636,13</t>
  </si>
  <si>
    <t>26.667,76</t>
  </si>
  <si>
    <t>26.587,01</t>
  </si>
  <si>
    <t>26.609,24</t>
  </si>
  <si>
    <t>26.662,11</t>
  </si>
  <si>
    <t>26.629,74</t>
  </si>
  <si>
    <t>26.747,12</t>
  </si>
  <si>
    <t>26.351,38</t>
  </si>
  <si>
    <t>26.311,41</t>
  </si>
  <si>
    <t>26.410,90</t>
  </si>
  <si>
    <t>26.478,76</t>
  </si>
  <si>
    <t>26.575,56</t>
  </si>
  <si>
    <t>26.637,85</t>
  </si>
  <si>
    <t>26.668,64</t>
  </si>
  <si>
    <t>26.583,58</t>
  </si>
  <si>
    <t>26.610,96</t>
  </si>
  <si>
    <t>26.663,89</t>
  </si>
  <si>
    <t>26.628,02</t>
  </si>
  <si>
    <t>26.752,45</t>
  </si>
  <si>
    <t>26.352,23</t>
  </si>
  <si>
    <t>26.309,71</t>
  </si>
  <si>
    <t>26.415,61</t>
  </si>
  <si>
    <t>26.480,47</t>
  </si>
  <si>
    <t>26.579,10</t>
  </si>
  <si>
    <t>26.639,57</t>
  </si>
  <si>
    <t>26.669,53</t>
  </si>
  <si>
    <t>26.580,14</t>
  </si>
  <si>
    <t>26.612,67</t>
  </si>
  <si>
    <t>26.665,66</t>
  </si>
  <si>
    <t>26.626,30</t>
  </si>
  <si>
    <t>26.757,79</t>
  </si>
  <si>
    <t>26.353,08</t>
  </si>
  <si>
    <t>26.308,02</t>
  </si>
  <si>
    <t>26.420,31</t>
  </si>
  <si>
    <t>26.482,18</t>
  </si>
  <si>
    <t>26.582,64</t>
  </si>
  <si>
    <t>26.641,28</t>
  </si>
  <si>
    <t>26.670,42</t>
  </si>
  <si>
    <t>26.576,70</t>
  </si>
  <si>
    <t>26.614,39</t>
  </si>
  <si>
    <t>26.667,44</t>
  </si>
  <si>
    <t>26.624,58</t>
  </si>
  <si>
    <t>26.763,12</t>
  </si>
  <si>
    <t>26.353,93</t>
  </si>
  <si>
    <t>26.306,32</t>
  </si>
  <si>
    <t>26.425,02</t>
  </si>
  <si>
    <t>26.483,88</t>
  </si>
  <si>
    <t>26.586,17</t>
  </si>
  <si>
    <t>26.643,00</t>
  </si>
  <si>
    <t>26.671,31</t>
  </si>
  <si>
    <t>26.573,27</t>
  </si>
  <si>
    <t>26.616,10</t>
  </si>
  <si>
    <t>26.669,22</t>
  </si>
  <si>
    <t>26.622,86</t>
  </si>
  <si>
    <t>26.768,46</t>
  </si>
  <si>
    <t>26.354,78</t>
  </si>
  <si>
    <t>26.304,62</t>
  </si>
  <si>
    <t>26.429,73</t>
  </si>
  <si>
    <t>26.485,59</t>
  </si>
  <si>
    <t>26.589,71</t>
  </si>
  <si>
    <t>26.644,72</t>
  </si>
  <si>
    <t>26.672,20</t>
  </si>
  <si>
    <t>26.569,83</t>
  </si>
  <si>
    <t>26.617,82</t>
  </si>
  <si>
    <t>26.670,99</t>
  </si>
  <si>
    <t>26.621,14</t>
  </si>
  <si>
    <t>26.773,80</t>
  </si>
  <si>
    <t>26.355,63</t>
  </si>
  <si>
    <t>26.302,92</t>
  </si>
  <si>
    <t>26.434,43</t>
  </si>
  <si>
    <t>26.487,30</t>
  </si>
  <si>
    <t>26.593,25</t>
  </si>
  <si>
    <t>26.646,44</t>
  </si>
  <si>
    <t>26.673,09</t>
  </si>
  <si>
    <t>26.566,40</t>
  </si>
  <si>
    <t>26.619,53</t>
  </si>
  <si>
    <t>26.672,77</t>
  </si>
  <si>
    <t>26.619,42</t>
  </si>
  <si>
    <t>26.779,14</t>
  </si>
  <si>
    <t>26.307,61</t>
  </si>
  <si>
    <t>26.436,13</t>
  </si>
  <si>
    <t>26.490,82</t>
  </si>
  <si>
    <t>26.594,96</t>
  </si>
  <si>
    <t>26.647,33</t>
  </si>
  <si>
    <t>26.669,64</t>
  </si>
  <si>
    <t>26.568,11</t>
  </si>
  <si>
    <t>26.621,30</t>
  </si>
  <si>
    <t>26.671,05</t>
  </si>
  <si>
    <t>26.624,73</t>
  </si>
  <si>
    <t>26.780,00</t>
  </si>
  <si>
    <t>26.312,29</t>
  </si>
  <si>
    <t>26.437,84</t>
  </si>
  <si>
    <t>26.494,35</t>
  </si>
  <si>
    <t>26.596,68</t>
  </si>
  <si>
    <t>26.648,22</t>
  </si>
  <si>
    <t>26.666,19</t>
  </si>
  <si>
    <t>26.569,82</t>
  </si>
  <si>
    <t>26.623,08</t>
  </si>
  <si>
    <t>26.669,33</t>
  </si>
  <si>
    <t>26.630,04</t>
  </si>
  <si>
    <t>26.780,87</t>
  </si>
  <si>
    <t>26.350,52</t>
  </si>
  <si>
    <t>26.316,98</t>
  </si>
  <si>
    <t>26.439,54</t>
  </si>
  <si>
    <t>26.497,88</t>
  </si>
  <si>
    <t>26.598,39</t>
  </si>
  <si>
    <t>26.649,10</t>
  </si>
  <si>
    <t>26.662,75</t>
  </si>
  <si>
    <t>26.571,54</t>
  </si>
  <si>
    <t>26.624,85</t>
  </si>
  <si>
    <t>26.667,60</t>
  </si>
  <si>
    <t>26.635,35</t>
  </si>
  <si>
    <t>26.781,73</t>
  </si>
  <si>
    <t>26.348,82</t>
  </si>
  <si>
    <t>26.321,67</t>
  </si>
  <si>
    <t>26.441,25</t>
  </si>
  <si>
    <t>26.501,40</t>
  </si>
  <si>
    <t>26.600,11</t>
  </si>
  <si>
    <t>26.649,99</t>
  </si>
  <si>
    <t>26.659,30</t>
  </si>
  <si>
    <t>26.573,25</t>
  </si>
  <si>
    <t>26.626,62</t>
  </si>
  <si>
    <t>26.665,88</t>
  </si>
  <si>
    <t>26.640,66</t>
  </si>
  <si>
    <t>26.782,59</t>
  </si>
  <si>
    <t>26.347,12</t>
  </si>
  <si>
    <t>26.326,36</t>
  </si>
  <si>
    <t>26.442,95</t>
  </si>
  <si>
    <t>26.504,93</t>
  </si>
  <si>
    <t>26.601,82</t>
  </si>
  <si>
    <t>26.650,88</t>
  </si>
  <si>
    <t>26.655,85</t>
  </si>
  <si>
    <t>26.574,96</t>
  </si>
  <si>
    <t>26.628,40</t>
  </si>
  <si>
    <t>26.664,16</t>
  </si>
  <si>
    <t>26.645,97</t>
  </si>
  <si>
    <t>26.783,46</t>
  </si>
  <si>
    <t>26.345,42</t>
  </si>
  <si>
    <t>26.331,05</t>
  </si>
  <si>
    <t>26.444,65</t>
  </si>
  <si>
    <t>26.508,46</t>
  </si>
  <si>
    <t>26.603,54</t>
  </si>
  <si>
    <t>26.651,77</t>
  </si>
  <si>
    <t>26.652,41</t>
  </si>
  <si>
    <t>26.576,68</t>
  </si>
  <si>
    <t>26.630,17</t>
  </si>
  <si>
    <t>26.662,44</t>
  </si>
  <si>
    <t>26.651,29</t>
  </si>
  <si>
    <t>26.784,32</t>
  </si>
  <si>
    <t>26.343,72</t>
  </si>
  <si>
    <t>26.335,74</t>
  </si>
  <si>
    <t>26.446,36</t>
  </si>
  <si>
    <t>26.511,98</t>
  </si>
  <si>
    <t>26.605,25</t>
  </si>
  <si>
    <t>26.652,66</t>
  </si>
  <si>
    <t>26.648,96</t>
  </si>
  <si>
    <t>26.578,39</t>
  </si>
  <si>
    <t>26.631,94</t>
  </si>
  <si>
    <t>26.660,71</t>
  </si>
  <si>
    <t>26.656,60</t>
  </si>
  <si>
    <t>26.785,18</t>
  </si>
  <si>
    <t>26.342,02</t>
  </si>
  <si>
    <t>26.340,43</t>
  </si>
  <si>
    <t>26.448,06</t>
  </si>
  <si>
    <t>26.515,51</t>
  </si>
  <si>
    <t>26.606,97</t>
  </si>
  <si>
    <t>26.653,54</t>
  </si>
  <si>
    <t>26.645,52</t>
  </si>
  <si>
    <t>26.580,10</t>
  </si>
  <si>
    <t>26.633,72</t>
  </si>
  <si>
    <t>26.658,99</t>
  </si>
  <si>
    <t>26.661,92</t>
  </si>
  <si>
    <t>26.786,05</t>
  </si>
  <si>
    <t>26.340,32</t>
  </si>
  <si>
    <t>26.345,12</t>
  </si>
  <si>
    <t>26.449,77</t>
  </si>
  <si>
    <t>26.519,04</t>
  </si>
  <si>
    <t>26.608,68</t>
  </si>
  <si>
    <t>26.654,43</t>
  </si>
  <si>
    <t>26.642,07</t>
  </si>
  <si>
    <t>26.581,81</t>
  </si>
  <si>
    <t>26.635,49</t>
  </si>
  <si>
    <t>26.657,27</t>
  </si>
  <si>
    <t>26.667,23</t>
  </si>
  <si>
    <t>26.786,91</t>
  </si>
  <si>
    <t>26.338,61</t>
  </si>
  <si>
    <t>26.349,81</t>
  </si>
  <si>
    <t>26.451,47</t>
  </si>
  <si>
    <t>26.522,57</t>
  </si>
  <si>
    <t>26.610,40</t>
  </si>
  <si>
    <t>26.655,32</t>
  </si>
  <si>
    <t>26.638,63</t>
  </si>
  <si>
    <t>26.583,53</t>
  </si>
  <si>
    <t>26.637,26</t>
  </si>
  <si>
    <t>26.655,55</t>
  </si>
  <si>
    <t>26.672,55</t>
  </si>
  <si>
    <t>26.787,78</t>
  </si>
  <si>
    <t>26.336,91</t>
  </si>
  <si>
    <t>26.354,51</t>
  </si>
  <si>
    <t>26.453,18</t>
  </si>
  <si>
    <t>26.526,10</t>
  </si>
  <si>
    <t>26.612,11</t>
  </si>
  <si>
    <t>26.656,21</t>
  </si>
  <si>
    <t>26.635,18</t>
  </si>
  <si>
    <t>26.585,24</t>
  </si>
  <si>
    <t>26.639,04</t>
  </si>
  <si>
    <t>26.653,83</t>
  </si>
  <si>
    <t>26.677,87</t>
  </si>
  <si>
    <t>26.788,64</t>
  </si>
  <si>
    <t>26.335,21</t>
  </si>
  <si>
    <t>26.359,20</t>
  </si>
  <si>
    <t>26.454,88</t>
  </si>
  <si>
    <t>26.529,63</t>
  </si>
  <si>
    <t>26.613,83</t>
  </si>
  <si>
    <t>26.657,10</t>
  </si>
  <si>
    <t>26.631,74</t>
  </si>
  <si>
    <t>26.586,95</t>
  </si>
  <si>
    <t>26.640,81</t>
  </si>
  <si>
    <t>26.652,11</t>
  </si>
  <si>
    <t>26.683,19</t>
  </si>
  <si>
    <t>26.789,50</t>
  </si>
  <si>
    <t>26.333,51</t>
  </si>
  <si>
    <t>26.363,90</t>
  </si>
  <si>
    <t>26.456,59</t>
  </si>
  <si>
    <t>26.533,16</t>
  </si>
  <si>
    <t>26.615,54</t>
  </si>
  <si>
    <t>26.657,98</t>
  </si>
  <si>
    <t>26.628,30</t>
  </si>
  <si>
    <t>26.588,67</t>
  </si>
  <si>
    <t>26.642,59</t>
  </si>
  <si>
    <t>26.650,39</t>
  </si>
  <si>
    <t>26.688,51</t>
  </si>
  <si>
    <t>26.790,37</t>
  </si>
  <si>
    <t>26.331,81</t>
  </si>
  <si>
    <t>26.368,60</t>
  </si>
  <si>
    <t>26.458,29</t>
  </si>
  <si>
    <t>26.536,69</t>
  </si>
  <si>
    <t>26.617,26</t>
  </si>
  <si>
    <t>26.658,87</t>
  </si>
  <si>
    <t>26.590,38</t>
  </si>
  <si>
    <t>26.644,36</t>
  </si>
  <si>
    <t>26.648,67</t>
  </si>
  <si>
    <t>26.693,84</t>
  </si>
  <si>
    <t>26.791,23</t>
  </si>
  <si>
    <t>26.330,11</t>
  </si>
  <si>
    <t>26.373,29</t>
  </si>
  <si>
    <t>26.460,00</t>
  </si>
  <si>
    <t>26.540,22</t>
  </si>
  <si>
    <t>26.618,97</t>
  </si>
  <si>
    <t>26.659,76</t>
  </si>
  <si>
    <t>26.621,41</t>
  </si>
  <si>
    <t>26.592,10</t>
  </si>
  <si>
    <t>26.646,14</t>
  </si>
  <si>
    <t>26.646,94</t>
  </si>
  <si>
    <t>26.699,16</t>
  </si>
  <si>
    <t>26.792,09</t>
  </si>
  <si>
    <t>26.328,41</t>
  </si>
  <si>
    <t>26.377,99</t>
  </si>
  <si>
    <t>26.461,70</t>
  </si>
  <si>
    <t>26.543,75</t>
  </si>
  <si>
    <t>26.620,69</t>
  </si>
  <si>
    <t>26.660,65</t>
  </si>
  <si>
    <t>26.617,97</t>
  </si>
  <si>
    <t>26.593,81</t>
  </si>
  <si>
    <t>26.647,91</t>
  </si>
  <si>
    <t>26.645,22</t>
  </si>
  <si>
    <t>26.704,48</t>
  </si>
  <si>
    <t>26.792,96</t>
  </si>
  <si>
    <t>26.326,71</t>
  </si>
  <si>
    <t>26.382,69</t>
  </si>
  <si>
    <t>26.463,41</t>
  </si>
  <si>
    <t>26.547,29</t>
  </si>
  <si>
    <t>26.622,40</t>
  </si>
  <si>
    <t>26.661,54</t>
  </si>
  <si>
    <t>26.614,53</t>
  </si>
  <si>
    <t>26.595,52</t>
  </si>
  <si>
    <t>26.649,69</t>
  </si>
  <si>
    <t>26.643,50</t>
  </si>
  <si>
    <t>26.709,81</t>
  </si>
  <si>
    <t>26.793,82</t>
  </si>
  <si>
    <t>26.325,01</t>
  </si>
  <si>
    <t>26.387,39</t>
  </si>
  <si>
    <t>26.465,12</t>
  </si>
  <si>
    <t>26.550,82</t>
  </si>
  <si>
    <t>26.624,12</t>
  </si>
  <si>
    <t>26.662,42</t>
  </si>
  <si>
    <t>26.611,09</t>
  </si>
  <si>
    <t>26.597,24</t>
  </si>
  <si>
    <t>26.651,46</t>
  </si>
  <si>
    <t>26.641,78</t>
  </si>
  <si>
    <t>26.715,14</t>
  </si>
  <si>
    <t>26.794,69</t>
  </si>
  <si>
    <t>26.323,31</t>
  </si>
  <si>
    <t>26.392,09</t>
  </si>
  <si>
    <t>26.466,82</t>
  </si>
  <si>
    <t>26.554,35</t>
  </si>
  <si>
    <t>26.625,84</t>
  </si>
  <si>
    <t>26.663,31</t>
  </si>
  <si>
    <t>26.607,65</t>
  </si>
  <si>
    <t>26.598,95</t>
  </si>
  <si>
    <t>26.653,24</t>
  </si>
  <si>
    <t>26.640,06</t>
  </si>
  <si>
    <t>26.720,46</t>
  </si>
  <si>
    <t>26.795,55</t>
  </si>
  <si>
    <t>26.321,61</t>
  </si>
  <si>
    <t>26.468,53</t>
  </si>
  <si>
    <t>26.557,89</t>
  </si>
  <si>
    <t>26.627,55</t>
  </si>
  <si>
    <t>26.664,20</t>
  </si>
  <si>
    <t>26.604,21</t>
  </si>
  <si>
    <t>26.600,67</t>
  </si>
  <si>
    <t>26.655,01</t>
  </si>
  <si>
    <t>26.638,34</t>
  </si>
  <si>
    <t>26.725,79</t>
  </si>
  <si>
    <t>26.796,41</t>
  </si>
  <si>
    <t>26.319,91</t>
  </si>
  <si>
    <t>26.470,23</t>
  </si>
  <si>
    <t>26.561,42</t>
  </si>
  <si>
    <t>26.629,27</t>
  </si>
  <si>
    <t>26.665,09</t>
  </si>
  <si>
    <t>26.600,77</t>
  </si>
  <si>
    <t>26.602,38</t>
  </si>
  <si>
    <t>26.656,79</t>
  </si>
  <si>
    <t>26.636,62</t>
  </si>
  <si>
    <t>26.731,12</t>
  </si>
  <si>
    <t>26.797,28</t>
  </si>
  <si>
    <t>26.318,21</t>
  </si>
  <si>
    <t>26.471,94</t>
  </si>
  <si>
    <t>26.630,98</t>
  </si>
  <si>
    <t>26.597,33</t>
  </si>
  <si>
    <t>26.604,10</t>
  </si>
  <si>
    <t>26.634,90</t>
  </si>
  <si>
    <t>26.798,14</t>
  </si>
  <si>
    <t>Hoffce</t>
  </si>
  <si>
    <t>https://fich.cl/venta/departamento/las-condes/santiago/departamento-en-en-corazon-de-las-condes-23451/</t>
  </si>
  <si>
    <t>https://fich.cl/venta/departamento/las-condes/santiago/hermoso-y-clasico-duplex-remodelado-en-las-condes-37620/</t>
  </si>
  <si>
    <t>https://fich.cl/venta/departamento/las-condes/santiago/kennedy-oportunidad-25836/</t>
  </si>
  <si>
    <t>Monto UF</t>
  </si>
  <si>
    <t>Tipo</t>
  </si>
  <si>
    <t>Mutuo Endosable</t>
  </si>
  <si>
    <t>Tasa</t>
  </si>
  <si>
    <t>Fija</t>
  </si>
  <si>
    <t>Años</t>
  </si>
  <si>
    <t>Banco</t>
  </si>
  <si>
    <t>Dividendo</t>
  </si>
  <si>
    <t>CAE</t>
  </si>
  <si>
    <t>Banco Falabella</t>
  </si>
  <si>
    <t>Banco Consorcio</t>
  </si>
  <si>
    <t>Banco Security</t>
  </si>
  <si>
    <t>Media</t>
  </si>
  <si>
    <t>Promedio</t>
  </si>
  <si>
    <t>https://servicios.cmfchile.cl/simuladorhipotecario/aplicacion?indice=101.2.3&amp;maxuf=20000&amp;minuf=100&amp;maxpeso=574138800&amp;minpeso=2870694&amp;paso=2&amp;template=entidades&amp;tipomoneda=1&amp;monto=8000&amp;tipocredito=2&amp;tipotasa=1&amp;plazo=20&amp;inst=OK&amp;todos=&amp;marcados=49&amp;marcados=51&amp;marcados=55</t>
  </si>
  <si>
    <t>Fuentes</t>
  </si>
  <si>
    <t>Pie UF</t>
  </si>
  <si>
    <t>Itaú</t>
  </si>
  <si>
    <t>Consorcio</t>
  </si>
  <si>
    <t>https://www.comparaonline.cl/credito-hipotecario</t>
  </si>
  <si>
    <t>BICE</t>
  </si>
  <si>
    <t>BCI</t>
  </si>
  <si>
    <t>Mutuo</t>
  </si>
  <si>
    <t>Hipotecario</t>
  </si>
  <si>
    <t>Credito U</t>
  </si>
  <si>
    <t>Santander</t>
  </si>
  <si>
    <t>Banco de Chile</t>
  </si>
  <si>
    <t>Banco Estado</t>
  </si>
  <si>
    <t>Security</t>
  </si>
  <si>
    <t>Scotiabank</t>
  </si>
  <si>
    <t>Metfile</t>
  </si>
  <si>
    <t>Falabella</t>
  </si>
  <si>
    <t>MetLife</t>
  </si>
  <si>
    <t>Edwards</t>
  </si>
  <si>
    <t>Metlife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</si>
</sst>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Ebrima"/>
    </font>
    <font>
      <b/>
      <sz val="11"/>
      <color theme="0"/>
      <name val="Ebrima"/>
    </font>
    <font>
      <sz val="8"/>
      <color theme="1"/>
      <name val="Ebrima"/>
    </font>
    <font>
      <u/>
      <sz val="11"/>
      <color theme="10"/>
      <name val="Calibri"/>
      <family val="2"/>
      <scheme val="minor"/>
    </font>
    <font>
      <b/>
      <sz val="11"/>
      <name val="Ebrima"/>
    </font>
    <font>
      <b/>
      <sz val="11"/>
      <color theme="1"/>
      <name val="Calibri"/>
      <family val="2"/>
      <scheme val="minor"/>
    </font>
    <font>
      <b/>
      <sz val="11"/>
      <color theme="1"/>
      <name val="Ebrima"/>
    </font>
    <font>
      <b/>
      <sz val="8"/>
      <color rgb="FF000000"/>
      <name val="Arial"/>
      <family val="2"/>
    </font>
    <font>
      <sz val="8"/>
      <color rgb="FF706F6F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575757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CCCCCC"/>
      </right>
      <top style="medium">
        <color rgb="FFDDDDDD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DDDDDD"/>
      </top>
      <bottom style="medium">
        <color rgb="FFCCCCCC"/>
      </bottom>
      <diagonal/>
    </border>
    <border>
      <left style="medium">
        <color rgb="FFCCCCCC"/>
      </left>
      <right style="medium">
        <color rgb="FFDDDDDD"/>
      </right>
      <top style="medium">
        <color rgb="FFDDDDDD"/>
      </top>
      <bottom style="medium">
        <color rgb="FFCCCCCC"/>
      </bottom>
      <diagonal/>
    </border>
    <border>
      <left style="medium">
        <color rgb="FFDDDDDD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 style="medium">
        <color rgb="FFCCCCCC"/>
      </right>
      <top style="medium">
        <color rgb="FFCCCCCC"/>
      </top>
      <bottom style="medium">
        <color rgb="FFCDCDC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DCDC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left" vertical="center"/>
    </xf>
    <xf numFmtId="164" fontId="2" fillId="0" borderId="0" xfId="1" applyNumberFormat="1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2"/>
    <xf numFmtId="0" fontId="6" fillId="0" borderId="0" xfId="0" applyFont="1" applyAlignment="1">
      <alignment horizontal="left" vertical="center"/>
    </xf>
    <xf numFmtId="10" fontId="6" fillId="0" borderId="0" xfId="3" applyNumberFormat="1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14" fontId="0" fillId="0" borderId="0" xfId="0" applyNumberFormat="1"/>
    <xf numFmtId="0" fontId="7" fillId="0" borderId="0" xfId="0" applyFont="1"/>
    <xf numFmtId="0" fontId="0" fillId="0" borderId="0" xfId="0" applyFont="1"/>
    <xf numFmtId="2" fontId="0" fillId="0" borderId="0" xfId="0" applyNumberFormat="1"/>
    <xf numFmtId="164" fontId="8" fillId="0" borderId="0" xfId="1" applyNumberFormat="1" applyFont="1" applyAlignment="1">
      <alignment horizontal="left" vertical="center"/>
    </xf>
    <xf numFmtId="0" fontId="0" fillId="4" borderId="0" xfId="0" applyFill="1"/>
    <xf numFmtId="14" fontId="0" fillId="4" borderId="0" xfId="0" applyNumberFormat="1" applyFill="1"/>
    <xf numFmtId="164" fontId="2" fillId="4" borderId="0" xfId="1" applyNumberFormat="1" applyFont="1" applyFill="1" applyAlignment="1">
      <alignment horizontal="left" vertical="center"/>
    </xf>
    <xf numFmtId="2" fontId="0" fillId="4" borderId="0" xfId="0" applyNumberFormat="1" applyFill="1"/>
    <xf numFmtId="17" fontId="0" fillId="0" borderId="0" xfId="0" applyNumberFormat="1"/>
    <xf numFmtId="0" fontId="10" fillId="5" borderId="1" xfId="0" applyFont="1" applyFill="1" applyBorder="1" applyAlignment="1">
      <alignment horizontal="right" vertical="top" wrapText="1"/>
    </xf>
    <xf numFmtId="0" fontId="10" fillId="7" borderId="1" xfId="0" applyFont="1" applyFill="1" applyBorder="1" applyAlignment="1">
      <alignment horizontal="right" vertical="top" wrapText="1"/>
    </xf>
    <xf numFmtId="0" fontId="9" fillId="6" borderId="2" xfId="0" applyFont="1" applyFill="1" applyBorder="1" applyAlignment="1">
      <alignment horizontal="left" wrapText="1"/>
    </xf>
    <xf numFmtId="0" fontId="9" fillId="6" borderId="3" xfId="0" applyFont="1" applyFill="1" applyBorder="1" applyAlignment="1">
      <alignment horizontal="left" wrapText="1"/>
    </xf>
    <xf numFmtId="0" fontId="9" fillId="6" borderId="4" xfId="0" applyFont="1" applyFill="1" applyBorder="1" applyAlignment="1">
      <alignment horizontal="left" wrapText="1"/>
    </xf>
    <xf numFmtId="0" fontId="9" fillId="6" borderId="5" xfId="0" applyFont="1" applyFill="1" applyBorder="1" applyAlignment="1">
      <alignment horizontal="center" vertical="top" wrapText="1"/>
    </xf>
    <xf numFmtId="0" fontId="9" fillId="6" borderId="6" xfId="0" applyFont="1" applyFill="1" applyBorder="1" applyAlignment="1">
      <alignment horizontal="center" vertical="top" wrapText="1"/>
    </xf>
    <xf numFmtId="0" fontId="10" fillId="5" borderId="7" xfId="0" applyFont="1" applyFill="1" applyBorder="1" applyAlignment="1">
      <alignment horizontal="right" vertical="top" wrapText="1"/>
    </xf>
    <xf numFmtId="10" fontId="0" fillId="0" borderId="0" xfId="3" applyNumberFormat="1" applyFont="1"/>
    <xf numFmtId="0" fontId="7" fillId="8" borderId="0" xfId="0" applyFont="1" applyFill="1"/>
    <xf numFmtId="10" fontId="7" fillId="8" borderId="0" xfId="3" applyNumberFormat="1" applyFont="1" applyFill="1"/>
    <xf numFmtId="0" fontId="11" fillId="0" borderId="0" xfId="0" applyFont="1"/>
    <xf numFmtId="14" fontId="2" fillId="0" borderId="0" xfId="1" applyNumberFormat="1" applyFont="1" applyAlignment="1">
      <alignment horizontal="left" vertical="center"/>
    </xf>
    <xf numFmtId="0" fontId="5" fillId="0" borderId="0" xfId="2" applyAlignment="1">
      <alignment horizontal="left" vertical="center"/>
    </xf>
    <xf numFmtId="0" fontId="12" fillId="9" borderId="8" xfId="0" applyFont="1" applyFill="1" applyBorder="1"/>
    <xf numFmtId="0" fontId="0" fillId="0" borderId="8" xfId="0" applyBorder="1"/>
    <xf numFmtId="0" fontId="12" fillId="9" borderId="0" xfId="0" applyFont="1" applyFill="1" applyBorder="1"/>
    <xf numFmtId="0" fontId="12" fillId="10" borderId="0" xfId="0" applyFont="1" applyFill="1" applyBorder="1"/>
    <xf numFmtId="0" fontId="0" fillId="0" borderId="0" xfId="0" applyBorder="1"/>
    <xf numFmtId="0" fontId="13" fillId="0" borderId="0" xfId="0" applyFont="1"/>
    <xf numFmtId="164" fontId="13" fillId="0" borderId="0" xfId="1" applyNumberFormat="1" applyFont="1"/>
    <xf numFmtId="0" fontId="12" fillId="2" borderId="0" xfId="0" applyFont="1" applyFill="1" applyBorder="1"/>
    <xf numFmtId="164" fontId="7" fillId="0" borderId="0" xfId="1" applyNumberFormat="1" applyFont="1"/>
    <xf numFmtId="0" fontId="0" fillId="11" borderId="0" xfId="0" applyFill="1"/>
    <xf numFmtId="10" fontId="7" fillId="0" borderId="0" xfId="3" applyNumberFormat="1" applyFont="1"/>
    <xf numFmtId="1" fontId="13" fillId="0" borderId="0" xfId="1" applyNumberFormat="1" applyFont="1"/>
    <xf numFmtId="1" fontId="0" fillId="0" borderId="0" xfId="0" applyNumberFormat="1"/>
    <xf numFmtId="14" fontId="0" fillId="0" borderId="9" xfId="0" applyNumberFormat="1" applyBorder="1"/>
    <xf numFmtId="0" fontId="13" fillId="0" borderId="9" xfId="0" applyFont="1" applyBorder="1"/>
    <xf numFmtId="1" fontId="13" fillId="0" borderId="9" xfId="1" applyNumberFormat="1" applyFont="1" applyBorder="1"/>
    <xf numFmtId="164" fontId="13" fillId="0" borderId="9" xfId="1" applyNumberFormat="1" applyFont="1" applyBorder="1"/>
    <xf numFmtId="10" fontId="0" fillId="0" borderId="9" xfId="3" applyNumberFormat="1" applyFont="1" applyBorder="1"/>
    <xf numFmtId="0" fontId="0" fillId="11" borderId="9" xfId="0" applyFill="1" applyBorder="1"/>
    <xf numFmtId="0" fontId="0" fillId="0" borderId="9" xfId="0" applyBorder="1"/>
    <xf numFmtId="0" fontId="13" fillId="0" borderId="0" xfId="0" applyFont="1" applyFill="1" applyBorder="1"/>
    <xf numFmtId="14" fontId="0" fillId="0" borderId="0" xfId="0" applyNumberFormat="1" applyBorder="1"/>
    <xf numFmtId="0" fontId="13" fillId="0" borderId="0" xfId="0" applyFont="1" applyBorder="1"/>
    <xf numFmtId="0" fontId="13" fillId="0" borderId="9" xfId="0" applyFont="1" applyFill="1" applyBorder="1"/>
    <xf numFmtId="1" fontId="13" fillId="0" borderId="0" xfId="1" applyNumberFormat="1" applyFont="1" applyBorder="1"/>
    <xf numFmtId="164" fontId="13" fillId="0" borderId="0" xfId="1" applyNumberFormat="1" applyFont="1" applyBorder="1"/>
    <xf numFmtId="10" fontId="0" fillId="0" borderId="0" xfId="3" applyNumberFormat="1" applyFont="1" applyBorder="1"/>
    <xf numFmtId="0" fontId="0" fillId="11" borderId="0" xfId="0" applyFill="1" applyBorder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rtalinmobiliario.com/venta/departamento/nunoa-metropolitana/4172351-jose-domingo-canas-722-uda" TargetMode="External"/><Relationship Id="rId13" Type="http://schemas.openxmlformats.org/officeDocument/2006/relationships/hyperlink" Target="https://www.portalinmobiliario.com/venta/departamento/nunoa-metropolitana/4812954-exequiel-fernandez-las-encinas-uda" TargetMode="External"/><Relationship Id="rId18" Type="http://schemas.openxmlformats.org/officeDocument/2006/relationships/hyperlink" Target="https://www.portalinmobiliario.com/venta/departamento/nunoa-metropolitana/3463981-irarrazaval-manuel-montt-uda?tp=2&amp;op=1&amp;iug=324&amp;ca=3&amp;pd=4650&amp;ph=5500&amp;ts=1&amp;sd=80&amp;dd=3&amp;mn=2&amp;or=p-des&amp;sf=1&amp;sp=0&amp;at=0&amp;i=0" TargetMode="External"/><Relationship Id="rId3" Type="http://schemas.openxmlformats.org/officeDocument/2006/relationships/hyperlink" Target="https://www.portalinmobiliario.com/venta/departamento/santiago-metropolitana/4773760-argomedo-1200-uda" TargetMode="External"/><Relationship Id="rId7" Type="http://schemas.openxmlformats.org/officeDocument/2006/relationships/hyperlink" Target="https://www.portalinmobiliario.com/venta/departamento/nunoa-metropolitana/4720219-exequiel-fernandez-prof-juan-gomez-mi-uda" TargetMode="External"/><Relationship Id="rId12" Type="http://schemas.openxmlformats.org/officeDocument/2006/relationships/hyperlink" Target="https://www.portalinmobiliario.com/venta/departamento/nunoa-metropolitana/4820277-depto-nunoa-san-eugenio-metro-irarrazabal-uda" TargetMode="External"/><Relationship Id="rId17" Type="http://schemas.openxmlformats.org/officeDocument/2006/relationships/hyperlink" Target="http://www.propiedades.emol.com/propiedad/ficha/departamento-en-venta-en-santiago-3-dormitorios-2-banos-codR96677950-0L4-102013065.html" TargetMode="External"/><Relationship Id="rId2" Type="http://schemas.openxmlformats.org/officeDocument/2006/relationships/hyperlink" Target="https://www.portalinmobiliario.com/venta/departamento/santiago-metropolitana/4750577-santa-isabel-portugal-uda" TargetMode="External"/><Relationship Id="rId16" Type="http://schemas.openxmlformats.org/officeDocument/2006/relationships/hyperlink" Target="https://www.toctoc.com/propiedades/compracorredorasr/departamento/nunoa/av-jose-pedro-alessandri-metro-chile-espana/1231063?o=resultado_lista_seo_img" TargetMode="External"/><Relationship Id="rId1" Type="http://schemas.openxmlformats.org/officeDocument/2006/relationships/hyperlink" Target="https://www.portalinmobiliario.com/venta/departamento/nunoa-metropolitana/4810666-exequiel-fernandez-con-los-alerces-uda?tp=2&amp;op=1&amp;iug=324&amp;ca=3&amp;pd=3800&amp;ph=4600&amp;ts=1&amp;sd=70&amp;dd=3&amp;mn=2&amp;or=f-des&amp;sf=1&amp;sp=0&amp;at=0&amp;i=7" TargetMode="External"/><Relationship Id="rId6" Type="http://schemas.openxmlformats.org/officeDocument/2006/relationships/hyperlink" Target="https://www.portalinmobiliario.com/venta/departamento/santiago-metropolitana/4746012-lira-238-uda" TargetMode="External"/><Relationship Id="rId11" Type="http://schemas.openxmlformats.org/officeDocument/2006/relationships/hyperlink" Target="https://www.portalinmobiliario.com/venta/departamento/las-condes-metropolitana/4562883-mall-los-dominicos-uda" TargetMode="External"/><Relationship Id="rId5" Type="http://schemas.openxmlformats.org/officeDocument/2006/relationships/hyperlink" Target="https://www.portalinmobiliario.com/venta/departamento/santiago-metropolitana/4738538-departamento-en-santa-isabel-santiago-uda" TargetMode="External"/><Relationship Id="rId15" Type="http://schemas.openxmlformats.org/officeDocument/2006/relationships/hyperlink" Target="https://www.toctoc.com/propiedades/compraparticularsr/departamento/santiago/huerfanos-1919-santiago/1226343?o=resultado_lista_seo_img" TargetMode="External"/><Relationship Id="rId10" Type="http://schemas.openxmlformats.org/officeDocument/2006/relationships/hyperlink" Target="https://www.portalinmobiliario.com/venta/departamento/santiago-metropolitana/4817393-plaza-yungay-loft-uda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portalinmobiliario.com/venta/departamento/santiago-metropolitana/4682362-portugal-santa-victoria-uda" TargetMode="External"/><Relationship Id="rId9" Type="http://schemas.openxmlformats.org/officeDocument/2006/relationships/hyperlink" Target="https://www.portalinmobiliario.com/venta/departamento/santiago-metropolitana/4821126-lira-238-uda" TargetMode="External"/><Relationship Id="rId14" Type="http://schemas.openxmlformats.org/officeDocument/2006/relationships/hyperlink" Target="https://www.zoominmobiliario.com/propiedad/venta/departamento/santiago/1545715-sta-isabel-353-santiago-region-metropolitana-chil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ich.cl/venta/departamento/las-condes/santiago/kennedy-oportunidad-25836/" TargetMode="External"/><Relationship Id="rId2" Type="http://schemas.openxmlformats.org/officeDocument/2006/relationships/hyperlink" Target="https://fich.cl/venta/departamento/las-condes/santiago/hermoso-y-clasico-duplex-remodelado-en-las-condes-37620/" TargetMode="External"/><Relationship Id="rId1" Type="http://schemas.openxmlformats.org/officeDocument/2006/relationships/hyperlink" Target="https://fich.cl/venta/departamento/las-condes/santiago/departamento-en-en-corazon-de-las-condes-23451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omparaonline.cl/credito-hipotecario" TargetMode="External"/><Relationship Id="rId1" Type="http://schemas.openxmlformats.org/officeDocument/2006/relationships/hyperlink" Target="https://servicios.cmfchile.cl/simuladorhipotecario/aplicacion?indice=101.2.3&amp;maxuf=20000&amp;minuf=100&amp;maxpeso=574138800&amp;minpeso=2870694&amp;paso=2&amp;template=entidades&amp;tipomoneda=1&amp;monto=8000&amp;tipocredito=2&amp;tipotasa=1&amp;plazo=20&amp;inst=OK&amp;todos=&amp;marcados=49&amp;marcados=51&amp;marcados=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9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3" sqref="H3"/>
    </sheetView>
  </sheetViews>
  <sheetFormatPr defaultColWidth="9.140625" defaultRowHeight="16.5" x14ac:dyDescent="0.25"/>
  <cols>
    <col min="1" max="1" width="12.42578125" style="1" bestFit="1" customWidth="1"/>
    <col min="2" max="2" width="10.7109375" style="1" bestFit="1" customWidth="1"/>
    <col min="3" max="3" width="10.7109375" style="1" customWidth="1"/>
    <col min="4" max="4" width="13.7109375" style="1" bestFit="1" customWidth="1"/>
    <col min="5" max="5" width="14.85546875" style="1" bestFit="1" customWidth="1"/>
    <col min="6" max="6" width="20.5703125" style="1" customWidth="1"/>
    <col min="7" max="7" width="10.5703125" style="1" bestFit="1" customWidth="1"/>
    <col min="8" max="8" width="10.28515625" style="1" bestFit="1" customWidth="1"/>
    <col min="9" max="9" width="6.42578125" style="1" bestFit="1" customWidth="1"/>
    <col min="10" max="10" width="6.28515625" style="1" bestFit="1" customWidth="1"/>
    <col min="11" max="11" width="5.7109375" style="1" bestFit="1" customWidth="1"/>
    <col min="12" max="12" width="6.28515625" style="1" bestFit="1" customWidth="1"/>
    <col min="13" max="13" width="6.140625" style="1" bestFit="1" customWidth="1"/>
    <col min="14" max="14" width="7.42578125" style="1" bestFit="1" customWidth="1"/>
    <col min="15" max="15" width="7.42578125" style="1" customWidth="1"/>
    <col min="16" max="16" width="13.7109375" style="1" bestFit="1" customWidth="1"/>
    <col min="17" max="17" width="5.42578125" style="1" bestFit="1" customWidth="1"/>
    <col min="18" max="18" width="8.42578125" style="1" bestFit="1" customWidth="1"/>
    <col min="19" max="19" width="8.42578125" style="1" customWidth="1"/>
    <col min="20" max="20" width="10.140625" style="8" bestFit="1" customWidth="1"/>
    <col min="21" max="21" width="13.28515625" style="1" bestFit="1" customWidth="1"/>
    <col min="22" max="22" width="11" style="1" bestFit="1" customWidth="1"/>
    <col min="23" max="16384" width="9.140625" style="1"/>
  </cols>
  <sheetData>
    <row r="1" spans="1:22" x14ac:dyDescent="0.25">
      <c r="A1" s="1" t="s">
        <v>0</v>
      </c>
      <c r="B1" s="2">
        <v>27608</v>
      </c>
      <c r="C1" s="2"/>
      <c r="D1" s="2"/>
      <c r="E1" s="2"/>
    </row>
    <row r="2" spans="1:22" x14ac:dyDescent="0.25">
      <c r="A2" s="1" t="s">
        <v>1</v>
      </c>
      <c r="B2" s="2">
        <v>3000</v>
      </c>
      <c r="C2" s="2"/>
      <c r="D2" s="2"/>
      <c r="E2" s="2">
        <f>B2*B1</f>
        <v>82824000</v>
      </c>
    </row>
    <row r="3" spans="1:22" x14ac:dyDescent="0.25">
      <c r="A3" s="1" t="s">
        <v>2</v>
      </c>
      <c r="B3" s="2">
        <f>E3/B1</f>
        <v>4129.2379020573744</v>
      </c>
      <c r="C3" s="2"/>
      <c r="D3" s="2"/>
      <c r="E3" s="2">
        <v>114000000</v>
      </c>
      <c r="F3" s="4" t="s">
        <v>3</v>
      </c>
      <c r="G3" s="1">
        <v>2</v>
      </c>
      <c r="H3" s="1">
        <v>1</v>
      </c>
      <c r="I3" s="1">
        <v>4</v>
      </c>
      <c r="J3" s="1">
        <v>4</v>
      </c>
      <c r="K3" s="1">
        <v>3</v>
      </c>
      <c r="L3" s="1">
        <v>1</v>
      </c>
      <c r="M3" s="1">
        <v>3</v>
      </c>
      <c r="N3" s="1">
        <v>1.5</v>
      </c>
      <c r="O3" s="1">
        <v>2</v>
      </c>
      <c r="P3" s="1">
        <v>1.1000000000000001</v>
      </c>
    </row>
    <row r="4" spans="1:22" x14ac:dyDescent="0.25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16</v>
      </c>
      <c r="N4" s="3" t="s">
        <v>17</v>
      </c>
      <c r="O4" s="3" t="s">
        <v>18</v>
      </c>
      <c r="P4" s="3" t="s">
        <v>19</v>
      </c>
      <c r="Q4" s="3" t="s">
        <v>20</v>
      </c>
      <c r="R4" s="4" t="s">
        <v>21</v>
      </c>
      <c r="S4" s="4"/>
      <c r="T4" s="4" t="s">
        <v>22</v>
      </c>
      <c r="U4" s="4" t="s">
        <v>23</v>
      </c>
      <c r="V4" s="4" t="s">
        <v>24</v>
      </c>
    </row>
    <row r="5" spans="1:22" x14ac:dyDescent="0.25">
      <c r="A5" s="1" t="s">
        <v>25</v>
      </c>
      <c r="B5" s="1">
        <v>5600</v>
      </c>
      <c r="C5" s="1">
        <f t="shared" ref="C5:C27" si="0">MAX($B$4:$B$49)-B5</f>
        <v>0</v>
      </c>
      <c r="D5" s="5">
        <f t="shared" ref="D5:D27" si="1">C5*$B$1</f>
        <v>0</v>
      </c>
      <c r="E5" s="5">
        <f t="shared" ref="E5:E27" si="2">B5*$B$1</f>
        <v>154604800</v>
      </c>
      <c r="F5" s="6" t="s">
        <v>26</v>
      </c>
      <c r="G5" s="1">
        <v>102</v>
      </c>
      <c r="H5" s="1">
        <v>107.2</v>
      </c>
      <c r="I5" s="1">
        <v>3</v>
      </c>
      <c r="J5" s="1">
        <v>3</v>
      </c>
      <c r="K5" s="1">
        <v>1</v>
      </c>
      <c r="L5" s="1">
        <v>1</v>
      </c>
      <c r="M5" s="1">
        <v>1</v>
      </c>
      <c r="N5" s="1">
        <v>3</v>
      </c>
      <c r="O5" s="1">
        <v>3</v>
      </c>
      <c r="P5" s="5">
        <v>2000000</v>
      </c>
      <c r="Q5" s="1" t="s">
        <v>27</v>
      </c>
      <c r="R5" s="10">
        <f t="shared" ref="R5:R50" si="3">(I5*$I$3+J5*$J$3+K5*$K$3+L5*$L$3+M5*$M$3+N5*$N$3+O5*$O$3)*((G5*$G$3+H5*$H$3)/2)</f>
        <v>6457.4</v>
      </c>
      <c r="S5" s="10">
        <f t="shared" ref="S5:S50" si="4">MAX($R$5:$R$50)-R5</f>
        <v>0</v>
      </c>
      <c r="T5" s="9">
        <f t="shared" ref="T5:T50" si="5">IF(B5&gt;0,R5/(B5+((P5/$B$1)*$P$3)),0)</f>
        <v>1.1369288389130945</v>
      </c>
      <c r="U5" s="11">
        <f t="shared" ref="U5:U50" si="6">MAX($T$5:$T$50)-T5</f>
        <v>2.9575903613443977E-2</v>
      </c>
    </row>
    <row r="6" spans="1:22" x14ac:dyDescent="0.25">
      <c r="A6" s="1" t="s">
        <v>28</v>
      </c>
      <c r="B6" s="1">
        <v>4150</v>
      </c>
      <c r="C6" s="1">
        <f t="shared" si="0"/>
        <v>1450</v>
      </c>
      <c r="D6" s="5">
        <f t="shared" si="1"/>
        <v>40031600</v>
      </c>
      <c r="E6" s="5">
        <f t="shared" si="2"/>
        <v>114573200</v>
      </c>
      <c r="F6" s="6" t="s">
        <v>29</v>
      </c>
      <c r="G6" s="1">
        <v>86.8</v>
      </c>
      <c r="H6" s="1">
        <v>93.1</v>
      </c>
      <c r="I6" s="1">
        <v>3</v>
      </c>
      <c r="J6" s="1">
        <v>2</v>
      </c>
      <c r="K6" s="1">
        <v>2</v>
      </c>
      <c r="L6" s="1">
        <v>1</v>
      </c>
      <c r="M6" s="1">
        <v>1</v>
      </c>
      <c r="N6" s="1">
        <v>2</v>
      </c>
      <c r="O6" s="1">
        <v>2</v>
      </c>
      <c r="P6" s="5">
        <v>2000000</v>
      </c>
      <c r="Q6" s="1" t="s">
        <v>27</v>
      </c>
      <c r="R6" s="10">
        <f t="shared" si="3"/>
        <v>4933.95</v>
      </c>
      <c r="S6" s="10">
        <f t="shared" si="4"/>
        <v>1523.4499999999998</v>
      </c>
      <c r="T6" s="9">
        <f t="shared" si="5"/>
        <v>1.1665047425265385</v>
      </c>
      <c r="U6" s="11">
        <f t="shared" si="6"/>
        <v>0</v>
      </c>
      <c r="V6" s="9">
        <f t="shared" ref="V6:V27" si="7">S6/C6/10</f>
        <v>0.10506551724137929</v>
      </c>
    </row>
    <row r="7" spans="1:22" x14ac:dyDescent="0.25">
      <c r="A7" s="1" t="s">
        <v>30</v>
      </c>
      <c r="B7" s="1">
        <v>5500</v>
      </c>
      <c r="C7" s="1">
        <f t="shared" si="0"/>
        <v>100</v>
      </c>
      <c r="D7" s="5">
        <f t="shared" si="1"/>
        <v>2760800</v>
      </c>
      <c r="E7" s="5">
        <f t="shared" si="2"/>
        <v>151844000</v>
      </c>
      <c r="F7" s="6" t="s">
        <v>31</v>
      </c>
      <c r="G7" s="1">
        <v>91</v>
      </c>
      <c r="H7" s="1">
        <v>91</v>
      </c>
      <c r="I7" s="1">
        <v>3</v>
      </c>
      <c r="J7" s="1">
        <v>2</v>
      </c>
      <c r="K7" s="1">
        <v>1</v>
      </c>
      <c r="L7" s="1">
        <v>1</v>
      </c>
      <c r="M7" s="1">
        <v>1</v>
      </c>
      <c r="N7" s="1">
        <v>4</v>
      </c>
      <c r="O7" s="1">
        <v>2</v>
      </c>
      <c r="P7" s="5">
        <v>1</v>
      </c>
      <c r="Q7" s="7" t="s">
        <v>32</v>
      </c>
      <c r="R7" s="10">
        <f t="shared" si="3"/>
        <v>5050.5</v>
      </c>
      <c r="S7" s="10">
        <f t="shared" si="4"/>
        <v>1406.8999999999996</v>
      </c>
      <c r="T7" s="9">
        <f t="shared" si="5"/>
        <v>0.91827272062050525</v>
      </c>
      <c r="U7" s="11">
        <f t="shared" si="6"/>
        <v>0.24823202190603322</v>
      </c>
      <c r="V7" s="9">
        <f t="shared" si="7"/>
        <v>1.4068999999999996</v>
      </c>
    </row>
    <row r="8" spans="1:22" x14ac:dyDescent="0.25">
      <c r="A8" s="1" t="s">
        <v>33</v>
      </c>
      <c r="B8" s="1">
        <v>5149</v>
      </c>
      <c r="C8" s="1">
        <f t="shared" si="0"/>
        <v>451</v>
      </c>
      <c r="D8" s="5">
        <f t="shared" si="1"/>
        <v>12451208</v>
      </c>
      <c r="E8" s="5">
        <f t="shared" si="2"/>
        <v>142153592</v>
      </c>
      <c r="F8" s="6" t="s">
        <v>34</v>
      </c>
      <c r="G8" s="1">
        <v>75.5</v>
      </c>
      <c r="H8" s="1">
        <v>82</v>
      </c>
      <c r="I8" s="1">
        <v>3</v>
      </c>
      <c r="J8" s="1">
        <v>2</v>
      </c>
      <c r="K8" s="1">
        <v>1</v>
      </c>
      <c r="L8" s="1">
        <v>1</v>
      </c>
      <c r="M8" s="1">
        <v>1</v>
      </c>
      <c r="N8" s="1">
        <v>4</v>
      </c>
      <c r="O8" s="1">
        <v>3</v>
      </c>
      <c r="P8" s="5">
        <v>1</v>
      </c>
      <c r="Q8" s="7" t="s">
        <v>27</v>
      </c>
      <c r="R8" s="10">
        <f t="shared" si="3"/>
        <v>4543.5</v>
      </c>
      <c r="S8" s="10">
        <f t="shared" si="4"/>
        <v>1913.8999999999996</v>
      </c>
      <c r="T8" s="9">
        <f t="shared" si="5"/>
        <v>0.88240434353115194</v>
      </c>
      <c r="U8" s="11">
        <f t="shared" si="6"/>
        <v>0.28410039899538653</v>
      </c>
      <c r="V8" s="9">
        <f t="shared" si="7"/>
        <v>0.42436807095343676</v>
      </c>
    </row>
    <row r="9" spans="1:22" x14ac:dyDescent="0.25">
      <c r="A9" s="1" t="s">
        <v>35</v>
      </c>
      <c r="B9" s="1">
        <v>5413</v>
      </c>
      <c r="C9" s="1">
        <f t="shared" si="0"/>
        <v>187</v>
      </c>
      <c r="D9" s="5">
        <f t="shared" si="1"/>
        <v>5162696</v>
      </c>
      <c r="E9" s="5">
        <f t="shared" si="2"/>
        <v>149442104</v>
      </c>
      <c r="F9" s="6" t="s">
        <v>36</v>
      </c>
      <c r="G9" s="1">
        <v>72</v>
      </c>
      <c r="H9" s="1">
        <v>79</v>
      </c>
      <c r="I9" s="1">
        <v>3</v>
      </c>
      <c r="J9" s="1">
        <v>2</v>
      </c>
      <c r="K9" s="1">
        <v>2</v>
      </c>
      <c r="L9" s="1">
        <v>1</v>
      </c>
      <c r="M9" s="1">
        <v>1</v>
      </c>
      <c r="N9" s="1">
        <v>3</v>
      </c>
      <c r="O9" s="1">
        <v>3</v>
      </c>
      <c r="P9" s="5">
        <v>1</v>
      </c>
      <c r="Q9" s="7" t="s">
        <v>27</v>
      </c>
      <c r="R9" s="10">
        <f t="shared" si="3"/>
        <v>4515.75</v>
      </c>
      <c r="S9" s="10">
        <f t="shared" si="4"/>
        <v>1941.6499999999996</v>
      </c>
      <c r="T9" s="9">
        <f t="shared" si="5"/>
        <v>0.8342416343544935</v>
      </c>
      <c r="U9" s="11">
        <f t="shared" si="6"/>
        <v>0.33226310817204496</v>
      </c>
      <c r="V9" s="9">
        <f t="shared" si="7"/>
        <v>1.0383155080213902</v>
      </c>
    </row>
    <row r="10" spans="1:22" x14ac:dyDescent="0.25">
      <c r="A10" s="1" t="s">
        <v>35</v>
      </c>
      <c r="B10" s="1">
        <v>4400</v>
      </c>
      <c r="C10" s="1">
        <f t="shared" si="0"/>
        <v>1200</v>
      </c>
      <c r="D10" s="5">
        <f t="shared" si="1"/>
        <v>33129600</v>
      </c>
      <c r="E10" s="5">
        <f t="shared" si="2"/>
        <v>121475200</v>
      </c>
      <c r="F10" s="6" t="s">
        <v>37</v>
      </c>
      <c r="G10" s="1">
        <v>90</v>
      </c>
      <c r="H10" s="1">
        <v>95</v>
      </c>
      <c r="I10" s="1">
        <v>3</v>
      </c>
      <c r="J10" s="1">
        <v>2</v>
      </c>
      <c r="K10" s="1">
        <v>1</v>
      </c>
      <c r="L10" s="1">
        <v>0</v>
      </c>
      <c r="M10" s="1">
        <v>1</v>
      </c>
      <c r="N10" s="1">
        <v>3</v>
      </c>
      <c r="O10" s="1">
        <v>1</v>
      </c>
      <c r="P10" s="5">
        <v>10000000</v>
      </c>
      <c r="Q10" s="7" t="s">
        <v>38</v>
      </c>
      <c r="R10" s="10">
        <f t="shared" si="3"/>
        <v>4468.75</v>
      </c>
      <c r="S10" s="10">
        <f t="shared" si="4"/>
        <v>1988.6499999999996</v>
      </c>
      <c r="T10" s="9">
        <f t="shared" si="5"/>
        <v>0.93129317789291877</v>
      </c>
      <c r="U10" s="11">
        <f t="shared" si="6"/>
        <v>0.2352115646336197</v>
      </c>
      <c r="V10" s="9">
        <f t="shared" si="7"/>
        <v>0.16572083333333329</v>
      </c>
    </row>
    <row r="11" spans="1:22" x14ac:dyDescent="0.25">
      <c r="A11" s="1" t="s">
        <v>35</v>
      </c>
      <c r="B11" s="1">
        <v>3827.21</v>
      </c>
      <c r="C11" s="1">
        <f t="shared" si="0"/>
        <v>1772.79</v>
      </c>
      <c r="D11" s="5">
        <f t="shared" si="1"/>
        <v>48943186.32</v>
      </c>
      <c r="E11" s="5">
        <f t="shared" si="2"/>
        <v>105661613.68000001</v>
      </c>
      <c r="F11" s="6" t="s">
        <v>39</v>
      </c>
      <c r="G11" s="1">
        <v>85</v>
      </c>
      <c r="H11" s="1">
        <v>90</v>
      </c>
      <c r="I11" s="1">
        <v>3</v>
      </c>
      <c r="J11" s="1">
        <v>2</v>
      </c>
      <c r="K11" s="1">
        <v>1</v>
      </c>
      <c r="L11" s="1">
        <v>0</v>
      </c>
      <c r="M11" s="1">
        <v>1</v>
      </c>
      <c r="N11" s="1">
        <v>3</v>
      </c>
      <c r="O11" s="1">
        <v>1</v>
      </c>
      <c r="P11" s="5">
        <v>1</v>
      </c>
      <c r="Q11" s="7" t="s">
        <v>40</v>
      </c>
      <c r="R11" s="10">
        <f t="shared" si="3"/>
        <v>4225</v>
      </c>
      <c r="S11" s="10">
        <f t="shared" si="4"/>
        <v>2232.3999999999996</v>
      </c>
      <c r="T11" s="9">
        <f t="shared" si="5"/>
        <v>1.1039373214470194</v>
      </c>
      <c r="U11" s="11">
        <f t="shared" si="6"/>
        <v>6.256742107951907E-2</v>
      </c>
      <c r="V11" s="9">
        <f t="shared" si="7"/>
        <v>0.12592580057423608</v>
      </c>
    </row>
    <row r="12" spans="1:22" x14ac:dyDescent="0.25">
      <c r="A12" s="1" t="s">
        <v>30</v>
      </c>
      <c r="B12" s="1">
        <v>4516.47</v>
      </c>
      <c r="C12" s="1">
        <f t="shared" si="0"/>
        <v>1083.5299999999997</v>
      </c>
      <c r="D12" s="5">
        <f t="shared" si="1"/>
        <v>29914096.239999995</v>
      </c>
      <c r="E12" s="5">
        <f t="shared" si="2"/>
        <v>124690703.76000001</v>
      </c>
      <c r="F12" s="6" t="s">
        <v>41</v>
      </c>
      <c r="G12" s="1">
        <v>85</v>
      </c>
      <c r="H12" s="1">
        <v>85</v>
      </c>
      <c r="I12" s="1">
        <v>4</v>
      </c>
      <c r="J12" s="1">
        <v>2</v>
      </c>
      <c r="K12" s="1">
        <v>1</v>
      </c>
      <c r="L12" s="1">
        <v>0</v>
      </c>
      <c r="M12" s="1">
        <v>0</v>
      </c>
      <c r="N12" s="1">
        <v>3</v>
      </c>
      <c r="O12" s="1">
        <v>1</v>
      </c>
      <c r="P12" s="5">
        <v>1</v>
      </c>
      <c r="Q12" s="7" t="s">
        <v>42</v>
      </c>
      <c r="R12" s="10">
        <f t="shared" si="3"/>
        <v>4271.25</v>
      </c>
      <c r="S12" s="10">
        <f t="shared" si="4"/>
        <v>2186.1499999999996</v>
      </c>
      <c r="T12" s="9">
        <f t="shared" si="5"/>
        <v>0.94570537661487064</v>
      </c>
      <c r="U12" s="11">
        <f t="shared" si="6"/>
        <v>0.22079936591166782</v>
      </c>
      <c r="V12" s="9">
        <f t="shared" si="7"/>
        <v>0.201761834005519</v>
      </c>
    </row>
    <row r="13" spans="1:22" x14ac:dyDescent="0.25">
      <c r="A13" s="1" t="s">
        <v>35</v>
      </c>
      <c r="B13" s="1">
        <v>4500</v>
      </c>
      <c r="C13" s="1">
        <f t="shared" si="0"/>
        <v>1100</v>
      </c>
      <c r="D13" s="5">
        <f t="shared" si="1"/>
        <v>30368800</v>
      </c>
      <c r="E13" s="5">
        <f t="shared" si="2"/>
        <v>124236000</v>
      </c>
      <c r="F13" s="6" t="s">
        <v>43</v>
      </c>
      <c r="G13" s="1">
        <v>84</v>
      </c>
      <c r="H13" s="1">
        <v>84</v>
      </c>
      <c r="I13" s="1">
        <v>3</v>
      </c>
      <c r="J13" s="1">
        <v>2</v>
      </c>
      <c r="K13" s="1">
        <v>1</v>
      </c>
      <c r="L13" s="1">
        <v>1</v>
      </c>
      <c r="M13" s="1">
        <v>1</v>
      </c>
      <c r="N13" s="1">
        <v>3</v>
      </c>
      <c r="O13" s="1">
        <v>1</v>
      </c>
      <c r="P13" s="5">
        <v>1</v>
      </c>
      <c r="Q13" s="7" t="s">
        <v>44</v>
      </c>
      <c r="R13" s="10">
        <f t="shared" si="3"/>
        <v>4221</v>
      </c>
      <c r="S13" s="10">
        <f t="shared" si="4"/>
        <v>2236.3999999999996</v>
      </c>
      <c r="T13" s="9">
        <f t="shared" si="5"/>
        <v>0.93799999169483883</v>
      </c>
      <c r="U13" s="11">
        <f t="shared" si="6"/>
        <v>0.22850475083169963</v>
      </c>
      <c r="V13" s="9">
        <f t="shared" si="7"/>
        <v>0.20330909090909088</v>
      </c>
    </row>
    <row r="14" spans="1:22" x14ac:dyDescent="0.25">
      <c r="A14" s="1" t="s">
        <v>33</v>
      </c>
      <c r="B14" s="1">
        <v>4791</v>
      </c>
      <c r="C14" s="1">
        <f t="shared" si="0"/>
        <v>809</v>
      </c>
      <c r="D14" s="5">
        <f t="shared" si="1"/>
        <v>22334872</v>
      </c>
      <c r="E14" s="5">
        <f t="shared" si="2"/>
        <v>132269928</v>
      </c>
      <c r="F14" s="6" t="s">
        <v>45</v>
      </c>
      <c r="G14" s="1">
        <v>69.3</v>
      </c>
      <c r="H14" s="1">
        <v>76.25</v>
      </c>
      <c r="I14" s="1">
        <v>3</v>
      </c>
      <c r="J14" s="1">
        <v>2</v>
      </c>
      <c r="K14" s="1">
        <v>1</v>
      </c>
      <c r="L14" s="1">
        <v>1</v>
      </c>
      <c r="M14" s="1">
        <v>1</v>
      </c>
      <c r="N14" s="1">
        <v>4</v>
      </c>
      <c r="O14" s="1">
        <v>2</v>
      </c>
      <c r="P14" s="5">
        <v>1</v>
      </c>
      <c r="Q14" s="7" t="s">
        <v>27</v>
      </c>
      <c r="R14" s="10">
        <f t="shared" si="3"/>
        <v>3974.7249999999999</v>
      </c>
      <c r="S14" s="10">
        <f t="shared" si="4"/>
        <v>2482.6749999999997</v>
      </c>
      <c r="T14" s="9">
        <f t="shared" si="5"/>
        <v>0.82962324503128493</v>
      </c>
      <c r="U14" s="11">
        <f t="shared" si="6"/>
        <v>0.33688149749525353</v>
      </c>
      <c r="V14" s="9">
        <f t="shared" si="7"/>
        <v>0.30688195302843013</v>
      </c>
    </row>
    <row r="15" spans="1:22" x14ac:dyDescent="0.25">
      <c r="A15" s="1" t="s">
        <v>35</v>
      </c>
      <c r="B15" s="1">
        <v>4500</v>
      </c>
      <c r="C15" s="1">
        <f t="shared" si="0"/>
        <v>1100</v>
      </c>
      <c r="D15" s="5">
        <f t="shared" si="1"/>
        <v>30368800</v>
      </c>
      <c r="E15" s="5">
        <f t="shared" si="2"/>
        <v>124236000</v>
      </c>
      <c r="F15" s="6" t="s">
        <v>37</v>
      </c>
      <c r="G15" s="1">
        <v>80</v>
      </c>
      <c r="H15" s="1">
        <v>86</v>
      </c>
      <c r="I15" s="1">
        <v>3</v>
      </c>
      <c r="J15" s="1">
        <v>2</v>
      </c>
      <c r="K15" s="1">
        <v>1</v>
      </c>
      <c r="L15" s="1">
        <v>0</v>
      </c>
      <c r="M15" s="1">
        <v>1</v>
      </c>
      <c r="N15" s="1">
        <v>3</v>
      </c>
      <c r="O15" s="1">
        <v>1</v>
      </c>
      <c r="P15" s="5">
        <v>1</v>
      </c>
      <c r="Q15" s="7" t="s">
        <v>46</v>
      </c>
      <c r="R15" s="10">
        <f t="shared" si="3"/>
        <v>3997.5</v>
      </c>
      <c r="S15" s="10">
        <f t="shared" si="4"/>
        <v>2459.8999999999996</v>
      </c>
      <c r="T15" s="9">
        <f t="shared" si="5"/>
        <v>0.88833332546792665</v>
      </c>
      <c r="U15" s="11">
        <f t="shared" si="6"/>
        <v>0.27817141705861181</v>
      </c>
      <c r="V15" s="9">
        <f t="shared" si="7"/>
        <v>0.2236272727272727</v>
      </c>
    </row>
    <row r="16" spans="1:22" x14ac:dyDescent="0.25">
      <c r="A16" s="1" t="s">
        <v>35</v>
      </c>
      <c r="B16" s="1">
        <v>3964</v>
      </c>
      <c r="C16" s="1">
        <f t="shared" si="0"/>
        <v>1636</v>
      </c>
      <c r="D16" s="5">
        <f t="shared" si="1"/>
        <v>45166688</v>
      </c>
      <c r="E16" s="5">
        <f t="shared" si="2"/>
        <v>109438112</v>
      </c>
      <c r="F16" s="6" t="s">
        <v>47</v>
      </c>
      <c r="G16" s="1">
        <v>80</v>
      </c>
      <c r="H16" s="1">
        <v>80</v>
      </c>
      <c r="I16" s="1">
        <v>3</v>
      </c>
      <c r="J16" s="1">
        <v>2</v>
      </c>
      <c r="K16" s="1">
        <v>1</v>
      </c>
      <c r="L16" s="1">
        <v>1</v>
      </c>
      <c r="M16" s="1">
        <v>1</v>
      </c>
      <c r="N16" s="1">
        <v>3</v>
      </c>
      <c r="O16" s="1">
        <v>1</v>
      </c>
      <c r="P16" s="5">
        <v>1</v>
      </c>
      <c r="Q16" s="7" t="s">
        <v>48</v>
      </c>
      <c r="R16" s="10">
        <f t="shared" si="3"/>
        <v>4020</v>
      </c>
      <c r="S16" s="10">
        <f t="shared" si="4"/>
        <v>2437.3999999999996</v>
      </c>
      <c r="T16" s="9">
        <f t="shared" si="5"/>
        <v>1.0141271341053486</v>
      </c>
      <c r="U16" s="11">
        <f t="shared" si="6"/>
        <v>0.15237760842118986</v>
      </c>
      <c r="V16" s="9">
        <f t="shared" si="7"/>
        <v>0.14898533007334963</v>
      </c>
    </row>
    <row r="17" spans="1:22" ht="21" x14ac:dyDescent="0.25">
      <c r="A17" s="1" t="s">
        <v>35</v>
      </c>
      <c r="B17" s="1">
        <v>4638.04</v>
      </c>
      <c r="C17" s="1">
        <f t="shared" si="0"/>
        <v>961.96</v>
      </c>
      <c r="D17" s="5">
        <f t="shared" si="1"/>
        <v>26557791.68</v>
      </c>
      <c r="E17" s="5">
        <f t="shared" si="2"/>
        <v>128047008.31999999</v>
      </c>
      <c r="F17" s="6" t="s">
        <v>49</v>
      </c>
      <c r="G17" s="1">
        <v>80</v>
      </c>
      <c r="H17" s="1">
        <v>80</v>
      </c>
      <c r="I17" s="1">
        <v>3</v>
      </c>
      <c r="J17" s="1">
        <v>2</v>
      </c>
      <c r="K17" s="1">
        <v>1</v>
      </c>
      <c r="L17" s="1">
        <v>1</v>
      </c>
      <c r="M17" s="1">
        <v>1</v>
      </c>
      <c r="N17" s="1">
        <v>3</v>
      </c>
      <c r="O17" s="1">
        <v>1</v>
      </c>
      <c r="P17" s="5">
        <v>1</v>
      </c>
      <c r="Q17" s="7" t="s">
        <v>50</v>
      </c>
      <c r="R17" s="10">
        <f t="shared" si="3"/>
        <v>4020</v>
      </c>
      <c r="S17" s="10">
        <f t="shared" si="4"/>
        <v>2437.3999999999996</v>
      </c>
      <c r="T17" s="9">
        <f t="shared" si="5"/>
        <v>0.86674542812606359</v>
      </c>
      <c r="U17" s="11">
        <f t="shared" si="6"/>
        <v>0.29975931440047487</v>
      </c>
      <c r="V17" s="9">
        <f t="shared" si="7"/>
        <v>0.25337851885733287</v>
      </c>
    </row>
    <row r="18" spans="1:22" ht="21" x14ac:dyDescent="0.25">
      <c r="A18" s="1" t="s">
        <v>30</v>
      </c>
      <c r="B18" s="1">
        <v>4443.92</v>
      </c>
      <c r="C18" s="1">
        <f t="shared" si="0"/>
        <v>1156.08</v>
      </c>
      <c r="D18" s="5">
        <f t="shared" si="1"/>
        <v>31917056.639999997</v>
      </c>
      <c r="E18" s="5">
        <f t="shared" si="2"/>
        <v>122687743.36</v>
      </c>
      <c r="F18" s="6" t="s">
        <v>51</v>
      </c>
      <c r="G18" s="1">
        <v>72</v>
      </c>
      <c r="H18" s="1">
        <v>76</v>
      </c>
      <c r="I18" s="1">
        <v>3</v>
      </c>
      <c r="J18" s="1">
        <v>2</v>
      </c>
      <c r="K18" s="1">
        <v>1</v>
      </c>
      <c r="L18" s="1">
        <v>1</v>
      </c>
      <c r="M18" s="1">
        <v>1</v>
      </c>
      <c r="N18" s="1">
        <v>4</v>
      </c>
      <c r="O18" s="1">
        <v>1</v>
      </c>
      <c r="P18" s="5">
        <v>1</v>
      </c>
      <c r="Q18" s="7" t="s">
        <v>52</v>
      </c>
      <c r="R18" s="10">
        <f t="shared" si="3"/>
        <v>3850</v>
      </c>
      <c r="S18" s="10">
        <f t="shared" si="4"/>
        <v>2607.3999999999996</v>
      </c>
      <c r="T18" s="9">
        <f t="shared" si="5"/>
        <v>0.86635222179550364</v>
      </c>
      <c r="U18" s="11">
        <f t="shared" si="6"/>
        <v>0.30015252073103482</v>
      </c>
      <c r="V18" s="9">
        <f t="shared" si="7"/>
        <v>0.22553802505016951</v>
      </c>
    </row>
    <row r="19" spans="1:22" x14ac:dyDescent="0.25">
      <c r="A19" s="1" t="s">
        <v>35</v>
      </c>
      <c r="B19" s="1">
        <v>4326.13</v>
      </c>
      <c r="C19" s="1">
        <f t="shared" si="0"/>
        <v>1273.8699999999999</v>
      </c>
      <c r="D19" s="5">
        <f t="shared" si="1"/>
        <v>35169002.959999993</v>
      </c>
      <c r="E19" s="5">
        <f t="shared" si="2"/>
        <v>119435797.04000001</v>
      </c>
      <c r="F19" s="6" t="s">
        <v>53</v>
      </c>
      <c r="G19" s="1">
        <v>91</v>
      </c>
      <c r="H19" s="1">
        <v>91</v>
      </c>
      <c r="I19" s="1">
        <v>3</v>
      </c>
      <c r="J19" s="1">
        <v>1</v>
      </c>
      <c r="K19" s="1">
        <v>1</v>
      </c>
      <c r="L19" s="1">
        <v>1</v>
      </c>
      <c r="M19" s="1">
        <v>1</v>
      </c>
      <c r="N19" s="1">
        <v>2</v>
      </c>
      <c r="O19" s="1">
        <v>1</v>
      </c>
      <c r="P19" s="5">
        <v>1</v>
      </c>
      <c r="Q19" s="7" t="s">
        <v>54</v>
      </c>
      <c r="R19" s="10">
        <f t="shared" si="3"/>
        <v>3822</v>
      </c>
      <c r="S19" s="10">
        <f t="shared" si="4"/>
        <v>2635.3999999999996</v>
      </c>
      <c r="T19" s="9">
        <f t="shared" si="5"/>
        <v>0.88346858850739529</v>
      </c>
      <c r="U19" s="11">
        <f t="shared" si="6"/>
        <v>0.28303615401914317</v>
      </c>
      <c r="V19" s="9">
        <f t="shared" si="7"/>
        <v>0.20688139292078467</v>
      </c>
    </row>
    <row r="20" spans="1:22" ht="21" x14ac:dyDescent="0.25">
      <c r="A20" s="1" t="s">
        <v>30</v>
      </c>
      <c r="B20" s="1">
        <v>3900</v>
      </c>
      <c r="C20" s="1">
        <f t="shared" si="0"/>
        <v>1700</v>
      </c>
      <c r="D20" s="5">
        <f t="shared" si="1"/>
        <v>46933600</v>
      </c>
      <c r="E20" s="5">
        <f t="shared" si="2"/>
        <v>107671200</v>
      </c>
      <c r="F20" s="6" t="s">
        <v>55</v>
      </c>
      <c r="G20" s="1">
        <v>71</v>
      </c>
      <c r="H20" s="1">
        <v>74</v>
      </c>
      <c r="I20" s="1">
        <v>3</v>
      </c>
      <c r="J20" s="1">
        <v>2</v>
      </c>
      <c r="K20" s="1">
        <v>1</v>
      </c>
      <c r="L20" s="1">
        <v>1</v>
      </c>
      <c r="M20" s="1">
        <v>1</v>
      </c>
      <c r="N20" s="1">
        <v>3</v>
      </c>
      <c r="O20" s="1">
        <v>1</v>
      </c>
      <c r="P20" s="5">
        <v>1</v>
      </c>
      <c r="Q20" s="7" t="s">
        <v>56</v>
      </c>
      <c r="R20" s="10">
        <f t="shared" si="3"/>
        <v>3618</v>
      </c>
      <c r="S20" s="10">
        <f t="shared" si="4"/>
        <v>2839.3999999999996</v>
      </c>
      <c r="T20" s="9">
        <f t="shared" si="5"/>
        <v>0.92769229821473587</v>
      </c>
      <c r="U20" s="11">
        <f t="shared" si="6"/>
        <v>0.2388124443118026</v>
      </c>
      <c r="V20" s="9">
        <f t="shared" si="7"/>
        <v>0.16702352941176468</v>
      </c>
    </row>
    <row r="21" spans="1:22" x14ac:dyDescent="0.25">
      <c r="A21" s="1" t="s">
        <v>35</v>
      </c>
      <c r="B21" s="1">
        <v>4530</v>
      </c>
      <c r="C21" s="1">
        <f t="shared" si="0"/>
        <v>1070</v>
      </c>
      <c r="D21" s="5">
        <f t="shared" si="1"/>
        <v>29540560</v>
      </c>
      <c r="E21" s="5">
        <f t="shared" si="2"/>
        <v>125064240</v>
      </c>
      <c r="F21" s="6" t="s">
        <v>57</v>
      </c>
      <c r="G21" s="1">
        <v>75</v>
      </c>
      <c r="H21" s="1">
        <v>80</v>
      </c>
      <c r="I21" s="1">
        <v>3</v>
      </c>
      <c r="J21" s="1">
        <v>2</v>
      </c>
      <c r="K21" s="1">
        <v>1</v>
      </c>
      <c r="L21" s="1">
        <v>0</v>
      </c>
      <c r="N21" s="1">
        <v>4</v>
      </c>
      <c r="O21" s="1">
        <v>1</v>
      </c>
      <c r="P21" s="5">
        <v>1</v>
      </c>
      <c r="Q21" s="7" t="s">
        <v>58</v>
      </c>
      <c r="R21" s="10">
        <f t="shared" si="3"/>
        <v>3565</v>
      </c>
      <c r="S21" s="10">
        <f t="shared" si="4"/>
        <v>2892.3999999999996</v>
      </c>
      <c r="T21" s="9">
        <f t="shared" si="5"/>
        <v>0.78697571051746451</v>
      </c>
      <c r="U21" s="11">
        <f t="shared" si="6"/>
        <v>0.37952903200907395</v>
      </c>
      <c r="V21" s="9">
        <f t="shared" si="7"/>
        <v>0.27031775700934574</v>
      </c>
    </row>
    <row r="22" spans="1:22" ht="21" x14ac:dyDescent="0.25">
      <c r="A22" s="1" t="s">
        <v>30</v>
      </c>
      <c r="B22" s="1">
        <v>4389</v>
      </c>
      <c r="C22" s="1">
        <f t="shared" si="0"/>
        <v>1211</v>
      </c>
      <c r="D22" s="5">
        <f t="shared" si="1"/>
        <v>33433288</v>
      </c>
      <c r="E22" s="5">
        <f t="shared" si="2"/>
        <v>121171512</v>
      </c>
      <c r="F22" s="6" t="s">
        <v>59</v>
      </c>
      <c r="G22" s="1">
        <v>75</v>
      </c>
      <c r="H22" s="1">
        <v>76</v>
      </c>
      <c r="I22" s="1">
        <v>3</v>
      </c>
      <c r="J22" s="1">
        <v>2</v>
      </c>
      <c r="K22" s="1">
        <v>1</v>
      </c>
      <c r="L22" s="1">
        <v>1</v>
      </c>
      <c r="M22" s="1">
        <v>1</v>
      </c>
      <c r="N22" s="1">
        <v>2</v>
      </c>
      <c r="O22" s="1">
        <v>1</v>
      </c>
      <c r="P22" s="5">
        <v>1</v>
      </c>
      <c r="Q22" s="7" t="s">
        <v>60</v>
      </c>
      <c r="R22" s="10">
        <f t="shared" si="3"/>
        <v>3616</v>
      </c>
      <c r="S22" s="10">
        <f t="shared" si="4"/>
        <v>2841.3999999999996</v>
      </c>
      <c r="T22" s="9">
        <f t="shared" si="5"/>
        <v>0.82387786903025795</v>
      </c>
      <c r="U22" s="11">
        <f t="shared" si="6"/>
        <v>0.34262687349628052</v>
      </c>
      <c r="V22" s="9">
        <f t="shared" si="7"/>
        <v>0.23463253509496282</v>
      </c>
    </row>
    <row r="23" spans="1:22" x14ac:dyDescent="0.25">
      <c r="A23" s="1" t="s">
        <v>35</v>
      </c>
      <c r="B23" s="1">
        <v>3900</v>
      </c>
      <c r="C23" s="1">
        <f t="shared" si="0"/>
        <v>1700</v>
      </c>
      <c r="D23" s="5">
        <f t="shared" si="1"/>
        <v>46933600</v>
      </c>
      <c r="E23" s="5">
        <f t="shared" si="2"/>
        <v>107671200</v>
      </c>
      <c r="F23" s="6" t="s">
        <v>61</v>
      </c>
      <c r="G23" s="1">
        <v>72</v>
      </c>
      <c r="H23" s="1">
        <v>72</v>
      </c>
      <c r="I23" s="1">
        <v>3</v>
      </c>
      <c r="J23" s="1">
        <v>2</v>
      </c>
      <c r="K23" s="1">
        <v>1</v>
      </c>
      <c r="L23" s="1">
        <v>1</v>
      </c>
      <c r="M23" s="1">
        <v>1</v>
      </c>
      <c r="N23" s="1">
        <v>3</v>
      </c>
      <c r="O23" s="1">
        <v>1</v>
      </c>
      <c r="P23" s="5">
        <v>1</v>
      </c>
      <c r="Q23" s="7" t="s">
        <v>62</v>
      </c>
      <c r="R23" s="10">
        <f t="shared" si="3"/>
        <v>3618</v>
      </c>
      <c r="S23" s="10">
        <f t="shared" si="4"/>
        <v>2839.3999999999996</v>
      </c>
      <c r="T23" s="9">
        <f t="shared" si="5"/>
        <v>0.92769229821473587</v>
      </c>
      <c r="U23" s="11">
        <f t="shared" si="6"/>
        <v>0.2388124443118026</v>
      </c>
      <c r="V23" s="9">
        <f t="shared" si="7"/>
        <v>0.16702352941176468</v>
      </c>
    </row>
    <row r="24" spans="1:22" x14ac:dyDescent="0.25">
      <c r="A24" s="1" t="s">
        <v>30</v>
      </c>
      <c r="B24" s="1">
        <v>4505.95</v>
      </c>
      <c r="C24" s="1">
        <f t="shared" si="0"/>
        <v>1094.0500000000002</v>
      </c>
      <c r="D24" s="5">
        <f t="shared" si="1"/>
        <v>30204532.400000006</v>
      </c>
      <c r="E24" s="5">
        <f t="shared" si="2"/>
        <v>124400267.59999999</v>
      </c>
      <c r="F24" s="6" t="s">
        <v>63</v>
      </c>
      <c r="G24" s="1">
        <v>75</v>
      </c>
      <c r="H24" s="1">
        <v>75</v>
      </c>
      <c r="I24" s="1">
        <v>3</v>
      </c>
      <c r="J24" s="1">
        <v>2</v>
      </c>
      <c r="K24" s="1">
        <v>1</v>
      </c>
      <c r="L24" s="1">
        <v>1</v>
      </c>
      <c r="M24" s="1">
        <v>1</v>
      </c>
      <c r="N24" s="1">
        <v>2</v>
      </c>
      <c r="O24" s="1">
        <v>1</v>
      </c>
      <c r="P24" s="5">
        <v>1</v>
      </c>
      <c r="Q24" s="7" t="s">
        <v>64</v>
      </c>
      <c r="R24" s="10">
        <f t="shared" si="3"/>
        <v>3600</v>
      </c>
      <c r="S24" s="10">
        <f t="shared" si="4"/>
        <v>2857.3999999999996</v>
      </c>
      <c r="T24" s="9">
        <f t="shared" si="5"/>
        <v>0.79894361192806651</v>
      </c>
      <c r="U24" s="11">
        <f t="shared" si="6"/>
        <v>0.36756113059847195</v>
      </c>
      <c r="V24" s="9">
        <f t="shared" si="7"/>
        <v>0.26117636305470493</v>
      </c>
    </row>
    <row r="25" spans="1:22" x14ac:dyDescent="0.25">
      <c r="A25" s="1" t="s">
        <v>35</v>
      </c>
      <c r="B25" s="1">
        <v>3900</v>
      </c>
      <c r="C25" s="1">
        <f t="shared" si="0"/>
        <v>1700</v>
      </c>
      <c r="D25" s="5">
        <f t="shared" si="1"/>
        <v>46933600</v>
      </c>
      <c r="E25" s="5">
        <f t="shared" si="2"/>
        <v>107671200</v>
      </c>
      <c r="F25" s="6" t="s">
        <v>65</v>
      </c>
      <c r="G25" s="1">
        <v>80</v>
      </c>
      <c r="H25" s="1">
        <v>88</v>
      </c>
      <c r="I25" s="1">
        <v>3</v>
      </c>
      <c r="J25" s="1">
        <v>2</v>
      </c>
      <c r="K25" s="1">
        <v>1</v>
      </c>
      <c r="L25" s="1">
        <v>0</v>
      </c>
      <c r="M25" s="1">
        <v>0</v>
      </c>
      <c r="N25" s="1">
        <v>2</v>
      </c>
      <c r="O25" s="1">
        <v>1</v>
      </c>
      <c r="P25" s="5">
        <v>1</v>
      </c>
      <c r="Q25" s="7" t="s">
        <v>66</v>
      </c>
      <c r="R25" s="10">
        <f t="shared" si="3"/>
        <v>3472</v>
      </c>
      <c r="S25" s="10">
        <f t="shared" si="4"/>
        <v>2985.3999999999996</v>
      </c>
      <c r="T25" s="9">
        <f t="shared" si="5"/>
        <v>0.89025640116129434</v>
      </c>
      <c r="U25" s="11">
        <f t="shared" si="6"/>
        <v>0.27624834136524412</v>
      </c>
      <c r="V25" s="9">
        <f t="shared" si="7"/>
        <v>0.17561176470588233</v>
      </c>
    </row>
    <row r="26" spans="1:22" x14ac:dyDescent="0.25">
      <c r="A26" s="1" t="s">
        <v>67</v>
      </c>
      <c r="B26" s="1">
        <v>4151.09</v>
      </c>
      <c r="C26" s="1">
        <f t="shared" si="0"/>
        <v>1448.9099999999999</v>
      </c>
      <c r="D26" s="5">
        <f t="shared" si="1"/>
        <v>40001507.279999994</v>
      </c>
      <c r="E26" s="5">
        <f t="shared" si="2"/>
        <v>114603292.72</v>
      </c>
      <c r="F26" s="6" t="s">
        <v>68</v>
      </c>
      <c r="G26" s="1">
        <v>70</v>
      </c>
      <c r="H26" s="1">
        <v>76</v>
      </c>
      <c r="I26" s="1">
        <v>3</v>
      </c>
      <c r="J26" s="1">
        <v>2</v>
      </c>
      <c r="K26" s="1">
        <v>1</v>
      </c>
      <c r="L26" s="1">
        <v>1</v>
      </c>
      <c r="M26" s="1">
        <v>0</v>
      </c>
      <c r="N26" s="1">
        <v>4</v>
      </c>
      <c r="O26" s="1">
        <v>1</v>
      </c>
      <c r="P26" s="5">
        <v>1</v>
      </c>
      <c r="Q26" s="7" t="s">
        <v>69</v>
      </c>
      <c r="R26" s="10">
        <f t="shared" si="3"/>
        <v>3456</v>
      </c>
      <c r="S26" s="10">
        <f t="shared" si="4"/>
        <v>3001.3999999999996</v>
      </c>
      <c r="T26" s="9">
        <f t="shared" si="5"/>
        <v>0.83255240595317814</v>
      </c>
      <c r="U26" s="11">
        <f t="shared" si="6"/>
        <v>0.33395233657336032</v>
      </c>
      <c r="V26" s="9">
        <f t="shared" si="7"/>
        <v>0.20714882221808115</v>
      </c>
    </row>
    <row r="27" spans="1:22" x14ac:dyDescent="0.25">
      <c r="A27" s="1" t="s">
        <v>35</v>
      </c>
      <c r="B27" s="1">
        <v>3625</v>
      </c>
      <c r="C27" s="1">
        <f t="shared" si="0"/>
        <v>1975</v>
      </c>
      <c r="D27" s="5">
        <f t="shared" si="1"/>
        <v>54525800</v>
      </c>
      <c r="E27" s="5">
        <f t="shared" si="2"/>
        <v>100079000</v>
      </c>
      <c r="F27" s="6" t="s">
        <v>70</v>
      </c>
      <c r="G27" s="1">
        <v>65</v>
      </c>
      <c r="H27" s="1">
        <v>65</v>
      </c>
      <c r="I27" s="1">
        <v>3</v>
      </c>
      <c r="J27" s="1">
        <v>2</v>
      </c>
      <c r="K27" s="1">
        <v>1</v>
      </c>
      <c r="L27" s="1">
        <v>1</v>
      </c>
      <c r="M27" s="1">
        <v>1</v>
      </c>
      <c r="N27" s="1">
        <v>4</v>
      </c>
      <c r="O27" s="1">
        <v>1</v>
      </c>
      <c r="P27" s="5">
        <v>1</v>
      </c>
      <c r="Q27" s="7" t="s">
        <v>71</v>
      </c>
      <c r="R27" s="10">
        <f t="shared" si="3"/>
        <v>3412.5</v>
      </c>
      <c r="S27" s="10">
        <f t="shared" si="4"/>
        <v>3044.8999999999996</v>
      </c>
      <c r="T27" s="9">
        <f t="shared" si="5"/>
        <v>0.94137929999782943</v>
      </c>
      <c r="U27" s="11">
        <f t="shared" si="6"/>
        <v>0.22512544252870903</v>
      </c>
      <c r="V27" s="9">
        <f t="shared" si="7"/>
        <v>0.15417215189873418</v>
      </c>
    </row>
    <row r="28" spans="1:22" x14ac:dyDescent="0.25">
      <c r="E28" s="5"/>
      <c r="F28" s="6"/>
      <c r="P28" s="5"/>
      <c r="Q28" s="7"/>
      <c r="R28" s="10">
        <f t="shared" si="3"/>
        <v>0</v>
      </c>
      <c r="S28" s="10">
        <f t="shared" si="4"/>
        <v>6457.4</v>
      </c>
      <c r="T28" s="9">
        <f t="shared" si="5"/>
        <v>0</v>
      </c>
      <c r="U28" s="11">
        <f t="shared" si="6"/>
        <v>1.1665047425265385</v>
      </c>
    </row>
    <row r="29" spans="1:22" x14ac:dyDescent="0.25">
      <c r="E29" s="5"/>
      <c r="F29" s="6"/>
      <c r="P29" s="5"/>
      <c r="Q29" s="7"/>
      <c r="R29" s="10">
        <f t="shared" si="3"/>
        <v>0</v>
      </c>
      <c r="S29" s="10">
        <f t="shared" si="4"/>
        <v>6457.4</v>
      </c>
      <c r="T29" s="9">
        <f t="shared" si="5"/>
        <v>0</v>
      </c>
      <c r="U29" s="11">
        <f t="shared" si="6"/>
        <v>1.1665047425265385</v>
      </c>
    </row>
    <row r="30" spans="1:22" x14ac:dyDescent="0.25">
      <c r="E30" s="5"/>
      <c r="F30" s="6"/>
      <c r="P30" s="5"/>
      <c r="Q30" s="7"/>
      <c r="R30" s="10">
        <f t="shared" si="3"/>
        <v>0</v>
      </c>
      <c r="S30" s="10">
        <f t="shared" si="4"/>
        <v>6457.4</v>
      </c>
      <c r="T30" s="9">
        <f t="shared" si="5"/>
        <v>0</v>
      </c>
      <c r="U30" s="11">
        <f t="shared" si="6"/>
        <v>1.1665047425265385</v>
      </c>
    </row>
    <row r="31" spans="1:22" x14ac:dyDescent="0.25">
      <c r="E31" s="5"/>
      <c r="F31" s="6"/>
      <c r="P31" s="5"/>
      <c r="Q31" s="7"/>
      <c r="R31" s="10">
        <f t="shared" si="3"/>
        <v>0</v>
      </c>
      <c r="S31" s="10">
        <f t="shared" si="4"/>
        <v>6457.4</v>
      </c>
      <c r="T31" s="9">
        <f t="shared" si="5"/>
        <v>0</v>
      </c>
      <c r="U31" s="11">
        <f t="shared" si="6"/>
        <v>1.1665047425265385</v>
      </c>
    </row>
    <row r="32" spans="1:22" x14ac:dyDescent="0.25">
      <c r="E32" s="5"/>
      <c r="F32" s="6"/>
      <c r="P32" s="5"/>
      <c r="Q32" s="7"/>
      <c r="R32" s="10">
        <f t="shared" si="3"/>
        <v>0</v>
      </c>
      <c r="S32" s="10">
        <f t="shared" si="4"/>
        <v>6457.4</v>
      </c>
      <c r="T32" s="9">
        <f t="shared" si="5"/>
        <v>0</v>
      </c>
      <c r="U32" s="11">
        <f t="shared" si="6"/>
        <v>1.1665047425265385</v>
      </c>
    </row>
    <row r="33" spans="5:21" x14ac:dyDescent="0.25">
      <c r="E33" s="5"/>
      <c r="F33" s="6"/>
      <c r="P33" s="5"/>
      <c r="Q33" s="7"/>
      <c r="R33" s="10">
        <f t="shared" si="3"/>
        <v>0</v>
      </c>
      <c r="S33" s="10">
        <f t="shared" si="4"/>
        <v>6457.4</v>
      </c>
      <c r="T33" s="9">
        <f t="shared" si="5"/>
        <v>0</v>
      </c>
      <c r="U33" s="11">
        <f t="shared" si="6"/>
        <v>1.1665047425265385</v>
      </c>
    </row>
    <row r="34" spans="5:21" x14ac:dyDescent="0.25">
      <c r="E34" s="5"/>
      <c r="F34" s="6"/>
      <c r="P34" s="5"/>
      <c r="Q34" s="7"/>
      <c r="R34" s="10">
        <f t="shared" si="3"/>
        <v>0</v>
      </c>
      <c r="S34" s="10">
        <f t="shared" si="4"/>
        <v>6457.4</v>
      </c>
      <c r="T34" s="9">
        <f t="shared" si="5"/>
        <v>0</v>
      </c>
      <c r="U34" s="11">
        <f t="shared" si="6"/>
        <v>1.1665047425265385</v>
      </c>
    </row>
    <row r="35" spans="5:21" x14ac:dyDescent="0.25">
      <c r="E35" s="5"/>
      <c r="F35" s="6"/>
      <c r="P35" s="5"/>
      <c r="Q35" s="7"/>
      <c r="R35" s="10">
        <f t="shared" si="3"/>
        <v>0</v>
      </c>
      <c r="S35" s="10">
        <f t="shared" si="4"/>
        <v>6457.4</v>
      </c>
      <c r="T35" s="9">
        <f t="shared" si="5"/>
        <v>0</v>
      </c>
      <c r="U35" s="11">
        <f t="shared" si="6"/>
        <v>1.1665047425265385</v>
      </c>
    </row>
    <row r="36" spans="5:21" x14ac:dyDescent="0.25">
      <c r="E36" s="5"/>
      <c r="F36" s="6"/>
      <c r="P36" s="5"/>
      <c r="Q36" s="7"/>
      <c r="R36" s="10">
        <f t="shared" si="3"/>
        <v>0</v>
      </c>
      <c r="S36" s="10">
        <f t="shared" si="4"/>
        <v>6457.4</v>
      </c>
      <c r="T36" s="9">
        <f t="shared" si="5"/>
        <v>0</v>
      </c>
      <c r="U36" s="11">
        <f t="shared" si="6"/>
        <v>1.1665047425265385</v>
      </c>
    </row>
    <row r="37" spans="5:21" x14ac:dyDescent="0.25">
      <c r="E37" s="5"/>
      <c r="F37" s="6"/>
      <c r="P37" s="5"/>
      <c r="Q37" s="7"/>
      <c r="R37" s="10">
        <f t="shared" si="3"/>
        <v>0</v>
      </c>
      <c r="S37" s="10">
        <f t="shared" si="4"/>
        <v>6457.4</v>
      </c>
      <c r="T37" s="9">
        <f t="shared" si="5"/>
        <v>0</v>
      </c>
      <c r="U37" s="11">
        <f t="shared" si="6"/>
        <v>1.1665047425265385</v>
      </c>
    </row>
    <row r="38" spans="5:21" x14ac:dyDescent="0.25">
      <c r="E38" s="5"/>
      <c r="F38" s="6"/>
      <c r="P38" s="5"/>
      <c r="Q38" s="7"/>
      <c r="R38" s="10">
        <f t="shared" si="3"/>
        <v>0</v>
      </c>
      <c r="S38" s="10">
        <f t="shared" si="4"/>
        <v>6457.4</v>
      </c>
      <c r="T38" s="9">
        <f t="shared" si="5"/>
        <v>0</v>
      </c>
      <c r="U38" s="11">
        <f t="shared" si="6"/>
        <v>1.1665047425265385</v>
      </c>
    </row>
    <row r="39" spans="5:21" x14ac:dyDescent="0.25">
      <c r="E39" s="5"/>
      <c r="F39" s="6"/>
      <c r="P39" s="5"/>
      <c r="Q39" s="7"/>
      <c r="R39" s="10">
        <f t="shared" si="3"/>
        <v>0</v>
      </c>
      <c r="S39" s="10">
        <f t="shared" si="4"/>
        <v>6457.4</v>
      </c>
      <c r="T39" s="9">
        <f t="shared" si="5"/>
        <v>0</v>
      </c>
      <c r="U39" s="11">
        <f t="shared" si="6"/>
        <v>1.1665047425265385</v>
      </c>
    </row>
    <row r="40" spans="5:21" x14ac:dyDescent="0.25">
      <c r="E40" s="5"/>
      <c r="F40" s="6"/>
      <c r="P40" s="5"/>
      <c r="Q40" s="7"/>
      <c r="R40" s="10">
        <f t="shared" si="3"/>
        <v>0</v>
      </c>
      <c r="S40" s="10">
        <f t="shared" si="4"/>
        <v>6457.4</v>
      </c>
      <c r="T40" s="9">
        <f t="shared" si="5"/>
        <v>0</v>
      </c>
      <c r="U40" s="11">
        <f t="shared" si="6"/>
        <v>1.1665047425265385</v>
      </c>
    </row>
    <row r="41" spans="5:21" x14ac:dyDescent="0.25">
      <c r="E41" s="5"/>
      <c r="F41" s="6"/>
      <c r="P41" s="5"/>
      <c r="Q41" s="7"/>
      <c r="R41" s="10">
        <f t="shared" si="3"/>
        <v>0</v>
      </c>
      <c r="S41" s="10">
        <f t="shared" si="4"/>
        <v>6457.4</v>
      </c>
      <c r="T41" s="9">
        <f t="shared" si="5"/>
        <v>0</v>
      </c>
      <c r="U41" s="11">
        <f t="shared" si="6"/>
        <v>1.1665047425265385</v>
      </c>
    </row>
    <row r="42" spans="5:21" x14ac:dyDescent="0.25">
      <c r="E42" s="5"/>
      <c r="F42" s="6"/>
      <c r="P42" s="5"/>
      <c r="Q42" s="7"/>
      <c r="R42" s="10">
        <f t="shared" si="3"/>
        <v>0</v>
      </c>
      <c r="S42" s="10">
        <f t="shared" si="4"/>
        <v>6457.4</v>
      </c>
      <c r="T42" s="9">
        <f t="shared" si="5"/>
        <v>0</v>
      </c>
      <c r="U42" s="11">
        <f t="shared" si="6"/>
        <v>1.1665047425265385</v>
      </c>
    </row>
    <row r="43" spans="5:21" x14ac:dyDescent="0.25">
      <c r="E43" s="5"/>
      <c r="F43" s="6"/>
      <c r="P43" s="5"/>
      <c r="Q43" s="7"/>
      <c r="R43" s="10">
        <f t="shared" si="3"/>
        <v>0</v>
      </c>
      <c r="S43" s="10">
        <f t="shared" si="4"/>
        <v>6457.4</v>
      </c>
      <c r="T43" s="9">
        <f t="shared" si="5"/>
        <v>0</v>
      </c>
      <c r="U43" s="11">
        <f t="shared" si="6"/>
        <v>1.1665047425265385</v>
      </c>
    </row>
    <row r="44" spans="5:21" x14ac:dyDescent="0.25">
      <c r="E44" s="5"/>
      <c r="F44" s="6"/>
      <c r="P44" s="5"/>
      <c r="Q44" s="7"/>
      <c r="R44" s="10">
        <f t="shared" si="3"/>
        <v>0</v>
      </c>
      <c r="S44" s="10">
        <f t="shared" si="4"/>
        <v>6457.4</v>
      </c>
      <c r="T44" s="9">
        <f t="shared" si="5"/>
        <v>0</v>
      </c>
      <c r="U44" s="11">
        <f t="shared" si="6"/>
        <v>1.1665047425265385</v>
      </c>
    </row>
    <row r="45" spans="5:21" x14ac:dyDescent="0.25">
      <c r="E45" s="5"/>
      <c r="F45" s="6"/>
      <c r="P45" s="5"/>
      <c r="Q45" s="7"/>
      <c r="R45" s="10">
        <f t="shared" si="3"/>
        <v>0</v>
      </c>
      <c r="S45" s="10">
        <f t="shared" si="4"/>
        <v>6457.4</v>
      </c>
      <c r="T45" s="9">
        <f t="shared" si="5"/>
        <v>0</v>
      </c>
      <c r="U45" s="11">
        <f t="shared" si="6"/>
        <v>1.1665047425265385</v>
      </c>
    </row>
    <row r="46" spans="5:21" x14ac:dyDescent="0.25">
      <c r="E46" s="5"/>
      <c r="F46" s="6"/>
      <c r="P46" s="5"/>
      <c r="Q46" s="7"/>
      <c r="R46" s="10">
        <f t="shared" si="3"/>
        <v>0</v>
      </c>
      <c r="S46" s="10">
        <f t="shared" si="4"/>
        <v>6457.4</v>
      </c>
      <c r="T46" s="9">
        <f t="shared" si="5"/>
        <v>0</v>
      </c>
      <c r="U46" s="11">
        <f t="shared" si="6"/>
        <v>1.1665047425265385</v>
      </c>
    </row>
    <row r="47" spans="5:21" x14ac:dyDescent="0.25">
      <c r="E47" s="5"/>
      <c r="F47" s="6"/>
      <c r="P47" s="5"/>
      <c r="Q47" s="7"/>
      <c r="R47" s="10">
        <f t="shared" si="3"/>
        <v>0</v>
      </c>
      <c r="S47" s="10">
        <f t="shared" si="4"/>
        <v>6457.4</v>
      </c>
      <c r="T47" s="9">
        <f t="shared" si="5"/>
        <v>0</v>
      </c>
      <c r="U47" s="11">
        <f t="shared" si="6"/>
        <v>1.1665047425265385</v>
      </c>
    </row>
    <row r="48" spans="5:21" x14ac:dyDescent="0.25">
      <c r="E48" s="5"/>
      <c r="F48" s="6"/>
      <c r="P48" s="5"/>
      <c r="Q48" s="7"/>
      <c r="R48" s="10">
        <f t="shared" si="3"/>
        <v>0</v>
      </c>
      <c r="S48" s="10">
        <f t="shared" si="4"/>
        <v>6457.4</v>
      </c>
      <c r="T48" s="9">
        <f t="shared" si="5"/>
        <v>0</v>
      </c>
      <c r="U48" s="11">
        <f t="shared" si="6"/>
        <v>1.1665047425265385</v>
      </c>
    </row>
    <row r="49" spans="5:21" x14ac:dyDescent="0.25">
      <c r="E49" s="5"/>
      <c r="F49" s="6"/>
      <c r="P49" s="5"/>
      <c r="R49" s="10">
        <f t="shared" si="3"/>
        <v>0</v>
      </c>
      <c r="S49" s="10">
        <f t="shared" si="4"/>
        <v>6457.4</v>
      </c>
      <c r="T49" s="9">
        <f t="shared" si="5"/>
        <v>0</v>
      </c>
      <c r="U49" s="11">
        <f t="shared" si="6"/>
        <v>1.1665047425265385</v>
      </c>
    </row>
    <row r="50" spans="5:21" x14ac:dyDescent="0.25">
      <c r="E50" s="5"/>
      <c r="F50" s="6"/>
      <c r="P50" s="5"/>
      <c r="R50" s="10">
        <f t="shared" si="3"/>
        <v>0</v>
      </c>
      <c r="S50" s="10">
        <f t="shared" si="4"/>
        <v>6457.4</v>
      </c>
      <c r="T50" s="9">
        <f t="shared" si="5"/>
        <v>0</v>
      </c>
      <c r="U50" s="11">
        <f t="shared" si="6"/>
        <v>1.1665047425265385</v>
      </c>
    </row>
    <row r="51" spans="5:21" x14ac:dyDescent="0.25">
      <c r="E51" s="5"/>
      <c r="F51" s="6"/>
    </row>
    <row r="52" spans="5:21" x14ac:dyDescent="0.25">
      <c r="E52" s="5"/>
      <c r="F52" s="6"/>
    </row>
    <row r="53" spans="5:21" x14ac:dyDescent="0.25">
      <c r="E53" s="5"/>
      <c r="F53" s="6"/>
    </row>
    <row r="54" spans="5:21" x14ac:dyDescent="0.25">
      <c r="E54" s="5"/>
      <c r="F54" s="6"/>
    </row>
    <row r="55" spans="5:21" x14ac:dyDescent="0.25">
      <c r="E55" s="5"/>
      <c r="F55" s="6"/>
    </row>
    <row r="56" spans="5:21" x14ac:dyDescent="0.25">
      <c r="E56" s="5"/>
      <c r="F56" s="6"/>
    </row>
    <row r="57" spans="5:21" x14ac:dyDescent="0.25">
      <c r="E57" s="5"/>
      <c r="F57" s="6"/>
    </row>
    <row r="58" spans="5:21" x14ac:dyDescent="0.25">
      <c r="E58" s="5"/>
      <c r="F58" s="6"/>
    </row>
    <row r="59" spans="5:21" x14ac:dyDescent="0.25">
      <c r="E59" s="5"/>
      <c r="F59" s="6"/>
    </row>
    <row r="60" spans="5:21" x14ac:dyDescent="0.25">
      <c r="E60" s="5"/>
      <c r="F60" s="6"/>
    </row>
    <row r="61" spans="5:21" x14ac:dyDescent="0.25">
      <c r="E61" s="5"/>
      <c r="F61" s="6"/>
    </row>
    <row r="62" spans="5:21" x14ac:dyDescent="0.25">
      <c r="E62" s="5"/>
      <c r="F62" s="6"/>
    </row>
    <row r="63" spans="5:21" x14ac:dyDescent="0.25">
      <c r="E63" s="5"/>
      <c r="F63" s="6"/>
    </row>
    <row r="64" spans="5:21" x14ac:dyDescent="0.25">
      <c r="E64" s="5"/>
      <c r="F64" s="6"/>
    </row>
    <row r="65" spans="5:6" x14ac:dyDescent="0.25">
      <c r="E65" s="5"/>
      <c r="F65" s="6"/>
    </row>
    <row r="66" spans="5:6" x14ac:dyDescent="0.25">
      <c r="E66" s="5"/>
      <c r="F66" s="6"/>
    </row>
    <row r="67" spans="5:6" x14ac:dyDescent="0.25">
      <c r="E67" s="5"/>
      <c r="F67" s="6"/>
    </row>
    <row r="68" spans="5:6" x14ac:dyDescent="0.25">
      <c r="E68" s="5"/>
      <c r="F68" s="6"/>
    </row>
    <row r="69" spans="5:6" x14ac:dyDescent="0.25">
      <c r="E69" s="5"/>
      <c r="F69" s="6"/>
    </row>
    <row r="70" spans="5:6" x14ac:dyDescent="0.25">
      <c r="E70" s="5"/>
      <c r="F70" s="6"/>
    </row>
    <row r="71" spans="5:6" x14ac:dyDescent="0.25">
      <c r="E71" s="5"/>
      <c r="F71" s="6"/>
    </row>
    <row r="72" spans="5:6" x14ac:dyDescent="0.25">
      <c r="E72" s="5"/>
      <c r="F72" s="6"/>
    </row>
    <row r="73" spans="5:6" x14ac:dyDescent="0.25">
      <c r="E73" s="5"/>
      <c r="F73" s="6"/>
    </row>
    <row r="74" spans="5:6" x14ac:dyDescent="0.25">
      <c r="E74" s="5"/>
      <c r="F74" s="6"/>
    </row>
    <row r="75" spans="5:6" x14ac:dyDescent="0.25">
      <c r="E75" s="5"/>
      <c r="F75" s="6"/>
    </row>
    <row r="76" spans="5:6" x14ac:dyDescent="0.25">
      <c r="F76" s="6"/>
    </row>
    <row r="77" spans="5:6" x14ac:dyDescent="0.25">
      <c r="F77" s="6"/>
    </row>
    <row r="78" spans="5:6" x14ac:dyDescent="0.25">
      <c r="F78" s="6"/>
    </row>
    <row r="79" spans="5:6" x14ac:dyDescent="0.25">
      <c r="F79" s="6"/>
    </row>
    <row r="80" spans="5:6" x14ac:dyDescent="0.25">
      <c r="F80" s="6"/>
    </row>
    <row r="81" spans="6:6" x14ac:dyDescent="0.25">
      <c r="F81" s="6"/>
    </row>
    <row r="82" spans="6:6" x14ac:dyDescent="0.25">
      <c r="F82" s="6"/>
    </row>
    <row r="83" spans="6:6" x14ac:dyDescent="0.25">
      <c r="F83" s="6"/>
    </row>
    <row r="84" spans="6:6" x14ac:dyDescent="0.25">
      <c r="F84" s="6"/>
    </row>
    <row r="85" spans="6:6" x14ac:dyDescent="0.25">
      <c r="F85" s="6"/>
    </row>
    <row r="86" spans="6:6" x14ac:dyDescent="0.25">
      <c r="F86" s="6"/>
    </row>
    <row r="87" spans="6:6" x14ac:dyDescent="0.25">
      <c r="F87" s="6"/>
    </row>
    <row r="88" spans="6:6" x14ac:dyDescent="0.25">
      <c r="F88" s="6"/>
    </row>
    <row r="89" spans="6:6" x14ac:dyDescent="0.25">
      <c r="F89" s="6"/>
    </row>
    <row r="90" spans="6:6" x14ac:dyDescent="0.25">
      <c r="F90" s="6"/>
    </row>
    <row r="91" spans="6:6" x14ac:dyDescent="0.25">
      <c r="F91" s="6"/>
    </row>
    <row r="92" spans="6:6" x14ac:dyDescent="0.25">
      <c r="F92" s="6"/>
    </row>
    <row r="93" spans="6:6" x14ac:dyDescent="0.25">
      <c r="F93" s="6"/>
    </row>
    <row r="94" spans="6:6" x14ac:dyDescent="0.25">
      <c r="F94" s="6"/>
    </row>
    <row r="95" spans="6:6" x14ac:dyDescent="0.25">
      <c r="F95" s="6"/>
    </row>
    <row r="96" spans="6:6" x14ac:dyDescent="0.25">
      <c r="F96" s="6"/>
    </row>
    <row r="97" spans="6:6" x14ac:dyDescent="0.25">
      <c r="F97" s="6"/>
    </row>
    <row r="98" spans="6:6" x14ac:dyDescent="0.25">
      <c r="F98" s="6"/>
    </row>
    <row r="99" spans="6:6" x14ac:dyDescent="0.25">
      <c r="F99" s="6"/>
    </row>
    <row r="100" spans="6:6" x14ac:dyDescent="0.25">
      <c r="F100" s="6"/>
    </row>
    <row r="101" spans="6:6" x14ac:dyDescent="0.25">
      <c r="F101" s="6"/>
    </row>
    <row r="102" spans="6:6" x14ac:dyDescent="0.25">
      <c r="F102" s="6"/>
    </row>
    <row r="103" spans="6:6" x14ac:dyDescent="0.25">
      <c r="F103" s="6"/>
    </row>
    <row r="104" spans="6:6" x14ac:dyDescent="0.25">
      <c r="F104" s="6"/>
    </row>
    <row r="105" spans="6:6" x14ac:dyDescent="0.25">
      <c r="F105" s="6"/>
    </row>
    <row r="106" spans="6:6" x14ac:dyDescent="0.25">
      <c r="F106" s="6"/>
    </row>
    <row r="107" spans="6:6" x14ac:dyDescent="0.25">
      <c r="F107" s="6"/>
    </row>
    <row r="108" spans="6:6" x14ac:dyDescent="0.25">
      <c r="F108" s="6"/>
    </row>
    <row r="109" spans="6:6" x14ac:dyDescent="0.25">
      <c r="F109" s="6"/>
    </row>
    <row r="110" spans="6:6" x14ac:dyDescent="0.25">
      <c r="F110" s="6"/>
    </row>
    <row r="111" spans="6:6" x14ac:dyDescent="0.25">
      <c r="F111" s="6"/>
    </row>
    <row r="112" spans="6:6" x14ac:dyDescent="0.25">
      <c r="F112" s="6"/>
    </row>
    <row r="113" spans="6:6" x14ac:dyDescent="0.25">
      <c r="F113" s="6"/>
    </row>
    <row r="114" spans="6:6" x14ac:dyDescent="0.25">
      <c r="F114" s="6"/>
    </row>
    <row r="115" spans="6:6" x14ac:dyDescent="0.25">
      <c r="F115" s="6"/>
    </row>
    <row r="116" spans="6:6" x14ac:dyDescent="0.25">
      <c r="F116" s="6"/>
    </row>
    <row r="117" spans="6:6" x14ac:dyDescent="0.25">
      <c r="F117" s="6"/>
    </row>
    <row r="118" spans="6:6" x14ac:dyDescent="0.25">
      <c r="F118" s="6"/>
    </row>
    <row r="119" spans="6:6" x14ac:dyDescent="0.25">
      <c r="F119" s="6"/>
    </row>
    <row r="120" spans="6:6" x14ac:dyDescent="0.25">
      <c r="F120" s="6"/>
    </row>
    <row r="121" spans="6:6" x14ac:dyDescent="0.25">
      <c r="F121" s="6"/>
    </row>
    <row r="122" spans="6:6" x14ac:dyDescent="0.25">
      <c r="F122" s="6"/>
    </row>
    <row r="123" spans="6:6" x14ac:dyDescent="0.25">
      <c r="F123" s="6"/>
    </row>
    <row r="124" spans="6:6" x14ac:dyDescent="0.25">
      <c r="F124" s="6"/>
    </row>
    <row r="125" spans="6:6" x14ac:dyDescent="0.25">
      <c r="F125" s="6"/>
    </row>
    <row r="126" spans="6:6" x14ac:dyDescent="0.25">
      <c r="F126" s="6"/>
    </row>
    <row r="127" spans="6:6" x14ac:dyDescent="0.25">
      <c r="F127" s="6"/>
    </row>
    <row r="128" spans="6:6" x14ac:dyDescent="0.25">
      <c r="F128" s="6"/>
    </row>
    <row r="129" spans="6:6" x14ac:dyDescent="0.25">
      <c r="F129" s="6"/>
    </row>
    <row r="130" spans="6:6" x14ac:dyDescent="0.25">
      <c r="F130" s="6"/>
    </row>
    <row r="131" spans="6:6" x14ac:dyDescent="0.25">
      <c r="F131" s="6"/>
    </row>
    <row r="132" spans="6:6" x14ac:dyDescent="0.25">
      <c r="F132" s="6"/>
    </row>
    <row r="133" spans="6:6" x14ac:dyDescent="0.25">
      <c r="F133" s="6"/>
    </row>
    <row r="134" spans="6:6" x14ac:dyDescent="0.25">
      <c r="F134" s="6"/>
    </row>
    <row r="135" spans="6:6" x14ac:dyDescent="0.25">
      <c r="F135" s="6"/>
    </row>
    <row r="136" spans="6:6" x14ac:dyDescent="0.25">
      <c r="F136" s="6"/>
    </row>
    <row r="137" spans="6:6" x14ac:dyDescent="0.25">
      <c r="F137" s="6"/>
    </row>
    <row r="138" spans="6:6" x14ac:dyDescent="0.25">
      <c r="F138" s="6"/>
    </row>
    <row r="139" spans="6:6" x14ac:dyDescent="0.25">
      <c r="F139" s="6"/>
    </row>
    <row r="140" spans="6:6" x14ac:dyDescent="0.25">
      <c r="F140" s="6"/>
    </row>
    <row r="141" spans="6:6" x14ac:dyDescent="0.25">
      <c r="F141" s="6"/>
    </row>
    <row r="142" spans="6:6" x14ac:dyDescent="0.25">
      <c r="F142" s="6"/>
    </row>
    <row r="143" spans="6:6" x14ac:dyDescent="0.25">
      <c r="F143" s="6"/>
    </row>
    <row r="144" spans="6:6" x14ac:dyDescent="0.25">
      <c r="F144" s="6"/>
    </row>
    <row r="145" spans="6:6" x14ac:dyDescent="0.25">
      <c r="F145" s="6"/>
    </row>
    <row r="146" spans="6:6" x14ac:dyDescent="0.25">
      <c r="F146" s="6"/>
    </row>
    <row r="147" spans="6:6" x14ac:dyDescent="0.25">
      <c r="F147" s="6"/>
    </row>
    <row r="148" spans="6:6" x14ac:dyDescent="0.25">
      <c r="F148" s="6"/>
    </row>
    <row r="149" spans="6:6" x14ac:dyDescent="0.25">
      <c r="F149" s="6"/>
    </row>
    <row r="150" spans="6:6" x14ac:dyDescent="0.25">
      <c r="F150" s="6"/>
    </row>
    <row r="151" spans="6:6" x14ac:dyDescent="0.25">
      <c r="F151" s="6"/>
    </row>
    <row r="152" spans="6:6" x14ac:dyDescent="0.25">
      <c r="F152" s="6"/>
    </row>
    <row r="153" spans="6:6" x14ac:dyDescent="0.25">
      <c r="F153" s="6"/>
    </row>
    <row r="154" spans="6:6" x14ac:dyDescent="0.25">
      <c r="F154" s="6"/>
    </row>
    <row r="155" spans="6:6" x14ac:dyDescent="0.25">
      <c r="F155" s="6"/>
    </row>
    <row r="156" spans="6:6" x14ac:dyDescent="0.25">
      <c r="F156" s="6"/>
    </row>
    <row r="157" spans="6:6" x14ac:dyDescent="0.25">
      <c r="F157" s="6"/>
    </row>
    <row r="158" spans="6:6" x14ac:dyDescent="0.25">
      <c r="F158" s="6"/>
    </row>
    <row r="159" spans="6:6" x14ac:dyDescent="0.25">
      <c r="F159" s="6"/>
    </row>
    <row r="160" spans="6:6" x14ac:dyDescent="0.25">
      <c r="F160" s="6"/>
    </row>
    <row r="161" spans="6:6" x14ac:dyDescent="0.25">
      <c r="F161" s="6"/>
    </row>
    <row r="162" spans="6:6" x14ac:dyDescent="0.25">
      <c r="F162" s="6"/>
    </row>
    <row r="163" spans="6:6" x14ac:dyDescent="0.25">
      <c r="F163" s="6"/>
    </row>
    <row r="164" spans="6:6" x14ac:dyDescent="0.25">
      <c r="F164" s="6"/>
    </row>
    <row r="165" spans="6:6" x14ac:dyDescent="0.25">
      <c r="F165" s="6"/>
    </row>
    <row r="166" spans="6:6" x14ac:dyDescent="0.25">
      <c r="F166" s="6"/>
    </row>
    <row r="167" spans="6:6" x14ac:dyDescent="0.25">
      <c r="F167" s="6"/>
    </row>
    <row r="168" spans="6:6" x14ac:dyDescent="0.25">
      <c r="F168" s="6"/>
    </row>
    <row r="169" spans="6:6" x14ac:dyDescent="0.25">
      <c r="F169" s="6"/>
    </row>
    <row r="170" spans="6:6" x14ac:dyDescent="0.25">
      <c r="F170" s="6"/>
    </row>
    <row r="171" spans="6:6" x14ac:dyDescent="0.25">
      <c r="F171" s="6"/>
    </row>
    <row r="172" spans="6:6" x14ac:dyDescent="0.25">
      <c r="F172" s="6"/>
    </row>
    <row r="173" spans="6:6" x14ac:dyDescent="0.25">
      <c r="F173" s="6"/>
    </row>
    <row r="174" spans="6:6" x14ac:dyDescent="0.25">
      <c r="F174" s="6"/>
    </row>
    <row r="175" spans="6:6" x14ac:dyDescent="0.25">
      <c r="F175" s="6"/>
    </row>
    <row r="176" spans="6:6" x14ac:dyDescent="0.25">
      <c r="F176" s="6"/>
    </row>
    <row r="177" spans="6:6" x14ac:dyDescent="0.25">
      <c r="F177" s="6"/>
    </row>
    <row r="178" spans="6:6" x14ac:dyDescent="0.25">
      <c r="F178" s="6"/>
    </row>
    <row r="179" spans="6:6" x14ac:dyDescent="0.25">
      <c r="F179" s="6"/>
    </row>
    <row r="180" spans="6:6" x14ac:dyDescent="0.25">
      <c r="F180" s="6"/>
    </row>
    <row r="181" spans="6:6" x14ac:dyDescent="0.25">
      <c r="F181" s="6"/>
    </row>
    <row r="182" spans="6:6" x14ac:dyDescent="0.25">
      <c r="F182" s="6"/>
    </row>
    <row r="183" spans="6:6" x14ac:dyDescent="0.25">
      <c r="F183" s="6"/>
    </row>
    <row r="184" spans="6:6" x14ac:dyDescent="0.25">
      <c r="F184" s="6"/>
    </row>
    <row r="185" spans="6:6" x14ac:dyDescent="0.25">
      <c r="F185" s="6"/>
    </row>
    <row r="186" spans="6:6" x14ac:dyDescent="0.25">
      <c r="F186" s="6"/>
    </row>
    <row r="187" spans="6:6" x14ac:dyDescent="0.25">
      <c r="F187" s="6"/>
    </row>
    <row r="188" spans="6:6" x14ac:dyDescent="0.25">
      <c r="F188" s="6"/>
    </row>
    <row r="189" spans="6:6" x14ac:dyDescent="0.25">
      <c r="F189" s="6"/>
    </row>
    <row r="190" spans="6:6" x14ac:dyDescent="0.25">
      <c r="F190" s="6"/>
    </row>
    <row r="191" spans="6:6" x14ac:dyDescent="0.25">
      <c r="F191" s="6"/>
    </row>
    <row r="192" spans="6:6" x14ac:dyDescent="0.25">
      <c r="F192" s="6"/>
    </row>
    <row r="193" spans="6:6" x14ac:dyDescent="0.25">
      <c r="F193" s="6"/>
    </row>
    <row r="194" spans="6:6" x14ac:dyDescent="0.25">
      <c r="F194" s="6"/>
    </row>
    <row r="195" spans="6:6" x14ac:dyDescent="0.25">
      <c r="F195" s="6"/>
    </row>
    <row r="196" spans="6:6" x14ac:dyDescent="0.25">
      <c r="F196" s="6"/>
    </row>
    <row r="197" spans="6:6" x14ac:dyDescent="0.25">
      <c r="F197" s="6"/>
    </row>
    <row r="198" spans="6:6" x14ac:dyDescent="0.25">
      <c r="F198" s="6"/>
    </row>
    <row r="199" spans="6:6" x14ac:dyDescent="0.25">
      <c r="F199" s="6"/>
    </row>
    <row r="200" spans="6:6" x14ac:dyDescent="0.25">
      <c r="F200" s="6"/>
    </row>
    <row r="201" spans="6:6" x14ac:dyDescent="0.25">
      <c r="F201" s="6"/>
    </row>
    <row r="202" spans="6:6" x14ac:dyDescent="0.25">
      <c r="F202" s="6"/>
    </row>
    <row r="203" spans="6:6" x14ac:dyDescent="0.25">
      <c r="F203" s="6"/>
    </row>
    <row r="204" spans="6:6" x14ac:dyDescent="0.25">
      <c r="F204" s="6"/>
    </row>
    <row r="205" spans="6:6" x14ac:dyDescent="0.25">
      <c r="F205" s="6"/>
    </row>
    <row r="206" spans="6:6" x14ac:dyDescent="0.25">
      <c r="F206" s="6"/>
    </row>
    <row r="207" spans="6:6" x14ac:dyDescent="0.25">
      <c r="F207" s="6"/>
    </row>
    <row r="208" spans="6:6" x14ac:dyDescent="0.25">
      <c r="F208" s="6"/>
    </row>
    <row r="209" spans="6:6" x14ac:dyDescent="0.25">
      <c r="F209" s="6"/>
    </row>
    <row r="210" spans="6:6" x14ac:dyDescent="0.25">
      <c r="F210" s="6"/>
    </row>
    <row r="211" spans="6:6" x14ac:dyDescent="0.25">
      <c r="F211" s="6"/>
    </row>
    <row r="212" spans="6:6" x14ac:dyDescent="0.25">
      <c r="F212" s="6"/>
    </row>
    <row r="213" spans="6:6" x14ac:dyDescent="0.25">
      <c r="F213" s="6"/>
    </row>
    <row r="214" spans="6:6" x14ac:dyDescent="0.25">
      <c r="F214" s="6"/>
    </row>
    <row r="215" spans="6:6" x14ac:dyDescent="0.25">
      <c r="F215" s="6"/>
    </row>
    <row r="216" spans="6:6" x14ac:dyDescent="0.25">
      <c r="F216" s="6"/>
    </row>
    <row r="217" spans="6:6" x14ac:dyDescent="0.25">
      <c r="F217" s="6"/>
    </row>
    <row r="218" spans="6:6" x14ac:dyDescent="0.25">
      <c r="F218" s="6"/>
    </row>
    <row r="219" spans="6:6" x14ac:dyDescent="0.25">
      <c r="F219" s="6"/>
    </row>
    <row r="220" spans="6:6" x14ac:dyDescent="0.25">
      <c r="F220" s="6"/>
    </row>
    <row r="221" spans="6:6" x14ac:dyDescent="0.25">
      <c r="F221" s="6"/>
    </row>
    <row r="222" spans="6:6" x14ac:dyDescent="0.25">
      <c r="F222" s="6"/>
    </row>
    <row r="223" spans="6:6" x14ac:dyDescent="0.25">
      <c r="F223" s="6"/>
    </row>
    <row r="224" spans="6:6" x14ac:dyDescent="0.25">
      <c r="F224" s="6"/>
    </row>
    <row r="225" spans="6:6" x14ac:dyDescent="0.25">
      <c r="F225" s="6"/>
    </row>
    <row r="226" spans="6:6" x14ac:dyDescent="0.25">
      <c r="F226" s="6"/>
    </row>
    <row r="227" spans="6:6" x14ac:dyDescent="0.25">
      <c r="F227" s="6"/>
    </row>
    <row r="228" spans="6:6" x14ac:dyDescent="0.25">
      <c r="F228" s="6"/>
    </row>
    <row r="229" spans="6:6" x14ac:dyDescent="0.25">
      <c r="F229" s="6"/>
    </row>
    <row r="230" spans="6:6" x14ac:dyDescent="0.25">
      <c r="F230" s="6"/>
    </row>
    <row r="231" spans="6:6" x14ac:dyDescent="0.25">
      <c r="F231" s="6"/>
    </row>
    <row r="232" spans="6:6" x14ac:dyDescent="0.25">
      <c r="F232" s="6"/>
    </row>
    <row r="233" spans="6:6" x14ac:dyDescent="0.25">
      <c r="F233" s="6"/>
    </row>
    <row r="234" spans="6:6" x14ac:dyDescent="0.25">
      <c r="F234" s="6"/>
    </row>
    <row r="235" spans="6:6" x14ac:dyDescent="0.25">
      <c r="F235" s="6"/>
    </row>
    <row r="236" spans="6:6" x14ac:dyDescent="0.25">
      <c r="F236" s="6"/>
    </row>
    <row r="237" spans="6:6" x14ac:dyDescent="0.25">
      <c r="F237" s="6"/>
    </row>
    <row r="238" spans="6:6" x14ac:dyDescent="0.25">
      <c r="F238" s="6"/>
    </row>
    <row r="239" spans="6:6" x14ac:dyDescent="0.25">
      <c r="F239" s="6"/>
    </row>
    <row r="240" spans="6:6" x14ac:dyDescent="0.25">
      <c r="F240" s="6"/>
    </row>
    <row r="241" spans="6:6" x14ac:dyDescent="0.25">
      <c r="F241" s="6"/>
    </row>
    <row r="242" spans="6:6" x14ac:dyDescent="0.25">
      <c r="F242" s="6"/>
    </row>
    <row r="243" spans="6:6" x14ac:dyDescent="0.25">
      <c r="F243" s="6"/>
    </row>
    <row r="244" spans="6:6" x14ac:dyDescent="0.25">
      <c r="F244" s="6"/>
    </row>
    <row r="245" spans="6:6" x14ac:dyDescent="0.25">
      <c r="F245" s="6"/>
    </row>
    <row r="246" spans="6:6" x14ac:dyDescent="0.25">
      <c r="F246" s="6"/>
    </row>
    <row r="247" spans="6:6" x14ac:dyDescent="0.25">
      <c r="F247" s="6"/>
    </row>
    <row r="248" spans="6:6" x14ac:dyDescent="0.25">
      <c r="F248" s="6"/>
    </row>
    <row r="249" spans="6:6" x14ac:dyDescent="0.25">
      <c r="F249" s="6"/>
    </row>
    <row r="250" spans="6:6" x14ac:dyDescent="0.25">
      <c r="F250" s="6"/>
    </row>
    <row r="251" spans="6:6" x14ac:dyDescent="0.25">
      <c r="F251" s="6"/>
    </row>
    <row r="252" spans="6:6" x14ac:dyDescent="0.25">
      <c r="F252" s="6"/>
    </row>
    <row r="253" spans="6:6" x14ac:dyDescent="0.25">
      <c r="F253" s="6"/>
    </row>
    <row r="254" spans="6:6" x14ac:dyDescent="0.25">
      <c r="F254" s="6"/>
    </row>
    <row r="255" spans="6:6" x14ac:dyDescent="0.25">
      <c r="F255" s="6"/>
    </row>
    <row r="256" spans="6:6" x14ac:dyDescent="0.25">
      <c r="F256" s="6"/>
    </row>
    <row r="257" spans="6:6" x14ac:dyDescent="0.25">
      <c r="F257" s="6"/>
    </row>
    <row r="258" spans="6:6" x14ac:dyDescent="0.25">
      <c r="F258" s="6"/>
    </row>
    <row r="259" spans="6:6" x14ac:dyDescent="0.25">
      <c r="F259" s="6"/>
    </row>
    <row r="260" spans="6:6" x14ac:dyDescent="0.25">
      <c r="F260" s="6"/>
    </row>
    <row r="261" spans="6:6" x14ac:dyDescent="0.25">
      <c r="F261" s="6"/>
    </row>
    <row r="262" spans="6:6" x14ac:dyDescent="0.25">
      <c r="F262" s="6"/>
    </row>
    <row r="263" spans="6:6" x14ac:dyDescent="0.25">
      <c r="F263" s="6"/>
    </row>
    <row r="264" spans="6:6" x14ac:dyDescent="0.25">
      <c r="F264" s="6"/>
    </row>
    <row r="265" spans="6:6" x14ac:dyDescent="0.25">
      <c r="F265" s="6"/>
    </row>
    <row r="266" spans="6:6" x14ac:dyDescent="0.25">
      <c r="F266" s="6"/>
    </row>
    <row r="267" spans="6:6" x14ac:dyDescent="0.25">
      <c r="F267" s="6"/>
    </row>
    <row r="268" spans="6:6" x14ac:dyDescent="0.25">
      <c r="F268" s="6"/>
    </row>
    <row r="269" spans="6:6" x14ac:dyDescent="0.25">
      <c r="F269" s="6"/>
    </row>
  </sheetData>
  <autoFilter ref="A4:V19" xr:uid="{00000000-0009-0000-0000-000000000000}">
    <sortState xmlns:xlrd2="http://schemas.microsoft.com/office/spreadsheetml/2017/richdata2" ref="A5:V50">
      <sortCondition descending="1" ref="R4:R19"/>
    </sortState>
  </autoFilter>
  <conditionalFormatting sqref="B5:D5 B49:D50 B6:B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9:T50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{65CBF865-C347-42F8-B68F-AB577B7E0655}</x14:id>
        </ext>
      </extLst>
    </cfRule>
  </conditionalFormatting>
  <conditionalFormatting sqref="T49:T50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{C8D6D379-A73E-4DFA-9969-8B0F94625ADB}</x14:id>
        </ext>
      </extLst>
    </cfRule>
  </conditionalFormatting>
  <conditionalFormatting sqref="T5:T9 T49:T50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{A29517F6-2EB0-4780-8A59-301FF905AA72}</x14:id>
        </ext>
      </extLst>
    </cfRule>
  </conditionalFormatting>
  <conditionalFormatting sqref="T5:T9 T49:T50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{FF387AE9-1506-4FEB-B45F-12234096B9D1}</x14:id>
        </ext>
      </extLst>
    </cfRule>
  </conditionalFormatting>
  <conditionalFormatting sqref="B28:D48 B10:B2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:T4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{23F79087-54BB-4652-B5E4-F9E709CB666E}</x14:id>
        </ext>
      </extLst>
    </cfRule>
  </conditionalFormatting>
  <conditionalFormatting sqref="T10:T4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{84B8A5D5-5432-4485-AB2E-AFCEE02AF6A6}</x14:id>
        </ext>
      </extLst>
    </cfRule>
  </conditionalFormatting>
  <conditionalFormatting sqref="C6:C2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2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{39C69D29-199D-4191-A10C-B0CEDC5FF023}</x14:id>
        </ext>
      </extLst>
    </cfRule>
  </conditionalFormatting>
  <conditionalFormatting sqref="V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{6618FA39-E160-494C-9BF1-AA9650335EBF}</x14:id>
        </ext>
      </extLst>
    </cfRule>
  </conditionalFormatting>
  <conditionalFormatting sqref="V7:V2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{A993A355-C633-4C27-9E2F-53EF8AAB7E15}</x14:id>
        </ext>
      </extLst>
    </cfRule>
  </conditionalFormatting>
  <conditionalFormatting sqref="V7:V2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{F7141853-41E9-48EC-9FC2-AE6BB17D5CAF}</x14:id>
        </ext>
      </extLst>
    </cfRule>
  </conditionalFormatting>
  <hyperlinks>
    <hyperlink ref="Q22" r:id="rId1" xr:uid="{00000000-0004-0000-0000-000000000000}"/>
    <hyperlink ref="Q13" r:id="rId2" xr:uid="{00000000-0004-0000-0000-000001000000}"/>
    <hyperlink ref="Q23" r:id="rId3" xr:uid="{00000000-0004-0000-0000-000002000000}"/>
    <hyperlink ref="Q11" r:id="rId4" xr:uid="{00000000-0004-0000-0000-000003000000}"/>
    <hyperlink ref="Q17" r:id="rId5" xr:uid="{00000000-0004-0000-0000-000004000000}"/>
    <hyperlink ref="Q15" r:id="rId6" xr:uid="{00000000-0004-0000-0000-000005000000}"/>
    <hyperlink ref="Q18" r:id="rId7" xr:uid="{00000000-0004-0000-0000-000006000000}"/>
    <hyperlink ref="Q12" r:id="rId8" xr:uid="{00000000-0004-0000-0000-000007000000}"/>
    <hyperlink ref="Q10" r:id="rId9" xr:uid="{00000000-0004-0000-0000-000008000000}"/>
    <hyperlink ref="Q19" r:id="rId10" xr:uid="{00000000-0004-0000-0000-000009000000}"/>
    <hyperlink ref="Q26" r:id="rId11" xr:uid="{00000000-0004-0000-0000-00000A000000}"/>
    <hyperlink ref="Q24" r:id="rId12" xr:uid="{00000000-0004-0000-0000-00000B000000}"/>
    <hyperlink ref="Q20" r:id="rId13" xr:uid="{00000000-0004-0000-0000-00000C000000}"/>
    <hyperlink ref="Q16" r:id="rId14" xr:uid="{00000000-0004-0000-0000-00000D000000}"/>
    <hyperlink ref="Q25" r:id="rId15" xr:uid="{00000000-0004-0000-0000-00000E000000}"/>
    <hyperlink ref="Q21" r:id="rId16" xr:uid="{00000000-0004-0000-0000-00000F000000}"/>
    <hyperlink ref="Q27" r:id="rId17" xr:uid="{00000000-0004-0000-0000-000010000000}"/>
    <hyperlink ref="Q7" r:id="rId18" xr:uid="{00000000-0004-0000-0000-000011000000}"/>
  </hyperlinks>
  <pageMargins left="0.7" right="0.7" top="0.75" bottom="0.75" header="0.3" footer="0.3"/>
  <pageSetup orientation="portrait" horizontalDpi="300" verticalDpi="300" r:id="rId1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CBF865-C347-42F8-B68F-AB577B7E06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T49:T50</xm:sqref>
        </x14:conditionalFormatting>
        <x14:conditionalFormatting xmlns:xm="http://schemas.microsoft.com/office/excel/2006/main">
          <x14:cfRule type="dataBar" id="{C8D6D379-A73E-4DFA-9969-8B0F94625A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T49:T50</xm:sqref>
        </x14:conditionalFormatting>
        <x14:conditionalFormatting xmlns:xm="http://schemas.microsoft.com/office/excel/2006/main">
          <x14:cfRule type="dataBar" id="{A29517F6-2EB0-4780-8A59-301FF905AA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T5:T9 T49:T50</xm:sqref>
        </x14:conditionalFormatting>
        <x14:conditionalFormatting xmlns:xm="http://schemas.microsoft.com/office/excel/2006/main">
          <x14:cfRule type="dataBar" id="{FF387AE9-1506-4FEB-B45F-12234096B9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T5:T9 T49:T50</xm:sqref>
        </x14:conditionalFormatting>
        <x14:conditionalFormatting xmlns:xm="http://schemas.microsoft.com/office/excel/2006/main">
          <x14:cfRule type="dataBar" id="{23F79087-54BB-4652-B5E4-F9E709CB66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T10:T48</xm:sqref>
        </x14:conditionalFormatting>
        <x14:conditionalFormatting xmlns:xm="http://schemas.microsoft.com/office/excel/2006/main">
          <x14:cfRule type="dataBar" id="{84B8A5D5-5432-4485-AB2E-AFCEE02AF6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T10:T48</xm:sqref>
        </x14:conditionalFormatting>
        <x14:conditionalFormatting xmlns:xm="http://schemas.microsoft.com/office/excel/2006/main">
          <x14:cfRule type="dataBar" id="{39C69D29-199D-4191-A10C-B0CEDC5FF0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V6</xm:sqref>
        </x14:conditionalFormatting>
        <x14:conditionalFormatting xmlns:xm="http://schemas.microsoft.com/office/excel/2006/main">
          <x14:cfRule type="dataBar" id="{6618FA39-E160-494C-9BF1-AA9650335E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</xm:sqref>
        </x14:conditionalFormatting>
        <x14:conditionalFormatting xmlns:xm="http://schemas.microsoft.com/office/excel/2006/main">
          <x14:cfRule type="dataBar" id="{A993A355-C633-4C27-9E2F-53EF8AAB7E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V7:V27</xm:sqref>
        </x14:conditionalFormatting>
        <x14:conditionalFormatting xmlns:xm="http://schemas.microsoft.com/office/excel/2006/main">
          <x14:cfRule type="dataBar" id="{F7141853-41E9-48EC-9FC2-AE6BB17D5C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V7:V27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5D214-F6F8-4676-A4B9-62B82A250746}">
  <dimension ref="A1:W269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40" sqref="B40"/>
    </sheetView>
  </sheetViews>
  <sheetFormatPr defaultColWidth="9.140625" defaultRowHeight="16.5" x14ac:dyDescent="0.25"/>
  <cols>
    <col min="1" max="1" width="12.42578125" style="1" bestFit="1" customWidth="1"/>
    <col min="2" max="2" width="10.7109375" style="1" bestFit="1" customWidth="1"/>
    <col min="3" max="3" width="10.7109375" style="1" customWidth="1"/>
    <col min="4" max="4" width="13.7109375" style="1" bestFit="1" customWidth="1"/>
    <col min="5" max="5" width="14.85546875" style="1" bestFit="1" customWidth="1"/>
    <col min="6" max="6" width="20.5703125" style="1" customWidth="1"/>
    <col min="7" max="7" width="10.5703125" style="1" bestFit="1" customWidth="1"/>
    <col min="8" max="8" width="10.28515625" style="1" bestFit="1" customWidth="1"/>
    <col min="9" max="9" width="7.28515625" style="1" customWidth="1"/>
    <col min="10" max="10" width="6.42578125" style="1" bestFit="1" customWidth="1"/>
    <col min="11" max="11" width="6.28515625" style="1" bestFit="1" customWidth="1"/>
    <col min="12" max="12" width="5.7109375" style="1" bestFit="1" customWidth="1"/>
    <col min="13" max="13" width="6.28515625" style="1" bestFit="1" customWidth="1"/>
    <col min="14" max="14" width="6.140625" style="1" bestFit="1" customWidth="1"/>
    <col min="15" max="15" width="7.42578125" style="1" bestFit="1" customWidth="1"/>
    <col min="16" max="16" width="7.42578125" style="1" customWidth="1"/>
    <col min="17" max="17" width="13.7109375" style="1" bestFit="1" customWidth="1"/>
    <col min="18" max="18" width="5.42578125" style="1" bestFit="1" customWidth="1"/>
    <col min="19" max="19" width="8.42578125" style="1" bestFit="1" customWidth="1"/>
    <col min="20" max="20" width="8.42578125" style="1" customWidth="1"/>
    <col min="21" max="21" width="10.140625" style="8" bestFit="1" customWidth="1"/>
    <col min="22" max="22" width="13.28515625" style="1" bestFit="1" customWidth="1"/>
    <col min="23" max="23" width="11" style="1" bestFit="1" customWidth="1"/>
    <col min="24" max="16384" width="9.140625" style="1"/>
  </cols>
  <sheetData>
    <row r="1" spans="1:23" x14ac:dyDescent="0.25">
      <c r="A1" s="1" t="s">
        <v>0</v>
      </c>
      <c r="B1" s="2">
        <v>28707</v>
      </c>
      <c r="C1" s="34">
        <f ca="1">TODAY()</f>
        <v>44032</v>
      </c>
      <c r="D1" s="2"/>
      <c r="E1" s="2"/>
    </row>
    <row r="2" spans="1:23" x14ac:dyDescent="0.25">
      <c r="A2" s="1" t="s">
        <v>1</v>
      </c>
      <c r="B2" s="2">
        <v>3000</v>
      </c>
      <c r="C2" s="2"/>
      <c r="D2" s="2"/>
      <c r="E2" s="2">
        <f>B2*B1</f>
        <v>86121000</v>
      </c>
    </row>
    <row r="3" spans="1:23" x14ac:dyDescent="0.25">
      <c r="A3" s="1" t="s">
        <v>2</v>
      </c>
      <c r="B3" s="2">
        <f>E3/B1</f>
        <v>3971.1568606959977</v>
      </c>
      <c r="C3" s="2"/>
      <c r="D3" s="2"/>
      <c r="E3" s="2">
        <v>114000000</v>
      </c>
      <c r="F3" s="4" t="s">
        <v>3</v>
      </c>
      <c r="G3" s="1">
        <v>1</v>
      </c>
      <c r="H3" s="1">
        <v>2</v>
      </c>
      <c r="I3" s="1">
        <v>3</v>
      </c>
      <c r="J3" s="1">
        <v>4</v>
      </c>
      <c r="K3" s="1">
        <v>4</v>
      </c>
      <c r="L3" s="1">
        <v>3</v>
      </c>
      <c r="M3" s="1">
        <v>1</v>
      </c>
      <c r="N3" s="1">
        <v>3</v>
      </c>
      <c r="O3" s="1">
        <v>1.5</v>
      </c>
      <c r="P3" s="1">
        <v>2</v>
      </c>
      <c r="Q3" s="1">
        <v>1.1000000000000001</v>
      </c>
    </row>
    <row r="4" spans="1:23" x14ac:dyDescent="0.25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463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4" t="s">
        <v>21</v>
      </c>
      <c r="T4" s="4"/>
      <c r="U4" s="4" t="s">
        <v>22</v>
      </c>
      <c r="V4" s="4" t="s">
        <v>23</v>
      </c>
      <c r="W4" s="4" t="s">
        <v>24</v>
      </c>
    </row>
    <row r="5" spans="1:23" x14ac:dyDescent="0.25">
      <c r="A5" s="1" t="s">
        <v>25</v>
      </c>
      <c r="B5" s="1">
        <v>5600</v>
      </c>
      <c r="C5" s="1">
        <f t="shared" ref="C5" si="0">MAX($B$4:$B$49)-B5</f>
        <v>0</v>
      </c>
      <c r="D5" s="5">
        <f t="shared" ref="D5" si="1">C5*$B$1</f>
        <v>0</v>
      </c>
      <c r="E5" s="5">
        <f t="shared" ref="E5" si="2">B5*$B$1</f>
        <v>160759200</v>
      </c>
      <c r="F5" s="6" t="s">
        <v>26</v>
      </c>
      <c r="G5" s="1">
        <v>102</v>
      </c>
      <c r="H5" s="1">
        <v>107.2</v>
      </c>
      <c r="I5" s="1">
        <v>0</v>
      </c>
      <c r="J5" s="1">
        <v>3</v>
      </c>
      <c r="K5" s="1">
        <v>3</v>
      </c>
      <c r="L5" s="1">
        <v>1</v>
      </c>
      <c r="M5" s="1">
        <v>1</v>
      </c>
      <c r="N5" s="1">
        <v>1</v>
      </c>
      <c r="O5" s="1">
        <v>3</v>
      </c>
      <c r="P5" s="1">
        <v>3</v>
      </c>
      <c r="Q5" s="5">
        <v>2000000</v>
      </c>
      <c r="R5" s="1" t="s">
        <v>27</v>
      </c>
      <c r="S5" s="10">
        <f>(J5*$J$3+I5*$I$3+K5*$K$3+L5*$L$3+M5*$M$3+N5*$N$3+O5*$O$3+P5*$P$3)*((G5*$G$3+H5*$H$3)/2)</f>
        <v>6565.2999999999993</v>
      </c>
      <c r="T5" s="10">
        <f t="shared" ref="T5:T50" si="3">MAX($S$5:$S$50)-S5</f>
        <v>0</v>
      </c>
      <c r="U5" s="9">
        <f t="shared" ref="U5:U50" si="4">IF(B5&gt;0,S5/(B5+((Q5/$B$1)*$Q$3)),0)</f>
        <v>1.1565475720302996</v>
      </c>
      <c r="V5" s="11">
        <f t="shared" ref="V5:V50" si="5">MAX($U$5:$U$50)-U5</f>
        <v>0</v>
      </c>
    </row>
    <row r="6" spans="1:23" x14ac:dyDescent="0.25">
      <c r="D6" s="5"/>
      <c r="E6" s="5"/>
      <c r="F6" s="6"/>
      <c r="Q6" s="5"/>
      <c r="R6" s="35" t="s">
        <v>464</v>
      </c>
      <c r="S6" s="10">
        <f t="shared" ref="S6:S50" si="6">(J6*$J$3+K6*$K$3+L6*$L$3+M6*$M$3+N6*$N$3+O6*$O$3+P6*$P$3)*((G6*$G$3+H6*$H$3)/2)</f>
        <v>0</v>
      </c>
      <c r="T6" s="10">
        <f t="shared" si="3"/>
        <v>6565.2999999999993</v>
      </c>
      <c r="U6" s="9">
        <f t="shared" si="4"/>
        <v>0</v>
      </c>
      <c r="V6" s="11">
        <f t="shared" si="5"/>
        <v>1.1565475720302996</v>
      </c>
      <c r="W6" s="9" t="e">
        <f t="shared" ref="W6:W27" si="7">T6/C6/10</f>
        <v>#DIV/0!</v>
      </c>
    </row>
    <row r="7" spans="1:23" x14ac:dyDescent="0.25">
      <c r="D7" s="5"/>
      <c r="E7" s="5"/>
      <c r="F7" s="6"/>
      <c r="Q7" s="5"/>
      <c r="R7" s="7" t="s">
        <v>465</v>
      </c>
      <c r="S7" s="10">
        <f t="shared" si="6"/>
        <v>0</v>
      </c>
      <c r="T7" s="10">
        <f t="shared" si="3"/>
        <v>6565.2999999999993</v>
      </c>
      <c r="U7" s="9">
        <f t="shared" si="4"/>
        <v>0</v>
      </c>
      <c r="V7" s="11">
        <f t="shared" si="5"/>
        <v>1.1565475720302996</v>
      </c>
      <c r="W7" s="9" t="e">
        <f t="shared" si="7"/>
        <v>#DIV/0!</v>
      </c>
    </row>
    <row r="8" spans="1:23" x14ac:dyDescent="0.25">
      <c r="D8" s="5"/>
      <c r="E8" s="5"/>
      <c r="F8" s="6"/>
      <c r="Q8" s="5"/>
      <c r="R8" s="7" t="s">
        <v>466</v>
      </c>
      <c r="S8" s="10">
        <f t="shared" si="6"/>
        <v>0</v>
      </c>
      <c r="T8" s="10">
        <f t="shared" si="3"/>
        <v>6565.2999999999993</v>
      </c>
      <c r="U8" s="9">
        <f t="shared" si="4"/>
        <v>0</v>
      </c>
      <c r="V8" s="11">
        <f t="shared" si="5"/>
        <v>1.1565475720302996</v>
      </c>
      <c r="W8" s="9" t="e">
        <f t="shared" si="7"/>
        <v>#DIV/0!</v>
      </c>
    </row>
    <row r="9" spans="1:23" x14ac:dyDescent="0.25">
      <c r="D9" s="5"/>
      <c r="E9" s="5"/>
      <c r="F9" s="6"/>
      <c r="Q9" s="5"/>
      <c r="R9" s="7"/>
      <c r="S9" s="10">
        <f t="shared" si="6"/>
        <v>0</v>
      </c>
      <c r="T9" s="10">
        <f t="shared" si="3"/>
        <v>6565.2999999999993</v>
      </c>
      <c r="U9" s="9">
        <f t="shared" si="4"/>
        <v>0</v>
      </c>
      <c r="V9" s="11">
        <f t="shared" si="5"/>
        <v>1.1565475720302996</v>
      </c>
      <c r="W9" s="9" t="e">
        <f t="shared" si="7"/>
        <v>#DIV/0!</v>
      </c>
    </row>
    <row r="10" spans="1:23" x14ac:dyDescent="0.25">
      <c r="D10" s="5"/>
      <c r="E10" s="5"/>
      <c r="F10" s="6"/>
      <c r="Q10" s="5"/>
      <c r="R10" s="7"/>
      <c r="S10" s="10">
        <f t="shared" si="6"/>
        <v>0</v>
      </c>
      <c r="T10" s="10">
        <f t="shared" si="3"/>
        <v>6565.2999999999993</v>
      </c>
      <c r="U10" s="9">
        <f t="shared" si="4"/>
        <v>0</v>
      </c>
      <c r="V10" s="11">
        <f t="shared" si="5"/>
        <v>1.1565475720302996</v>
      </c>
      <c r="W10" s="9" t="e">
        <f t="shared" si="7"/>
        <v>#DIV/0!</v>
      </c>
    </row>
    <row r="11" spans="1:23" x14ac:dyDescent="0.25">
      <c r="D11" s="5"/>
      <c r="E11" s="5"/>
      <c r="F11" s="6"/>
      <c r="Q11" s="5"/>
      <c r="R11" s="7"/>
      <c r="S11" s="10">
        <f t="shared" si="6"/>
        <v>0</v>
      </c>
      <c r="T11" s="10">
        <f t="shared" si="3"/>
        <v>6565.2999999999993</v>
      </c>
      <c r="U11" s="9">
        <f t="shared" si="4"/>
        <v>0</v>
      </c>
      <c r="V11" s="11">
        <f t="shared" si="5"/>
        <v>1.1565475720302996</v>
      </c>
      <c r="W11" s="9" t="e">
        <f t="shared" si="7"/>
        <v>#DIV/0!</v>
      </c>
    </row>
    <row r="12" spans="1:23" x14ac:dyDescent="0.25">
      <c r="D12" s="5"/>
      <c r="E12" s="5"/>
      <c r="F12" s="6"/>
      <c r="Q12" s="5"/>
      <c r="R12" s="7"/>
      <c r="S12" s="10">
        <f t="shared" si="6"/>
        <v>0</v>
      </c>
      <c r="T12" s="10">
        <f t="shared" si="3"/>
        <v>6565.2999999999993</v>
      </c>
      <c r="U12" s="9">
        <f t="shared" si="4"/>
        <v>0</v>
      </c>
      <c r="V12" s="11">
        <f t="shared" si="5"/>
        <v>1.1565475720302996</v>
      </c>
      <c r="W12" s="9" t="e">
        <f t="shared" si="7"/>
        <v>#DIV/0!</v>
      </c>
    </row>
    <row r="13" spans="1:23" x14ac:dyDescent="0.25">
      <c r="D13" s="5"/>
      <c r="E13" s="5"/>
      <c r="F13" s="6"/>
      <c r="Q13" s="5"/>
      <c r="R13" s="7"/>
      <c r="S13" s="10">
        <f t="shared" si="6"/>
        <v>0</v>
      </c>
      <c r="T13" s="10">
        <f t="shared" si="3"/>
        <v>6565.2999999999993</v>
      </c>
      <c r="U13" s="9">
        <f t="shared" si="4"/>
        <v>0</v>
      </c>
      <c r="V13" s="11">
        <f t="shared" si="5"/>
        <v>1.1565475720302996</v>
      </c>
      <c r="W13" s="9" t="e">
        <f t="shared" si="7"/>
        <v>#DIV/0!</v>
      </c>
    </row>
    <row r="14" spans="1:23" x14ac:dyDescent="0.25">
      <c r="D14" s="5"/>
      <c r="E14" s="5"/>
      <c r="F14" s="6"/>
      <c r="Q14" s="5"/>
      <c r="R14" s="7"/>
      <c r="S14" s="10">
        <f t="shared" si="6"/>
        <v>0</v>
      </c>
      <c r="T14" s="10">
        <f t="shared" si="3"/>
        <v>6565.2999999999993</v>
      </c>
      <c r="U14" s="9">
        <f t="shared" si="4"/>
        <v>0</v>
      </c>
      <c r="V14" s="11">
        <f t="shared" si="5"/>
        <v>1.1565475720302996</v>
      </c>
      <c r="W14" s="9" t="e">
        <f t="shared" si="7"/>
        <v>#DIV/0!</v>
      </c>
    </row>
    <row r="15" spans="1:23" x14ac:dyDescent="0.25">
      <c r="D15" s="5"/>
      <c r="E15" s="5"/>
      <c r="F15" s="6"/>
      <c r="Q15" s="5"/>
      <c r="R15" s="7"/>
      <c r="S15" s="10">
        <f t="shared" si="6"/>
        <v>0</v>
      </c>
      <c r="T15" s="10">
        <f t="shared" si="3"/>
        <v>6565.2999999999993</v>
      </c>
      <c r="U15" s="9">
        <f t="shared" si="4"/>
        <v>0</v>
      </c>
      <c r="V15" s="11">
        <f t="shared" si="5"/>
        <v>1.1565475720302996</v>
      </c>
      <c r="W15" s="9" t="e">
        <f t="shared" si="7"/>
        <v>#DIV/0!</v>
      </c>
    </row>
    <row r="16" spans="1:23" x14ac:dyDescent="0.25">
      <c r="D16" s="5"/>
      <c r="E16" s="5"/>
      <c r="F16" s="6"/>
      <c r="Q16" s="5"/>
      <c r="R16" s="7"/>
      <c r="S16" s="10">
        <f t="shared" si="6"/>
        <v>0</v>
      </c>
      <c r="T16" s="10">
        <f t="shared" si="3"/>
        <v>6565.2999999999993</v>
      </c>
      <c r="U16" s="9">
        <f t="shared" si="4"/>
        <v>0</v>
      </c>
      <c r="V16" s="11">
        <f t="shared" si="5"/>
        <v>1.1565475720302996</v>
      </c>
      <c r="W16" s="9" t="e">
        <f t="shared" si="7"/>
        <v>#DIV/0!</v>
      </c>
    </row>
    <row r="17" spans="4:23" x14ac:dyDescent="0.25">
      <c r="D17" s="5"/>
      <c r="E17" s="5"/>
      <c r="F17" s="6"/>
      <c r="Q17" s="5"/>
      <c r="R17" s="7"/>
      <c r="S17" s="10">
        <f t="shared" si="6"/>
        <v>0</v>
      </c>
      <c r="T17" s="10">
        <f t="shared" si="3"/>
        <v>6565.2999999999993</v>
      </c>
      <c r="U17" s="9">
        <f t="shared" si="4"/>
        <v>0</v>
      </c>
      <c r="V17" s="11">
        <f t="shared" si="5"/>
        <v>1.1565475720302996</v>
      </c>
      <c r="W17" s="9" t="e">
        <f t="shared" si="7"/>
        <v>#DIV/0!</v>
      </c>
    </row>
    <row r="18" spans="4:23" x14ac:dyDescent="0.25">
      <c r="D18" s="5"/>
      <c r="E18" s="5"/>
      <c r="F18" s="6"/>
      <c r="Q18" s="5"/>
      <c r="R18" s="7"/>
      <c r="S18" s="10">
        <f t="shared" si="6"/>
        <v>0</v>
      </c>
      <c r="T18" s="10">
        <f t="shared" si="3"/>
        <v>6565.2999999999993</v>
      </c>
      <c r="U18" s="9">
        <f t="shared" si="4"/>
        <v>0</v>
      </c>
      <c r="V18" s="11">
        <f t="shared" si="5"/>
        <v>1.1565475720302996</v>
      </c>
      <c r="W18" s="9" t="e">
        <f t="shared" si="7"/>
        <v>#DIV/0!</v>
      </c>
    </row>
    <row r="19" spans="4:23" x14ac:dyDescent="0.25">
      <c r="D19" s="5"/>
      <c r="E19" s="5"/>
      <c r="F19" s="6"/>
      <c r="Q19" s="5"/>
      <c r="R19" s="7"/>
      <c r="S19" s="10">
        <f t="shared" si="6"/>
        <v>0</v>
      </c>
      <c r="T19" s="10">
        <f t="shared" si="3"/>
        <v>6565.2999999999993</v>
      </c>
      <c r="U19" s="9">
        <f t="shared" si="4"/>
        <v>0</v>
      </c>
      <c r="V19" s="11">
        <f t="shared" si="5"/>
        <v>1.1565475720302996</v>
      </c>
      <c r="W19" s="9" t="e">
        <f t="shared" si="7"/>
        <v>#DIV/0!</v>
      </c>
    </row>
    <row r="20" spans="4:23" x14ac:dyDescent="0.25">
      <c r="D20" s="5"/>
      <c r="E20" s="5"/>
      <c r="F20" s="6"/>
      <c r="Q20" s="5"/>
      <c r="R20" s="7"/>
      <c r="S20" s="10">
        <f t="shared" si="6"/>
        <v>0</v>
      </c>
      <c r="T20" s="10">
        <f t="shared" si="3"/>
        <v>6565.2999999999993</v>
      </c>
      <c r="U20" s="9">
        <f t="shared" si="4"/>
        <v>0</v>
      </c>
      <c r="V20" s="11">
        <f t="shared" si="5"/>
        <v>1.1565475720302996</v>
      </c>
      <c r="W20" s="9" t="e">
        <f t="shared" si="7"/>
        <v>#DIV/0!</v>
      </c>
    </row>
    <row r="21" spans="4:23" x14ac:dyDescent="0.25">
      <c r="D21" s="5"/>
      <c r="E21" s="5"/>
      <c r="F21" s="6"/>
      <c r="Q21" s="5"/>
      <c r="R21" s="7"/>
      <c r="S21" s="10">
        <f t="shared" si="6"/>
        <v>0</v>
      </c>
      <c r="T21" s="10">
        <f t="shared" si="3"/>
        <v>6565.2999999999993</v>
      </c>
      <c r="U21" s="9">
        <f t="shared" si="4"/>
        <v>0</v>
      </c>
      <c r="V21" s="11">
        <f t="shared" si="5"/>
        <v>1.1565475720302996</v>
      </c>
      <c r="W21" s="9" t="e">
        <f t="shared" si="7"/>
        <v>#DIV/0!</v>
      </c>
    </row>
    <row r="22" spans="4:23" x14ac:dyDescent="0.25">
      <c r="D22" s="5"/>
      <c r="E22" s="5"/>
      <c r="F22" s="6"/>
      <c r="Q22" s="5"/>
      <c r="R22" s="7"/>
      <c r="S22" s="10">
        <f t="shared" si="6"/>
        <v>0</v>
      </c>
      <c r="T22" s="10">
        <f t="shared" si="3"/>
        <v>6565.2999999999993</v>
      </c>
      <c r="U22" s="9">
        <f t="shared" si="4"/>
        <v>0</v>
      </c>
      <c r="V22" s="11">
        <f t="shared" si="5"/>
        <v>1.1565475720302996</v>
      </c>
      <c r="W22" s="9" t="e">
        <f t="shared" si="7"/>
        <v>#DIV/0!</v>
      </c>
    </row>
    <row r="23" spans="4:23" x14ac:dyDescent="0.25">
      <c r="D23" s="5"/>
      <c r="E23" s="5"/>
      <c r="F23" s="6"/>
      <c r="Q23" s="5"/>
      <c r="R23" s="7"/>
      <c r="S23" s="10">
        <f t="shared" si="6"/>
        <v>0</v>
      </c>
      <c r="T23" s="10">
        <f t="shared" si="3"/>
        <v>6565.2999999999993</v>
      </c>
      <c r="U23" s="9">
        <f t="shared" si="4"/>
        <v>0</v>
      </c>
      <c r="V23" s="11">
        <f t="shared" si="5"/>
        <v>1.1565475720302996</v>
      </c>
      <c r="W23" s="9" t="e">
        <f t="shared" si="7"/>
        <v>#DIV/0!</v>
      </c>
    </row>
    <row r="24" spans="4:23" x14ac:dyDescent="0.25">
      <c r="D24" s="5"/>
      <c r="E24" s="5"/>
      <c r="F24" s="6"/>
      <c r="Q24" s="5"/>
      <c r="R24" s="7"/>
      <c r="S24" s="10">
        <f t="shared" si="6"/>
        <v>0</v>
      </c>
      <c r="T24" s="10">
        <f t="shared" si="3"/>
        <v>6565.2999999999993</v>
      </c>
      <c r="U24" s="9">
        <f t="shared" si="4"/>
        <v>0</v>
      </c>
      <c r="V24" s="11">
        <f t="shared" si="5"/>
        <v>1.1565475720302996</v>
      </c>
      <c r="W24" s="9" t="e">
        <f t="shared" si="7"/>
        <v>#DIV/0!</v>
      </c>
    </row>
    <row r="25" spans="4:23" x14ac:dyDescent="0.25">
      <c r="D25" s="5"/>
      <c r="E25" s="5"/>
      <c r="F25" s="6"/>
      <c r="Q25" s="5"/>
      <c r="R25" s="7"/>
      <c r="S25" s="10">
        <f t="shared" si="6"/>
        <v>0</v>
      </c>
      <c r="T25" s="10">
        <f t="shared" si="3"/>
        <v>6565.2999999999993</v>
      </c>
      <c r="U25" s="9">
        <f t="shared" si="4"/>
        <v>0</v>
      </c>
      <c r="V25" s="11">
        <f t="shared" si="5"/>
        <v>1.1565475720302996</v>
      </c>
      <c r="W25" s="9" t="e">
        <f t="shared" si="7"/>
        <v>#DIV/0!</v>
      </c>
    </row>
    <row r="26" spans="4:23" x14ac:dyDescent="0.25">
      <c r="D26" s="5"/>
      <c r="E26" s="5"/>
      <c r="F26" s="6"/>
      <c r="Q26" s="5"/>
      <c r="R26" s="7"/>
      <c r="S26" s="10">
        <f t="shared" si="6"/>
        <v>0</v>
      </c>
      <c r="T26" s="10">
        <f t="shared" si="3"/>
        <v>6565.2999999999993</v>
      </c>
      <c r="U26" s="9">
        <f t="shared" si="4"/>
        <v>0</v>
      </c>
      <c r="V26" s="11">
        <f t="shared" si="5"/>
        <v>1.1565475720302996</v>
      </c>
      <c r="W26" s="9" t="e">
        <f t="shared" si="7"/>
        <v>#DIV/0!</v>
      </c>
    </row>
    <row r="27" spans="4:23" x14ac:dyDescent="0.25">
      <c r="D27" s="5"/>
      <c r="E27" s="5"/>
      <c r="F27" s="6"/>
      <c r="Q27" s="5"/>
      <c r="R27" s="7"/>
      <c r="S27" s="10">
        <f t="shared" si="6"/>
        <v>0</v>
      </c>
      <c r="T27" s="10">
        <f t="shared" si="3"/>
        <v>6565.2999999999993</v>
      </c>
      <c r="U27" s="9">
        <f t="shared" si="4"/>
        <v>0</v>
      </c>
      <c r="V27" s="11">
        <f t="shared" si="5"/>
        <v>1.1565475720302996</v>
      </c>
      <c r="W27" s="9" t="e">
        <f t="shared" si="7"/>
        <v>#DIV/0!</v>
      </c>
    </row>
    <row r="28" spans="4:23" x14ac:dyDescent="0.25">
      <c r="E28" s="5"/>
      <c r="F28" s="6"/>
      <c r="Q28" s="5"/>
      <c r="R28" s="7"/>
      <c r="S28" s="10">
        <f t="shared" si="6"/>
        <v>0</v>
      </c>
      <c r="T28" s="10">
        <f t="shared" si="3"/>
        <v>6565.2999999999993</v>
      </c>
      <c r="U28" s="9">
        <f t="shared" si="4"/>
        <v>0</v>
      </c>
      <c r="V28" s="11">
        <f t="shared" si="5"/>
        <v>1.1565475720302996</v>
      </c>
    </row>
    <row r="29" spans="4:23" x14ac:dyDescent="0.25">
      <c r="E29" s="5"/>
      <c r="F29" s="6"/>
      <c r="Q29" s="5"/>
      <c r="R29" s="7"/>
      <c r="S29" s="10">
        <f t="shared" si="6"/>
        <v>0</v>
      </c>
      <c r="T29" s="10">
        <f t="shared" si="3"/>
        <v>6565.2999999999993</v>
      </c>
      <c r="U29" s="9">
        <f t="shared" si="4"/>
        <v>0</v>
      </c>
      <c r="V29" s="11">
        <f t="shared" si="5"/>
        <v>1.1565475720302996</v>
      </c>
    </row>
    <row r="30" spans="4:23" x14ac:dyDescent="0.25">
      <c r="E30" s="5"/>
      <c r="F30" s="6"/>
      <c r="Q30" s="5"/>
      <c r="R30" s="7"/>
      <c r="S30" s="10">
        <f t="shared" si="6"/>
        <v>0</v>
      </c>
      <c r="T30" s="10">
        <f t="shared" si="3"/>
        <v>6565.2999999999993</v>
      </c>
      <c r="U30" s="9">
        <f t="shared" si="4"/>
        <v>0</v>
      </c>
      <c r="V30" s="11">
        <f t="shared" si="5"/>
        <v>1.1565475720302996</v>
      </c>
    </row>
    <row r="31" spans="4:23" x14ac:dyDescent="0.25">
      <c r="E31" s="5"/>
      <c r="F31" s="6"/>
      <c r="Q31" s="5"/>
      <c r="R31" s="7"/>
      <c r="S31" s="10">
        <f t="shared" si="6"/>
        <v>0</v>
      </c>
      <c r="T31" s="10">
        <f t="shared" si="3"/>
        <v>6565.2999999999993</v>
      </c>
      <c r="U31" s="9">
        <f t="shared" si="4"/>
        <v>0</v>
      </c>
      <c r="V31" s="11">
        <f t="shared" si="5"/>
        <v>1.1565475720302996</v>
      </c>
    </row>
    <row r="32" spans="4:23" x14ac:dyDescent="0.25">
      <c r="E32" s="5"/>
      <c r="F32" s="6"/>
      <c r="Q32" s="5"/>
      <c r="R32" s="7"/>
      <c r="S32" s="10">
        <f t="shared" si="6"/>
        <v>0</v>
      </c>
      <c r="T32" s="10">
        <f t="shared" si="3"/>
        <v>6565.2999999999993</v>
      </c>
      <c r="U32" s="9">
        <f t="shared" si="4"/>
        <v>0</v>
      </c>
      <c r="V32" s="11">
        <f t="shared" si="5"/>
        <v>1.1565475720302996</v>
      </c>
    </row>
    <row r="33" spans="5:22" x14ac:dyDescent="0.25">
      <c r="E33" s="5"/>
      <c r="F33" s="6"/>
      <c r="Q33" s="5"/>
      <c r="R33" s="7"/>
      <c r="S33" s="10">
        <f t="shared" si="6"/>
        <v>0</v>
      </c>
      <c r="T33" s="10">
        <f t="shared" si="3"/>
        <v>6565.2999999999993</v>
      </c>
      <c r="U33" s="9">
        <f t="shared" si="4"/>
        <v>0</v>
      </c>
      <c r="V33" s="11">
        <f t="shared" si="5"/>
        <v>1.1565475720302996</v>
      </c>
    </row>
    <row r="34" spans="5:22" x14ac:dyDescent="0.25">
      <c r="E34" s="5"/>
      <c r="F34" s="6"/>
      <c r="Q34" s="5"/>
      <c r="R34" s="7"/>
      <c r="S34" s="10">
        <f t="shared" si="6"/>
        <v>0</v>
      </c>
      <c r="T34" s="10">
        <f t="shared" si="3"/>
        <v>6565.2999999999993</v>
      </c>
      <c r="U34" s="9">
        <f t="shared" si="4"/>
        <v>0</v>
      </c>
      <c r="V34" s="11">
        <f t="shared" si="5"/>
        <v>1.1565475720302996</v>
      </c>
    </row>
    <row r="35" spans="5:22" x14ac:dyDescent="0.25">
      <c r="E35" s="5"/>
      <c r="F35" s="6"/>
      <c r="Q35" s="5"/>
      <c r="R35" s="7"/>
      <c r="S35" s="10">
        <f t="shared" si="6"/>
        <v>0</v>
      </c>
      <c r="T35" s="10">
        <f t="shared" si="3"/>
        <v>6565.2999999999993</v>
      </c>
      <c r="U35" s="9">
        <f t="shared" si="4"/>
        <v>0</v>
      </c>
      <c r="V35" s="11">
        <f t="shared" si="5"/>
        <v>1.1565475720302996</v>
      </c>
    </row>
    <row r="36" spans="5:22" x14ac:dyDescent="0.25">
      <c r="E36" s="5"/>
      <c r="F36" s="6"/>
      <c r="Q36" s="5"/>
      <c r="R36" s="7"/>
      <c r="S36" s="10">
        <f t="shared" si="6"/>
        <v>0</v>
      </c>
      <c r="T36" s="10">
        <f t="shared" si="3"/>
        <v>6565.2999999999993</v>
      </c>
      <c r="U36" s="9">
        <f t="shared" si="4"/>
        <v>0</v>
      </c>
      <c r="V36" s="11">
        <f t="shared" si="5"/>
        <v>1.1565475720302996</v>
      </c>
    </row>
    <row r="37" spans="5:22" x14ac:dyDescent="0.25">
      <c r="E37" s="5"/>
      <c r="F37" s="6"/>
      <c r="Q37" s="5"/>
      <c r="R37" s="7"/>
      <c r="S37" s="10">
        <f t="shared" si="6"/>
        <v>0</v>
      </c>
      <c r="T37" s="10">
        <f t="shared" si="3"/>
        <v>6565.2999999999993</v>
      </c>
      <c r="U37" s="9">
        <f t="shared" si="4"/>
        <v>0</v>
      </c>
      <c r="V37" s="11">
        <f t="shared" si="5"/>
        <v>1.1565475720302996</v>
      </c>
    </row>
    <row r="38" spans="5:22" x14ac:dyDescent="0.25">
      <c r="E38" s="5"/>
      <c r="F38" s="6"/>
      <c r="Q38" s="5"/>
      <c r="R38" s="7"/>
      <c r="S38" s="10">
        <f t="shared" si="6"/>
        <v>0</v>
      </c>
      <c r="T38" s="10">
        <f t="shared" si="3"/>
        <v>6565.2999999999993</v>
      </c>
      <c r="U38" s="9">
        <f t="shared" si="4"/>
        <v>0</v>
      </c>
      <c r="V38" s="11">
        <f t="shared" si="5"/>
        <v>1.1565475720302996</v>
      </c>
    </row>
    <row r="39" spans="5:22" x14ac:dyDescent="0.25">
      <c r="E39" s="5"/>
      <c r="F39" s="6"/>
      <c r="Q39" s="5"/>
      <c r="R39" s="7"/>
      <c r="S39" s="10">
        <f t="shared" si="6"/>
        <v>0</v>
      </c>
      <c r="T39" s="10">
        <f t="shared" si="3"/>
        <v>6565.2999999999993</v>
      </c>
      <c r="U39" s="9">
        <f t="shared" si="4"/>
        <v>0</v>
      </c>
      <c r="V39" s="11">
        <f t="shared" si="5"/>
        <v>1.1565475720302996</v>
      </c>
    </row>
    <row r="40" spans="5:22" x14ac:dyDescent="0.25">
      <c r="E40" s="5"/>
      <c r="F40" s="6"/>
      <c r="Q40" s="5"/>
      <c r="R40" s="7"/>
      <c r="S40" s="10">
        <f t="shared" si="6"/>
        <v>0</v>
      </c>
      <c r="T40" s="10">
        <f t="shared" si="3"/>
        <v>6565.2999999999993</v>
      </c>
      <c r="U40" s="9">
        <f t="shared" si="4"/>
        <v>0</v>
      </c>
      <c r="V40" s="11">
        <f t="shared" si="5"/>
        <v>1.1565475720302996</v>
      </c>
    </row>
    <row r="41" spans="5:22" x14ac:dyDescent="0.25">
      <c r="E41" s="5"/>
      <c r="F41" s="6"/>
      <c r="Q41" s="5"/>
      <c r="R41" s="7"/>
      <c r="S41" s="10">
        <f t="shared" si="6"/>
        <v>0</v>
      </c>
      <c r="T41" s="10">
        <f t="shared" si="3"/>
        <v>6565.2999999999993</v>
      </c>
      <c r="U41" s="9">
        <f t="shared" si="4"/>
        <v>0</v>
      </c>
      <c r="V41" s="11">
        <f t="shared" si="5"/>
        <v>1.1565475720302996</v>
      </c>
    </row>
    <row r="42" spans="5:22" x14ac:dyDescent="0.25">
      <c r="E42" s="5"/>
      <c r="F42" s="6"/>
      <c r="Q42" s="5"/>
      <c r="R42" s="7"/>
      <c r="S42" s="10">
        <f t="shared" si="6"/>
        <v>0</v>
      </c>
      <c r="T42" s="10">
        <f t="shared" si="3"/>
        <v>6565.2999999999993</v>
      </c>
      <c r="U42" s="9">
        <f t="shared" si="4"/>
        <v>0</v>
      </c>
      <c r="V42" s="11">
        <f t="shared" si="5"/>
        <v>1.1565475720302996</v>
      </c>
    </row>
    <row r="43" spans="5:22" x14ac:dyDescent="0.25">
      <c r="E43" s="5"/>
      <c r="F43" s="6"/>
      <c r="Q43" s="5"/>
      <c r="R43" s="7"/>
      <c r="S43" s="10">
        <f t="shared" si="6"/>
        <v>0</v>
      </c>
      <c r="T43" s="10">
        <f t="shared" si="3"/>
        <v>6565.2999999999993</v>
      </c>
      <c r="U43" s="9">
        <f t="shared" si="4"/>
        <v>0</v>
      </c>
      <c r="V43" s="11">
        <f t="shared" si="5"/>
        <v>1.1565475720302996</v>
      </c>
    </row>
    <row r="44" spans="5:22" x14ac:dyDescent="0.25">
      <c r="E44" s="5"/>
      <c r="F44" s="6"/>
      <c r="Q44" s="5"/>
      <c r="R44" s="7"/>
      <c r="S44" s="10">
        <f t="shared" si="6"/>
        <v>0</v>
      </c>
      <c r="T44" s="10">
        <f t="shared" si="3"/>
        <v>6565.2999999999993</v>
      </c>
      <c r="U44" s="9">
        <f t="shared" si="4"/>
        <v>0</v>
      </c>
      <c r="V44" s="11">
        <f t="shared" si="5"/>
        <v>1.1565475720302996</v>
      </c>
    </row>
    <row r="45" spans="5:22" x14ac:dyDescent="0.25">
      <c r="E45" s="5"/>
      <c r="F45" s="6"/>
      <c r="Q45" s="5"/>
      <c r="R45" s="7"/>
      <c r="S45" s="10">
        <f t="shared" si="6"/>
        <v>0</v>
      </c>
      <c r="T45" s="10">
        <f t="shared" si="3"/>
        <v>6565.2999999999993</v>
      </c>
      <c r="U45" s="9">
        <f t="shared" si="4"/>
        <v>0</v>
      </c>
      <c r="V45" s="11">
        <f t="shared" si="5"/>
        <v>1.1565475720302996</v>
      </c>
    </row>
    <row r="46" spans="5:22" x14ac:dyDescent="0.25">
      <c r="E46" s="5"/>
      <c r="F46" s="6"/>
      <c r="Q46" s="5"/>
      <c r="R46" s="7"/>
      <c r="S46" s="10">
        <f t="shared" si="6"/>
        <v>0</v>
      </c>
      <c r="T46" s="10">
        <f t="shared" si="3"/>
        <v>6565.2999999999993</v>
      </c>
      <c r="U46" s="9">
        <f t="shared" si="4"/>
        <v>0</v>
      </c>
      <c r="V46" s="11">
        <f t="shared" si="5"/>
        <v>1.1565475720302996</v>
      </c>
    </row>
    <row r="47" spans="5:22" x14ac:dyDescent="0.25">
      <c r="E47" s="5"/>
      <c r="F47" s="6"/>
      <c r="Q47" s="5"/>
      <c r="R47" s="7"/>
      <c r="S47" s="10">
        <f t="shared" si="6"/>
        <v>0</v>
      </c>
      <c r="T47" s="10">
        <f t="shared" si="3"/>
        <v>6565.2999999999993</v>
      </c>
      <c r="U47" s="9">
        <f t="shared" si="4"/>
        <v>0</v>
      </c>
      <c r="V47" s="11">
        <f t="shared" si="5"/>
        <v>1.1565475720302996</v>
      </c>
    </row>
    <row r="48" spans="5:22" x14ac:dyDescent="0.25">
      <c r="E48" s="5"/>
      <c r="F48" s="6"/>
      <c r="Q48" s="5"/>
      <c r="R48" s="7"/>
      <c r="S48" s="10">
        <f t="shared" si="6"/>
        <v>0</v>
      </c>
      <c r="T48" s="10">
        <f t="shared" si="3"/>
        <v>6565.2999999999993</v>
      </c>
      <c r="U48" s="9">
        <f t="shared" si="4"/>
        <v>0</v>
      </c>
      <c r="V48" s="11">
        <f t="shared" si="5"/>
        <v>1.1565475720302996</v>
      </c>
    </row>
    <row r="49" spans="5:22" x14ac:dyDescent="0.25">
      <c r="E49" s="5"/>
      <c r="F49" s="6"/>
      <c r="Q49" s="5"/>
      <c r="S49" s="10">
        <f t="shared" si="6"/>
        <v>0</v>
      </c>
      <c r="T49" s="10">
        <f t="shared" si="3"/>
        <v>6565.2999999999993</v>
      </c>
      <c r="U49" s="9">
        <f t="shared" si="4"/>
        <v>0</v>
      </c>
      <c r="V49" s="11">
        <f t="shared" si="5"/>
        <v>1.1565475720302996</v>
      </c>
    </row>
    <row r="50" spans="5:22" x14ac:dyDescent="0.25">
      <c r="E50" s="5"/>
      <c r="F50" s="6"/>
      <c r="Q50" s="5"/>
      <c r="S50" s="10">
        <f t="shared" si="6"/>
        <v>0</v>
      </c>
      <c r="T50" s="10">
        <f t="shared" si="3"/>
        <v>6565.2999999999993</v>
      </c>
      <c r="U50" s="9">
        <f t="shared" si="4"/>
        <v>0</v>
      </c>
      <c r="V50" s="11">
        <f t="shared" si="5"/>
        <v>1.1565475720302996</v>
      </c>
    </row>
    <row r="51" spans="5:22" x14ac:dyDescent="0.25">
      <c r="E51" s="5"/>
      <c r="F51" s="6"/>
    </row>
    <row r="52" spans="5:22" x14ac:dyDescent="0.25">
      <c r="E52" s="5"/>
      <c r="F52" s="6"/>
    </row>
    <row r="53" spans="5:22" x14ac:dyDescent="0.25">
      <c r="E53" s="5"/>
      <c r="F53" s="6"/>
    </row>
    <row r="54" spans="5:22" x14ac:dyDescent="0.25">
      <c r="E54" s="5"/>
      <c r="F54" s="6"/>
    </row>
    <row r="55" spans="5:22" x14ac:dyDescent="0.25">
      <c r="E55" s="5"/>
      <c r="F55" s="6"/>
    </row>
    <row r="56" spans="5:22" x14ac:dyDescent="0.25">
      <c r="E56" s="5"/>
      <c r="F56" s="6"/>
    </row>
    <row r="57" spans="5:22" x14ac:dyDescent="0.25">
      <c r="E57" s="5"/>
      <c r="F57" s="6"/>
    </row>
    <row r="58" spans="5:22" x14ac:dyDescent="0.25">
      <c r="E58" s="5"/>
      <c r="F58" s="6"/>
    </row>
    <row r="59" spans="5:22" x14ac:dyDescent="0.25">
      <c r="E59" s="5"/>
      <c r="F59" s="6"/>
    </row>
    <row r="60" spans="5:22" x14ac:dyDescent="0.25">
      <c r="E60" s="5"/>
      <c r="F60" s="6"/>
    </row>
    <row r="61" spans="5:22" x14ac:dyDescent="0.25">
      <c r="E61" s="5"/>
      <c r="F61" s="6"/>
    </row>
    <row r="62" spans="5:22" x14ac:dyDescent="0.25">
      <c r="E62" s="5"/>
      <c r="F62" s="6"/>
    </row>
    <row r="63" spans="5:22" x14ac:dyDescent="0.25">
      <c r="E63" s="5"/>
      <c r="F63" s="6"/>
    </row>
    <row r="64" spans="5:22" x14ac:dyDescent="0.25">
      <c r="E64" s="5"/>
      <c r="F64" s="6"/>
    </row>
    <row r="65" spans="5:6" x14ac:dyDescent="0.25">
      <c r="E65" s="5"/>
      <c r="F65" s="6"/>
    </row>
    <row r="66" spans="5:6" x14ac:dyDescent="0.25">
      <c r="E66" s="5"/>
      <c r="F66" s="6"/>
    </row>
    <row r="67" spans="5:6" x14ac:dyDescent="0.25">
      <c r="E67" s="5"/>
      <c r="F67" s="6"/>
    </row>
    <row r="68" spans="5:6" x14ac:dyDescent="0.25">
      <c r="E68" s="5"/>
      <c r="F68" s="6"/>
    </row>
    <row r="69" spans="5:6" x14ac:dyDescent="0.25">
      <c r="E69" s="5"/>
      <c r="F69" s="6"/>
    </row>
    <row r="70" spans="5:6" x14ac:dyDescent="0.25">
      <c r="E70" s="5"/>
      <c r="F70" s="6"/>
    </row>
    <row r="71" spans="5:6" x14ac:dyDescent="0.25">
      <c r="E71" s="5"/>
      <c r="F71" s="6"/>
    </row>
    <row r="72" spans="5:6" x14ac:dyDescent="0.25">
      <c r="E72" s="5"/>
      <c r="F72" s="6"/>
    </row>
    <row r="73" spans="5:6" x14ac:dyDescent="0.25">
      <c r="E73" s="5"/>
      <c r="F73" s="6"/>
    </row>
    <row r="74" spans="5:6" x14ac:dyDescent="0.25">
      <c r="E74" s="5"/>
      <c r="F74" s="6"/>
    </row>
    <row r="75" spans="5:6" x14ac:dyDescent="0.25">
      <c r="E75" s="5"/>
      <c r="F75" s="6"/>
    </row>
    <row r="76" spans="5:6" x14ac:dyDescent="0.25">
      <c r="F76" s="6"/>
    </row>
    <row r="77" spans="5:6" x14ac:dyDescent="0.25">
      <c r="F77" s="6"/>
    </row>
    <row r="78" spans="5:6" x14ac:dyDescent="0.25">
      <c r="F78" s="6"/>
    </row>
    <row r="79" spans="5:6" x14ac:dyDescent="0.25">
      <c r="F79" s="6"/>
    </row>
    <row r="80" spans="5:6" x14ac:dyDescent="0.25">
      <c r="F80" s="6"/>
    </row>
    <row r="81" spans="6:6" x14ac:dyDescent="0.25">
      <c r="F81" s="6"/>
    </row>
    <row r="82" spans="6:6" x14ac:dyDescent="0.25">
      <c r="F82" s="6"/>
    </row>
    <row r="83" spans="6:6" x14ac:dyDescent="0.25">
      <c r="F83" s="6"/>
    </row>
    <row r="84" spans="6:6" x14ac:dyDescent="0.25">
      <c r="F84" s="6"/>
    </row>
    <row r="85" spans="6:6" x14ac:dyDescent="0.25">
      <c r="F85" s="6"/>
    </row>
    <row r="86" spans="6:6" x14ac:dyDescent="0.25">
      <c r="F86" s="6"/>
    </row>
    <row r="87" spans="6:6" x14ac:dyDescent="0.25">
      <c r="F87" s="6"/>
    </row>
    <row r="88" spans="6:6" x14ac:dyDescent="0.25">
      <c r="F88" s="6"/>
    </row>
    <row r="89" spans="6:6" x14ac:dyDescent="0.25">
      <c r="F89" s="6"/>
    </row>
    <row r="90" spans="6:6" x14ac:dyDescent="0.25">
      <c r="F90" s="6"/>
    </row>
    <row r="91" spans="6:6" x14ac:dyDescent="0.25">
      <c r="F91" s="6"/>
    </row>
    <row r="92" spans="6:6" x14ac:dyDescent="0.25">
      <c r="F92" s="6"/>
    </row>
    <row r="93" spans="6:6" x14ac:dyDescent="0.25">
      <c r="F93" s="6"/>
    </row>
    <row r="94" spans="6:6" x14ac:dyDescent="0.25">
      <c r="F94" s="6"/>
    </row>
    <row r="95" spans="6:6" x14ac:dyDescent="0.25">
      <c r="F95" s="6"/>
    </row>
    <row r="96" spans="6:6" x14ac:dyDescent="0.25">
      <c r="F96" s="6"/>
    </row>
    <row r="97" spans="6:6" x14ac:dyDescent="0.25">
      <c r="F97" s="6"/>
    </row>
    <row r="98" spans="6:6" x14ac:dyDescent="0.25">
      <c r="F98" s="6"/>
    </row>
    <row r="99" spans="6:6" x14ac:dyDescent="0.25">
      <c r="F99" s="6"/>
    </row>
    <row r="100" spans="6:6" x14ac:dyDescent="0.25">
      <c r="F100" s="6"/>
    </row>
    <row r="101" spans="6:6" x14ac:dyDescent="0.25">
      <c r="F101" s="6"/>
    </row>
    <row r="102" spans="6:6" x14ac:dyDescent="0.25">
      <c r="F102" s="6"/>
    </row>
    <row r="103" spans="6:6" x14ac:dyDescent="0.25">
      <c r="F103" s="6"/>
    </row>
    <row r="104" spans="6:6" x14ac:dyDescent="0.25">
      <c r="F104" s="6"/>
    </row>
    <row r="105" spans="6:6" x14ac:dyDescent="0.25">
      <c r="F105" s="6"/>
    </row>
    <row r="106" spans="6:6" x14ac:dyDescent="0.25">
      <c r="F106" s="6"/>
    </row>
    <row r="107" spans="6:6" x14ac:dyDescent="0.25">
      <c r="F107" s="6"/>
    </row>
    <row r="108" spans="6:6" x14ac:dyDescent="0.25">
      <c r="F108" s="6"/>
    </row>
    <row r="109" spans="6:6" x14ac:dyDescent="0.25">
      <c r="F109" s="6"/>
    </row>
    <row r="110" spans="6:6" x14ac:dyDescent="0.25">
      <c r="F110" s="6"/>
    </row>
    <row r="111" spans="6:6" x14ac:dyDescent="0.25">
      <c r="F111" s="6"/>
    </row>
    <row r="112" spans="6:6" x14ac:dyDescent="0.25">
      <c r="F112" s="6"/>
    </row>
    <row r="113" spans="6:6" x14ac:dyDescent="0.25">
      <c r="F113" s="6"/>
    </row>
    <row r="114" spans="6:6" x14ac:dyDescent="0.25">
      <c r="F114" s="6"/>
    </row>
    <row r="115" spans="6:6" x14ac:dyDescent="0.25">
      <c r="F115" s="6"/>
    </row>
    <row r="116" spans="6:6" x14ac:dyDescent="0.25">
      <c r="F116" s="6"/>
    </row>
    <row r="117" spans="6:6" x14ac:dyDescent="0.25">
      <c r="F117" s="6"/>
    </row>
    <row r="118" spans="6:6" x14ac:dyDescent="0.25">
      <c r="F118" s="6"/>
    </row>
    <row r="119" spans="6:6" x14ac:dyDescent="0.25">
      <c r="F119" s="6"/>
    </row>
    <row r="120" spans="6:6" x14ac:dyDescent="0.25">
      <c r="F120" s="6"/>
    </row>
    <row r="121" spans="6:6" x14ac:dyDescent="0.25">
      <c r="F121" s="6"/>
    </row>
    <row r="122" spans="6:6" x14ac:dyDescent="0.25">
      <c r="F122" s="6"/>
    </row>
    <row r="123" spans="6:6" x14ac:dyDescent="0.25">
      <c r="F123" s="6"/>
    </row>
    <row r="124" spans="6:6" x14ac:dyDescent="0.25">
      <c r="F124" s="6"/>
    </row>
    <row r="125" spans="6:6" x14ac:dyDescent="0.25">
      <c r="F125" s="6"/>
    </row>
    <row r="126" spans="6:6" x14ac:dyDescent="0.25">
      <c r="F126" s="6"/>
    </row>
    <row r="127" spans="6:6" x14ac:dyDescent="0.25">
      <c r="F127" s="6"/>
    </row>
    <row r="128" spans="6:6" x14ac:dyDescent="0.25">
      <c r="F128" s="6"/>
    </row>
    <row r="129" spans="6:6" x14ac:dyDescent="0.25">
      <c r="F129" s="6"/>
    </row>
    <row r="130" spans="6:6" x14ac:dyDescent="0.25">
      <c r="F130" s="6"/>
    </row>
    <row r="131" spans="6:6" x14ac:dyDescent="0.25">
      <c r="F131" s="6"/>
    </row>
    <row r="132" spans="6:6" x14ac:dyDescent="0.25">
      <c r="F132" s="6"/>
    </row>
    <row r="133" spans="6:6" x14ac:dyDescent="0.25">
      <c r="F133" s="6"/>
    </row>
    <row r="134" spans="6:6" x14ac:dyDescent="0.25">
      <c r="F134" s="6"/>
    </row>
    <row r="135" spans="6:6" x14ac:dyDescent="0.25">
      <c r="F135" s="6"/>
    </row>
    <row r="136" spans="6:6" x14ac:dyDescent="0.25">
      <c r="F136" s="6"/>
    </row>
    <row r="137" spans="6:6" x14ac:dyDescent="0.25">
      <c r="F137" s="6"/>
    </row>
    <row r="138" spans="6:6" x14ac:dyDescent="0.25">
      <c r="F138" s="6"/>
    </row>
    <row r="139" spans="6:6" x14ac:dyDescent="0.25">
      <c r="F139" s="6"/>
    </row>
    <row r="140" spans="6:6" x14ac:dyDescent="0.25">
      <c r="F140" s="6"/>
    </row>
    <row r="141" spans="6:6" x14ac:dyDescent="0.25">
      <c r="F141" s="6"/>
    </row>
    <row r="142" spans="6:6" x14ac:dyDescent="0.25">
      <c r="F142" s="6"/>
    </row>
    <row r="143" spans="6:6" x14ac:dyDescent="0.25">
      <c r="F143" s="6"/>
    </row>
    <row r="144" spans="6:6" x14ac:dyDescent="0.25">
      <c r="F144" s="6"/>
    </row>
    <row r="145" spans="6:6" x14ac:dyDescent="0.25">
      <c r="F145" s="6"/>
    </row>
    <row r="146" spans="6:6" x14ac:dyDescent="0.25">
      <c r="F146" s="6"/>
    </row>
    <row r="147" spans="6:6" x14ac:dyDescent="0.25">
      <c r="F147" s="6"/>
    </row>
    <row r="148" spans="6:6" x14ac:dyDescent="0.25">
      <c r="F148" s="6"/>
    </row>
    <row r="149" spans="6:6" x14ac:dyDescent="0.25">
      <c r="F149" s="6"/>
    </row>
    <row r="150" spans="6:6" x14ac:dyDescent="0.25">
      <c r="F150" s="6"/>
    </row>
    <row r="151" spans="6:6" x14ac:dyDescent="0.25">
      <c r="F151" s="6"/>
    </row>
    <row r="152" spans="6:6" x14ac:dyDescent="0.25">
      <c r="F152" s="6"/>
    </row>
    <row r="153" spans="6:6" x14ac:dyDescent="0.25">
      <c r="F153" s="6"/>
    </row>
    <row r="154" spans="6:6" x14ac:dyDescent="0.25">
      <c r="F154" s="6"/>
    </row>
    <row r="155" spans="6:6" x14ac:dyDescent="0.25">
      <c r="F155" s="6"/>
    </row>
    <row r="156" spans="6:6" x14ac:dyDescent="0.25">
      <c r="F156" s="6"/>
    </row>
    <row r="157" spans="6:6" x14ac:dyDescent="0.25">
      <c r="F157" s="6"/>
    </row>
    <row r="158" spans="6:6" x14ac:dyDescent="0.25">
      <c r="F158" s="6"/>
    </row>
    <row r="159" spans="6:6" x14ac:dyDescent="0.25">
      <c r="F159" s="6"/>
    </row>
    <row r="160" spans="6:6" x14ac:dyDescent="0.25">
      <c r="F160" s="6"/>
    </row>
    <row r="161" spans="6:6" x14ac:dyDescent="0.25">
      <c r="F161" s="6"/>
    </row>
    <row r="162" spans="6:6" x14ac:dyDescent="0.25">
      <c r="F162" s="6"/>
    </row>
    <row r="163" spans="6:6" x14ac:dyDescent="0.25">
      <c r="F163" s="6"/>
    </row>
    <row r="164" spans="6:6" x14ac:dyDescent="0.25">
      <c r="F164" s="6"/>
    </row>
    <row r="165" spans="6:6" x14ac:dyDescent="0.25">
      <c r="F165" s="6"/>
    </row>
    <row r="166" spans="6:6" x14ac:dyDescent="0.25">
      <c r="F166" s="6"/>
    </row>
    <row r="167" spans="6:6" x14ac:dyDescent="0.25">
      <c r="F167" s="6"/>
    </row>
    <row r="168" spans="6:6" x14ac:dyDescent="0.25">
      <c r="F168" s="6"/>
    </row>
    <row r="169" spans="6:6" x14ac:dyDescent="0.25">
      <c r="F169" s="6"/>
    </row>
    <row r="170" spans="6:6" x14ac:dyDescent="0.25">
      <c r="F170" s="6"/>
    </row>
    <row r="171" spans="6:6" x14ac:dyDescent="0.25">
      <c r="F171" s="6"/>
    </row>
    <row r="172" spans="6:6" x14ac:dyDescent="0.25">
      <c r="F172" s="6"/>
    </row>
    <row r="173" spans="6:6" x14ac:dyDescent="0.25">
      <c r="F173" s="6"/>
    </row>
    <row r="174" spans="6:6" x14ac:dyDescent="0.25">
      <c r="F174" s="6"/>
    </row>
    <row r="175" spans="6:6" x14ac:dyDescent="0.25">
      <c r="F175" s="6"/>
    </row>
    <row r="176" spans="6:6" x14ac:dyDescent="0.25">
      <c r="F176" s="6"/>
    </row>
    <row r="177" spans="6:6" x14ac:dyDescent="0.25">
      <c r="F177" s="6"/>
    </row>
    <row r="178" spans="6:6" x14ac:dyDescent="0.25">
      <c r="F178" s="6"/>
    </row>
    <row r="179" spans="6:6" x14ac:dyDescent="0.25">
      <c r="F179" s="6"/>
    </row>
    <row r="180" spans="6:6" x14ac:dyDescent="0.25">
      <c r="F180" s="6"/>
    </row>
    <row r="181" spans="6:6" x14ac:dyDescent="0.25">
      <c r="F181" s="6"/>
    </row>
    <row r="182" spans="6:6" x14ac:dyDescent="0.25">
      <c r="F182" s="6"/>
    </row>
    <row r="183" spans="6:6" x14ac:dyDescent="0.25">
      <c r="F183" s="6"/>
    </row>
    <row r="184" spans="6:6" x14ac:dyDescent="0.25">
      <c r="F184" s="6"/>
    </row>
    <row r="185" spans="6:6" x14ac:dyDescent="0.25">
      <c r="F185" s="6"/>
    </row>
    <row r="186" spans="6:6" x14ac:dyDescent="0.25">
      <c r="F186" s="6"/>
    </row>
    <row r="187" spans="6:6" x14ac:dyDescent="0.25">
      <c r="F187" s="6"/>
    </row>
    <row r="188" spans="6:6" x14ac:dyDescent="0.25">
      <c r="F188" s="6"/>
    </row>
    <row r="189" spans="6:6" x14ac:dyDescent="0.25">
      <c r="F189" s="6"/>
    </row>
    <row r="190" spans="6:6" x14ac:dyDescent="0.25">
      <c r="F190" s="6"/>
    </row>
    <row r="191" spans="6:6" x14ac:dyDescent="0.25">
      <c r="F191" s="6"/>
    </row>
    <row r="192" spans="6:6" x14ac:dyDescent="0.25">
      <c r="F192" s="6"/>
    </row>
    <row r="193" spans="6:6" x14ac:dyDescent="0.25">
      <c r="F193" s="6"/>
    </row>
    <row r="194" spans="6:6" x14ac:dyDescent="0.25">
      <c r="F194" s="6"/>
    </row>
    <row r="195" spans="6:6" x14ac:dyDescent="0.25">
      <c r="F195" s="6"/>
    </row>
    <row r="196" spans="6:6" x14ac:dyDescent="0.25">
      <c r="F196" s="6"/>
    </row>
    <row r="197" spans="6:6" x14ac:dyDescent="0.25">
      <c r="F197" s="6"/>
    </row>
    <row r="198" spans="6:6" x14ac:dyDescent="0.25">
      <c r="F198" s="6"/>
    </row>
    <row r="199" spans="6:6" x14ac:dyDescent="0.25">
      <c r="F199" s="6"/>
    </row>
    <row r="200" spans="6:6" x14ac:dyDescent="0.25">
      <c r="F200" s="6"/>
    </row>
    <row r="201" spans="6:6" x14ac:dyDescent="0.25">
      <c r="F201" s="6"/>
    </row>
    <row r="202" spans="6:6" x14ac:dyDescent="0.25">
      <c r="F202" s="6"/>
    </row>
    <row r="203" spans="6:6" x14ac:dyDescent="0.25">
      <c r="F203" s="6"/>
    </row>
    <row r="204" spans="6:6" x14ac:dyDescent="0.25">
      <c r="F204" s="6"/>
    </row>
    <row r="205" spans="6:6" x14ac:dyDescent="0.25">
      <c r="F205" s="6"/>
    </row>
    <row r="206" spans="6:6" x14ac:dyDescent="0.25">
      <c r="F206" s="6"/>
    </row>
    <row r="207" spans="6:6" x14ac:dyDescent="0.25">
      <c r="F207" s="6"/>
    </row>
    <row r="208" spans="6:6" x14ac:dyDescent="0.25">
      <c r="F208" s="6"/>
    </row>
    <row r="209" spans="6:6" x14ac:dyDescent="0.25">
      <c r="F209" s="6"/>
    </row>
    <row r="210" spans="6:6" x14ac:dyDescent="0.25">
      <c r="F210" s="6"/>
    </row>
    <row r="211" spans="6:6" x14ac:dyDescent="0.25">
      <c r="F211" s="6"/>
    </row>
    <row r="212" spans="6:6" x14ac:dyDescent="0.25">
      <c r="F212" s="6"/>
    </row>
    <row r="213" spans="6:6" x14ac:dyDescent="0.25">
      <c r="F213" s="6"/>
    </row>
    <row r="214" spans="6:6" x14ac:dyDescent="0.25">
      <c r="F214" s="6"/>
    </row>
    <row r="215" spans="6:6" x14ac:dyDescent="0.25">
      <c r="F215" s="6"/>
    </row>
    <row r="216" spans="6:6" x14ac:dyDescent="0.25">
      <c r="F216" s="6"/>
    </row>
    <row r="217" spans="6:6" x14ac:dyDescent="0.25">
      <c r="F217" s="6"/>
    </row>
    <row r="218" spans="6:6" x14ac:dyDescent="0.25">
      <c r="F218" s="6"/>
    </row>
    <row r="219" spans="6:6" x14ac:dyDescent="0.25">
      <c r="F219" s="6"/>
    </row>
    <row r="220" spans="6:6" x14ac:dyDescent="0.25">
      <c r="F220" s="6"/>
    </row>
    <row r="221" spans="6:6" x14ac:dyDescent="0.25">
      <c r="F221" s="6"/>
    </row>
    <row r="222" spans="6:6" x14ac:dyDescent="0.25">
      <c r="F222" s="6"/>
    </row>
    <row r="223" spans="6:6" x14ac:dyDescent="0.25">
      <c r="F223" s="6"/>
    </row>
    <row r="224" spans="6:6" x14ac:dyDescent="0.25">
      <c r="F224" s="6"/>
    </row>
    <row r="225" spans="6:6" x14ac:dyDescent="0.25">
      <c r="F225" s="6"/>
    </row>
    <row r="226" spans="6:6" x14ac:dyDescent="0.25">
      <c r="F226" s="6"/>
    </row>
    <row r="227" spans="6:6" x14ac:dyDescent="0.25">
      <c r="F227" s="6"/>
    </row>
    <row r="228" spans="6:6" x14ac:dyDescent="0.25">
      <c r="F228" s="6"/>
    </row>
    <row r="229" spans="6:6" x14ac:dyDescent="0.25">
      <c r="F229" s="6"/>
    </row>
    <row r="230" spans="6:6" x14ac:dyDescent="0.25">
      <c r="F230" s="6"/>
    </row>
    <row r="231" spans="6:6" x14ac:dyDescent="0.25">
      <c r="F231" s="6"/>
    </row>
    <row r="232" spans="6:6" x14ac:dyDescent="0.25">
      <c r="F232" s="6"/>
    </row>
    <row r="233" spans="6:6" x14ac:dyDescent="0.25">
      <c r="F233" s="6"/>
    </row>
    <row r="234" spans="6:6" x14ac:dyDescent="0.25">
      <c r="F234" s="6"/>
    </row>
    <row r="235" spans="6:6" x14ac:dyDescent="0.25">
      <c r="F235" s="6"/>
    </row>
    <row r="236" spans="6:6" x14ac:dyDescent="0.25">
      <c r="F236" s="6"/>
    </row>
    <row r="237" spans="6:6" x14ac:dyDescent="0.25">
      <c r="F237" s="6"/>
    </row>
    <row r="238" spans="6:6" x14ac:dyDescent="0.25">
      <c r="F238" s="6"/>
    </row>
    <row r="239" spans="6:6" x14ac:dyDescent="0.25">
      <c r="F239" s="6"/>
    </row>
    <row r="240" spans="6:6" x14ac:dyDescent="0.25">
      <c r="F240" s="6"/>
    </row>
    <row r="241" spans="6:6" x14ac:dyDescent="0.25">
      <c r="F241" s="6"/>
    </row>
    <row r="242" spans="6:6" x14ac:dyDescent="0.25">
      <c r="F242" s="6"/>
    </row>
    <row r="243" spans="6:6" x14ac:dyDescent="0.25">
      <c r="F243" s="6"/>
    </row>
    <row r="244" spans="6:6" x14ac:dyDescent="0.25">
      <c r="F244" s="6"/>
    </row>
    <row r="245" spans="6:6" x14ac:dyDescent="0.25">
      <c r="F245" s="6"/>
    </row>
    <row r="246" spans="6:6" x14ac:dyDescent="0.25">
      <c r="F246" s="6"/>
    </row>
    <row r="247" spans="6:6" x14ac:dyDescent="0.25">
      <c r="F247" s="6"/>
    </row>
    <row r="248" spans="6:6" x14ac:dyDescent="0.25">
      <c r="F248" s="6"/>
    </row>
    <row r="249" spans="6:6" x14ac:dyDescent="0.25">
      <c r="F249" s="6"/>
    </row>
    <row r="250" spans="6:6" x14ac:dyDescent="0.25">
      <c r="F250" s="6"/>
    </row>
    <row r="251" spans="6:6" x14ac:dyDescent="0.25">
      <c r="F251" s="6"/>
    </row>
    <row r="252" spans="6:6" x14ac:dyDescent="0.25">
      <c r="F252" s="6"/>
    </row>
    <row r="253" spans="6:6" x14ac:dyDescent="0.25">
      <c r="F253" s="6"/>
    </row>
    <row r="254" spans="6:6" x14ac:dyDescent="0.25">
      <c r="F254" s="6"/>
    </row>
    <row r="255" spans="6:6" x14ac:dyDescent="0.25">
      <c r="F255" s="6"/>
    </row>
    <row r="256" spans="6:6" x14ac:dyDescent="0.25">
      <c r="F256" s="6"/>
    </row>
    <row r="257" spans="6:6" x14ac:dyDescent="0.25">
      <c r="F257" s="6"/>
    </row>
    <row r="258" spans="6:6" x14ac:dyDescent="0.25">
      <c r="F258" s="6"/>
    </row>
    <row r="259" spans="6:6" x14ac:dyDescent="0.25">
      <c r="F259" s="6"/>
    </row>
    <row r="260" spans="6:6" x14ac:dyDescent="0.25">
      <c r="F260" s="6"/>
    </row>
    <row r="261" spans="6:6" x14ac:dyDescent="0.25">
      <c r="F261" s="6"/>
    </row>
    <row r="262" spans="6:6" x14ac:dyDescent="0.25">
      <c r="F262" s="6"/>
    </row>
    <row r="263" spans="6:6" x14ac:dyDescent="0.25">
      <c r="F263" s="6"/>
    </row>
    <row r="264" spans="6:6" x14ac:dyDescent="0.25">
      <c r="F264" s="6"/>
    </row>
    <row r="265" spans="6:6" x14ac:dyDescent="0.25">
      <c r="F265" s="6"/>
    </row>
    <row r="266" spans="6:6" x14ac:dyDescent="0.25">
      <c r="F266" s="6"/>
    </row>
    <row r="267" spans="6:6" x14ac:dyDescent="0.25">
      <c r="F267" s="6"/>
    </row>
    <row r="268" spans="6:6" x14ac:dyDescent="0.25">
      <c r="F268" s="6"/>
    </row>
    <row r="269" spans="6:6" x14ac:dyDescent="0.25">
      <c r="F269" s="6"/>
    </row>
  </sheetData>
  <autoFilter ref="A4:W19" xr:uid="{00000000-0009-0000-0000-000000000000}">
    <sortState xmlns:xlrd2="http://schemas.microsoft.com/office/spreadsheetml/2017/richdata2" ref="A5:W50">
      <sortCondition descending="1" ref="S4:S19"/>
    </sortState>
  </autoFilter>
  <conditionalFormatting sqref="B5:D5 B49:D50 B6:B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9:U5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{2E9FA7FC-44BB-4443-B19F-99B70BE529B8}</x14:id>
        </ext>
      </extLst>
    </cfRule>
  </conditionalFormatting>
  <conditionalFormatting sqref="U49:U5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{E0D759D4-CD15-44B6-BF19-6921937CCE47}</x14:id>
        </ext>
      </extLst>
    </cfRule>
  </conditionalFormatting>
  <conditionalFormatting sqref="U5:U9 U49:U50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{43232EDF-A18E-43B2-8A56-3D00BFFC5C13}</x14:id>
        </ext>
      </extLst>
    </cfRule>
  </conditionalFormatting>
  <conditionalFormatting sqref="U5:U9 U49:U5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{EAB31DE2-3BD1-4086-B7A6-AC57CFD842FC}</x14:id>
        </ext>
      </extLst>
    </cfRule>
  </conditionalFormatting>
  <conditionalFormatting sqref="B28:D48 B10:B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:U4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{2A617456-C8C7-47F9-BE8C-3DD65146B2F4}</x14:id>
        </ext>
      </extLst>
    </cfRule>
  </conditionalFormatting>
  <conditionalFormatting sqref="U10:U4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{03FEF8AD-E87A-40E1-AB73-A620E30B521E}</x14:id>
        </ext>
      </extLst>
    </cfRule>
  </conditionalFormatting>
  <conditionalFormatting sqref="C6:C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{3DBD2ED0-8FAB-48DC-B2BF-8CDF73EBF319}</x14:id>
        </ext>
      </extLst>
    </cfRule>
  </conditionalFormatting>
  <conditionalFormatting sqref="W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{566E7A5A-E555-4B52-9DA5-1B0CA44D75A1}</x14:id>
        </ext>
      </extLst>
    </cfRule>
  </conditionalFormatting>
  <conditionalFormatting sqref="W7:W2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{6ECC52C4-F605-4ADD-92E7-2A4F72C5CF4C}</x14:id>
        </ext>
      </extLst>
    </cfRule>
  </conditionalFormatting>
  <conditionalFormatting sqref="W7:W2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{8C296581-12BC-45D7-9EDD-2DC4D8A85109}</x14:id>
        </ext>
      </extLst>
    </cfRule>
  </conditionalFormatting>
  <hyperlinks>
    <hyperlink ref="R6" r:id="rId1" xr:uid="{C8CF06D5-EAE7-4D49-854E-8E0CE0063B19}"/>
    <hyperlink ref="R7" r:id="rId2" xr:uid="{1D597922-1EE9-4173-8958-69C621DC0634}"/>
    <hyperlink ref="R8" r:id="rId3" xr:uid="{482C0FFF-091D-44AC-AA56-D2A164983E3A}"/>
  </hyperlinks>
  <pageMargins left="0.7" right="0.7" top="0.75" bottom="0.75" header="0.3" footer="0.3"/>
  <pageSetup orientation="portrait" horizontalDpi="300" verticalDpi="300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9FA7FC-44BB-4443-B19F-99B70BE529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U49:U50</xm:sqref>
        </x14:conditionalFormatting>
        <x14:conditionalFormatting xmlns:xm="http://schemas.microsoft.com/office/excel/2006/main">
          <x14:cfRule type="dataBar" id="{E0D759D4-CD15-44B6-BF19-6921937CCE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U49:U50</xm:sqref>
        </x14:conditionalFormatting>
        <x14:conditionalFormatting xmlns:xm="http://schemas.microsoft.com/office/excel/2006/main">
          <x14:cfRule type="dataBar" id="{43232EDF-A18E-43B2-8A56-3D00BFFC5C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U5:U9 U49:U50</xm:sqref>
        </x14:conditionalFormatting>
        <x14:conditionalFormatting xmlns:xm="http://schemas.microsoft.com/office/excel/2006/main">
          <x14:cfRule type="dataBar" id="{EAB31DE2-3BD1-4086-B7A6-AC57CFD842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U5:U9 U49:U50</xm:sqref>
        </x14:conditionalFormatting>
        <x14:conditionalFormatting xmlns:xm="http://schemas.microsoft.com/office/excel/2006/main">
          <x14:cfRule type="dataBar" id="{2A617456-C8C7-47F9-BE8C-3DD65146B2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U10:U48</xm:sqref>
        </x14:conditionalFormatting>
        <x14:conditionalFormatting xmlns:xm="http://schemas.microsoft.com/office/excel/2006/main">
          <x14:cfRule type="dataBar" id="{03FEF8AD-E87A-40E1-AB73-A620E30B5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U10:U48</xm:sqref>
        </x14:conditionalFormatting>
        <x14:conditionalFormatting xmlns:xm="http://schemas.microsoft.com/office/excel/2006/main">
          <x14:cfRule type="dataBar" id="{3DBD2ED0-8FAB-48DC-B2BF-8CDF73EBF3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566E7A5A-E555-4B52-9DA5-1B0CA44D75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6ECC52C4-F605-4ADD-92E7-2A4F72C5C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W7:W27</xm:sqref>
        </x14:conditionalFormatting>
        <x14:conditionalFormatting xmlns:xm="http://schemas.microsoft.com/office/excel/2006/main">
          <x14:cfRule type="dataBar" id="{8C296581-12BC-45D7-9EDD-2DC4D8A851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W7:W27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61D4-8EFF-402C-B7CC-6EBF615ABD2A}">
  <dimension ref="A1:X17"/>
  <sheetViews>
    <sheetView topLeftCell="P1" zoomScale="90" zoomScaleNormal="90" workbookViewId="0">
      <selection activeCell="I5" sqref="I5"/>
    </sheetView>
  </sheetViews>
  <sheetFormatPr defaultRowHeight="15" x14ac:dyDescent="0.25"/>
  <cols>
    <col min="1" max="1" width="11.5703125" bestFit="1" customWidth="1"/>
    <col min="2" max="3" width="15.85546875" bestFit="1" customWidth="1"/>
    <col min="4" max="4" width="17.42578125" bestFit="1" customWidth="1"/>
    <col min="5" max="10" width="15.85546875" bestFit="1" customWidth="1"/>
    <col min="11" max="11" width="15.85546875" style="17" bestFit="1" customWidth="1"/>
    <col min="12" max="24" width="15.85546875" bestFit="1" customWidth="1"/>
  </cols>
  <sheetData>
    <row r="1" spans="1:24" x14ac:dyDescent="0.25">
      <c r="B1" t="s">
        <v>72</v>
      </c>
      <c r="C1" t="s">
        <v>73</v>
      </c>
      <c r="D1" t="s">
        <v>74</v>
      </c>
    </row>
    <row r="2" spans="1:24" ht="16.5" x14ac:dyDescent="0.25">
      <c r="A2" t="s">
        <v>75</v>
      </c>
      <c r="B2" s="2">
        <f>SUM(C2:D2)</f>
        <v>28108</v>
      </c>
      <c r="C2">
        <v>27608</v>
      </c>
      <c r="D2">
        <v>500</v>
      </c>
    </row>
    <row r="3" spans="1:24" x14ac:dyDescent="0.25">
      <c r="A3" t="s">
        <v>76</v>
      </c>
      <c r="B3" s="12">
        <v>43586</v>
      </c>
      <c r="C3" s="12">
        <v>43617</v>
      </c>
      <c r="D3" s="12">
        <v>43647</v>
      </c>
      <c r="E3" s="12">
        <v>43678</v>
      </c>
      <c r="F3" s="12">
        <v>43709</v>
      </c>
      <c r="G3" s="12">
        <v>43739</v>
      </c>
      <c r="H3" s="12">
        <v>43770</v>
      </c>
      <c r="I3" s="12">
        <v>43800</v>
      </c>
      <c r="J3" s="12">
        <v>43831</v>
      </c>
      <c r="K3" s="18">
        <v>43862</v>
      </c>
      <c r="L3" s="12">
        <v>43891</v>
      </c>
      <c r="M3" s="12">
        <v>43922</v>
      </c>
      <c r="N3" s="12">
        <v>43952</v>
      </c>
      <c r="O3" s="12">
        <v>43983</v>
      </c>
      <c r="P3" s="12">
        <v>44013</v>
      </c>
      <c r="Q3" s="12">
        <v>44044</v>
      </c>
      <c r="R3" s="12">
        <v>44075</v>
      </c>
      <c r="S3" s="12">
        <v>44105</v>
      </c>
      <c r="T3" s="12">
        <v>44136</v>
      </c>
      <c r="U3" s="12">
        <v>44166</v>
      </c>
      <c r="V3" s="12">
        <v>44197</v>
      </c>
      <c r="W3" s="12">
        <v>44228</v>
      </c>
      <c r="X3" s="12">
        <v>44256</v>
      </c>
    </row>
    <row r="4" spans="1:24" ht="16.5" x14ac:dyDescent="0.25">
      <c r="A4" t="s">
        <v>77</v>
      </c>
      <c r="B4" s="2">
        <v>17388436</v>
      </c>
      <c r="C4" s="2">
        <f>B10</f>
        <v>17388436</v>
      </c>
      <c r="D4" s="2">
        <f t="shared" ref="D4:X4" si="0">C10</f>
        <v>19688436</v>
      </c>
      <c r="E4" s="2">
        <f t="shared" si="0"/>
        <v>21588436</v>
      </c>
      <c r="F4" s="2">
        <f t="shared" si="0"/>
        <v>22988436</v>
      </c>
      <c r="G4" s="2">
        <f t="shared" si="0"/>
        <v>24988436</v>
      </c>
      <c r="H4" s="2">
        <f t="shared" si="0"/>
        <v>28548436</v>
      </c>
      <c r="I4" s="2">
        <f t="shared" si="0"/>
        <v>33348436</v>
      </c>
      <c r="J4" s="2">
        <f t="shared" si="0"/>
        <v>34948436</v>
      </c>
      <c r="K4" s="19">
        <f t="shared" si="0"/>
        <v>37248436</v>
      </c>
      <c r="L4" s="2">
        <f t="shared" si="0"/>
        <v>40248436</v>
      </c>
      <c r="M4" s="2">
        <f t="shared" si="0"/>
        <v>41848436</v>
      </c>
      <c r="N4" s="2">
        <f t="shared" si="0"/>
        <v>43448436</v>
      </c>
      <c r="O4" s="2">
        <f t="shared" si="0"/>
        <v>45048436</v>
      </c>
      <c r="P4" s="2">
        <f t="shared" si="0"/>
        <v>46648436</v>
      </c>
      <c r="Q4" s="2">
        <f t="shared" si="0"/>
        <v>48248436</v>
      </c>
      <c r="R4" s="2">
        <f t="shared" si="0"/>
        <v>49848436</v>
      </c>
      <c r="S4" s="2">
        <f t="shared" si="0"/>
        <v>51448436</v>
      </c>
      <c r="T4" s="2">
        <f t="shared" si="0"/>
        <v>53048436</v>
      </c>
      <c r="U4" s="2">
        <f t="shared" si="0"/>
        <v>54648436</v>
      </c>
      <c r="V4" s="2">
        <f t="shared" si="0"/>
        <v>56248436</v>
      </c>
      <c r="W4" s="2">
        <f t="shared" si="0"/>
        <v>57848436</v>
      </c>
      <c r="X4" s="2">
        <f t="shared" si="0"/>
        <v>59448436</v>
      </c>
    </row>
    <row r="5" spans="1:24" ht="16.5" x14ac:dyDescent="0.25">
      <c r="A5" t="s">
        <v>78</v>
      </c>
      <c r="B5" s="2"/>
      <c r="C5" s="16">
        <v>1000000</v>
      </c>
      <c r="D5" s="16">
        <v>900000</v>
      </c>
      <c r="E5" s="16">
        <v>1000000</v>
      </c>
      <c r="F5" s="16">
        <v>1000000</v>
      </c>
      <c r="G5" s="16">
        <v>1000000</v>
      </c>
      <c r="H5" s="16">
        <v>1600000</v>
      </c>
      <c r="I5" s="2">
        <v>1600000</v>
      </c>
      <c r="J5" s="2">
        <v>1600000</v>
      </c>
      <c r="K5" s="2">
        <v>1600000</v>
      </c>
      <c r="L5" s="2">
        <v>1600000</v>
      </c>
      <c r="M5" s="2">
        <v>1600000</v>
      </c>
      <c r="N5" s="2">
        <v>1600000</v>
      </c>
      <c r="O5" s="2">
        <v>1600000</v>
      </c>
      <c r="P5" s="2">
        <v>1600000</v>
      </c>
      <c r="Q5" s="2">
        <v>1600000</v>
      </c>
      <c r="R5" s="2">
        <v>1600000</v>
      </c>
      <c r="S5" s="2">
        <v>1600000</v>
      </c>
      <c r="T5" s="2">
        <v>1600000</v>
      </c>
      <c r="U5" s="2">
        <v>1600000</v>
      </c>
      <c r="V5" s="2">
        <v>1600000</v>
      </c>
      <c r="W5" s="2">
        <v>1600000</v>
      </c>
      <c r="X5" s="2">
        <v>1600000</v>
      </c>
    </row>
    <row r="6" spans="1:24" ht="16.5" x14ac:dyDescent="0.25">
      <c r="A6" t="s">
        <v>79</v>
      </c>
      <c r="B6" s="2"/>
      <c r="C6" s="16">
        <v>500000</v>
      </c>
      <c r="D6" s="16">
        <v>600000</v>
      </c>
      <c r="E6" s="2"/>
      <c r="F6" s="16">
        <v>600000</v>
      </c>
      <c r="G6" s="2"/>
      <c r="H6" s="2"/>
      <c r="I6" s="2"/>
      <c r="J6" s="2"/>
      <c r="K6" s="19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4" ht="16.5" x14ac:dyDescent="0.25">
      <c r="A7" t="s">
        <v>80</v>
      </c>
      <c r="B7" s="2"/>
      <c r="C7" s="2"/>
      <c r="D7" s="2"/>
      <c r="E7" s="2"/>
      <c r="F7" s="2"/>
      <c r="G7" s="2"/>
      <c r="H7" s="2"/>
      <c r="I7" s="2"/>
      <c r="J7" s="2">
        <v>700000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4" ht="16.5" x14ac:dyDescent="0.25">
      <c r="A8" t="s">
        <v>81</v>
      </c>
      <c r="B8" s="2"/>
      <c r="C8" s="2"/>
      <c r="D8" s="2"/>
      <c r="E8" s="2"/>
      <c r="F8" s="2"/>
      <c r="G8" s="2"/>
      <c r="H8" s="2"/>
      <c r="I8" s="2"/>
      <c r="J8" s="2"/>
      <c r="K8" s="19">
        <v>1400000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4" s="13" customFormat="1" ht="16.5" x14ac:dyDescent="0.25">
      <c r="A9" s="14" t="s">
        <v>82</v>
      </c>
      <c r="B9" s="2"/>
      <c r="C9" s="16">
        <v>800000</v>
      </c>
      <c r="D9" s="16">
        <v>400000</v>
      </c>
      <c r="E9" s="16">
        <v>400000</v>
      </c>
      <c r="F9" s="16">
        <v>400000</v>
      </c>
      <c r="G9" s="16">
        <v>2560000</v>
      </c>
      <c r="H9" s="16">
        <v>3200000</v>
      </c>
      <c r="I9" s="2"/>
      <c r="J9" s="2"/>
      <c r="K9" s="19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4" s="13" customFormat="1" ht="16.5" x14ac:dyDescent="0.25">
      <c r="A10" s="13" t="s">
        <v>83</v>
      </c>
      <c r="B10" s="16">
        <f>SUM(B4:B9)</f>
        <v>17388436</v>
      </c>
      <c r="C10" s="16">
        <f t="shared" ref="C10:K10" si="1">SUM(C4:C9)</f>
        <v>19688436</v>
      </c>
      <c r="D10" s="16">
        <f t="shared" si="1"/>
        <v>21588436</v>
      </c>
      <c r="E10" s="16">
        <f t="shared" si="1"/>
        <v>22988436</v>
      </c>
      <c r="F10" s="16">
        <f t="shared" si="1"/>
        <v>24988436</v>
      </c>
      <c r="G10" s="16">
        <f t="shared" si="1"/>
        <v>28548436</v>
      </c>
      <c r="H10" s="16">
        <f t="shared" si="1"/>
        <v>33348436</v>
      </c>
      <c r="I10" s="2">
        <f t="shared" si="1"/>
        <v>34948436</v>
      </c>
      <c r="J10" s="2">
        <f t="shared" si="1"/>
        <v>37248436</v>
      </c>
      <c r="K10" s="19">
        <f t="shared" si="1"/>
        <v>40248436</v>
      </c>
      <c r="L10" s="2">
        <f t="shared" ref="L10:X10" si="2">SUM(L4:L9)</f>
        <v>41848436</v>
      </c>
      <c r="M10" s="2">
        <f t="shared" si="2"/>
        <v>43448436</v>
      </c>
      <c r="N10" s="2">
        <f t="shared" si="2"/>
        <v>45048436</v>
      </c>
      <c r="O10" s="2">
        <f t="shared" si="2"/>
        <v>46648436</v>
      </c>
      <c r="P10" s="2">
        <f t="shared" si="2"/>
        <v>48248436</v>
      </c>
      <c r="Q10" s="2">
        <f t="shared" si="2"/>
        <v>49848436</v>
      </c>
      <c r="R10" s="2">
        <f t="shared" si="2"/>
        <v>51448436</v>
      </c>
      <c r="S10" s="2">
        <f t="shared" si="2"/>
        <v>53048436</v>
      </c>
      <c r="T10" s="2">
        <f t="shared" si="2"/>
        <v>54648436</v>
      </c>
      <c r="U10" s="2">
        <f t="shared" si="2"/>
        <v>56248436</v>
      </c>
      <c r="V10" s="2">
        <f t="shared" si="2"/>
        <v>57848436</v>
      </c>
      <c r="W10" s="2">
        <f t="shared" si="2"/>
        <v>59448436</v>
      </c>
      <c r="X10" s="2">
        <f t="shared" si="2"/>
        <v>61048436</v>
      </c>
    </row>
    <row r="11" spans="1:24" x14ac:dyDescent="0.25">
      <c r="A11" s="14" t="s">
        <v>84</v>
      </c>
      <c r="B11" s="15">
        <f>B10/$B$2</f>
        <v>618.62942934395903</v>
      </c>
      <c r="C11" s="15">
        <f t="shared" ref="C11:K11" si="3">C10/$B$2</f>
        <v>700.45666714102742</v>
      </c>
      <c r="D11" s="15">
        <f t="shared" si="3"/>
        <v>768.05308097338832</v>
      </c>
      <c r="E11" s="15">
        <f t="shared" si="3"/>
        <v>817.86096484986479</v>
      </c>
      <c r="F11" s="15">
        <f t="shared" si="3"/>
        <v>889.01508467340261</v>
      </c>
      <c r="G11" s="15">
        <f t="shared" si="3"/>
        <v>1015.6694179592998</v>
      </c>
      <c r="H11" s="15">
        <f t="shared" si="3"/>
        <v>1186.4393055357905</v>
      </c>
      <c r="I11" s="15">
        <f t="shared" si="3"/>
        <v>1243.3626013946207</v>
      </c>
      <c r="J11" s="15">
        <f t="shared" si="3"/>
        <v>1325.1898391916891</v>
      </c>
      <c r="K11" s="20">
        <f t="shared" si="3"/>
        <v>1431.9210189269959</v>
      </c>
      <c r="L11" s="15">
        <f t="shared" ref="L11:X11" si="4">L10/$B$2</f>
        <v>1488.8443147858261</v>
      </c>
      <c r="M11" s="15">
        <f t="shared" si="4"/>
        <v>1545.7676106446563</v>
      </c>
      <c r="N11" s="15">
        <f t="shared" si="4"/>
        <v>1602.6909065034865</v>
      </c>
      <c r="O11" s="15">
        <f t="shared" si="4"/>
        <v>1659.6142023623167</v>
      </c>
      <c r="P11" s="15">
        <f t="shared" si="4"/>
        <v>1716.537498221147</v>
      </c>
      <c r="Q11" s="15">
        <f t="shared" si="4"/>
        <v>1773.4607940799772</v>
      </c>
      <c r="R11" s="15">
        <f t="shared" si="4"/>
        <v>1830.3840899388074</v>
      </c>
      <c r="S11" s="15">
        <f t="shared" si="4"/>
        <v>1887.3073857976376</v>
      </c>
      <c r="T11" s="15">
        <f t="shared" si="4"/>
        <v>1944.2306816564678</v>
      </c>
      <c r="U11" s="15">
        <f t="shared" si="4"/>
        <v>2001.153977515298</v>
      </c>
      <c r="V11" s="15">
        <f t="shared" si="4"/>
        <v>2058.0772733741283</v>
      </c>
      <c r="W11" s="15">
        <f t="shared" si="4"/>
        <v>2115.0005692329587</v>
      </c>
      <c r="X11" s="15">
        <f t="shared" si="4"/>
        <v>2171.9238650917887</v>
      </c>
    </row>
    <row r="12" spans="1:24" s="31" customFormat="1" x14ac:dyDescent="0.25">
      <c r="A12" s="31" t="s">
        <v>85</v>
      </c>
      <c r="B12" s="32">
        <f>Financing!B11/Ranking2019!$B$5</f>
        <v>0.1104695409542784</v>
      </c>
      <c r="C12" s="32">
        <f>Financing!C11/Ranking2019!$B$5</f>
        <v>0.1250815477037549</v>
      </c>
      <c r="D12" s="32">
        <f>Financing!D11/Ranking2019!$B$5</f>
        <v>0.13715233588810505</v>
      </c>
      <c r="E12" s="32">
        <f>Financing!E11/Ranking2019!$B$5</f>
        <v>0.14604660086604729</v>
      </c>
      <c r="F12" s="32">
        <f>Financing!F11/Ranking2019!$B$5</f>
        <v>0.15875269369167905</v>
      </c>
      <c r="G12" s="32">
        <f>Financing!G11/Ranking2019!$B$5</f>
        <v>0.18136953892130353</v>
      </c>
      <c r="H12" s="32">
        <f>Financing!H11/Ranking2019!$B$5</f>
        <v>0.21186416170281974</v>
      </c>
      <c r="I12" s="32">
        <f>Financing!I11/Ranking2019!$B$5</f>
        <v>0.22202903596332513</v>
      </c>
      <c r="J12" s="32">
        <f>Financing!J11/Ranking2019!$B$5</f>
        <v>0.23664104271280162</v>
      </c>
      <c r="K12" s="32">
        <f>Financing!K11/Ranking2019!$B$5</f>
        <v>0.25570018195124927</v>
      </c>
    </row>
    <row r="13" spans="1:24" x14ac:dyDescent="0.25">
      <c r="A13" s="14" t="s">
        <v>86</v>
      </c>
      <c r="B13" s="30">
        <f>Financing!B11/Ranking2019!$B$6</f>
        <v>0.14906733237203831</v>
      </c>
      <c r="C13" s="30">
        <f>Financing!C11/Ranking2019!$B$6</f>
        <v>0.16878473907012709</v>
      </c>
      <c r="D13" s="30">
        <f>Financing!D11/Ranking2019!$B$6</f>
        <v>0.18507303155985261</v>
      </c>
      <c r="E13" s="30">
        <f>Financing!E11/Ranking2019!$B$6</f>
        <v>0.19707493128912404</v>
      </c>
      <c r="F13" s="30">
        <f>Financing!F11/Ranking2019!$B$6</f>
        <v>0.21422050233094039</v>
      </c>
      <c r="G13" s="30">
        <f>Financing!G11/Ranking2019!$B$6</f>
        <v>0.24473961878537345</v>
      </c>
      <c r="H13" s="30">
        <f>Financing!H11/Ranking2019!$B$6</f>
        <v>0.28588898928573264</v>
      </c>
      <c r="I13" s="30">
        <f>Financing!I11/Ranking2019!$B$6</f>
        <v>0.29960544611918571</v>
      </c>
      <c r="J13" s="30">
        <f>Financing!J11/Ranking2019!$B$6</f>
        <v>0.31932285281727446</v>
      </c>
      <c r="K13" s="30">
        <f>Financing!K11/Ranking2019!$B$6</f>
        <v>0.34504120937999899</v>
      </c>
      <c r="L13" s="30">
        <f>Financing!L11/Ranking2019!$B$6</f>
        <v>0.35875766621345206</v>
      </c>
      <c r="M13" s="30">
        <f>Financing!M11/Ranking2019!$B$6</f>
        <v>0.37247412304690514</v>
      </c>
      <c r="N13" s="30">
        <f>Financing!N11/Ranking2019!$B$6</f>
        <v>0.38619057988035821</v>
      </c>
      <c r="O13" s="30">
        <f>Financing!O11/Ranking2019!$B$6</f>
        <v>0.39990703671381128</v>
      </c>
      <c r="P13" s="30">
        <f>Financing!P11/Ranking2019!$B$6</f>
        <v>0.41362349354726435</v>
      </c>
      <c r="Q13" s="30">
        <f>Financing!Q11/Ranking2019!$B$6</f>
        <v>0.42733995038071737</v>
      </c>
      <c r="R13" s="30">
        <f>Financing!R11/Ranking2019!$B$6</f>
        <v>0.44105640721417044</v>
      </c>
      <c r="S13" s="30">
        <f>Financing!S11/Ranking2019!$B$6</f>
        <v>0.45477286404762352</v>
      </c>
      <c r="T13" s="30">
        <f>Financing!T11/Ranking2019!$B$6</f>
        <v>0.46848932088107659</v>
      </c>
      <c r="U13" s="30">
        <f>Financing!U11/Ranking2019!$B$6</f>
        <v>0.48220577771452966</v>
      </c>
      <c r="V13" s="30">
        <f>Financing!V11/Ranking2019!$B$6</f>
        <v>0.49592223454798273</v>
      </c>
      <c r="W13" s="30">
        <f>Financing!W11/Ranking2019!$B$6</f>
        <v>0.5096386913814358</v>
      </c>
      <c r="X13" s="30">
        <f>Financing!X11/Ranking2019!$B$6</f>
        <v>0.52335514821488882</v>
      </c>
    </row>
    <row r="17" spans="5:5" x14ac:dyDescent="0.25">
      <c r="E17" s="3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F6643-8549-433B-9DCB-6736EC7CCB46}">
  <dimension ref="A1:M38"/>
  <sheetViews>
    <sheetView workbookViewId="0">
      <selection activeCell="T22" sqref="T22"/>
    </sheetView>
  </sheetViews>
  <sheetFormatPr defaultRowHeight="15" x14ac:dyDescent="0.25"/>
  <sheetData>
    <row r="1" spans="1:13" x14ac:dyDescent="0.25">
      <c r="A1" t="s">
        <v>87</v>
      </c>
    </row>
    <row r="2" spans="1:13" x14ac:dyDescent="0.25">
      <c r="A2" s="21">
        <v>42522</v>
      </c>
      <c r="B2">
        <v>26392</v>
      </c>
    </row>
    <row r="3" spans="1:13" x14ac:dyDescent="0.25">
      <c r="A3" s="21">
        <v>42887</v>
      </c>
      <c r="B3">
        <v>26672</v>
      </c>
      <c r="C3">
        <f>B3-B2</f>
        <v>280</v>
      </c>
    </row>
    <row r="4" spans="1:13" x14ac:dyDescent="0.25">
      <c r="A4" s="21">
        <v>43252</v>
      </c>
      <c r="B4">
        <v>27381</v>
      </c>
      <c r="C4">
        <f>B4-B3</f>
        <v>709</v>
      </c>
    </row>
    <row r="5" spans="1:13" x14ac:dyDescent="0.25">
      <c r="A5" s="21">
        <v>43617</v>
      </c>
      <c r="B5">
        <v>27593</v>
      </c>
      <c r="C5">
        <f>B5-B4</f>
        <v>212</v>
      </c>
      <c r="D5">
        <f>B5-B2</f>
        <v>1201</v>
      </c>
    </row>
    <row r="6" spans="1:13" ht="15.75" thickBot="1" x14ac:dyDescent="0.3"/>
    <row r="7" spans="1:13" ht="15.75" thickBot="1" x14ac:dyDescent="0.3">
      <c r="A7" s="24" t="s">
        <v>88</v>
      </c>
      <c r="B7" s="25" t="s">
        <v>89</v>
      </c>
      <c r="C7" s="25" t="s">
        <v>90</v>
      </c>
      <c r="D7" s="25" t="s">
        <v>91</v>
      </c>
      <c r="E7" s="25" t="s">
        <v>92</v>
      </c>
      <c r="F7" s="25" t="s">
        <v>93</v>
      </c>
      <c r="G7" s="25" t="s">
        <v>94</v>
      </c>
      <c r="H7" s="25" t="s">
        <v>95</v>
      </c>
      <c r="I7" s="25" t="s">
        <v>96</v>
      </c>
      <c r="J7" s="25" t="s">
        <v>97</v>
      </c>
      <c r="K7" s="25" t="s">
        <v>98</v>
      </c>
      <c r="L7" s="25" t="s">
        <v>99</v>
      </c>
      <c r="M7" s="26" t="s">
        <v>100</v>
      </c>
    </row>
    <row r="8" spans="1:13" ht="15.75" thickBot="1" x14ac:dyDescent="0.3">
      <c r="A8" s="27">
        <v>1</v>
      </c>
      <c r="B8" s="22" t="s">
        <v>101</v>
      </c>
      <c r="C8" s="22" t="s">
        <v>102</v>
      </c>
      <c r="D8" s="22" t="s">
        <v>103</v>
      </c>
      <c r="E8" s="22" t="s">
        <v>104</v>
      </c>
      <c r="F8" s="22" t="s">
        <v>105</v>
      </c>
      <c r="G8" s="22" t="s">
        <v>106</v>
      </c>
      <c r="H8" s="22" t="s">
        <v>107</v>
      </c>
      <c r="I8" s="22" t="s">
        <v>108</v>
      </c>
      <c r="J8" s="22" t="s">
        <v>109</v>
      </c>
      <c r="K8" s="22" t="s">
        <v>110</v>
      </c>
      <c r="L8" s="22" t="s">
        <v>111</v>
      </c>
      <c r="M8" s="22" t="s">
        <v>112</v>
      </c>
    </row>
    <row r="9" spans="1:13" ht="15.75" thickBot="1" x14ac:dyDescent="0.3">
      <c r="A9" s="27">
        <v>2</v>
      </c>
      <c r="B9" s="22" t="s">
        <v>113</v>
      </c>
      <c r="C9" s="22" t="s">
        <v>114</v>
      </c>
      <c r="D9" s="22" t="s">
        <v>115</v>
      </c>
      <c r="E9" s="22" t="s">
        <v>116</v>
      </c>
      <c r="F9" s="22" t="s">
        <v>117</v>
      </c>
      <c r="G9" s="22" t="s">
        <v>118</v>
      </c>
      <c r="H9" s="22" t="s">
        <v>119</v>
      </c>
      <c r="I9" s="22" t="s">
        <v>120</v>
      </c>
      <c r="J9" s="22" t="s">
        <v>121</v>
      </c>
      <c r="K9" s="22" t="s">
        <v>122</v>
      </c>
      <c r="L9" s="22" t="s">
        <v>123</v>
      </c>
      <c r="M9" s="22" t="s">
        <v>124</v>
      </c>
    </row>
    <row r="10" spans="1:13" ht="15.75" thickBot="1" x14ac:dyDescent="0.3">
      <c r="A10" s="27">
        <v>3</v>
      </c>
      <c r="B10" s="22" t="s">
        <v>125</v>
      </c>
      <c r="C10" s="22" t="s">
        <v>126</v>
      </c>
      <c r="D10" s="22" t="s">
        <v>127</v>
      </c>
      <c r="E10" s="22" t="s">
        <v>128</v>
      </c>
      <c r="F10" s="22" t="s">
        <v>129</v>
      </c>
      <c r="G10" s="22" t="s">
        <v>130</v>
      </c>
      <c r="H10" s="22" t="s">
        <v>131</v>
      </c>
      <c r="I10" s="22" t="s">
        <v>132</v>
      </c>
      <c r="J10" s="22" t="s">
        <v>133</v>
      </c>
      <c r="K10" s="22" t="s">
        <v>134</v>
      </c>
      <c r="L10" s="22" t="s">
        <v>135</v>
      </c>
      <c r="M10" s="22" t="s">
        <v>136</v>
      </c>
    </row>
    <row r="11" spans="1:13" ht="15.75" thickBot="1" x14ac:dyDescent="0.3">
      <c r="A11" s="27">
        <v>4</v>
      </c>
      <c r="B11" s="22" t="s">
        <v>137</v>
      </c>
      <c r="C11" s="22" t="s">
        <v>138</v>
      </c>
      <c r="D11" s="22" t="s">
        <v>139</v>
      </c>
      <c r="E11" s="22" t="s">
        <v>140</v>
      </c>
      <c r="F11" s="22" t="s">
        <v>141</v>
      </c>
      <c r="G11" s="22" t="s">
        <v>142</v>
      </c>
      <c r="H11" s="22" t="s">
        <v>143</v>
      </c>
      <c r="I11" s="22" t="s">
        <v>144</v>
      </c>
      <c r="J11" s="22" t="s">
        <v>145</v>
      </c>
      <c r="K11" s="22" t="s">
        <v>146</v>
      </c>
      <c r="L11" s="22" t="s">
        <v>147</v>
      </c>
      <c r="M11" s="22" t="s">
        <v>148</v>
      </c>
    </row>
    <row r="12" spans="1:13" ht="15.75" thickBot="1" x14ac:dyDescent="0.3">
      <c r="A12" s="27">
        <v>5</v>
      </c>
      <c r="B12" s="22" t="s">
        <v>149</v>
      </c>
      <c r="C12" s="22" t="s">
        <v>150</v>
      </c>
      <c r="D12" s="22" t="s">
        <v>151</v>
      </c>
      <c r="E12" s="22" t="s">
        <v>152</v>
      </c>
      <c r="F12" s="22" t="s">
        <v>153</v>
      </c>
      <c r="G12" s="22" t="s">
        <v>154</v>
      </c>
      <c r="H12" s="22" t="s">
        <v>155</v>
      </c>
      <c r="I12" s="22" t="s">
        <v>156</v>
      </c>
      <c r="J12" s="22" t="s">
        <v>157</v>
      </c>
      <c r="K12" s="22" t="s">
        <v>158</v>
      </c>
      <c r="L12" s="22" t="s">
        <v>159</v>
      </c>
      <c r="M12" s="22" t="s">
        <v>160</v>
      </c>
    </row>
    <row r="13" spans="1:13" ht="15.75" thickBot="1" x14ac:dyDescent="0.3">
      <c r="A13" s="27">
        <v>6</v>
      </c>
      <c r="B13" s="22" t="s">
        <v>161</v>
      </c>
      <c r="C13" s="22" t="s">
        <v>162</v>
      </c>
      <c r="D13" s="22" t="s">
        <v>163</v>
      </c>
      <c r="E13" s="22" t="s">
        <v>164</v>
      </c>
      <c r="F13" s="22" t="s">
        <v>165</v>
      </c>
      <c r="G13" s="22" t="s">
        <v>166</v>
      </c>
      <c r="H13" s="22" t="s">
        <v>167</v>
      </c>
      <c r="I13" s="22" t="s">
        <v>168</v>
      </c>
      <c r="J13" s="22" t="s">
        <v>169</v>
      </c>
      <c r="K13" s="22" t="s">
        <v>170</v>
      </c>
      <c r="L13" s="22" t="s">
        <v>171</v>
      </c>
      <c r="M13" s="22" t="s">
        <v>172</v>
      </c>
    </row>
    <row r="14" spans="1:13" ht="15.75" thickBot="1" x14ac:dyDescent="0.3">
      <c r="A14" s="27">
        <v>7</v>
      </c>
      <c r="B14" s="22" t="s">
        <v>173</v>
      </c>
      <c r="C14" s="22" t="s">
        <v>174</v>
      </c>
      <c r="D14" s="22" t="s">
        <v>175</v>
      </c>
      <c r="E14" s="22" t="s">
        <v>176</v>
      </c>
      <c r="F14" s="22" t="s">
        <v>177</v>
      </c>
      <c r="G14" s="22" t="s">
        <v>178</v>
      </c>
      <c r="H14" s="22" t="s">
        <v>179</v>
      </c>
      <c r="I14" s="22" t="s">
        <v>180</v>
      </c>
      <c r="J14" s="22" t="s">
        <v>181</v>
      </c>
      <c r="K14" s="22" t="s">
        <v>182</v>
      </c>
      <c r="L14" s="22" t="s">
        <v>183</v>
      </c>
      <c r="M14" s="22" t="s">
        <v>184</v>
      </c>
    </row>
    <row r="15" spans="1:13" ht="15.75" thickBot="1" x14ac:dyDescent="0.3">
      <c r="A15" s="27">
        <v>8</v>
      </c>
      <c r="B15" s="22" t="s">
        <v>185</v>
      </c>
      <c r="C15" s="22" t="s">
        <v>186</v>
      </c>
      <c r="D15" s="22" t="s">
        <v>187</v>
      </c>
      <c r="E15" s="22" t="s">
        <v>188</v>
      </c>
      <c r="F15" s="22" t="s">
        <v>189</v>
      </c>
      <c r="G15" s="22" t="s">
        <v>190</v>
      </c>
      <c r="H15" s="22" t="s">
        <v>191</v>
      </c>
      <c r="I15" s="22" t="s">
        <v>192</v>
      </c>
      <c r="J15" s="22" t="s">
        <v>193</v>
      </c>
      <c r="K15" s="22" t="s">
        <v>194</v>
      </c>
      <c r="L15" s="22" t="s">
        <v>195</v>
      </c>
      <c r="M15" s="22" t="s">
        <v>196</v>
      </c>
    </row>
    <row r="16" spans="1:13" ht="15.75" thickBot="1" x14ac:dyDescent="0.3">
      <c r="A16" s="27">
        <v>9</v>
      </c>
      <c r="B16" s="22" t="s">
        <v>197</v>
      </c>
      <c r="C16" s="22" t="s">
        <v>198</v>
      </c>
      <c r="D16" s="22" t="s">
        <v>199</v>
      </c>
      <c r="E16" s="22" t="s">
        <v>200</v>
      </c>
      <c r="F16" s="22" t="s">
        <v>201</v>
      </c>
      <c r="G16" s="22" t="s">
        <v>202</v>
      </c>
      <c r="H16" s="22" t="s">
        <v>203</v>
      </c>
      <c r="I16" s="22" t="s">
        <v>204</v>
      </c>
      <c r="J16" s="22" t="s">
        <v>205</v>
      </c>
      <c r="K16" s="22" t="s">
        <v>206</v>
      </c>
      <c r="L16" s="22" t="s">
        <v>207</v>
      </c>
      <c r="M16" s="22" t="s">
        <v>208</v>
      </c>
    </row>
    <row r="17" spans="1:13" ht="15.75" thickBot="1" x14ac:dyDescent="0.3">
      <c r="A17" s="27">
        <v>10</v>
      </c>
      <c r="B17" s="22" t="s">
        <v>173</v>
      </c>
      <c r="C17" s="22" t="s">
        <v>209</v>
      </c>
      <c r="D17" s="22" t="s">
        <v>210</v>
      </c>
      <c r="E17" s="22" t="s">
        <v>211</v>
      </c>
      <c r="F17" s="22" t="s">
        <v>212</v>
      </c>
      <c r="G17" s="22" t="s">
        <v>213</v>
      </c>
      <c r="H17" s="22" t="s">
        <v>214</v>
      </c>
      <c r="I17" s="22" t="s">
        <v>215</v>
      </c>
      <c r="J17" s="22" t="s">
        <v>216</v>
      </c>
      <c r="K17" s="22" t="s">
        <v>217</v>
      </c>
      <c r="L17" s="22" t="s">
        <v>218</v>
      </c>
      <c r="M17" s="22" t="s">
        <v>219</v>
      </c>
    </row>
    <row r="18" spans="1:13" ht="15.75" thickBot="1" x14ac:dyDescent="0.3">
      <c r="A18" s="27">
        <v>11</v>
      </c>
      <c r="B18" s="22" t="s">
        <v>149</v>
      </c>
      <c r="C18" s="22" t="s">
        <v>220</v>
      </c>
      <c r="D18" s="22" t="s">
        <v>221</v>
      </c>
      <c r="E18" s="22" t="s">
        <v>222</v>
      </c>
      <c r="F18" s="22" t="s">
        <v>223</v>
      </c>
      <c r="G18" s="22" t="s">
        <v>224</v>
      </c>
      <c r="H18" s="22" t="s">
        <v>225</v>
      </c>
      <c r="I18" s="22" t="s">
        <v>226</v>
      </c>
      <c r="J18" s="22" t="s">
        <v>227</v>
      </c>
      <c r="K18" s="22" t="s">
        <v>228</v>
      </c>
      <c r="L18" s="22" t="s">
        <v>229</v>
      </c>
      <c r="M18" s="22" t="s">
        <v>230</v>
      </c>
    </row>
    <row r="19" spans="1:13" ht="15.75" thickBot="1" x14ac:dyDescent="0.3">
      <c r="A19" s="27">
        <v>12</v>
      </c>
      <c r="B19" s="22" t="s">
        <v>231</v>
      </c>
      <c r="C19" s="22" t="s">
        <v>232</v>
      </c>
      <c r="D19" s="22" t="s">
        <v>233</v>
      </c>
      <c r="E19" s="22" t="s">
        <v>234</v>
      </c>
      <c r="F19" s="22" t="s">
        <v>235</v>
      </c>
      <c r="G19" s="22" t="s">
        <v>236</v>
      </c>
      <c r="H19" s="22" t="s">
        <v>237</v>
      </c>
      <c r="I19" s="22" t="s">
        <v>238</v>
      </c>
      <c r="J19" s="22" t="s">
        <v>239</v>
      </c>
      <c r="K19" s="22" t="s">
        <v>240</v>
      </c>
      <c r="L19" s="22" t="s">
        <v>241</v>
      </c>
      <c r="M19" s="22" t="s">
        <v>242</v>
      </c>
    </row>
    <row r="20" spans="1:13" ht="15.75" thickBot="1" x14ac:dyDescent="0.3">
      <c r="A20" s="27">
        <v>13</v>
      </c>
      <c r="B20" s="22" t="s">
        <v>243</v>
      </c>
      <c r="C20" s="22" t="s">
        <v>244</v>
      </c>
      <c r="D20" s="22" t="s">
        <v>245</v>
      </c>
      <c r="E20" s="22" t="s">
        <v>246</v>
      </c>
      <c r="F20" s="22" t="s">
        <v>247</v>
      </c>
      <c r="G20" s="22" t="s">
        <v>248</v>
      </c>
      <c r="H20" s="22" t="s">
        <v>249</v>
      </c>
      <c r="I20" s="22" t="s">
        <v>250</v>
      </c>
      <c r="J20" s="22" t="s">
        <v>251</v>
      </c>
      <c r="K20" s="22" t="s">
        <v>252</v>
      </c>
      <c r="L20" s="22" t="s">
        <v>253</v>
      </c>
      <c r="M20" s="22" t="s">
        <v>254</v>
      </c>
    </row>
    <row r="21" spans="1:13" ht="15.75" thickBot="1" x14ac:dyDescent="0.3">
      <c r="A21" s="27">
        <v>14</v>
      </c>
      <c r="B21" s="22" t="s">
        <v>255</v>
      </c>
      <c r="C21" s="22" t="s">
        <v>256</v>
      </c>
      <c r="D21" s="22" t="s">
        <v>257</v>
      </c>
      <c r="E21" s="22" t="s">
        <v>258</v>
      </c>
      <c r="F21" s="22" t="s">
        <v>259</v>
      </c>
      <c r="G21" s="22" t="s">
        <v>260</v>
      </c>
      <c r="H21" s="22" t="s">
        <v>261</v>
      </c>
      <c r="I21" s="22" t="s">
        <v>262</v>
      </c>
      <c r="J21" s="22" t="s">
        <v>263</v>
      </c>
      <c r="K21" s="22" t="s">
        <v>264</v>
      </c>
      <c r="L21" s="22" t="s">
        <v>265</v>
      </c>
      <c r="M21" s="22" t="s">
        <v>266</v>
      </c>
    </row>
    <row r="22" spans="1:13" ht="15.75" thickBot="1" x14ac:dyDescent="0.3">
      <c r="A22" s="27">
        <v>15</v>
      </c>
      <c r="B22" s="22" t="s">
        <v>267</v>
      </c>
      <c r="C22" s="22" t="s">
        <v>268</v>
      </c>
      <c r="D22" s="22" t="s">
        <v>269</v>
      </c>
      <c r="E22" s="22" t="s">
        <v>270</v>
      </c>
      <c r="F22" s="22" t="s">
        <v>271</v>
      </c>
      <c r="G22" s="22" t="s">
        <v>272</v>
      </c>
      <c r="H22" s="22" t="s">
        <v>273</v>
      </c>
      <c r="I22" s="22" t="s">
        <v>274</v>
      </c>
      <c r="J22" s="22" t="s">
        <v>275</v>
      </c>
      <c r="K22" s="22" t="s">
        <v>276</v>
      </c>
      <c r="L22" s="22" t="s">
        <v>277</v>
      </c>
      <c r="M22" s="22" t="s">
        <v>278</v>
      </c>
    </row>
    <row r="23" spans="1:13" ht="15.75" thickBot="1" x14ac:dyDescent="0.3">
      <c r="A23" s="27">
        <v>16</v>
      </c>
      <c r="B23" s="22" t="s">
        <v>279</v>
      </c>
      <c r="C23" s="22" t="s">
        <v>280</v>
      </c>
      <c r="D23" s="22" t="s">
        <v>281</v>
      </c>
      <c r="E23" s="22" t="s">
        <v>282</v>
      </c>
      <c r="F23" s="22" t="s">
        <v>283</v>
      </c>
      <c r="G23" s="22" t="s">
        <v>284</v>
      </c>
      <c r="H23" s="22" t="s">
        <v>285</v>
      </c>
      <c r="I23" s="22" t="s">
        <v>286</v>
      </c>
      <c r="J23" s="22" t="s">
        <v>287</v>
      </c>
      <c r="K23" s="22" t="s">
        <v>288</v>
      </c>
      <c r="L23" s="22" t="s">
        <v>289</v>
      </c>
      <c r="M23" s="22" t="s">
        <v>290</v>
      </c>
    </row>
    <row r="24" spans="1:13" ht="15.75" thickBot="1" x14ac:dyDescent="0.3">
      <c r="A24" s="27">
        <v>17</v>
      </c>
      <c r="B24" s="22" t="s">
        <v>291</v>
      </c>
      <c r="C24" s="22" t="s">
        <v>292</v>
      </c>
      <c r="D24" s="22" t="s">
        <v>293</v>
      </c>
      <c r="E24" s="22" t="s">
        <v>294</v>
      </c>
      <c r="F24" s="22" t="s">
        <v>295</v>
      </c>
      <c r="G24" s="22" t="s">
        <v>296</v>
      </c>
      <c r="H24" s="22" t="s">
        <v>297</v>
      </c>
      <c r="I24" s="22" t="s">
        <v>298</v>
      </c>
      <c r="J24" s="22" t="s">
        <v>299</v>
      </c>
      <c r="K24" s="22" t="s">
        <v>300</v>
      </c>
      <c r="L24" s="22" t="s">
        <v>301</v>
      </c>
      <c r="M24" s="22" t="s">
        <v>302</v>
      </c>
    </row>
    <row r="25" spans="1:13" ht="15.75" thickBot="1" x14ac:dyDescent="0.3">
      <c r="A25" s="27">
        <v>18</v>
      </c>
      <c r="B25" s="22" t="s">
        <v>303</v>
      </c>
      <c r="C25" s="22" t="s">
        <v>304</v>
      </c>
      <c r="D25" s="22" t="s">
        <v>305</v>
      </c>
      <c r="E25" s="22" t="s">
        <v>306</v>
      </c>
      <c r="F25" s="22" t="s">
        <v>307</v>
      </c>
      <c r="G25" s="22" t="s">
        <v>308</v>
      </c>
      <c r="H25" s="22" t="s">
        <v>309</v>
      </c>
      <c r="I25" s="22" t="s">
        <v>310</v>
      </c>
      <c r="J25" s="22" t="s">
        <v>311</v>
      </c>
      <c r="K25" s="22" t="s">
        <v>312</v>
      </c>
      <c r="L25" s="22" t="s">
        <v>313</v>
      </c>
      <c r="M25" s="22" t="s">
        <v>314</v>
      </c>
    </row>
    <row r="26" spans="1:13" ht="15.75" thickBot="1" x14ac:dyDescent="0.3">
      <c r="A26" s="27">
        <v>19</v>
      </c>
      <c r="B26" s="22" t="s">
        <v>315</v>
      </c>
      <c r="C26" s="22" t="s">
        <v>316</v>
      </c>
      <c r="D26" s="22" t="s">
        <v>317</v>
      </c>
      <c r="E26" s="22" t="s">
        <v>318</v>
      </c>
      <c r="F26" s="22" t="s">
        <v>319</v>
      </c>
      <c r="G26" s="22" t="s">
        <v>320</v>
      </c>
      <c r="H26" s="22" t="s">
        <v>321</v>
      </c>
      <c r="I26" s="22" t="s">
        <v>322</v>
      </c>
      <c r="J26" s="22" t="s">
        <v>323</v>
      </c>
      <c r="K26" s="22" t="s">
        <v>324</v>
      </c>
      <c r="L26" s="22" t="s">
        <v>325</v>
      </c>
      <c r="M26" s="22" t="s">
        <v>326</v>
      </c>
    </row>
    <row r="27" spans="1:13" ht="15.75" thickBot="1" x14ac:dyDescent="0.3">
      <c r="A27" s="27">
        <v>20</v>
      </c>
      <c r="B27" s="22" t="s">
        <v>327</v>
      </c>
      <c r="C27" s="22" t="s">
        <v>328</v>
      </c>
      <c r="D27" s="22" t="s">
        <v>329</v>
      </c>
      <c r="E27" s="22" t="s">
        <v>330</v>
      </c>
      <c r="F27" s="22" t="s">
        <v>331</v>
      </c>
      <c r="G27" s="22" t="s">
        <v>332</v>
      </c>
      <c r="H27" s="22" t="s">
        <v>333</v>
      </c>
      <c r="I27" s="22" t="s">
        <v>334</v>
      </c>
      <c r="J27" s="22" t="s">
        <v>335</v>
      </c>
      <c r="K27" s="22" t="s">
        <v>336</v>
      </c>
      <c r="L27" s="22" t="s">
        <v>337</v>
      </c>
      <c r="M27" s="22" t="s">
        <v>338</v>
      </c>
    </row>
    <row r="28" spans="1:13" ht="15.75" thickBot="1" x14ac:dyDescent="0.3">
      <c r="A28" s="27">
        <v>21</v>
      </c>
      <c r="B28" s="22" t="s">
        <v>339</v>
      </c>
      <c r="C28" s="22" t="s">
        <v>340</v>
      </c>
      <c r="D28" s="22" t="s">
        <v>341</v>
      </c>
      <c r="E28" s="22" t="s">
        <v>342</v>
      </c>
      <c r="F28" s="22" t="s">
        <v>343</v>
      </c>
      <c r="G28" s="22" t="s">
        <v>344</v>
      </c>
      <c r="H28" s="22" t="s">
        <v>345</v>
      </c>
      <c r="I28" s="22" t="s">
        <v>346</v>
      </c>
      <c r="J28" s="22" t="s">
        <v>347</v>
      </c>
      <c r="K28" s="22" t="s">
        <v>348</v>
      </c>
      <c r="L28" s="22" t="s">
        <v>349</v>
      </c>
      <c r="M28" s="22" t="s">
        <v>350</v>
      </c>
    </row>
    <row r="29" spans="1:13" ht="15.75" thickBot="1" x14ac:dyDescent="0.3">
      <c r="A29" s="27">
        <v>22</v>
      </c>
      <c r="B29" s="22" t="s">
        <v>351</v>
      </c>
      <c r="C29" s="22" t="s">
        <v>352</v>
      </c>
      <c r="D29" s="22" t="s">
        <v>353</v>
      </c>
      <c r="E29" s="22" t="s">
        <v>354</v>
      </c>
      <c r="F29" s="22" t="s">
        <v>355</v>
      </c>
      <c r="G29" s="22" t="s">
        <v>356</v>
      </c>
      <c r="H29" s="22" t="s">
        <v>357</v>
      </c>
      <c r="I29" s="22" t="s">
        <v>358</v>
      </c>
      <c r="J29" s="22" t="s">
        <v>359</v>
      </c>
      <c r="K29" s="22" t="s">
        <v>360</v>
      </c>
      <c r="L29" s="22" t="s">
        <v>361</v>
      </c>
      <c r="M29" s="22" t="s">
        <v>362</v>
      </c>
    </row>
    <row r="30" spans="1:13" ht="15.75" thickBot="1" x14ac:dyDescent="0.3">
      <c r="A30" s="27">
        <v>23</v>
      </c>
      <c r="B30" s="22" t="s">
        <v>363</v>
      </c>
      <c r="C30" s="22" t="s">
        <v>364</v>
      </c>
      <c r="D30" s="22" t="s">
        <v>365</v>
      </c>
      <c r="E30" s="22" t="s">
        <v>366</v>
      </c>
      <c r="F30" s="22" t="s">
        <v>367</v>
      </c>
      <c r="G30" s="22" t="s">
        <v>368</v>
      </c>
      <c r="H30" s="22" t="s">
        <v>239</v>
      </c>
      <c r="I30" s="22" t="s">
        <v>369</v>
      </c>
      <c r="J30" s="22" t="s">
        <v>370</v>
      </c>
      <c r="K30" s="22" t="s">
        <v>371</v>
      </c>
      <c r="L30" s="22" t="s">
        <v>372</v>
      </c>
      <c r="M30" s="22" t="s">
        <v>373</v>
      </c>
    </row>
    <row r="31" spans="1:13" ht="15.75" thickBot="1" x14ac:dyDescent="0.3">
      <c r="A31" s="27">
        <v>24</v>
      </c>
      <c r="B31" s="22" t="s">
        <v>374</v>
      </c>
      <c r="C31" s="22" t="s">
        <v>375</v>
      </c>
      <c r="D31" s="22" t="s">
        <v>376</v>
      </c>
      <c r="E31" s="22" t="s">
        <v>377</v>
      </c>
      <c r="F31" s="22" t="s">
        <v>378</v>
      </c>
      <c r="G31" s="22" t="s">
        <v>379</v>
      </c>
      <c r="H31" s="22" t="s">
        <v>380</v>
      </c>
      <c r="I31" s="22" t="s">
        <v>381</v>
      </c>
      <c r="J31" s="22" t="s">
        <v>382</v>
      </c>
      <c r="K31" s="22" t="s">
        <v>383</v>
      </c>
      <c r="L31" s="22" t="s">
        <v>384</v>
      </c>
      <c r="M31" s="22" t="s">
        <v>385</v>
      </c>
    </row>
    <row r="32" spans="1:13" ht="15.75" thickBot="1" x14ac:dyDescent="0.3">
      <c r="A32" s="27">
        <v>25</v>
      </c>
      <c r="B32" s="22" t="s">
        <v>386</v>
      </c>
      <c r="C32" s="22" t="s">
        <v>387</v>
      </c>
      <c r="D32" s="22" t="s">
        <v>388</v>
      </c>
      <c r="E32" s="22" t="s">
        <v>389</v>
      </c>
      <c r="F32" s="22" t="s">
        <v>390</v>
      </c>
      <c r="G32" s="22" t="s">
        <v>391</v>
      </c>
      <c r="H32" s="22" t="s">
        <v>392</v>
      </c>
      <c r="I32" s="22" t="s">
        <v>393</v>
      </c>
      <c r="J32" s="22" t="s">
        <v>394</v>
      </c>
      <c r="K32" s="22" t="s">
        <v>395</v>
      </c>
      <c r="L32" s="22" t="s">
        <v>396</v>
      </c>
      <c r="M32" s="22" t="s">
        <v>397</v>
      </c>
    </row>
    <row r="33" spans="1:13" ht="15.75" thickBot="1" x14ac:dyDescent="0.3">
      <c r="A33" s="27">
        <v>26</v>
      </c>
      <c r="B33" s="22" t="s">
        <v>398</v>
      </c>
      <c r="C33" s="22" t="s">
        <v>399</v>
      </c>
      <c r="D33" s="22" t="s">
        <v>400</v>
      </c>
      <c r="E33" s="22" t="s">
        <v>401</v>
      </c>
      <c r="F33" s="22" t="s">
        <v>402</v>
      </c>
      <c r="G33" s="22" t="s">
        <v>403</v>
      </c>
      <c r="H33" s="22" t="s">
        <v>404</v>
      </c>
      <c r="I33" s="22" t="s">
        <v>405</v>
      </c>
      <c r="J33" s="22" t="s">
        <v>406</v>
      </c>
      <c r="K33" s="22" t="s">
        <v>407</v>
      </c>
      <c r="L33" s="22" t="s">
        <v>408</v>
      </c>
      <c r="M33" s="22" t="s">
        <v>409</v>
      </c>
    </row>
    <row r="34" spans="1:13" ht="15.75" thickBot="1" x14ac:dyDescent="0.3">
      <c r="A34" s="27">
        <v>27</v>
      </c>
      <c r="B34" s="22" t="s">
        <v>410</v>
      </c>
      <c r="C34" s="22" t="s">
        <v>411</v>
      </c>
      <c r="D34" s="22" t="s">
        <v>412</v>
      </c>
      <c r="E34" s="22" t="s">
        <v>413</v>
      </c>
      <c r="F34" s="22" t="s">
        <v>414</v>
      </c>
      <c r="G34" s="22" t="s">
        <v>415</v>
      </c>
      <c r="H34" s="22" t="s">
        <v>416</v>
      </c>
      <c r="I34" s="22" t="s">
        <v>417</v>
      </c>
      <c r="J34" s="22" t="s">
        <v>418</v>
      </c>
      <c r="K34" s="22" t="s">
        <v>419</v>
      </c>
      <c r="L34" s="22" t="s">
        <v>420</v>
      </c>
      <c r="M34" s="22" t="s">
        <v>421</v>
      </c>
    </row>
    <row r="35" spans="1:13" ht="15.75" thickBot="1" x14ac:dyDescent="0.3">
      <c r="A35" s="27">
        <v>28</v>
      </c>
      <c r="B35" s="22" t="s">
        <v>422</v>
      </c>
      <c r="C35" s="22" t="s">
        <v>423</v>
      </c>
      <c r="D35" s="22" t="s">
        <v>424</v>
      </c>
      <c r="E35" s="22" t="s">
        <v>425</v>
      </c>
      <c r="F35" s="22" t="s">
        <v>426</v>
      </c>
      <c r="G35" s="22" t="s">
        <v>427</v>
      </c>
      <c r="H35" s="22" t="s">
        <v>428</v>
      </c>
      <c r="I35" s="22" t="s">
        <v>429</v>
      </c>
      <c r="J35" s="22" t="s">
        <v>430</v>
      </c>
      <c r="K35" s="22" t="s">
        <v>431</v>
      </c>
      <c r="L35" s="22" t="s">
        <v>432</v>
      </c>
      <c r="M35" s="22" t="s">
        <v>433</v>
      </c>
    </row>
    <row r="36" spans="1:13" ht="15.75" thickBot="1" x14ac:dyDescent="0.3">
      <c r="A36" s="27">
        <v>29</v>
      </c>
      <c r="B36" s="23" t="s">
        <v>434</v>
      </c>
      <c r="C36" s="23"/>
      <c r="D36" s="23" t="s">
        <v>435</v>
      </c>
      <c r="E36" s="23" t="s">
        <v>436</v>
      </c>
      <c r="F36" s="23" t="s">
        <v>437</v>
      </c>
      <c r="G36" s="23" t="s">
        <v>438</v>
      </c>
      <c r="H36" s="23" t="s">
        <v>439</v>
      </c>
      <c r="I36" s="23" t="s">
        <v>440</v>
      </c>
      <c r="J36" s="23" t="s">
        <v>441</v>
      </c>
      <c r="K36" s="23" t="s">
        <v>442</v>
      </c>
      <c r="L36" s="23" t="s">
        <v>443</v>
      </c>
      <c r="M36" s="23" t="s">
        <v>444</v>
      </c>
    </row>
    <row r="37" spans="1:13" ht="15.75" thickBot="1" x14ac:dyDescent="0.3">
      <c r="A37" s="27">
        <v>30</v>
      </c>
      <c r="B37" s="22" t="s">
        <v>445</v>
      </c>
      <c r="C37" s="22"/>
      <c r="D37" s="22" t="s">
        <v>446</v>
      </c>
      <c r="E37" s="22" t="s">
        <v>447</v>
      </c>
      <c r="F37" s="22" t="s">
        <v>448</v>
      </c>
      <c r="G37" s="22" t="s">
        <v>449</v>
      </c>
      <c r="H37" s="22" t="s">
        <v>450</v>
      </c>
      <c r="I37" s="22" t="s">
        <v>451</v>
      </c>
      <c r="J37" s="22" t="s">
        <v>452</v>
      </c>
      <c r="K37" s="22" t="s">
        <v>453</v>
      </c>
      <c r="L37" s="22" t="s">
        <v>454</v>
      </c>
      <c r="M37" s="22" t="s">
        <v>455</v>
      </c>
    </row>
    <row r="38" spans="1:13" ht="15.75" thickBot="1" x14ac:dyDescent="0.3">
      <c r="A38" s="28">
        <v>31</v>
      </c>
      <c r="B38" s="29" t="s">
        <v>456</v>
      </c>
      <c r="C38" s="29"/>
      <c r="D38" s="29" t="s">
        <v>457</v>
      </c>
      <c r="E38" s="29"/>
      <c r="F38" s="29" t="s">
        <v>458</v>
      </c>
      <c r="G38" s="29"/>
      <c r="H38" s="29" t="s">
        <v>459</v>
      </c>
      <c r="I38" s="29" t="s">
        <v>460</v>
      </c>
      <c r="J38" s="29"/>
      <c r="K38" s="29" t="s">
        <v>461</v>
      </c>
      <c r="L38" s="29"/>
      <c r="M38" s="29" t="s">
        <v>462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5C32-3132-4A20-B3DA-DBD57715A806}">
  <dimension ref="A1:BB474"/>
  <sheetViews>
    <sheetView zoomScale="85" zoomScaleNormal="85" workbookViewId="0">
      <selection activeCell="AU8" sqref="AU8:AZ23"/>
    </sheetView>
  </sheetViews>
  <sheetFormatPr defaultRowHeight="15" x14ac:dyDescent="0.25"/>
  <cols>
    <col min="1" max="1" width="9.5703125" bestFit="1" customWidth="1"/>
    <col min="2" max="2" width="16.5703125" bestFit="1" customWidth="1"/>
    <col min="3" max="3" width="16.7109375" bestFit="1" customWidth="1"/>
    <col min="4" max="4" width="6.42578125" style="48" customWidth="1"/>
    <col min="5" max="5" width="10.42578125" customWidth="1"/>
    <col min="6" max="6" width="14.5703125" bestFit="1" customWidth="1"/>
    <col min="7" max="7" width="13.28515625" bestFit="1" customWidth="1"/>
    <col min="8" max="8" width="9" customWidth="1"/>
    <col min="9" max="9" width="0.42578125" style="45" customWidth="1"/>
    <col min="10" max="10" width="9.5703125" bestFit="1" customWidth="1"/>
    <col min="11" max="11" width="16.5703125" bestFit="1" customWidth="1"/>
    <col min="12" max="12" width="16.7109375" bestFit="1" customWidth="1"/>
    <col min="13" max="13" width="6.42578125" style="48" customWidth="1"/>
    <col min="14" max="14" width="9.7109375" bestFit="1" customWidth="1"/>
    <col min="15" max="15" width="14.5703125" bestFit="1" customWidth="1"/>
    <col min="17" max="17" width="9" customWidth="1"/>
    <col min="18" max="18" width="0.42578125" style="45" customWidth="1"/>
    <col min="19" max="19" width="9.5703125" bestFit="1" customWidth="1"/>
    <col min="20" max="20" width="16.5703125" bestFit="1" customWidth="1"/>
    <col min="21" max="21" width="16.7109375" bestFit="1" customWidth="1"/>
    <col min="22" max="22" width="6.42578125" style="48" customWidth="1"/>
    <col min="23" max="23" width="9.7109375" bestFit="1" customWidth="1"/>
    <col min="24" max="24" width="14.5703125" bestFit="1" customWidth="1"/>
    <col min="26" max="26" width="9" customWidth="1"/>
    <col min="27" max="27" width="0.42578125" style="45" customWidth="1"/>
    <col min="28" max="28" width="9.5703125" bestFit="1" customWidth="1"/>
    <col min="29" max="29" width="16.5703125" bestFit="1" customWidth="1"/>
    <col min="30" max="30" width="16.7109375" bestFit="1" customWidth="1"/>
    <col min="31" max="31" width="6.42578125" style="48" customWidth="1"/>
    <col min="32" max="32" width="9.7109375" bestFit="1" customWidth="1"/>
    <col min="33" max="33" width="14.5703125" bestFit="1" customWidth="1"/>
    <col min="35" max="35" width="9" customWidth="1"/>
    <col min="36" max="36" width="0.42578125" style="45" customWidth="1"/>
    <col min="37" max="37" width="9.5703125" bestFit="1" customWidth="1"/>
    <col min="38" max="38" width="16.5703125" bestFit="1" customWidth="1"/>
    <col min="39" max="39" width="16.7109375" bestFit="1" customWidth="1"/>
    <col min="40" max="40" width="6.42578125" style="48" customWidth="1"/>
    <col min="41" max="41" width="9.7109375" bestFit="1" customWidth="1"/>
    <col min="42" max="42" width="14.5703125" bestFit="1" customWidth="1"/>
    <col min="44" max="44" width="9" customWidth="1"/>
    <col min="45" max="45" width="0.42578125" style="45" customWidth="1"/>
    <col min="46" max="46" width="9.5703125" bestFit="1" customWidth="1"/>
    <col min="47" max="47" width="16.5703125" bestFit="1" customWidth="1"/>
    <col min="48" max="48" width="16.7109375" bestFit="1" customWidth="1"/>
    <col min="49" max="49" width="6.42578125" style="48" customWidth="1"/>
    <col min="50" max="50" width="9.7109375" bestFit="1" customWidth="1"/>
    <col min="51" max="51" width="14.5703125" bestFit="1" customWidth="1"/>
    <col min="53" max="53" width="9" customWidth="1"/>
    <col min="54" max="54" width="0.42578125" style="45" customWidth="1"/>
  </cols>
  <sheetData>
    <row r="1" spans="1:54" x14ac:dyDescent="0.25">
      <c r="A1" t="s">
        <v>482</v>
      </c>
      <c r="B1" s="7" t="s">
        <v>481</v>
      </c>
      <c r="C1" s="7" t="s">
        <v>486</v>
      </c>
      <c r="D1"/>
      <c r="M1"/>
      <c r="V1"/>
      <c r="AE1"/>
      <c r="AN1"/>
      <c r="AW1"/>
    </row>
    <row r="2" spans="1:54" x14ac:dyDescent="0.25">
      <c r="A2" s="36" t="s">
        <v>467</v>
      </c>
      <c r="B2" s="37">
        <v>6000</v>
      </c>
      <c r="C2" s="30">
        <f>1800/B2</f>
        <v>0.3</v>
      </c>
      <c r="D2"/>
      <c r="E2" s="40"/>
      <c r="J2" s="36" t="s">
        <v>467</v>
      </c>
      <c r="K2" s="37">
        <v>6000</v>
      </c>
      <c r="L2" s="30">
        <f>1800/K2</f>
        <v>0.3</v>
      </c>
      <c r="M2"/>
      <c r="N2" s="40"/>
      <c r="S2" s="36" t="s">
        <v>467</v>
      </c>
      <c r="T2" s="37">
        <v>7000</v>
      </c>
      <c r="U2" s="30">
        <f>1800/T2</f>
        <v>0.25714285714285712</v>
      </c>
      <c r="V2"/>
      <c r="W2" s="40"/>
      <c r="AB2" s="36" t="s">
        <v>467</v>
      </c>
      <c r="AC2" s="37">
        <v>7000</v>
      </c>
      <c r="AD2" s="30">
        <f>1800/AC2</f>
        <v>0.25714285714285712</v>
      </c>
      <c r="AE2"/>
      <c r="AF2" s="40"/>
      <c r="AK2" s="36" t="s">
        <v>467</v>
      </c>
      <c r="AL2" s="37">
        <v>8000</v>
      </c>
      <c r="AM2" s="30">
        <f>1800/AL2</f>
        <v>0.22500000000000001</v>
      </c>
      <c r="AN2"/>
      <c r="AO2" s="40"/>
      <c r="AT2" s="36" t="s">
        <v>467</v>
      </c>
      <c r="AU2" s="37">
        <v>8000</v>
      </c>
      <c r="AV2" s="30">
        <f>1800/AU2</f>
        <v>0.22500000000000001</v>
      </c>
      <c r="AW2"/>
      <c r="AX2" s="40"/>
    </row>
    <row r="3" spans="1:54" x14ac:dyDescent="0.25">
      <c r="A3" s="36" t="s">
        <v>472</v>
      </c>
      <c r="B3" s="37">
        <v>15</v>
      </c>
      <c r="C3" s="40"/>
      <c r="D3"/>
      <c r="E3" s="40"/>
      <c r="J3" s="36" t="s">
        <v>472</v>
      </c>
      <c r="K3" s="37">
        <v>20</v>
      </c>
      <c r="L3" s="40"/>
      <c r="M3"/>
      <c r="N3" s="40"/>
      <c r="S3" s="36" t="s">
        <v>472</v>
      </c>
      <c r="T3" s="37">
        <v>15</v>
      </c>
      <c r="U3" s="40"/>
      <c r="V3"/>
      <c r="W3" s="40"/>
      <c r="AB3" s="36" t="s">
        <v>472</v>
      </c>
      <c r="AC3" s="37">
        <v>20</v>
      </c>
      <c r="AD3" s="40"/>
      <c r="AE3"/>
      <c r="AF3" s="40"/>
      <c r="AK3" s="36" t="s">
        <v>472</v>
      </c>
      <c r="AL3" s="37">
        <v>15</v>
      </c>
      <c r="AM3" s="40"/>
      <c r="AN3"/>
      <c r="AO3" s="40"/>
      <c r="AT3" s="36" t="s">
        <v>472</v>
      </c>
      <c r="AU3" s="37">
        <v>20</v>
      </c>
      <c r="AV3" s="40"/>
      <c r="AW3"/>
      <c r="AX3" s="40"/>
    </row>
    <row r="4" spans="1:54" x14ac:dyDescent="0.25">
      <c r="A4" s="40"/>
      <c r="B4" s="40"/>
      <c r="C4" s="40"/>
      <c r="D4"/>
      <c r="E4" s="40"/>
      <c r="J4" s="40"/>
      <c r="K4" s="40"/>
      <c r="L4" s="40"/>
      <c r="M4"/>
      <c r="N4" s="40"/>
      <c r="S4" s="40"/>
      <c r="T4" s="40"/>
      <c r="U4" s="40"/>
      <c r="V4"/>
      <c r="W4" s="40"/>
      <c r="AB4" s="40"/>
      <c r="AC4" s="40"/>
      <c r="AD4" s="40"/>
      <c r="AE4"/>
      <c r="AF4" s="40"/>
      <c r="AK4" s="40"/>
      <c r="AL4" s="40"/>
      <c r="AM4" s="40"/>
      <c r="AN4"/>
      <c r="AO4" s="40"/>
      <c r="AT4" s="40"/>
      <c r="AU4" s="40"/>
      <c r="AV4" s="40"/>
      <c r="AW4"/>
      <c r="AX4" s="40"/>
    </row>
    <row r="7" spans="1:54" x14ac:dyDescent="0.25">
      <c r="A7" s="39" t="s">
        <v>76</v>
      </c>
      <c r="B7" s="38" t="s">
        <v>473</v>
      </c>
      <c r="C7" s="38" t="s">
        <v>468</v>
      </c>
      <c r="D7" s="38" t="s">
        <v>483</v>
      </c>
      <c r="E7" s="38" t="s">
        <v>470</v>
      </c>
      <c r="F7" s="38" t="s">
        <v>474</v>
      </c>
      <c r="G7" s="38" t="s">
        <v>470</v>
      </c>
      <c r="H7" s="38" t="s">
        <v>475</v>
      </c>
      <c r="J7" s="39" t="s">
        <v>76</v>
      </c>
      <c r="K7" s="38" t="s">
        <v>473</v>
      </c>
      <c r="L7" s="38" t="s">
        <v>468</v>
      </c>
      <c r="M7" s="38" t="s">
        <v>483</v>
      </c>
      <c r="N7" s="38" t="s">
        <v>470</v>
      </c>
      <c r="O7" s="38" t="s">
        <v>474</v>
      </c>
      <c r="P7" s="38" t="s">
        <v>470</v>
      </c>
      <c r="Q7" s="38" t="s">
        <v>475</v>
      </c>
      <c r="S7" s="39" t="s">
        <v>76</v>
      </c>
      <c r="T7" s="38" t="s">
        <v>473</v>
      </c>
      <c r="U7" s="38" t="s">
        <v>468</v>
      </c>
      <c r="V7" s="38" t="s">
        <v>483</v>
      </c>
      <c r="W7" s="38" t="s">
        <v>470</v>
      </c>
      <c r="X7" s="38" t="s">
        <v>474</v>
      </c>
      <c r="Y7" s="38" t="s">
        <v>470</v>
      </c>
      <c r="Z7" s="38" t="s">
        <v>475</v>
      </c>
      <c r="AB7" s="39" t="s">
        <v>76</v>
      </c>
      <c r="AC7" s="38" t="s">
        <v>473</v>
      </c>
      <c r="AD7" s="38" t="s">
        <v>468</v>
      </c>
      <c r="AE7" s="38" t="s">
        <v>483</v>
      </c>
      <c r="AF7" s="38" t="s">
        <v>470</v>
      </c>
      <c r="AG7" s="38" t="s">
        <v>474</v>
      </c>
      <c r="AH7" s="38" t="s">
        <v>470</v>
      </c>
      <c r="AI7" s="38" t="s">
        <v>475</v>
      </c>
      <c r="AK7" s="39" t="s">
        <v>76</v>
      </c>
      <c r="AL7" s="38" t="s">
        <v>473</v>
      </c>
      <c r="AM7" s="38" t="s">
        <v>468</v>
      </c>
      <c r="AN7" s="38" t="s">
        <v>483</v>
      </c>
      <c r="AO7" s="38" t="s">
        <v>470</v>
      </c>
      <c r="AP7" s="38" t="s">
        <v>474</v>
      </c>
      <c r="AQ7" s="38" t="s">
        <v>470</v>
      </c>
      <c r="AR7" s="38" t="s">
        <v>475</v>
      </c>
      <c r="AT7" s="39" t="s">
        <v>76</v>
      </c>
      <c r="AU7" s="38" t="s">
        <v>473</v>
      </c>
      <c r="AV7" s="38" t="s">
        <v>468</v>
      </c>
      <c r="AW7" s="38" t="s">
        <v>483</v>
      </c>
      <c r="AX7" s="38" t="s">
        <v>470</v>
      </c>
      <c r="AY7" s="38" t="s">
        <v>474</v>
      </c>
      <c r="AZ7" s="38" t="s">
        <v>470</v>
      </c>
      <c r="BA7" s="38" t="s">
        <v>475</v>
      </c>
    </row>
    <row r="8" spans="1:54" x14ac:dyDescent="0.25">
      <c r="A8" s="12">
        <v>44001</v>
      </c>
      <c r="B8" s="41" t="s">
        <v>476</v>
      </c>
      <c r="C8" s="41" t="s">
        <v>469</v>
      </c>
      <c r="D8" s="47">
        <v>0</v>
      </c>
      <c r="E8" s="41" t="s">
        <v>471</v>
      </c>
      <c r="F8" s="42">
        <v>1193635</v>
      </c>
      <c r="G8" s="30">
        <v>2.8000000000000001E-2</v>
      </c>
      <c r="H8" s="30">
        <v>3.1899999999999998E-2</v>
      </c>
      <c r="J8" s="12">
        <v>44001</v>
      </c>
      <c r="K8" s="41" t="s">
        <v>476</v>
      </c>
      <c r="L8" s="41" t="s">
        <v>469</v>
      </c>
      <c r="M8" s="47">
        <v>0</v>
      </c>
      <c r="N8" s="41" t="s">
        <v>471</v>
      </c>
      <c r="O8" s="42">
        <v>975175</v>
      </c>
      <c r="P8" s="30">
        <v>0.03</v>
      </c>
      <c r="Q8" s="30">
        <v>3.3700000000000001E-2</v>
      </c>
      <c r="S8" s="12">
        <v>44001</v>
      </c>
      <c r="T8" s="41" t="s">
        <v>476</v>
      </c>
      <c r="U8" s="41" t="s">
        <v>469</v>
      </c>
      <c r="V8" s="47">
        <v>0</v>
      </c>
      <c r="W8" s="41" t="s">
        <v>471</v>
      </c>
      <c r="X8" s="42">
        <v>1392287</v>
      </c>
      <c r="Y8" s="30">
        <v>2.8000000000000001E-2</v>
      </c>
      <c r="Z8" s="30">
        <v>3.1899999999999998E-2</v>
      </c>
      <c r="AB8" s="12">
        <v>44001</v>
      </c>
      <c r="AC8" s="41" t="s">
        <v>476</v>
      </c>
      <c r="AD8" s="41" t="s">
        <v>469</v>
      </c>
      <c r="AE8" s="47">
        <v>0</v>
      </c>
      <c r="AF8" s="41" t="s">
        <v>471</v>
      </c>
      <c r="AG8" s="42">
        <v>1137656</v>
      </c>
      <c r="AH8" s="30">
        <v>0.03</v>
      </c>
      <c r="AI8" s="30">
        <v>3.3700000000000001E-2</v>
      </c>
      <c r="AK8" s="12">
        <v>44001</v>
      </c>
      <c r="AL8" s="41" t="s">
        <v>476</v>
      </c>
      <c r="AM8" s="41" t="s">
        <v>469</v>
      </c>
      <c r="AN8" s="47">
        <v>0</v>
      </c>
      <c r="AO8" s="41" t="s">
        <v>471</v>
      </c>
      <c r="AP8" s="42">
        <v>1591226</v>
      </c>
      <c r="AQ8" s="30">
        <v>2.8000000000000001E-2</v>
      </c>
      <c r="AR8" s="30">
        <v>3.1899999999999998E-2</v>
      </c>
      <c r="AT8" s="12">
        <v>44001</v>
      </c>
      <c r="AU8" s="41" t="s">
        <v>476</v>
      </c>
      <c r="AV8" s="41" t="s">
        <v>469</v>
      </c>
      <c r="AW8" s="47">
        <v>0</v>
      </c>
      <c r="AX8" s="41" t="s">
        <v>471</v>
      </c>
      <c r="AY8" s="42">
        <v>1300137</v>
      </c>
      <c r="AZ8" s="30">
        <v>0.03</v>
      </c>
      <c r="BA8" s="30">
        <v>3.3700000000000001E-2</v>
      </c>
    </row>
    <row r="9" spans="1:54" x14ac:dyDescent="0.25">
      <c r="A9" s="12">
        <v>44001</v>
      </c>
      <c r="B9" s="41" t="s">
        <v>477</v>
      </c>
      <c r="C9" s="41" t="s">
        <v>469</v>
      </c>
      <c r="D9" s="47">
        <v>0</v>
      </c>
      <c r="E9" s="41" t="s">
        <v>471</v>
      </c>
      <c r="F9" s="42">
        <v>1201385</v>
      </c>
      <c r="G9" s="30">
        <v>3.1E-2</v>
      </c>
      <c r="H9" s="30">
        <v>3.3399999999999999E-2</v>
      </c>
      <c r="J9" s="12">
        <v>44001</v>
      </c>
      <c r="K9" s="41" t="s">
        <v>477</v>
      </c>
      <c r="L9" s="41" t="s">
        <v>469</v>
      </c>
      <c r="M9" s="47">
        <v>0</v>
      </c>
      <c r="N9" s="41" t="s">
        <v>471</v>
      </c>
      <c r="O9" s="42">
        <v>984361</v>
      </c>
      <c r="P9" s="30">
        <v>3.3000000000000002E-2</v>
      </c>
      <c r="Q9" s="30">
        <v>3.5200000000000002E-2</v>
      </c>
      <c r="S9" s="12">
        <v>44001</v>
      </c>
      <c r="T9" s="41" t="s">
        <v>477</v>
      </c>
      <c r="U9" s="41" t="s">
        <v>469</v>
      </c>
      <c r="V9" s="47">
        <v>0</v>
      </c>
      <c r="W9" s="41" t="s">
        <v>471</v>
      </c>
      <c r="X9" s="42">
        <v>1401760</v>
      </c>
      <c r="Y9" s="30">
        <v>3.1E-2</v>
      </c>
      <c r="Z9" s="30">
        <v>3.3399999999999999E-2</v>
      </c>
      <c r="AB9" s="12">
        <v>44001</v>
      </c>
      <c r="AC9" s="41" t="s">
        <v>477</v>
      </c>
      <c r="AD9" s="41" t="s">
        <v>469</v>
      </c>
      <c r="AE9" s="47">
        <v>0</v>
      </c>
      <c r="AF9" s="41" t="s">
        <v>471</v>
      </c>
      <c r="AG9" s="42">
        <v>1148278</v>
      </c>
      <c r="AH9" s="30">
        <v>3.3000000000000002E-2</v>
      </c>
      <c r="AI9" s="30">
        <v>3.5200000000000002E-2</v>
      </c>
      <c r="AK9" s="12">
        <v>44001</v>
      </c>
      <c r="AL9" s="41" t="s">
        <v>477</v>
      </c>
      <c r="AM9" s="41" t="s">
        <v>469</v>
      </c>
      <c r="AN9" s="47">
        <v>0</v>
      </c>
      <c r="AO9" s="41" t="s">
        <v>471</v>
      </c>
      <c r="AP9" s="42">
        <v>1601847</v>
      </c>
      <c r="AQ9" s="30">
        <v>3.1E-2</v>
      </c>
      <c r="AR9" s="30">
        <v>3.3399999999999999E-2</v>
      </c>
      <c r="AT9" s="12">
        <v>44001</v>
      </c>
      <c r="AU9" s="41" t="s">
        <v>477</v>
      </c>
      <c r="AV9" s="41" t="s">
        <v>469</v>
      </c>
      <c r="AW9" s="47">
        <v>0</v>
      </c>
      <c r="AX9" s="41" t="s">
        <v>471</v>
      </c>
      <c r="AY9" s="42">
        <v>1312481</v>
      </c>
      <c r="AZ9" s="30">
        <v>3.3000000000000002E-2</v>
      </c>
      <c r="BA9" s="30">
        <v>3.5200000000000002E-2</v>
      </c>
    </row>
    <row r="10" spans="1:54" x14ac:dyDescent="0.25">
      <c r="A10" s="12">
        <v>44001</v>
      </c>
      <c r="B10" s="41" t="s">
        <v>478</v>
      </c>
      <c r="C10" s="41" t="s">
        <v>469</v>
      </c>
      <c r="D10" s="47">
        <v>0</v>
      </c>
      <c r="E10" s="41" t="s">
        <v>471</v>
      </c>
      <c r="F10" s="42">
        <v>1307314</v>
      </c>
      <c r="G10" s="30">
        <v>4.3499999999999997E-2</v>
      </c>
      <c r="H10" s="30">
        <v>4.53E-2</v>
      </c>
      <c r="J10" s="12">
        <v>44001</v>
      </c>
      <c r="K10" s="41" t="s">
        <v>478</v>
      </c>
      <c r="L10" s="41" t="s">
        <v>469</v>
      </c>
      <c r="M10" s="47">
        <v>0</v>
      </c>
      <c r="N10" s="41" t="s">
        <v>471</v>
      </c>
      <c r="O10" s="42">
        <v>1078233</v>
      </c>
      <c r="P10" s="30">
        <v>4.3499999999999997E-2</v>
      </c>
      <c r="Q10" s="30">
        <v>4.5100000000000001E-2</v>
      </c>
      <c r="S10" s="12">
        <v>44001</v>
      </c>
      <c r="T10" s="41" t="s">
        <v>478</v>
      </c>
      <c r="U10" s="41" t="s">
        <v>469</v>
      </c>
      <c r="V10" s="47">
        <v>0</v>
      </c>
      <c r="W10" s="41" t="s">
        <v>471</v>
      </c>
      <c r="X10" s="42">
        <v>1525200</v>
      </c>
      <c r="Y10" s="30">
        <v>4.3499999999999997E-2</v>
      </c>
      <c r="Z10" s="30">
        <v>4.53E-2</v>
      </c>
      <c r="AB10" s="12">
        <v>44001</v>
      </c>
      <c r="AC10" s="41" t="s">
        <v>478</v>
      </c>
      <c r="AD10" s="41" t="s">
        <v>469</v>
      </c>
      <c r="AE10" s="47">
        <v>0</v>
      </c>
      <c r="AF10" s="41" t="s">
        <v>471</v>
      </c>
      <c r="AG10" s="42">
        <v>1257938</v>
      </c>
      <c r="AH10" s="30">
        <v>4.3499999999999997E-2</v>
      </c>
      <c r="AI10" s="30">
        <v>4.53E-2</v>
      </c>
      <c r="AK10" s="12">
        <v>44001</v>
      </c>
      <c r="AL10" s="41" t="s">
        <v>478</v>
      </c>
      <c r="AM10" s="41" t="s">
        <v>469</v>
      </c>
      <c r="AN10" s="47">
        <v>0</v>
      </c>
      <c r="AO10" s="41" t="s">
        <v>471</v>
      </c>
      <c r="AP10" s="42">
        <v>1743372</v>
      </c>
      <c r="AQ10" s="30">
        <v>4.3499999999999997E-2</v>
      </c>
      <c r="AR10" s="30">
        <v>4.53E-2</v>
      </c>
      <c r="AT10" s="12">
        <v>44001</v>
      </c>
      <c r="AU10" s="41" t="s">
        <v>478</v>
      </c>
      <c r="AV10" s="41" t="s">
        <v>469</v>
      </c>
      <c r="AW10" s="47">
        <v>0</v>
      </c>
      <c r="AX10" s="41" t="s">
        <v>471</v>
      </c>
      <c r="AY10" s="42">
        <v>1437931</v>
      </c>
      <c r="AZ10" s="30">
        <v>4.3499999999999997E-2</v>
      </c>
      <c r="BA10" s="30">
        <v>4.53E-2</v>
      </c>
    </row>
    <row r="11" spans="1:54" x14ac:dyDescent="0.25">
      <c r="A11" s="40"/>
      <c r="C11" s="40"/>
      <c r="D11" s="44"/>
      <c r="E11" s="43" t="s">
        <v>480</v>
      </c>
      <c r="F11" s="44">
        <f>AVERAGE(F8:F10)</f>
        <v>1234111.3333333333</v>
      </c>
      <c r="G11" s="46">
        <f>AVERAGE(G8:G10)</f>
        <v>3.4166666666666665E-2</v>
      </c>
      <c r="H11" s="46">
        <f>AVERAGE(H8:H10)</f>
        <v>3.6866666666666666E-2</v>
      </c>
      <c r="J11" s="40"/>
      <c r="K11" s="40"/>
      <c r="L11" s="40"/>
      <c r="M11" s="44"/>
      <c r="N11" s="43" t="s">
        <v>480</v>
      </c>
      <c r="O11" s="44">
        <f>AVERAGE(O8:O10)</f>
        <v>1012589.6666666666</v>
      </c>
      <c r="P11" s="46">
        <f>AVERAGE(P8:P10)</f>
        <v>3.5499999999999997E-2</v>
      </c>
      <c r="Q11" s="46">
        <f>AVERAGE(Q8:Q10)</f>
        <v>3.7999999999999999E-2</v>
      </c>
      <c r="S11" s="40"/>
      <c r="T11" s="40"/>
      <c r="U11" s="40"/>
      <c r="V11" s="44"/>
      <c r="W11" s="43" t="s">
        <v>480</v>
      </c>
      <c r="X11" s="44">
        <f>AVERAGE(X8:X10)</f>
        <v>1439749</v>
      </c>
      <c r="Y11" s="46">
        <f>AVERAGE(Y8:Y10)</f>
        <v>3.4166666666666665E-2</v>
      </c>
      <c r="Z11" s="46">
        <f>AVERAGE(Z8:Z10)</f>
        <v>3.6866666666666666E-2</v>
      </c>
      <c r="AB11" s="40"/>
      <c r="AC11" s="40"/>
      <c r="AD11" s="40"/>
      <c r="AE11" s="44"/>
      <c r="AF11" s="43" t="s">
        <v>480</v>
      </c>
      <c r="AG11" s="44">
        <f>AVERAGE(AG8:AG10)</f>
        <v>1181290.6666666667</v>
      </c>
      <c r="AH11" s="46">
        <f>AVERAGE(AH8:AH10)</f>
        <v>3.5499999999999997E-2</v>
      </c>
      <c r="AI11" s="46">
        <f>AVERAGE(AI8:AI10)</f>
        <v>3.8066666666666665E-2</v>
      </c>
      <c r="AK11" s="40"/>
      <c r="AL11" s="40"/>
      <c r="AM11" s="40"/>
      <c r="AN11" s="44"/>
      <c r="AO11" s="43" t="s">
        <v>480</v>
      </c>
      <c r="AP11" s="44">
        <f>AVERAGE(AP8:AP10)</f>
        <v>1645481.6666666667</v>
      </c>
      <c r="AQ11" s="46">
        <f>AVERAGE(AQ8:AQ10)</f>
        <v>3.4166666666666665E-2</v>
      </c>
      <c r="AR11" s="46">
        <f>AVERAGE(AR8:AR10)</f>
        <v>3.6866666666666666E-2</v>
      </c>
      <c r="AT11" s="40"/>
      <c r="AU11" s="40"/>
      <c r="AV11" s="40"/>
      <c r="AW11" s="44"/>
      <c r="AX11" s="43" t="s">
        <v>480</v>
      </c>
      <c r="AY11" s="44">
        <f>AVERAGE(AY8:AY10)</f>
        <v>1350183</v>
      </c>
      <c r="AZ11" s="46">
        <f>AVERAGE(AZ8:AZ10)</f>
        <v>3.5499999999999997E-2</v>
      </c>
      <c r="BA11" s="46">
        <f>AVERAGE(BA8:BA10)</f>
        <v>3.8066666666666665E-2</v>
      </c>
    </row>
    <row r="12" spans="1:54" x14ac:dyDescent="0.25">
      <c r="A12" s="40"/>
      <c r="C12" s="40"/>
      <c r="D12" s="44"/>
      <c r="E12" s="43" t="s">
        <v>479</v>
      </c>
      <c r="F12" s="44">
        <f>MEDIAN(F8:F10)</f>
        <v>1201385</v>
      </c>
      <c r="G12" s="46">
        <f>MEDIAN(G8:G10)</f>
        <v>3.1E-2</v>
      </c>
      <c r="H12" s="46">
        <f>MEDIAN(H8:H10)</f>
        <v>3.3399999999999999E-2</v>
      </c>
      <c r="J12" s="40"/>
      <c r="K12" s="40"/>
      <c r="L12" s="40"/>
      <c r="M12" s="44"/>
      <c r="N12" s="43" t="s">
        <v>479</v>
      </c>
      <c r="O12" s="44">
        <f>MEDIAN(O8:O10)</f>
        <v>984361</v>
      </c>
      <c r="P12" s="46">
        <f>MEDIAN(P8:P10)</f>
        <v>3.3000000000000002E-2</v>
      </c>
      <c r="Q12" s="46">
        <f>MEDIAN(Q8:Q10)</f>
        <v>3.5200000000000002E-2</v>
      </c>
      <c r="S12" s="40"/>
      <c r="T12" s="40"/>
      <c r="U12" s="40"/>
      <c r="V12" s="44"/>
      <c r="W12" s="43" t="s">
        <v>479</v>
      </c>
      <c r="X12" s="44">
        <f>MEDIAN(X8:X10)</f>
        <v>1401760</v>
      </c>
      <c r="Y12" s="46">
        <f>MEDIAN(Y8:Y10)</f>
        <v>3.1E-2</v>
      </c>
      <c r="Z12" s="46">
        <f>MEDIAN(Z8:Z10)</f>
        <v>3.3399999999999999E-2</v>
      </c>
      <c r="AB12" s="40"/>
      <c r="AC12" s="40"/>
      <c r="AD12" s="40"/>
      <c r="AE12" s="44"/>
      <c r="AF12" s="43" t="s">
        <v>479</v>
      </c>
      <c r="AG12" s="44">
        <f>MEDIAN(AG8:AG10)</f>
        <v>1148278</v>
      </c>
      <c r="AH12" s="46">
        <f>MEDIAN(AH8:AH10)</f>
        <v>3.3000000000000002E-2</v>
      </c>
      <c r="AI12" s="46">
        <f>MEDIAN(AI8:AI10)</f>
        <v>3.5200000000000002E-2</v>
      </c>
      <c r="AK12" s="40"/>
      <c r="AL12" s="40"/>
      <c r="AM12" s="40"/>
      <c r="AN12" s="44"/>
      <c r="AO12" s="43" t="s">
        <v>479</v>
      </c>
      <c r="AP12" s="44">
        <f>MEDIAN(AP8:AP10)</f>
        <v>1601847</v>
      </c>
      <c r="AQ12" s="46">
        <f>MEDIAN(AQ8:AQ10)</f>
        <v>3.1E-2</v>
      </c>
      <c r="AR12" s="46">
        <f>MEDIAN(AR8:AR10)</f>
        <v>3.3399999999999999E-2</v>
      </c>
      <c r="AT12" s="40"/>
      <c r="AU12" s="40"/>
      <c r="AV12" s="40"/>
      <c r="AW12" s="44"/>
      <c r="AX12" s="43" t="s">
        <v>479</v>
      </c>
      <c r="AY12" s="44">
        <f>MEDIAN(AY8:AY10)</f>
        <v>1312481</v>
      </c>
      <c r="AZ12" s="46">
        <f>MEDIAN(AZ8:AZ10)</f>
        <v>3.3000000000000002E-2</v>
      </c>
      <c r="BA12" s="46">
        <f>MEDIAN(BA8:BA10)</f>
        <v>3.5200000000000002E-2</v>
      </c>
    </row>
    <row r="13" spans="1:54" s="55" customFormat="1" x14ac:dyDescent="0.25">
      <c r="A13" s="49">
        <v>44001</v>
      </c>
      <c r="B13" s="50" t="s">
        <v>485</v>
      </c>
      <c r="C13" s="59" t="s">
        <v>490</v>
      </c>
      <c r="D13" s="51">
        <v>1800</v>
      </c>
      <c r="E13" s="59" t="s">
        <v>471</v>
      </c>
      <c r="F13" s="52">
        <v>854716</v>
      </c>
      <c r="G13" s="53">
        <v>3.1E-2</v>
      </c>
      <c r="H13" s="53"/>
      <c r="I13" s="54"/>
      <c r="J13" s="49">
        <v>44001</v>
      </c>
      <c r="K13" s="50" t="s">
        <v>494</v>
      </c>
      <c r="L13" s="59" t="s">
        <v>489</v>
      </c>
      <c r="M13" s="51">
        <v>1800</v>
      </c>
      <c r="N13" s="59" t="s">
        <v>471</v>
      </c>
      <c r="O13" s="52">
        <v>693671</v>
      </c>
      <c r="P13" s="53">
        <v>2.63E-2</v>
      </c>
      <c r="Q13" s="53"/>
      <c r="R13" s="54"/>
      <c r="S13" s="49">
        <v>44001</v>
      </c>
      <c r="T13" s="50" t="s">
        <v>485</v>
      </c>
      <c r="U13" s="59" t="s">
        <v>489</v>
      </c>
      <c r="V13" s="51">
        <v>1800</v>
      </c>
      <c r="W13" s="59" t="s">
        <v>471</v>
      </c>
      <c r="X13" s="52">
        <v>1067290</v>
      </c>
      <c r="Y13" s="53">
        <v>3.1E-2</v>
      </c>
      <c r="Z13" s="53"/>
      <c r="AA13" s="54"/>
      <c r="AB13" s="49">
        <v>44001</v>
      </c>
      <c r="AC13" s="50" t="s">
        <v>494</v>
      </c>
      <c r="AD13" s="59" t="s">
        <v>489</v>
      </c>
      <c r="AE13" s="51">
        <v>1800</v>
      </c>
      <c r="AF13" s="59" t="s">
        <v>471</v>
      </c>
      <c r="AG13" s="52">
        <v>860726</v>
      </c>
      <c r="AH13" s="53">
        <v>2.58E-2</v>
      </c>
      <c r="AI13" s="53"/>
      <c r="AJ13" s="54"/>
      <c r="AK13" s="49">
        <v>44001</v>
      </c>
      <c r="AL13" s="50" t="s">
        <v>485</v>
      </c>
      <c r="AM13" s="59" t="s">
        <v>489</v>
      </c>
      <c r="AN13" s="51">
        <v>1800</v>
      </c>
      <c r="AO13" s="59" t="s">
        <v>471</v>
      </c>
      <c r="AP13" s="52">
        <v>1251815</v>
      </c>
      <c r="AQ13" s="53">
        <v>3.1E-2</v>
      </c>
      <c r="AR13" s="53"/>
      <c r="AS13" s="54"/>
      <c r="AT13" s="49">
        <v>44001</v>
      </c>
      <c r="AU13" s="50" t="s">
        <v>494</v>
      </c>
      <c r="AV13" s="59" t="s">
        <v>489</v>
      </c>
      <c r="AW13" s="51">
        <v>1800</v>
      </c>
      <c r="AX13" s="59" t="s">
        <v>471</v>
      </c>
      <c r="AY13" s="52">
        <v>1008780</v>
      </c>
      <c r="AZ13" s="53">
        <v>2.58E-2</v>
      </c>
      <c r="BA13" s="53"/>
      <c r="BB13" s="54"/>
    </row>
    <row r="14" spans="1:54" x14ac:dyDescent="0.25">
      <c r="A14" s="12">
        <v>44001</v>
      </c>
      <c r="B14" s="41" t="s">
        <v>494</v>
      </c>
      <c r="C14" s="56" t="s">
        <v>489</v>
      </c>
      <c r="D14" s="47">
        <v>1800</v>
      </c>
      <c r="E14" s="56" t="s">
        <v>471</v>
      </c>
      <c r="F14" s="42">
        <v>868188</v>
      </c>
      <c r="G14" s="30">
        <v>2.8000000000000001E-2</v>
      </c>
      <c r="H14" s="30"/>
      <c r="J14" s="57">
        <v>44001</v>
      </c>
      <c r="K14" s="58" t="s">
        <v>485</v>
      </c>
      <c r="L14" s="56" t="s">
        <v>489</v>
      </c>
      <c r="M14" s="60">
        <v>1800</v>
      </c>
      <c r="N14" s="56" t="s">
        <v>471</v>
      </c>
      <c r="O14" s="61">
        <v>703202</v>
      </c>
      <c r="P14" s="62">
        <v>3.3000000000000002E-2</v>
      </c>
      <c r="Q14" s="62"/>
      <c r="S14" s="12">
        <v>44001</v>
      </c>
      <c r="T14" s="41" t="s">
        <v>494</v>
      </c>
      <c r="U14" s="56" t="s">
        <v>489</v>
      </c>
      <c r="V14" s="47">
        <v>1800</v>
      </c>
      <c r="W14" s="56" t="s">
        <v>471</v>
      </c>
      <c r="X14" s="42">
        <v>1078976</v>
      </c>
      <c r="Y14" s="30">
        <v>2.75E-2</v>
      </c>
      <c r="Z14" s="30"/>
      <c r="AB14" s="57">
        <v>44001</v>
      </c>
      <c r="AC14" s="58" t="s">
        <v>485</v>
      </c>
      <c r="AD14" s="56" t="s">
        <v>489</v>
      </c>
      <c r="AE14" s="60">
        <v>1800</v>
      </c>
      <c r="AF14" s="56" t="s">
        <v>471</v>
      </c>
      <c r="AG14" s="61">
        <v>877897</v>
      </c>
      <c r="AH14" s="62">
        <v>3.3000000000000002E-2</v>
      </c>
      <c r="AI14" s="62"/>
      <c r="AK14" s="12">
        <v>44001</v>
      </c>
      <c r="AL14" s="41" t="s">
        <v>494</v>
      </c>
      <c r="AM14" s="56" t="s">
        <v>489</v>
      </c>
      <c r="AN14" s="47">
        <v>1800</v>
      </c>
      <c r="AO14" s="56" t="s">
        <v>471</v>
      </c>
      <c r="AP14" s="42">
        <v>1264859</v>
      </c>
      <c r="AQ14" s="30">
        <v>2.75E-2</v>
      </c>
      <c r="AR14" s="30"/>
      <c r="AT14" s="57">
        <v>44001</v>
      </c>
      <c r="AU14" s="58" t="s">
        <v>485</v>
      </c>
      <c r="AV14" s="56" t="s">
        <v>489</v>
      </c>
      <c r="AW14" s="60">
        <v>1800</v>
      </c>
      <c r="AX14" s="56" t="s">
        <v>471</v>
      </c>
      <c r="AY14" s="61">
        <v>1029594</v>
      </c>
      <c r="AZ14" s="62">
        <v>3.3000000000000002E-2</v>
      </c>
      <c r="BA14" s="30"/>
    </row>
    <row r="15" spans="1:54" x14ac:dyDescent="0.25">
      <c r="A15" s="57">
        <v>44001</v>
      </c>
      <c r="B15" s="58" t="s">
        <v>484</v>
      </c>
      <c r="C15" s="58" t="s">
        <v>489</v>
      </c>
      <c r="D15" s="60">
        <v>1800</v>
      </c>
      <c r="E15" s="58" t="s">
        <v>471</v>
      </c>
      <c r="F15" s="61">
        <v>907204</v>
      </c>
      <c r="G15" s="62">
        <v>3.6400000000000002E-2</v>
      </c>
      <c r="H15" s="62"/>
      <c r="I15" s="63"/>
      <c r="J15" s="12">
        <v>44001</v>
      </c>
      <c r="K15" s="41" t="s">
        <v>493</v>
      </c>
      <c r="L15" s="56" t="s">
        <v>489</v>
      </c>
      <c r="M15" s="47">
        <v>1800</v>
      </c>
      <c r="N15" s="56" t="s">
        <v>471</v>
      </c>
      <c r="O15" s="42">
        <v>757708</v>
      </c>
      <c r="P15" s="30">
        <v>3.8899999999999997E-2</v>
      </c>
      <c r="Q15" s="30"/>
      <c r="R15" s="63"/>
      <c r="S15" s="12">
        <v>44001</v>
      </c>
      <c r="T15" s="41" t="s">
        <v>488</v>
      </c>
      <c r="U15" s="56" t="s">
        <v>489</v>
      </c>
      <c r="V15" s="47">
        <v>1800</v>
      </c>
      <c r="W15" s="56" t="s">
        <v>471</v>
      </c>
      <c r="X15" s="42">
        <v>1129330</v>
      </c>
      <c r="Y15" s="30">
        <v>3.56E-2</v>
      </c>
      <c r="Z15" s="30"/>
      <c r="AA15" s="63"/>
      <c r="AB15" s="12">
        <v>44001</v>
      </c>
      <c r="AC15" s="41" t="s">
        <v>488</v>
      </c>
      <c r="AD15" s="56" t="s">
        <v>489</v>
      </c>
      <c r="AE15" s="47">
        <v>1800</v>
      </c>
      <c r="AF15" s="56" t="s">
        <v>471</v>
      </c>
      <c r="AG15" s="42">
        <v>935544</v>
      </c>
      <c r="AH15" s="30">
        <v>3.6799999999999999E-2</v>
      </c>
      <c r="AI15" s="30"/>
      <c r="AJ15" s="63"/>
      <c r="AK15" s="12">
        <v>44001</v>
      </c>
      <c r="AL15" s="41" t="s">
        <v>488</v>
      </c>
      <c r="AM15" s="56" t="s">
        <v>489</v>
      </c>
      <c r="AN15" s="47">
        <v>1800</v>
      </c>
      <c r="AO15" s="56" t="s">
        <v>471</v>
      </c>
      <c r="AP15" s="42">
        <v>1323978</v>
      </c>
      <c r="AQ15" s="30">
        <v>3.56E-2</v>
      </c>
      <c r="AR15" s="30"/>
      <c r="AS15" s="63"/>
      <c r="AT15" s="12">
        <v>44001</v>
      </c>
      <c r="AU15" s="41" t="s">
        <v>488</v>
      </c>
      <c r="AV15" s="56" t="s">
        <v>489</v>
      </c>
      <c r="AW15" s="47">
        <v>1800</v>
      </c>
      <c r="AX15" s="56" t="s">
        <v>471</v>
      </c>
      <c r="AY15" s="42">
        <v>1096603</v>
      </c>
      <c r="AZ15" s="30">
        <v>3.6799999999999999E-2</v>
      </c>
      <c r="BA15" s="62"/>
      <c r="BB15" s="63"/>
    </row>
    <row r="16" spans="1:54" x14ac:dyDescent="0.25">
      <c r="A16" s="12">
        <v>44001</v>
      </c>
      <c r="B16" s="41" t="s">
        <v>496</v>
      </c>
      <c r="C16" s="56" t="s">
        <v>490</v>
      </c>
      <c r="D16" s="47">
        <v>1800</v>
      </c>
      <c r="E16" s="56" t="s">
        <v>471</v>
      </c>
      <c r="F16" s="42">
        <v>908430</v>
      </c>
      <c r="G16" s="30">
        <v>3.7900000000000003E-2</v>
      </c>
      <c r="H16" s="30"/>
      <c r="J16" s="12">
        <v>44001</v>
      </c>
      <c r="K16" s="41" t="s">
        <v>500</v>
      </c>
      <c r="L16" s="56" t="s">
        <v>489</v>
      </c>
      <c r="M16" s="47">
        <v>1800</v>
      </c>
      <c r="N16" s="56" t="s">
        <v>471</v>
      </c>
      <c r="O16" s="42">
        <v>757708</v>
      </c>
      <c r="P16" s="30">
        <v>3.8899999999999997E-2</v>
      </c>
      <c r="Q16" s="30"/>
      <c r="S16" s="57">
        <v>44001</v>
      </c>
      <c r="T16" s="58" t="s">
        <v>484</v>
      </c>
      <c r="U16" s="58" t="s">
        <v>489</v>
      </c>
      <c r="V16" s="60">
        <v>1800</v>
      </c>
      <c r="W16" s="58" t="s">
        <v>471</v>
      </c>
      <c r="X16" s="61">
        <v>1131608</v>
      </c>
      <c r="Y16" s="62">
        <v>3.6400000000000002E-2</v>
      </c>
      <c r="Z16" s="62"/>
      <c r="AB16" s="12">
        <v>44001</v>
      </c>
      <c r="AC16" s="41" t="s">
        <v>495</v>
      </c>
      <c r="AD16" s="56" t="s">
        <v>489</v>
      </c>
      <c r="AE16" s="47">
        <v>1800</v>
      </c>
      <c r="AF16" s="56" t="s">
        <v>471</v>
      </c>
      <c r="AG16" s="42">
        <v>944850</v>
      </c>
      <c r="AH16" s="30">
        <v>3.9899999999999998E-2</v>
      </c>
      <c r="AI16" s="30"/>
      <c r="AK16" s="57">
        <v>44001</v>
      </c>
      <c r="AL16" s="58" t="s">
        <v>484</v>
      </c>
      <c r="AM16" s="58" t="s">
        <v>489</v>
      </c>
      <c r="AN16" s="60">
        <v>1800</v>
      </c>
      <c r="AO16" s="58" t="s">
        <v>471</v>
      </c>
      <c r="AP16" s="61">
        <v>1326730</v>
      </c>
      <c r="AQ16" s="62">
        <v>3.6400000000000002E-2</v>
      </c>
      <c r="AR16" s="62"/>
      <c r="AT16" s="12">
        <v>44001</v>
      </c>
      <c r="AU16" s="41" t="s">
        <v>493</v>
      </c>
      <c r="AV16" s="56" t="s">
        <v>489</v>
      </c>
      <c r="AW16" s="47">
        <v>1800</v>
      </c>
      <c r="AX16" s="56" t="s">
        <v>471</v>
      </c>
      <c r="AY16" s="42">
        <v>1108388</v>
      </c>
      <c r="AZ16" s="30">
        <v>3.8899999999999997E-2</v>
      </c>
      <c r="BA16" s="30"/>
    </row>
    <row r="17" spans="1:53" x14ac:dyDescent="0.25">
      <c r="A17" s="12">
        <v>44001</v>
      </c>
      <c r="B17" s="41" t="s">
        <v>493</v>
      </c>
      <c r="C17" s="56" t="s">
        <v>489</v>
      </c>
      <c r="D17" s="47">
        <v>1800</v>
      </c>
      <c r="E17" s="56" t="s">
        <v>471</v>
      </c>
      <c r="F17" s="42">
        <v>913253</v>
      </c>
      <c r="G17" s="30">
        <v>3.7900000000000003E-2</v>
      </c>
      <c r="H17" s="30"/>
      <c r="J17" s="12">
        <v>44001</v>
      </c>
      <c r="K17" s="41" t="s">
        <v>495</v>
      </c>
      <c r="L17" s="56" t="s">
        <v>489</v>
      </c>
      <c r="M17" s="47">
        <v>1800</v>
      </c>
      <c r="N17" s="56" t="s">
        <v>471</v>
      </c>
      <c r="O17" s="42">
        <v>757857</v>
      </c>
      <c r="P17" s="30">
        <v>0.04</v>
      </c>
      <c r="Q17" s="30"/>
      <c r="S17" s="12">
        <v>44001</v>
      </c>
      <c r="T17" s="41" t="s">
        <v>496</v>
      </c>
      <c r="U17" s="56" t="s">
        <v>489</v>
      </c>
      <c r="V17" s="47">
        <v>1800</v>
      </c>
      <c r="W17" s="56" t="s">
        <v>471</v>
      </c>
      <c r="X17" s="42">
        <v>1133714</v>
      </c>
      <c r="Y17" s="30">
        <v>3.7900000000000003E-2</v>
      </c>
      <c r="Z17" s="30"/>
      <c r="AB17" s="12">
        <v>44001</v>
      </c>
      <c r="AC17" s="41" t="s">
        <v>493</v>
      </c>
      <c r="AD17" s="56" t="s">
        <v>489</v>
      </c>
      <c r="AE17" s="47">
        <v>1800</v>
      </c>
      <c r="AF17" s="56" t="s">
        <v>471</v>
      </c>
      <c r="AG17" s="42">
        <v>945312</v>
      </c>
      <c r="AH17" s="30">
        <v>3.8899999999999997E-2</v>
      </c>
      <c r="AI17" s="30"/>
      <c r="AK17" s="12">
        <v>44001</v>
      </c>
      <c r="AL17" s="41" t="s">
        <v>496</v>
      </c>
      <c r="AM17" s="56" t="s">
        <v>489</v>
      </c>
      <c r="AN17" s="47">
        <v>1800</v>
      </c>
      <c r="AO17" s="56" t="s">
        <v>471</v>
      </c>
      <c r="AP17" s="42">
        <v>1329447</v>
      </c>
      <c r="AQ17" s="30">
        <v>3.7900000000000003E-2</v>
      </c>
      <c r="AR17" s="30"/>
      <c r="AT17" s="12">
        <v>44001</v>
      </c>
      <c r="AU17" s="41" t="s">
        <v>500</v>
      </c>
      <c r="AV17" s="56" t="s">
        <v>489</v>
      </c>
      <c r="AW17" s="47">
        <v>1800</v>
      </c>
      <c r="AX17" s="56" t="s">
        <v>471</v>
      </c>
      <c r="AY17" s="42">
        <v>1108388</v>
      </c>
      <c r="AZ17" s="30">
        <v>3.8899999999999997E-2</v>
      </c>
      <c r="BA17" s="30"/>
    </row>
    <row r="18" spans="1:53" x14ac:dyDescent="0.25">
      <c r="A18" s="12">
        <v>44001</v>
      </c>
      <c r="B18" s="41" t="s">
        <v>495</v>
      </c>
      <c r="C18" s="56" t="s">
        <v>490</v>
      </c>
      <c r="D18" s="47">
        <v>1800</v>
      </c>
      <c r="E18" s="56" t="s">
        <v>471</v>
      </c>
      <c r="F18" s="42">
        <v>919067</v>
      </c>
      <c r="G18" s="30">
        <v>0.04</v>
      </c>
      <c r="H18" s="30"/>
      <c r="J18" s="12">
        <v>44001</v>
      </c>
      <c r="K18" s="41" t="s">
        <v>496</v>
      </c>
      <c r="L18" s="56" t="s">
        <v>489</v>
      </c>
      <c r="M18" s="47">
        <v>1800</v>
      </c>
      <c r="N18" s="56" t="s">
        <v>471</v>
      </c>
      <c r="O18" s="42">
        <v>757950</v>
      </c>
      <c r="P18" s="30">
        <v>3.9699999999999999E-2</v>
      </c>
      <c r="Q18" s="30"/>
      <c r="S18" s="12">
        <v>44001</v>
      </c>
      <c r="T18" s="41" t="s">
        <v>493</v>
      </c>
      <c r="U18" s="56" t="s">
        <v>489</v>
      </c>
      <c r="V18" s="47">
        <v>1800</v>
      </c>
      <c r="W18" s="56" t="s">
        <v>471</v>
      </c>
      <c r="X18" s="42">
        <v>1139743</v>
      </c>
      <c r="Y18" s="30">
        <v>3.7900000000000003E-2</v>
      </c>
      <c r="Z18" s="30"/>
      <c r="AB18" s="12">
        <v>44001</v>
      </c>
      <c r="AC18" s="41" t="s">
        <v>500</v>
      </c>
      <c r="AD18" s="56" t="s">
        <v>489</v>
      </c>
      <c r="AE18" s="47">
        <v>1800</v>
      </c>
      <c r="AF18" s="56" t="s">
        <v>471</v>
      </c>
      <c r="AG18" s="42">
        <v>945312</v>
      </c>
      <c r="AH18" s="30">
        <v>3.8899999999999997E-2</v>
      </c>
      <c r="AI18" s="30"/>
      <c r="AK18" s="12">
        <v>44001</v>
      </c>
      <c r="AL18" s="41" t="s">
        <v>493</v>
      </c>
      <c r="AM18" s="56" t="s">
        <v>489</v>
      </c>
      <c r="AN18" s="47">
        <v>1800</v>
      </c>
      <c r="AO18" s="56" t="s">
        <v>471</v>
      </c>
      <c r="AP18" s="42">
        <v>1336521</v>
      </c>
      <c r="AQ18" s="30">
        <v>3.7900000000000003E-2</v>
      </c>
      <c r="AR18" s="30"/>
      <c r="AT18" s="12">
        <v>44001</v>
      </c>
      <c r="AU18" s="41" t="s">
        <v>496</v>
      </c>
      <c r="AV18" s="56" t="s">
        <v>489</v>
      </c>
      <c r="AW18" s="47">
        <v>1800</v>
      </c>
      <c r="AX18" s="56" t="s">
        <v>471</v>
      </c>
      <c r="AY18" s="42">
        <v>1108744</v>
      </c>
      <c r="AZ18" s="30">
        <v>3.9699999999999999E-2</v>
      </c>
      <c r="BA18" s="30"/>
    </row>
    <row r="19" spans="1:53" x14ac:dyDescent="0.25">
      <c r="A19" s="12">
        <v>44001</v>
      </c>
      <c r="B19" s="41" t="s">
        <v>492</v>
      </c>
      <c r="C19" s="56" t="s">
        <v>490</v>
      </c>
      <c r="D19" s="47">
        <v>1800</v>
      </c>
      <c r="E19" s="56" t="s">
        <v>471</v>
      </c>
      <c r="F19" s="42">
        <v>920035</v>
      </c>
      <c r="G19" s="30">
        <v>3.7999999999999999E-2</v>
      </c>
      <c r="H19" s="30"/>
      <c r="J19" s="57">
        <v>44001</v>
      </c>
      <c r="K19" s="58" t="s">
        <v>484</v>
      </c>
      <c r="L19" s="58" t="s">
        <v>489</v>
      </c>
      <c r="M19" s="60">
        <v>1800</v>
      </c>
      <c r="N19" s="58" t="s">
        <v>471</v>
      </c>
      <c r="O19" s="61">
        <v>760619</v>
      </c>
      <c r="P19" s="62">
        <v>3.8899999999999997E-2</v>
      </c>
      <c r="Q19" s="62"/>
      <c r="S19" s="12">
        <v>44001</v>
      </c>
      <c r="T19" s="41" t="s">
        <v>500</v>
      </c>
      <c r="U19" s="56" t="s">
        <v>489</v>
      </c>
      <c r="V19" s="47">
        <v>1800</v>
      </c>
      <c r="W19" s="56" t="s">
        <v>471</v>
      </c>
      <c r="X19" s="42">
        <v>1139743</v>
      </c>
      <c r="Y19" s="30">
        <v>3.7900000000000003E-2</v>
      </c>
      <c r="Z19" s="30"/>
      <c r="AB19" s="12">
        <v>44001</v>
      </c>
      <c r="AC19" s="41" t="s">
        <v>496</v>
      </c>
      <c r="AD19" s="56" t="s">
        <v>489</v>
      </c>
      <c r="AE19" s="47">
        <v>1800</v>
      </c>
      <c r="AF19" s="56" t="s">
        <v>471</v>
      </c>
      <c r="AG19" s="42">
        <v>945615</v>
      </c>
      <c r="AH19" s="30">
        <v>3.9699999999999999E-2</v>
      </c>
      <c r="AI19" s="30"/>
      <c r="AK19" s="12">
        <v>44001</v>
      </c>
      <c r="AL19" s="41" t="s">
        <v>500</v>
      </c>
      <c r="AM19" s="56" t="s">
        <v>489</v>
      </c>
      <c r="AN19" s="47">
        <v>1800</v>
      </c>
      <c r="AO19" s="56" t="s">
        <v>471</v>
      </c>
      <c r="AP19" s="42">
        <v>1336521</v>
      </c>
      <c r="AQ19" s="30">
        <v>3.7900000000000003E-2</v>
      </c>
      <c r="AR19" s="30"/>
      <c r="AT19" s="57">
        <v>44001</v>
      </c>
      <c r="AU19" s="58" t="s">
        <v>484</v>
      </c>
      <c r="AV19" s="58" t="s">
        <v>489</v>
      </c>
      <c r="AW19" s="60">
        <v>1800</v>
      </c>
      <c r="AX19" s="58" t="s">
        <v>471</v>
      </c>
      <c r="AY19" s="61">
        <v>1111739</v>
      </c>
      <c r="AZ19" s="62">
        <v>3.8899999999999997E-2</v>
      </c>
      <c r="BA19" s="30"/>
    </row>
    <row r="20" spans="1:53" x14ac:dyDescent="0.25">
      <c r="A20" s="12">
        <v>44001</v>
      </c>
      <c r="B20" s="41" t="s">
        <v>488</v>
      </c>
      <c r="C20" s="56" t="s">
        <v>490</v>
      </c>
      <c r="D20" s="47">
        <v>1800</v>
      </c>
      <c r="E20" s="56" t="s">
        <v>471</v>
      </c>
      <c r="F20" s="42">
        <v>921645</v>
      </c>
      <c r="G20" s="30">
        <v>3.8300000000000001E-2</v>
      </c>
      <c r="H20" s="30"/>
      <c r="J20" s="12">
        <v>44001</v>
      </c>
      <c r="K20" s="41" t="s">
        <v>488</v>
      </c>
      <c r="L20" s="56" t="s">
        <v>489</v>
      </c>
      <c r="M20" s="47">
        <v>1800</v>
      </c>
      <c r="N20" s="56" t="s">
        <v>471</v>
      </c>
      <c r="O20" s="42">
        <v>768133</v>
      </c>
      <c r="P20" s="30">
        <v>3.9600000000000003E-2</v>
      </c>
      <c r="Q20" s="30"/>
      <c r="S20" s="12">
        <v>44001</v>
      </c>
      <c r="T20" s="41" t="s">
        <v>495</v>
      </c>
      <c r="U20" s="56" t="s">
        <v>489</v>
      </c>
      <c r="V20" s="47">
        <v>1800</v>
      </c>
      <c r="W20" s="56" t="s">
        <v>471</v>
      </c>
      <c r="X20" s="42">
        <v>1146402</v>
      </c>
      <c r="Y20" s="30">
        <v>3.9899999999999998E-2</v>
      </c>
      <c r="Z20" s="30"/>
      <c r="AB20" s="57">
        <v>44001</v>
      </c>
      <c r="AC20" s="58" t="s">
        <v>484</v>
      </c>
      <c r="AD20" s="58" t="s">
        <v>489</v>
      </c>
      <c r="AE20" s="60">
        <v>1800</v>
      </c>
      <c r="AF20" s="58" t="s">
        <v>471</v>
      </c>
      <c r="AG20" s="61">
        <v>948377</v>
      </c>
      <c r="AH20" s="62">
        <v>3.8899999999999997E-2</v>
      </c>
      <c r="AI20" s="62"/>
      <c r="AK20" s="12">
        <v>44001</v>
      </c>
      <c r="AL20" s="41" t="s">
        <v>495</v>
      </c>
      <c r="AM20" s="56" t="s">
        <v>489</v>
      </c>
      <c r="AN20" s="47">
        <v>1800</v>
      </c>
      <c r="AO20" s="56" t="s">
        <v>471</v>
      </c>
      <c r="AP20" s="42">
        <v>1344396</v>
      </c>
      <c r="AQ20" s="30">
        <v>3.9899999999999998E-2</v>
      </c>
      <c r="AR20" s="30"/>
      <c r="AT20" s="12">
        <v>44001</v>
      </c>
      <c r="AU20" s="41" t="s">
        <v>487</v>
      </c>
      <c r="AV20" s="56" t="s">
        <v>489</v>
      </c>
      <c r="AW20" s="47">
        <v>1800</v>
      </c>
      <c r="AX20" s="56" t="s">
        <v>471</v>
      </c>
      <c r="AY20" s="42">
        <v>1118228</v>
      </c>
      <c r="AZ20" s="30">
        <v>3.9199999999999999E-2</v>
      </c>
      <c r="BA20" s="30"/>
    </row>
    <row r="21" spans="1:53" x14ac:dyDescent="0.25">
      <c r="A21" s="12">
        <v>44001</v>
      </c>
      <c r="B21" s="41" t="s">
        <v>498</v>
      </c>
      <c r="C21" s="56" t="s">
        <v>490</v>
      </c>
      <c r="D21" s="47">
        <v>1800</v>
      </c>
      <c r="E21" s="56" t="s">
        <v>471</v>
      </c>
      <c r="F21" s="42">
        <v>930041</v>
      </c>
      <c r="G21" s="30">
        <v>4.1000000000000002E-2</v>
      </c>
      <c r="H21" s="30"/>
      <c r="J21" s="12">
        <v>44001</v>
      </c>
      <c r="K21" s="41" t="s">
        <v>487</v>
      </c>
      <c r="L21" s="56" t="s">
        <v>489</v>
      </c>
      <c r="M21" s="47">
        <v>1800</v>
      </c>
      <c r="N21" s="56" t="s">
        <v>471</v>
      </c>
      <c r="O21" s="42">
        <v>769380</v>
      </c>
      <c r="P21" s="30">
        <v>0.04</v>
      </c>
      <c r="Q21" s="30"/>
      <c r="S21" s="12">
        <v>44001</v>
      </c>
      <c r="T21" s="41" t="s">
        <v>492</v>
      </c>
      <c r="U21" s="56" t="s">
        <v>489</v>
      </c>
      <c r="V21" s="47">
        <v>1800</v>
      </c>
      <c r="W21" s="56" t="s">
        <v>471</v>
      </c>
      <c r="X21" s="42">
        <v>1147575</v>
      </c>
      <c r="Y21" s="30">
        <v>3.7999999999999999E-2</v>
      </c>
      <c r="Z21" s="30"/>
      <c r="AB21" s="12">
        <v>44001</v>
      </c>
      <c r="AC21" s="41" t="s">
        <v>487</v>
      </c>
      <c r="AD21" s="56" t="s">
        <v>489</v>
      </c>
      <c r="AE21" s="47">
        <v>1800</v>
      </c>
      <c r="AF21" s="56" t="s">
        <v>471</v>
      </c>
      <c r="AG21" s="42">
        <v>953662</v>
      </c>
      <c r="AH21" s="30">
        <v>3.9199999999999999E-2</v>
      </c>
      <c r="AI21" s="30"/>
      <c r="AK21" s="12">
        <v>44001</v>
      </c>
      <c r="AL21" s="41" t="s">
        <v>492</v>
      </c>
      <c r="AM21" s="56" t="s">
        <v>489</v>
      </c>
      <c r="AN21" s="47">
        <v>1800</v>
      </c>
      <c r="AO21" s="56" t="s">
        <v>471</v>
      </c>
      <c r="AP21" s="42">
        <v>1345435</v>
      </c>
      <c r="AQ21" s="30">
        <v>3.7999999999999999E-2</v>
      </c>
      <c r="AR21" s="30"/>
      <c r="AT21" s="12">
        <v>44001</v>
      </c>
      <c r="AU21" s="41" t="s">
        <v>501</v>
      </c>
      <c r="AV21" s="56" t="s">
        <v>489</v>
      </c>
      <c r="AW21" s="47">
        <v>1800</v>
      </c>
      <c r="AX21" s="56" t="s">
        <v>471</v>
      </c>
      <c r="AY21" s="42">
        <v>1127677</v>
      </c>
      <c r="AZ21" s="30">
        <v>4.1500000000000002E-2</v>
      </c>
      <c r="BA21" s="30"/>
    </row>
    <row r="22" spans="1:53" x14ac:dyDescent="0.25">
      <c r="A22" s="12">
        <v>44001</v>
      </c>
      <c r="B22" s="41" t="s">
        <v>487</v>
      </c>
      <c r="C22" s="56" t="s">
        <v>491</v>
      </c>
      <c r="D22" s="47">
        <v>1800</v>
      </c>
      <c r="E22" s="56" t="s">
        <v>471</v>
      </c>
      <c r="F22" s="42">
        <v>930590</v>
      </c>
      <c r="G22" s="30">
        <v>0.04</v>
      </c>
      <c r="H22" s="30"/>
      <c r="J22" s="12">
        <v>44001</v>
      </c>
      <c r="K22" s="41" t="s">
        <v>499</v>
      </c>
      <c r="L22" s="56" t="s">
        <v>489</v>
      </c>
      <c r="M22" s="47">
        <v>1800</v>
      </c>
      <c r="N22" s="56" t="s">
        <v>471</v>
      </c>
      <c r="O22" s="42">
        <v>773536</v>
      </c>
      <c r="P22" s="30">
        <v>4.2000000000000003E-2</v>
      </c>
      <c r="Q22" s="30"/>
      <c r="S22" s="12">
        <v>44001</v>
      </c>
      <c r="T22" s="41" t="s">
        <v>487</v>
      </c>
      <c r="U22" s="56" t="s">
        <v>489</v>
      </c>
      <c r="V22" s="47">
        <v>1800</v>
      </c>
      <c r="W22" s="56" t="s">
        <v>471</v>
      </c>
      <c r="X22" s="42">
        <v>1155482</v>
      </c>
      <c r="Y22" s="30">
        <v>3.9199999999999999E-2</v>
      </c>
      <c r="Z22" s="30"/>
      <c r="AB22" s="12">
        <v>44001</v>
      </c>
      <c r="AC22" s="41" t="s">
        <v>501</v>
      </c>
      <c r="AD22" s="56" t="s">
        <v>489</v>
      </c>
      <c r="AE22" s="47">
        <v>1800</v>
      </c>
      <c r="AF22" s="56" t="s">
        <v>471</v>
      </c>
      <c r="AG22" s="42">
        <v>961576</v>
      </c>
      <c r="AH22" s="30">
        <v>4.1500000000000002E-2</v>
      </c>
      <c r="AI22" s="30"/>
      <c r="AK22" s="12">
        <v>44001</v>
      </c>
      <c r="AL22" s="41" t="s">
        <v>487</v>
      </c>
      <c r="AM22" s="56" t="s">
        <v>489</v>
      </c>
      <c r="AN22" s="47">
        <v>1800</v>
      </c>
      <c r="AO22" s="56" t="s">
        <v>471</v>
      </c>
      <c r="AP22" s="42">
        <v>1355031</v>
      </c>
      <c r="AQ22" s="30">
        <v>3.9199999999999999E-2</v>
      </c>
      <c r="AR22" s="30"/>
      <c r="AT22" s="12">
        <v>44001</v>
      </c>
      <c r="AU22" s="41" t="s">
        <v>492</v>
      </c>
      <c r="AV22" s="56" t="s">
        <v>489</v>
      </c>
      <c r="AW22" s="47">
        <v>1800</v>
      </c>
      <c r="AX22" s="56" t="s">
        <v>471</v>
      </c>
      <c r="AY22" s="42">
        <v>1131311</v>
      </c>
      <c r="AZ22" s="30">
        <v>4.0500000000000001E-2</v>
      </c>
      <c r="BA22" s="30"/>
    </row>
    <row r="23" spans="1:53" x14ac:dyDescent="0.25">
      <c r="A23" s="12">
        <v>44001</v>
      </c>
      <c r="B23" s="41" t="s">
        <v>497</v>
      </c>
      <c r="C23" s="56" t="s">
        <v>490</v>
      </c>
      <c r="D23" s="47">
        <v>1800</v>
      </c>
      <c r="E23" s="56" t="s">
        <v>471</v>
      </c>
      <c r="F23" s="42">
        <v>934110</v>
      </c>
      <c r="G23" s="30">
        <v>4.2000000000000003E-2</v>
      </c>
      <c r="H23" s="30"/>
      <c r="J23" s="12">
        <v>44001</v>
      </c>
      <c r="K23" s="41" t="s">
        <v>492</v>
      </c>
      <c r="L23" s="56" t="s">
        <v>489</v>
      </c>
      <c r="M23" s="47">
        <v>1800</v>
      </c>
      <c r="N23" s="56" t="s">
        <v>471</v>
      </c>
      <c r="O23" s="42">
        <v>774041</v>
      </c>
      <c r="P23" s="30">
        <v>4.0500000000000001E-2</v>
      </c>
      <c r="Q23" s="30"/>
      <c r="S23" s="12">
        <v>44001</v>
      </c>
      <c r="T23" s="41" t="s">
        <v>501</v>
      </c>
      <c r="U23" s="56" t="s">
        <v>489</v>
      </c>
      <c r="V23" s="47">
        <v>1800</v>
      </c>
      <c r="W23" s="56" t="s">
        <v>471</v>
      </c>
      <c r="X23" s="42">
        <v>1162495</v>
      </c>
      <c r="Y23" s="30">
        <v>4.1500000000000002E-2</v>
      </c>
      <c r="Z23" s="30"/>
      <c r="AB23" s="12">
        <v>44001</v>
      </c>
      <c r="AC23" s="41" t="s">
        <v>492</v>
      </c>
      <c r="AD23" s="56" t="s">
        <v>489</v>
      </c>
      <c r="AE23" s="47">
        <v>1800</v>
      </c>
      <c r="AF23" s="56" t="s">
        <v>471</v>
      </c>
      <c r="AG23" s="42">
        <v>965083</v>
      </c>
      <c r="AH23" s="30">
        <v>4.0500000000000001E-2</v>
      </c>
      <c r="AI23" s="30"/>
      <c r="AK23" s="12">
        <v>44001</v>
      </c>
      <c r="AL23" s="41" t="s">
        <v>501</v>
      </c>
      <c r="AM23" s="56" t="s">
        <v>489</v>
      </c>
      <c r="AN23" s="47">
        <v>1800</v>
      </c>
      <c r="AO23" s="56" t="s">
        <v>471</v>
      </c>
      <c r="AP23" s="42">
        <v>1363423</v>
      </c>
      <c r="AQ23" s="30">
        <v>4.1500000000000002E-2</v>
      </c>
      <c r="AR23" s="30"/>
      <c r="AT23" s="12">
        <v>44001</v>
      </c>
      <c r="AU23" s="41" t="s">
        <v>495</v>
      </c>
      <c r="AV23" s="56" t="s">
        <v>489</v>
      </c>
      <c r="AW23" s="47">
        <v>1800</v>
      </c>
      <c r="AX23" s="56" t="s">
        <v>471</v>
      </c>
      <c r="AY23" s="42">
        <v>1131565</v>
      </c>
      <c r="AZ23" s="30">
        <v>4.2500000000000003E-2</v>
      </c>
      <c r="BA23" s="30"/>
    </row>
    <row r="24" spans="1:53" x14ac:dyDescent="0.25">
      <c r="D24" s="47"/>
      <c r="E24" s="43" t="s">
        <v>480</v>
      </c>
      <c r="F24" s="44">
        <f>AVERAGE(F$13:F$23)</f>
        <v>909752.63636363635</v>
      </c>
      <c r="G24" s="46">
        <f>AVERAGE(G$13:G$23)</f>
        <v>3.7318181818181813E-2</v>
      </c>
      <c r="H24" s="46" t="e">
        <f>AVERAGE(H21:H23)</f>
        <v>#DIV/0!</v>
      </c>
      <c r="M24" s="47"/>
      <c r="N24" s="43" t="s">
        <v>480</v>
      </c>
      <c r="O24" s="44">
        <f>AVERAGE(O$13:O$23)</f>
        <v>752164.09090909094</v>
      </c>
      <c r="P24" s="46">
        <f>AVERAGE(P$13:P$23)</f>
        <v>3.7981818181818179E-2</v>
      </c>
      <c r="Q24" s="30"/>
      <c r="V24" s="47"/>
      <c r="W24" s="43" t="s">
        <v>480</v>
      </c>
      <c r="X24" s="44">
        <f>AVERAGE(X$13:X$23)</f>
        <v>1130214.3636363635</v>
      </c>
      <c r="Y24" s="46">
        <f>AVERAGE(Y$13:Y$23)</f>
        <v>3.6618181818181814E-2</v>
      </c>
      <c r="Z24" s="30"/>
      <c r="AE24" s="47"/>
      <c r="AF24" s="43" t="s">
        <v>480</v>
      </c>
      <c r="AG24" s="44">
        <f>AVERAGE(AG$13:AG$23)</f>
        <v>934904.90909090906</v>
      </c>
      <c r="AH24" s="46">
        <f>AVERAGE(AH$13:AH$23)</f>
        <v>3.7554545454545452E-2</v>
      </c>
      <c r="AI24" s="30"/>
      <c r="AN24" s="47"/>
      <c r="AO24" s="43" t="s">
        <v>480</v>
      </c>
      <c r="AP24" s="44">
        <f>AVERAGE(AP$13:AP$23)</f>
        <v>1325286.9090909092</v>
      </c>
      <c r="AQ24" s="46">
        <f>AVERAGE(AQ$13:AQ$23)</f>
        <v>3.6618181818181814E-2</v>
      </c>
      <c r="AR24" s="30"/>
      <c r="AW24" s="47"/>
      <c r="AX24" s="43" t="s">
        <v>480</v>
      </c>
      <c r="AY24" s="44">
        <f>AVERAGE(AY$13:AY$23)</f>
        <v>1098274.2727272727</v>
      </c>
      <c r="AZ24" s="46">
        <f>AVERAGE(AZ$13:AZ$23)</f>
        <v>3.779090909090909E-2</v>
      </c>
      <c r="BA24" s="30"/>
    </row>
    <row r="25" spans="1:53" x14ac:dyDescent="0.25">
      <c r="D25" s="47"/>
      <c r="E25" s="43" t="s">
        <v>479</v>
      </c>
      <c r="F25" s="44">
        <f>MEDIAN(F$13:F$23)</f>
        <v>919067</v>
      </c>
      <c r="G25" s="46">
        <f>MEDIAN(G$13:G$23)</f>
        <v>3.7999999999999999E-2</v>
      </c>
      <c r="H25" s="46" t="e">
        <f>MEDIAN(H21:H23)</f>
        <v>#NUM!</v>
      </c>
      <c r="M25" s="47"/>
      <c r="N25" s="43" t="s">
        <v>479</v>
      </c>
      <c r="O25" s="44">
        <f>MEDIAN(O$13:O$23)</f>
        <v>757950</v>
      </c>
      <c r="P25" s="46">
        <f>MEDIAN(P$13:P$23)</f>
        <v>3.9600000000000003E-2</v>
      </c>
      <c r="Q25" s="30"/>
      <c r="V25" s="47"/>
      <c r="W25" s="43" t="s">
        <v>479</v>
      </c>
      <c r="X25" s="44">
        <f>MEDIAN(X$13:X$23)</f>
        <v>1139743</v>
      </c>
      <c r="Y25" s="46">
        <f>MEDIAN(Y$13:Y$23)</f>
        <v>3.7900000000000003E-2</v>
      </c>
      <c r="Z25" s="30"/>
      <c r="AE25" s="47"/>
      <c r="AF25" s="43" t="s">
        <v>479</v>
      </c>
      <c r="AG25" s="44">
        <f>MEDIAN(AG$13:AG$23)</f>
        <v>945312</v>
      </c>
      <c r="AH25" s="46">
        <f>MEDIAN(AH$13:AH$23)</f>
        <v>3.8899999999999997E-2</v>
      </c>
      <c r="AI25" s="30"/>
      <c r="AN25" s="47"/>
      <c r="AO25" s="43" t="s">
        <v>479</v>
      </c>
      <c r="AP25" s="44">
        <f>MEDIAN(AP$13:AP$23)</f>
        <v>1336521</v>
      </c>
      <c r="AQ25" s="46">
        <f>MEDIAN(AQ$13:AQ$23)</f>
        <v>3.7900000000000003E-2</v>
      </c>
      <c r="AR25" s="30"/>
      <c r="AW25" s="47"/>
      <c r="AX25" s="43" t="s">
        <v>479</v>
      </c>
      <c r="AY25" s="44">
        <f>MEDIAN(AY$13:AY$23)</f>
        <v>1108744</v>
      </c>
      <c r="AZ25" s="46">
        <f>MEDIAN(AZ$13:AZ$23)</f>
        <v>3.8899999999999997E-2</v>
      </c>
      <c r="BA25" s="30"/>
    </row>
    <row r="26" spans="1:53" x14ac:dyDescent="0.25">
      <c r="D26" s="47"/>
      <c r="F26" s="42"/>
      <c r="G26" s="30"/>
      <c r="H26" s="30"/>
      <c r="M26" s="47"/>
      <c r="O26" s="42"/>
      <c r="P26" s="30"/>
      <c r="Q26" s="30"/>
      <c r="V26" s="47"/>
      <c r="X26" s="42"/>
      <c r="Y26" s="30"/>
      <c r="Z26" s="30"/>
      <c r="AE26" s="47"/>
      <c r="AG26" s="42"/>
      <c r="AH26" s="30"/>
      <c r="AI26" s="30"/>
      <c r="AN26" s="47"/>
      <c r="AP26" s="42"/>
      <c r="AQ26" s="30"/>
      <c r="AR26" s="30"/>
      <c r="AW26" s="47"/>
      <c r="AY26" s="42"/>
      <c r="AZ26" s="30"/>
      <c r="BA26" s="30"/>
    </row>
    <row r="27" spans="1:53" x14ac:dyDescent="0.25">
      <c r="D27" s="47"/>
      <c r="F27" s="42"/>
      <c r="G27" s="30"/>
      <c r="H27" s="30"/>
      <c r="M27" s="47"/>
      <c r="O27" s="42"/>
      <c r="P27" s="30"/>
      <c r="Q27" s="30"/>
      <c r="V27" s="47"/>
      <c r="X27" s="42"/>
      <c r="Y27" s="30"/>
      <c r="Z27" s="30"/>
      <c r="AE27" s="47"/>
      <c r="AG27" s="42"/>
      <c r="AH27" s="30"/>
      <c r="AI27" s="30"/>
      <c r="AN27" s="47"/>
      <c r="AP27" s="42"/>
      <c r="AQ27" s="30"/>
      <c r="AR27" s="30"/>
      <c r="AW27" s="47"/>
      <c r="AY27" s="42"/>
      <c r="AZ27" s="30"/>
      <c r="BA27" s="30"/>
    </row>
    <row r="28" spans="1:53" x14ac:dyDescent="0.25">
      <c r="D28" s="47"/>
      <c r="F28" s="42"/>
      <c r="G28" s="30"/>
      <c r="H28" s="30"/>
      <c r="M28" s="47"/>
      <c r="O28" s="42"/>
      <c r="P28" s="30"/>
      <c r="Q28" s="30"/>
      <c r="V28" s="47"/>
      <c r="X28" s="42"/>
      <c r="Y28" s="30"/>
      <c r="Z28" s="30"/>
      <c r="AE28" s="47"/>
      <c r="AG28" s="42"/>
      <c r="AH28" s="30"/>
      <c r="AI28" s="30"/>
      <c r="AN28" s="47"/>
      <c r="AP28" s="42"/>
      <c r="AQ28" s="30"/>
      <c r="AR28" s="30"/>
      <c r="AW28" s="47"/>
      <c r="AY28" s="42"/>
      <c r="AZ28" s="30"/>
      <c r="BA28" s="30"/>
    </row>
    <row r="29" spans="1:53" x14ac:dyDescent="0.25">
      <c r="D29" s="47"/>
      <c r="F29" s="42"/>
      <c r="G29" s="30"/>
      <c r="H29" s="30"/>
      <c r="M29" s="47"/>
      <c r="O29" s="42"/>
      <c r="P29" s="30"/>
      <c r="Q29" s="30"/>
      <c r="V29" s="47"/>
      <c r="X29" s="42"/>
      <c r="Y29" s="30"/>
      <c r="Z29" s="30"/>
      <c r="AE29" s="47"/>
      <c r="AG29" s="42"/>
      <c r="AH29" s="30"/>
      <c r="AI29" s="30"/>
      <c r="AN29" s="47"/>
      <c r="AP29" s="42"/>
      <c r="AQ29" s="30"/>
      <c r="AR29" s="30"/>
      <c r="AW29" s="47"/>
      <c r="AY29" s="42"/>
      <c r="AZ29" s="30"/>
      <c r="BA29" s="30"/>
    </row>
    <row r="30" spans="1:53" x14ac:dyDescent="0.25">
      <c r="D30" s="47"/>
      <c r="F30" s="42"/>
      <c r="G30" s="30"/>
      <c r="H30" s="30"/>
      <c r="M30" s="47"/>
      <c r="O30" s="42"/>
      <c r="P30" s="30"/>
      <c r="Q30" s="30"/>
      <c r="V30" s="47"/>
      <c r="X30" s="42"/>
      <c r="Y30" s="30"/>
      <c r="Z30" s="30"/>
      <c r="AE30" s="47"/>
      <c r="AG30" s="42"/>
      <c r="AH30" s="30"/>
      <c r="AI30" s="30"/>
      <c r="AN30" s="47"/>
      <c r="AP30" s="42"/>
      <c r="AQ30" s="30"/>
      <c r="AR30" s="30"/>
      <c r="AW30" s="47"/>
      <c r="AY30" s="42"/>
      <c r="AZ30" s="30"/>
      <c r="BA30" s="30"/>
    </row>
    <row r="31" spans="1:53" x14ac:dyDescent="0.25">
      <c r="D31" s="47"/>
      <c r="F31" s="42"/>
      <c r="G31" s="30"/>
      <c r="H31" s="30"/>
      <c r="M31" s="47"/>
      <c r="O31" s="42"/>
      <c r="P31" s="30"/>
      <c r="Q31" s="30"/>
      <c r="V31" s="47"/>
      <c r="X31" s="42"/>
      <c r="Y31" s="30"/>
      <c r="Z31" s="30"/>
      <c r="AE31" s="47"/>
      <c r="AG31" s="42"/>
      <c r="AH31" s="30"/>
      <c r="AI31" s="30"/>
      <c r="AN31" s="47"/>
      <c r="AP31" s="42"/>
      <c r="AQ31" s="30"/>
      <c r="AR31" s="30"/>
      <c r="AW31" s="47"/>
      <c r="AY31" s="42"/>
      <c r="AZ31" s="30"/>
      <c r="BA31" s="30"/>
    </row>
    <row r="32" spans="1:53" x14ac:dyDescent="0.25">
      <c r="D32" s="47"/>
      <c r="F32" s="42"/>
      <c r="G32" s="30"/>
      <c r="H32" s="30"/>
      <c r="M32" s="47"/>
      <c r="O32" s="42"/>
      <c r="P32" s="30"/>
      <c r="Q32" s="30"/>
      <c r="V32" s="47"/>
      <c r="X32" s="42"/>
      <c r="Y32" s="30"/>
      <c r="Z32" s="30"/>
      <c r="AE32" s="47"/>
      <c r="AG32" s="42"/>
      <c r="AH32" s="30"/>
      <c r="AI32" s="30"/>
      <c r="AN32" s="47"/>
      <c r="AP32" s="42"/>
      <c r="AQ32" s="30"/>
      <c r="AR32" s="30"/>
      <c r="AW32" s="47"/>
      <c r="AY32" s="42"/>
      <c r="AZ32" s="30"/>
      <c r="BA32" s="30"/>
    </row>
    <row r="33" spans="4:53" x14ac:dyDescent="0.25">
      <c r="D33" s="47"/>
      <c r="F33" s="42"/>
      <c r="G33" s="30"/>
      <c r="H33" s="30"/>
      <c r="M33" s="47"/>
      <c r="O33" s="42"/>
      <c r="P33" s="30"/>
      <c r="Q33" s="30"/>
      <c r="V33" s="47"/>
      <c r="X33" s="42"/>
      <c r="Y33" s="30"/>
      <c r="Z33" s="30"/>
      <c r="AE33" s="47"/>
      <c r="AG33" s="42"/>
      <c r="AH33" s="30"/>
      <c r="AI33" s="30"/>
      <c r="AN33" s="47"/>
      <c r="AP33" s="42"/>
      <c r="AQ33" s="30"/>
      <c r="AR33" s="30"/>
      <c r="AW33" s="47"/>
      <c r="AY33" s="42"/>
      <c r="AZ33" s="30"/>
      <c r="BA33" s="30"/>
    </row>
    <row r="34" spans="4:53" x14ac:dyDescent="0.25">
      <c r="D34" s="47"/>
      <c r="F34" s="42"/>
      <c r="G34" s="30"/>
      <c r="H34" s="30"/>
      <c r="M34" s="47"/>
      <c r="O34" s="42"/>
      <c r="P34" s="30"/>
      <c r="Q34" s="30"/>
      <c r="V34" s="47"/>
      <c r="X34" s="42"/>
      <c r="Y34" s="30"/>
      <c r="Z34" s="30"/>
      <c r="AE34" s="47"/>
      <c r="AG34" s="42"/>
      <c r="AH34" s="30"/>
      <c r="AI34" s="30"/>
      <c r="AN34" s="47"/>
      <c r="AP34" s="42"/>
      <c r="AQ34" s="30"/>
      <c r="AR34" s="30"/>
      <c r="AW34" s="47"/>
      <c r="AY34" s="42"/>
      <c r="AZ34" s="30"/>
      <c r="BA34" s="30"/>
    </row>
    <row r="35" spans="4:53" x14ac:dyDescent="0.25">
      <c r="D35" s="47"/>
      <c r="F35" s="42"/>
      <c r="G35" s="30"/>
      <c r="H35" s="30"/>
      <c r="M35" s="47"/>
      <c r="O35" s="42"/>
      <c r="P35" s="30"/>
      <c r="Q35" s="30"/>
      <c r="V35" s="47"/>
      <c r="X35" s="42"/>
      <c r="Y35" s="30"/>
      <c r="Z35" s="30"/>
      <c r="AE35" s="47"/>
      <c r="AG35" s="42"/>
      <c r="AH35" s="30"/>
      <c r="AI35" s="30"/>
      <c r="AN35" s="47"/>
      <c r="AP35" s="42"/>
      <c r="AQ35" s="30"/>
      <c r="AR35" s="30"/>
      <c r="AW35" s="47"/>
      <c r="AY35" s="42"/>
      <c r="AZ35" s="30"/>
      <c r="BA35" s="30"/>
    </row>
    <row r="36" spans="4:53" x14ac:dyDescent="0.25">
      <c r="D36" s="47"/>
      <c r="F36" s="42"/>
      <c r="G36" s="30"/>
      <c r="H36" s="30"/>
      <c r="M36" s="47"/>
      <c r="O36" s="42"/>
      <c r="P36" s="30"/>
      <c r="Q36" s="30"/>
      <c r="V36" s="47"/>
      <c r="X36" s="42"/>
      <c r="Y36" s="30"/>
      <c r="Z36" s="30"/>
      <c r="AE36" s="47"/>
      <c r="AG36" s="42"/>
      <c r="AH36" s="30"/>
      <c r="AI36" s="30"/>
      <c r="AN36" s="47"/>
      <c r="AP36" s="42"/>
      <c r="AQ36" s="30"/>
      <c r="AR36" s="30"/>
      <c r="AW36" s="47"/>
      <c r="AY36" s="42"/>
      <c r="AZ36" s="30"/>
      <c r="BA36" s="30"/>
    </row>
    <row r="37" spans="4:53" x14ac:dyDescent="0.25">
      <c r="D37" s="47"/>
      <c r="F37" s="42"/>
      <c r="G37" s="30"/>
      <c r="H37" s="30"/>
      <c r="M37" s="47"/>
      <c r="O37" s="42"/>
      <c r="P37" s="30"/>
      <c r="Q37" s="30"/>
      <c r="V37" s="47"/>
      <c r="X37" s="42"/>
      <c r="Y37" s="30"/>
      <c r="Z37" s="30"/>
      <c r="AE37" s="47"/>
      <c r="AG37" s="42"/>
      <c r="AH37" s="30"/>
      <c r="AI37" s="30"/>
      <c r="AN37" s="47"/>
      <c r="AP37" s="42"/>
      <c r="AQ37" s="30"/>
      <c r="AR37" s="30"/>
      <c r="AW37" s="47"/>
      <c r="AY37" s="42"/>
      <c r="AZ37" s="30"/>
      <c r="BA37" s="30"/>
    </row>
    <row r="38" spans="4:53" x14ac:dyDescent="0.25">
      <c r="D38" s="47"/>
      <c r="F38" s="42"/>
      <c r="G38" s="30"/>
      <c r="H38" s="30"/>
      <c r="M38" s="47"/>
      <c r="O38" s="42"/>
      <c r="P38" s="30"/>
      <c r="Q38" s="30"/>
      <c r="V38" s="47"/>
      <c r="X38" s="42"/>
      <c r="Y38" s="30"/>
      <c r="Z38" s="30"/>
      <c r="AE38" s="47"/>
      <c r="AG38" s="42"/>
      <c r="AH38" s="30"/>
      <c r="AI38" s="30"/>
      <c r="AN38" s="47"/>
      <c r="AP38" s="42"/>
      <c r="AQ38" s="30"/>
      <c r="AR38" s="30"/>
      <c r="AW38" s="47"/>
      <c r="AY38" s="42"/>
      <c r="AZ38" s="30"/>
      <c r="BA38" s="30"/>
    </row>
    <row r="39" spans="4:53" x14ac:dyDescent="0.25">
      <c r="D39" s="47"/>
      <c r="F39" s="42"/>
      <c r="G39" s="30"/>
      <c r="H39" s="30"/>
      <c r="M39" s="47"/>
      <c r="O39" s="42"/>
      <c r="P39" s="30"/>
      <c r="Q39" s="30"/>
      <c r="V39" s="47"/>
      <c r="X39" s="42"/>
      <c r="Y39" s="30"/>
      <c r="Z39" s="30"/>
      <c r="AE39" s="47"/>
      <c r="AG39" s="42"/>
      <c r="AH39" s="30"/>
      <c r="AI39" s="30"/>
      <c r="AN39" s="47"/>
      <c r="AP39" s="42"/>
      <c r="AQ39" s="30"/>
      <c r="AR39" s="30"/>
      <c r="AW39" s="47"/>
      <c r="AY39" s="42"/>
      <c r="AZ39" s="30"/>
      <c r="BA39" s="30"/>
    </row>
    <row r="40" spans="4:53" x14ac:dyDescent="0.25">
      <c r="D40" s="47"/>
      <c r="F40" s="42"/>
      <c r="G40" s="30"/>
      <c r="H40" s="30"/>
      <c r="M40" s="47"/>
      <c r="O40" s="42"/>
      <c r="P40" s="30"/>
      <c r="Q40" s="30"/>
      <c r="V40" s="47"/>
      <c r="X40" s="42"/>
      <c r="Y40" s="30"/>
      <c r="Z40" s="30"/>
      <c r="AE40" s="47"/>
      <c r="AG40" s="42"/>
      <c r="AH40" s="30"/>
      <c r="AI40" s="30"/>
      <c r="AN40" s="47"/>
      <c r="AP40" s="42"/>
      <c r="AQ40" s="30"/>
      <c r="AR40" s="30"/>
      <c r="AW40" s="47"/>
      <c r="AY40" s="42"/>
      <c r="AZ40" s="30"/>
      <c r="BA40" s="30"/>
    </row>
    <row r="41" spans="4:53" x14ac:dyDescent="0.25">
      <c r="D41" s="47"/>
      <c r="F41" s="42"/>
      <c r="G41" s="30"/>
      <c r="H41" s="30"/>
      <c r="M41" s="47"/>
      <c r="O41" s="42"/>
      <c r="P41" s="30"/>
      <c r="Q41" s="30"/>
      <c r="V41" s="47"/>
      <c r="X41" s="42"/>
      <c r="Y41" s="30"/>
      <c r="Z41" s="30"/>
      <c r="AE41" s="47"/>
      <c r="AG41" s="42"/>
      <c r="AH41" s="30"/>
      <c r="AI41" s="30"/>
      <c r="AN41" s="47"/>
      <c r="AP41" s="42"/>
      <c r="AQ41" s="30"/>
      <c r="AR41" s="30"/>
      <c r="AW41" s="47"/>
      <c r="AY41" s="42"/>
      <c r="AZ41" s="30"/>
      <c r="BA41" s="30"/>
    </row>
    <row r="42" spans="4:53" x14ac:dyDescent="0.25">
      <c r="D42" s="47"/>
      <c r="F42" s="42"/>
      <c r="G42" s="30"/>
      <c r="H42" s="30"/>
      <c r="M42" s="47"/>
      <c r="O42" s="42"/>
      <c r="P42" s="30"/>
      <c r="Q42" s="30"/>
      <c r="V42" s="47"/>
      <c r="X42" s="42"/>
      <c r="Y42" s="30"/>
      <c r="Z42" s="30"/>
      <c r="AE42" s="47"/>
      <c r="AG42" s="42"/>
      <c r="AH42" s="30"/>
      <c r="AI42" s="30"/>
      <c r="AN42" s="47"/>
      <c r="AP42" s="42"/>
      <c r="AQ42" s="30"/>
      <c r="AR42" s="30"/>
      <c r="AW42" s="47"/>
      <c r="AY42" s="42"/>
      <c r="AZ42" s="30"/>
      <c r="BA42" s="30"/>
    </row>
    <row r="43" spans="4:53" x14ac:dyDescent="0.25">
      <c r="D43" s="47"/>
      <c r="F43" s="42"/>
      <c r="G43" s="30"/>
      <c r="H43" s="30"/>
      <c r="M43" s="47"/>
      <c r="O43" s="42"/>
      <c r="P43" s="30"/>
      <c r="Q43" s="30"/>
      <c r="V43" s="47"/>
      <c r="X43" s="42"/>
      <c r="Y43" s="30"/>
      <c r="Z43" s="30"/>
      <c r="AE43" s="47"/>
      <c r="AG43" s="42"/>
      <c r="AH43" s="30"/>
      <c r="AI43" s="30"/>
      <c r="AN43" s="47"/>
      <c r="AP43" s="42"/>
      <c r="AQ43" s="30"/>
      <c r="AR43" s="30"/>
      <c r="AW43" s="47"/>
      <c r="AY43" s="42"/>
      <c r="AZ43" s="30"/>
      <c r="BA43" s="30"/>
    </row>
    <row r="44" spans="4:53" x14ac:dyDescent="0.25">
      <c r="D44" s="47"/>
      <c r="F44" s="42"/>
      <c r="G44" s="30"/>
      <c r="H44" s="30"/>
      <c r="M44" s="47"/>
      <c r="O44" s="42"/>
      <c r="P44" s="30"/>
      <c r="Q44" s="30"/>
      <c r="V44" s="47"/>
      <c r="X44" s="42"/>
      <c r="Y44" s="30"/>
      <c r="Z44" s="30"/>
      <c r="AE44" s="47"/>
      <c r="AG44" s="42"/>
      <c r="AH44" s="30"/>
      <c r="AI44" s="30"/>
      <c r="AN44" s="47"/>
      <c r="AP44" s="42"/>
      <c r="AQ44" s="30"/>
      <c r="AR44" s="30"/>
      <c r="AW44" s="47"/>
      <c r="AY44" s="42"/>
      <c r="AZ44" s="30"/>
      <c r="BA44" s="30"/>
    </row>
    <row r="45" spans="4:53" x14ac:dyDescent="0.25">
      <c r="D45" s="47"/>
      <c r="F45" s="42"/>
      <c r="G45" s="30"/>
      <c r="H45" s="30"/>
      <c r="M45" s="47"/>
      <c r="O45" s="42"/>
      <c r="P45" s="30"/>
      <c r="Q45" s="30"/>
      <c r="V45" s="47"/>
      <c r="X45" s="42"/>
      <c r="Y45" s="30"/>
      <c r="Z45" s="30"/>
      <c r="AE45" s="47"/>
      <c r="AG45" s="42"/>
      <c r="AH45" s="30"/>
      <c r="AI45" s="30"/>
      <c r="AN45" s="47"/>
      <c r="AP45" s="42"/>
      <c r="AQ45" s="30"/>
      <c r="AR45" s="30"/>
      <c r="AW45" s="47"/>
      <c r="AY45" s="42"/>
      <c r="AZ45" s="30"/>
      <c r="BA45" s="30"/>
    </row>
    <row r="46" spans="4:53" x14ac:dyDescent="0.25">
      <c r="D46" s="47"/>
      <c r="F46" s="42"/>
      <c r="G46" s="30"/>
      <c r="H46" s="30"/>
      <c r="M46" s="47"/>
      <c r="O46" s="42"/>
      <c r="P46" s="30"/>
      <c r="Q46" s="30"/>
      <c r="V46" s="47"/>
      <c r="X46" s="42"/>
      <c r="Y46" s="30"/>
      <c r="Z46" s="30"/>
      <c r="AE46" s="47"/>
      <c r="AG46" s="42"/>
      <c r="AH46" s="30"/>
      <c r="AI46" s="30"/>
      <c r="AN46" s="47"/>
      <c r="AP46" s="42"/>
      <c r="AQ46" s="30"/>
      <c r="AR46" s="30"/>
      <c r="AW46" s="47"/>
      <c r="AY46" s="42"/>
      <c r="AZ46" s="30"/>
      <c r="BA46" s="30"/>
    </row>
    <row r="47" spans="4:53" x14ac:dyDescent="0.25">
      <c r="D47" s="47"/>
      <c r="F47" s="42"/>
      <c r="G47" s="30"/>
      <c r="H47" s="30"/>
      <c r="M47" s="47"/>
      <c r="O47" s="42"/>
      <c r="P47" s="30"/>
      <c r="Q47" s="30"/>
      <c r="V47" s="47"/>
      <c r="X47" s="42"/>
      <c r="Y47" s="30"/>
      <c r="Z47" s="30"/>
      <c r="AE47" s="47"/>
      <c r="AG47" s="42"/>
      <c r="AH47" s="30"/>
      <c r="AI47" s="30"/>
      <c r="AN47" s="47"/>
      <c r="AP47" s="42"/>
      <c r="AQ47" s="30"/>
      <c r="AR47" s="30"/>
      <c r="AW47" s="47"/>
      <c r="AY47" s="42"/>
      <c r="AZ47" s="30"/>
      <c r="BA47" s="30"/>
    </row>
    <row r="48" spans="4:53" x14ac:dyDescent="0.25">
      <c r="D48" s="47"/>
      <c r="F48" s="42"/>
      <c r="G48" s="30"/>
      <c r="H48" s="30"/>
      <c r="M48" s="47"/>
      <c r="O48" s="42"/>
      <c r="P48" s="30"/>
      <c r="Q48" s="30"/>
      <c r="V48" s="47"/>
      <c r="X48" s="42"/>
      <c r="Y48" s="30"/>
      <c r="Z48" s="30"/>
      <c r="AE48" s="47"/>
      <c r="AG48" s="42"/>
      <c r="AH48" s="30"/>
      <c r="AI48" s="30"/>
      <c r="AN48" s="47"/>
      <c r="AP48" s="42"/>
      <c r="AQ48" s="30"/>
      <c r="AR48" s="30"/>
      <c r="AW48" s="47"/>
      <c r="AY48" s="42"/>
      <c r="AZ48" s="30"/>
      <c r="BA48" s="30"/>
    </row>
    <row r="49" spans="4:53" x14ac:dyDescent="0.25">
      <c r="D49" s="47"/>
      <c r="F49" s="42"/>
      <c r="G49" s="30"/>
      <c r="H49" s="30"/>
      <c r="M49" s="47"/>
      <c r="O49" s="42"/>
      <c r="P49" s="30"/>
      <c r="Q49" s="30"/>
      <c r="V49" s="47"/>
      <c r="X49" s="42"/>
      <c r="Y49" s="30"/>
      <c r="Z49" s="30"/>
      <c r="AE49" s="47"/>
      <c r="AG49" s="42"/>
      <c r="AH49" s="30"/>
      <c r="AI49" s="30"/>
      <c r="AN49" s="47"/>
      <c r="AP49" s="42"/>
      <c r="AQ49" s="30"/>
      <c r="AR49" s="30"/>
      <c r="AW49" s="47"/>
      <c r="AY49" s="42"/>
      <c r="AZ49" s="30"/>
      <c r="BA49" s="30"/>
    </row>
    <row r="50" spans="4:53" x14ac:dyDescent="0.25">
      <c r="D50" s="47"/>
      <c r="F50" s="42"/>
      <c r="G50" s="30"/>
      <c r="H50" s="30"/>
      <c r="M50" s="47"/>
      <c r="O50" s="42"/>
      <c r="P50" s="30"/>
      <c r="Q50" s="30"/>
      <c r="V50" s="47"/>
      <c r="X50" s="42"/>
      <c r="Y50" s="30"/>
      <c r="Z50" s="30"/>
      <c r="AE50" s="47"/>
      <c r="AG50" s="42"/>
      <c r="AH50" s="30"/>
      <c r="AI50" s="30"/>
      <c r="AN50" s="47"/>
      <c r="AP50" s="42"/>
      <c r="AQ50" s="30"/>
      <c r="AR50" s="30"/>
      <c r="AW50" s="47"/>
      <c r="AY50" s="42"/>
      <c r="AZ50" s="30"/>
      <c r="BA50" s="30"/>
    </row>
    <row r="51" spans="4:53" x14ac:dyDescent="0.25">
      <c r="D51" s="47"/>
      <c r="F51" s="42"/>
      <c r="G51" s="30"/>
      <c r="H51" s="30"/>
      <c r="M51" s="47"/>
      <c r="O51" s="42"/>
      <c r="P51" s="30"/>
      <c r="Q51" s="30"/>
      <c r="V51" s="47"/>
      <c r="X51" s="42"/>
      <c r="Y51" s="30"/>
      <c r="Z51" s="30"/>
      <c r="AE51" s="47"/>
      <c r="AG51" s="42"/>
      <c r="AH51" s="30"/>
      <c r="AI51" s="30"/>
      <c r="AN51" s="47"/>
      <c r="AP51" s="42"/>
      <c r="AQ51" s="30"/>
      <c r="AR51" s="30"/>
      <c r="AW51" s="47"/>
      <c r="AY51" s="42"/>
      <c r="AZ51" s="30"/>
      <c r="BA51" s="30"/>
    </row>
    <row r="52" spans="4:53" x14ac:dyDescent="0.25">
      <c r="D52" s="47"/>
      <c r="F52" s="42"/>
      <c r="G52" s="30"/>
      <c r="H52" s="30"/>
      <c r="M52" s="47"/>
      <c r="O52" s="42"/>
      <c r="P52" s="30"/>
      <c r="Q52" s="30"/>
      <c r="V52" s="47"/>
      <c r="X52" s="42"/>
      <c r="Y52" s="30"/>
      <c r="Z52" s="30"/>
      <c r="AE52" s="47"/>
      <c r="AG52" s="42"/>
      <c r="AH52" s="30"/>
      <c r="AI52" s="30"/>
      <c r="AN52" s="47"/>
      <c r="AP52" s="42"/>
      <c r="AQ52" s="30"/>
      <c r="AR52" s="30"/>
      <c r="AW52" s="47"/>
      <c r="AY52" s="42"/>
      <c r="AZ52" s="30"/>
      <c r="BA52" s="30"/>
    </row>
    <row r="53" spans="4:53" x14ac:dyDescent="0.25">
      <c r="D53" s="47"/>
      <c r="F53" s="42"/>
      <c r="G53" s="30"/>
      <c r="H53" s="30"/>
      <c r="M53" s="47"/>
      <c r="O53" s="42"/>
      <c r="P53" s="30"/>
      <c r="Q53" s="30"/>
      <c r="V53" s="47"/>
      <c r="X53" s="42"/>
      <c r="Y53" s="30"/>
      <c r="Z53" s="30"/>
      <c r="AE53" s="47"/>
      <c r="AG53" s="42"/>
      <c r="AH53" s="30"/>
      <c r="AI53" s="30"/>
      <c r="AN53" s="47"/>
      <c r="AP53" s="42"/>
      <c r="AQ53" s="30"/>
      <c r="AR53" s="30"/>
      <c r="AW53" s="47"/>
      <c r="AY53" s="42"/>
      <c r="AZ53" s="30"/>
      <c r="BA53" s="30"/>
    </row>
    <row r="54" spans="4:53" x14ac:dyDescent="0.25">
      <c r="D54" s="47"/>
      <c r="F54" s="42"/>
      <c r="G54" s="30"/>
      <c r="H54" s="30"/>
      <c r="M54" s="47"/>
      <c r="O54" s="42"/>
      <c r="P54" s="30"/>
      <c r="Q54" s="30"/>
      <c r="V54" s="47"/>
      <c r="X54" s="42"/>
      <c r="Y54" s="30"/>
      <c r="Z54" s="30"/>
      <c r="AE54" s="47"/>
      <c r="AG54" s="42"/>
      <c r="AH54" s="30"/>
      <c r="AI54" s="30"/>
      <c r="AN54" s="47"/>
      <c r="AP54" s="42"/>
      <c r="AQ54" s="30"/>
      <c r="AR54" s="30"/>
      <c r="AW54" s="47"/>
      <c r="AY54" s="42"/>
      <c r="AZ54" s="30"/>
      <c r="BA54" s="30"/>
    </row>
    <row r="55" spans="4:53" x14ac:dyDescent="0.25">
      <c r="D55" s="47"/>
      <c r="F55" s="42"/>
      <c r="G55" s="30"/>
      <c r="H55" s="30"/>
      <c r="M55" s="47"/>
      <c r="O55" s="42"/>
      <c r="P55" s="30"/>
      <c r="Q55" s="30"/>
      <c r="V55" s="47"/>
      <c r="X55" s="42"/>
      <c r="Y55" s="30"/>
      <c r="Z55" s="30"/>
      <c r="AE55" s="47"/>
      <c r="AG55" s="42"/>
      <c r="AH55" s="30"/>
      <c r="AI55" s="30"/>
      <c r="AN55" s="47"/>
      <c r="AP55" s="42"/>
      <c r="AQ55" s="30"/>
      <c r="AR55" s="30"/>
      <c r="AW55" s="47"/>
      <c r="AY55" s="42"/>
      <c r="AZ55" s="30"/>
      <c r="BA55" s="30"/>
    </row>
    <row r="56" spans="4:53" x14ac:dyDescent="0.25">
      <c r="D56" s="47"/>
      <c r="F56" s="42"/>
      <c r="G56" s="30"/>
      <c r="H56" s="30"/>
      <c r="M56" s="47"/>
      <c r="O56" s="42"/>
      <c r="P56" s="30"/>
      <c r="Q56" s="30"/>
      <c r="V56" s="47"/>
      <c r="X56" s="42"/>
      <c r="Y56" s="30"/>
      <c r="Z56" s="30"/>
      <c r="AE56" s="47"/>
      <c r="AG56" s="42"/>
      <c r="AH56" s="30"/>
      <c r="AI56" s="30"/>
      <c r="AN56" s="47"/>
      <c r="AP56" s="42"/>
      <c r="AQ56" s="30"/>
      <c r="AR56" s="30"/>
      <c r="AW56" s="47"/>
      <c r="AY56" s="42"/>
      <c r="AZ56" s="30"/>
      <c r="BA56" s="30"/>
    </row>
    <row r="57" spans="4:53" x14ac:dyDescent="0.25">
      <c r="D57" s="47"/>
      <c r="F57" s="42"/>
      <c r="G57" s="30"/>
      <c r="H57" s="30"/>
      <c r="M57" s="47"/>
      <c r="O57" s="42"/>
      <c r="P57" s="30"/>
      <c r="Q57" s="30"/>
      <c r="V57" s="47"/>
      <c r="X57" s="42"/>
      <c r="Y57" s="30"/>
      <c r="Z57" s="30"/>
      <c r="AE57" s="47"/>
      <c r="AG57" s="42"/>
      <c r="AH57" s="30"/>
      <c r="AI57" s="30"/>
      <c r="AN57" s="47"/>
      <c r="AP57" s="42"/>
      <c r="AQ57" s="30"/>
      <c r="AR57" s="30"/>
      <c r="AW57" s="47"/>
      <c r="AY57" s="42"/>
      <c r="AZ57" s="30"/>
      <c r="BA57" s="30"/>
    </row>
    <row r="58" spans="4:53" x14ac:dyDescent="0.25">
      <c r="D58" s="47"/>
      <c r="F58" s="42"/>
      <c r="G58" s="30"/>
      <c r="H58" s="30"/>
      <c r="M58" s="47"/>
      <c r="O58" s="42"/>
      <c r="P58" s="30"/>
      <c r="Q58" s="30"/>
      <c r="V58" s="47"/>
      <c r="X58" s="42"/>
      <c r="Y58" s="30"/>
      <c r="Z58" s="30"/>
      <c r="AE58" s="47"/>
      <c r="AG58" s="42"/>
      <c r="AH58" s="30"/>
      <c r="AI58" s="30"/>
      <c r="AN58" s="47"/>
      <c r="AP58" s="42"/>
      <c r="AQ58" s="30"/>
      <c r="AR58" s="30"/>
      <c r="AW58" s="47"/>
      <c r="AY58" s="42"/>
      <c r="AZ58" s="30"/>
      <c r="BA58" s="30"/>
    </row>
    <row r="59" spans="4:53" x14ac:dyDescent="0.25">
      <c r="D59" s="47"/>
      <c r="F59" s="42"/>
      <c r="G59" s="30"/>
      <c r="H59" s="30"/>
      <c r="M59" s="47"/>
      <c r="O59" s="42"/>
      <c r="P59" s="30"/>
      <c r="Q59" s="30"/>
      <c r="V59" s="47"/>
      <c r="X59" s="42"/>
      <c r="Y59" s="30"/>
      <c r="Z59" s="30"/>
      <c r="AE59" s="47"/>
      <c r="AG59" s="42"/>
      <c r="AH59" s="30"/>
      <c r="AI59" s="30"/>
      <c r="AN59" s="47"/>
      <c r="AP59" s="42"/>
      <c r="AQ59" s="30"/>
      <c r="AR59" s="30"/>
      <c r="AW59" s="47"/>
      <c r="AY59" s="42"/>
      <c r="AZ59" s="30"/>
      <c r="BA59" s="30"/>
    </row>
    <row r="60" spans="4:53" x14ac:dyDescent="0.25">
      <c r="D60" s="47"/>
      <c r="F60" s="42"/>
      <c r="G60" s="30"/>
      <c r="H60" s="30"/>
      <c r="M60" s="47"/>
      <c r="O60" s="42"/>
      <c r="P60" s="30"/>
      <c r="Q60" s="30"/>
      <c r="V60" s="47"/>
      <c r="X60" s="42"/>
      <c r="Y60" s="30"/>
      <c r="Z60" s="30"/>
      <c r="AE60" s="47"/>
      <c r="AG60" s="42"/>
      <c r="AH60" s="30"/>
      <c r="AI60" s="30"/>
      <c r="AN60" s="47"/>
      <c r="AP60" s="42"/>
      <c r="AQ60" s="30"/>
      <c r="AR60" s="30"/>
      <c r="AW60" s="47"/>
      <c r="AY60" s="42"/>
      <c r="AZ60" s="30"/>
      <c r="BA60" s="30"/>
    </row>
    <row r="61" spans="4:53" x14ac:dyDescent="0.25">
      <c r="D61" s="47"/>
      <c r="F61" s="42"/>
      <c r="G61" s="30"/>
      <c r="H61" s="30"/>
      <c r="M61" s="47"/>
      <c r="O61" s="42"/>
      <c r="P61" s="30"/>
      <c r="Q61" s="30"/>
      <c r="V61" s="47"/>
      <c r="X61" s="42"/>
      <c r="Y61" s="30"/>
      <c r="Z61" s="30"/>
      <c r="AE61" s="47"/>
      <c r="AG61" s="42"/>
      <c r="AH61" s="30"/>
      <c r="AI61" s="30"/>
      <c r="AN61" s="47"/>
      <c r="AP61" s="42"/>
      <c r="AQ61" s="30"/>
      <c r="AR61" s="30"/>
      <c r="AW61" s="47"/>
      <c r="AY61" s="42"/>
      <c r="AZ61" s="30"/>
      <c r="BA61" s="30"/>
    </row>
    <row r="62" spans="4:53" x14ac:dyDescent="0.25">
      <c r="D62" s="47"/>
      <c r="F62" s="42"/>
      <c r="G62" s="30"/>
      <c r="H62" s="30"/>
      <c r="M62" s="47"/>
      <c r="O62" s="42"/>
      <c r="P62" s="30"/>
      <c r="Q62" s="30"/>
      <c r="V62" s="47"/>
      <c r="X62" s="42"/>
      <c r="Y62" s="30"/>
      <c r="Z62" s="30"/>
      <c r="AE62" s="47"/>
      <c r="AG62" s="42"/>
      <c r="AH62" s="30"/>
      <c r="AI62" s="30"/>
      <c r="AN62" s="47"/>
      <c r="AP62" s="42"/>
      <c r="AQ62" s="30"/>
      <c r="AR62" s="30"/>
      <c r="AW62" s="47"/>
      <c r="AY62" s="42"/>
      <c r="AZ62" s="30"/>
      <c r="BA62" s="30"/>
    </row>
    <row r="63" spans="4:53" x14ac:dyDescent="0.25">
      <c r="D63" s="47"/>
      <c r="F63" s="42"/>
      <c r="G63" s="30"/>
      <c r="H63" s="30"/>
      <c r="M63" s="47"/>
      <c r="O63" s="42"/>
      <c r="P63" s="30"/>
      <c r="Q63" s="30"/>
      <c r="V63" s="47"/>
      <c r="X63" s="42"/>
      <c r="Y63" s="30"/>
      <c r="Z63" s="30"/>
      <c r="AE63" s="47"/>
      <c r="AG63" s="42"/>
      <c r="AH63" s="30"/>
      <c r="AI63" s="30"/>
      <c r="AN63" s="47"/>
      <c r="AP63" s="42"/>
      <c r="AQ63" s="30"/>
      <c r="AR63" s="30"/>
      <c r="AW63" s="47"/>
      <c r="AY63" s="42"/>
      <c r="AZ63" s="30"/>
      <c r="BA63" s="30"/>
    </row>
    <row r="64" spans="4:53" x14ac:dyDescent="0.25">
      <c r="D64" s="47"/>
      <c r="F64" s="42"/>
      <c r="G64" s="30"/>
      <c r="H64" s="30"/>
      <c r="M64" s="47"/>
      <c r="O64" s="42"/>
      <c r="P64" s="30"/>
      <c r="Q64" s="30"/>
      <c r="V64" s="47"/>
      <c r="X64" s="42"/>
      <c r="Y64" s="30"/>
      <c r="Z64" s="30"/>
      <c r="AE64" s="47"/>
      <c r="AG64" s="42"/>
      <c r="AH64" s="30"/>
      <c r="AI64" s="30"/>
      <c r="AN64" s="47"/>
      <c r="AP64" s="42"/>
      <c r="AQ64" s="30"/>
      <c r="AR64" s="30"/>
      <c r="AW64" s="47"/>
      <c r="AY64" s="42"/>
      <c r="AZ64" s="30"/>
      <c r="BA64" s="30"/>
    </row>
    <row r="65" spans="4:53" x14ac:dyDescent="0.25">
      <c r="D65" s="47"/>
      <c r="F65" s="42"/>
      <c r="G65" s="30"/>
      <c r="H65" s="30"/>
      <c r="M65" s="47"/>
      <c r="O65" s="42"/>
      <c r="P65" s="30"/>
      <c r="Q65" s="30"/>
      <c r="V65" s="47"/>
      <c r="X65" s="42"/>
      <c r="Y65" s="30"/>
      <c r="Z65" s="30"/>
      <c r="AE65" s="47"/>
      <c r="AG65" s="42"/>
      <c r="AH65" s="30"/>
      <c r="AI65" s="30"/>
      <c r="AN65" s="47"/>
      <c r="AP65" s="42"/>
      <c r="AQ65" s="30"/>
      <c r="AR65" s="30"/>
      <c r="AW65" s="47"/>
      <c r="AY65" s="42"/>
      <c r="AZ65" s="30"/>
      <c r="BA65" s="30"/>
    </row>
    <row r="66" spans="4:53" x14ac:dyDescent="0.25">
      <c r="D66" s="47"/>
      <c r="F66" s="42"/>
      <c r="G66" s="30"/>
      <c r="H66" s="30"/>
      <c r="M66" s="47"/>
      <c r="O66" s="42"/>
      <c r="P66" s="30"/>
      <c r="Q66" s="30"/>
      <c r="V66" s="47"/>
      <c r="X66" s="42"/>
      <c r="Y66" s="30"/>
      <c r="Z66" s="30"/>
      <c r="AE66" s="47"/>
      <c r="AG66" s="42"/>
      <c r="AH66" s="30"/>
      <c r="AI66" s="30"/>
      <c r="AN66" s="47"/>
      <c r="AP66" s="42"/>
      <c r="AQ66" s="30"/>
      <c r="AR66" s="30"/>
      <c r="AW66" s="47"/>
      <c r="AY66" s="42"/>
      <c r="AZ66" s="30"/>
      <c r="BA66" s="30"/>
    </row>
    <row r="67" spans="4:53" x14ac:dyDescent="0.25">
      <c r="D67" s="47"/>
      <c r="F67" s="42"/>
      <c r="G67" s="30"/>
      <c r="H67" s="30"/>
      <c r="M67" s="47"/>
      <c r="O67" s="42"/>
      <c r="P67" s="30"/>
      <c r="Q67" s="30"/>
      <c r="V67" s="47"/>
      <c r="X67" s="42"/>
      <c r="Y67" s="30"/>
      <c r="Z67" s="30"/>
      <c r="AE67" s="47"/>
      <c r="AG67" s="42"/>
      <c r="AH67" s="30"/>
      <c r="AI67" s="30"/>
      <c r="AN67" s="47"/>
      <c r="AP67" s="42"/>
      <c r="AQ67" s="30"/>
      <c r="AR67" s="30"/>
      <c r="AW67" s="47"/>
      <c r="AY67" s="42"/>
      <c r="AZ67" s="30"/>
      <c r="BA67" s="30"/>
    </row>
    <row r="68" spans="4:53" x14ac:dyDescent="0.25">
      <c r="D68" s="47"/>
      <c r="F68" s="42"/>
      <c r="G68" s="30"/>
      <c r="H68" s="30"/>
      <c r="M68" s="47"/>
      <c r="O68" s="42"/>
      <c r="P68" s="30"/>
      <c r="Q68" s="30"/>
      <c r="V68" s="47"/>
      <c r="X68" s="42"/>
      <c r="Y68" s="30"/>
      <c r="Z68" s="30"/>
      <c r="AE68" s="47"/>
      <c r="AG68" s="42"/>
      <c r="AH68" s="30"/>
      <c r="AI68" s="30"/>
      <c r="AN68" s="47"/>
      <c r="AP68" s="42"/>
      <c r="AQ68" s="30"/>
      <c r="AR68" s="30"/>
      <c r="AW68" s="47"/>
      <c r="AY68" s="42"/>
      <c r="AZ68" s="30"/>
      <c r="BA68" s="30"/>
    </row>
    <row r="69" spans="4:53" x14ac:dyDescent="0.25">
      <c r="D69" s="47"/>
      <c r="F69" s="42"/>
      <c r="G69" s="30"/>
      <c r="H69" s="30"/>
      <c r="M69" s="47"/>
      <c r="O69" s="42"/>
      <c r="P69" s="30"/>
      <c r="Q69" s="30"/>
      <c r="V69" s="47"/>
      <c r="X69" s="42"/>
      <c r="Y69" s="30"/>
      <c r="Z69" s="30"/>
      <c r="AE69" s="47"/>
      <c r="AG69" s="42"/>
      <c r="AH69" s="30"/>
      <c r="AI69" s="30"/>
      <c r="AN69" s="47"/>
      <c r="AP69" s="42"/>
      <c r="AQ69" s="30"/>
      <c r="AR69" s="30"/>
      <c r="AW69" s="47"/>
      <c r="AY69" s="42"/>
      <c r="AZ69" s="30"/>
      <c r="BA69" s="30"/>
    </row>
    <row r="70" spans="4:53" x14ac:dyDescent="0.25">
      <c r="D70" s="47"/>
      <c r="F70" s="42"/>
      <c r="G70" s="30"/>
      <c r="H70" s="30"/>
      <c r="M70" s="47"/>
      <c r="O70" s="42"/>
      <c r="P70" s="30"/>
      <c r="Q70" s="30"/>
      <c r="V70" s="47"/>
      <c r="X70" s="42"/>
      <c r="Y70" s="30"/>
      <c r="Z70" s="30"/>
      <c r="AE70" s="47"/>
      <c r="AG70" s="42"/>
      <c r="AH70" s="30"/>
      <c r="AI70" s="30"/>
      <c r="AN70" s="47"/>
      <c r="AP70" s="42"/>
      <c r="AQ70" s="30"/>
      <c r="AR70" s="30"/>
      <c r="AW70" s="47"/>
      <c r="AY70" s="42"/>
      <c r="AZ70" s="30"/>
      <c r="BA70" s="30"/>
    </row>
    <row r="71" spans="4:53" x14ac:dyDescent="0.25">
      <c r="D71" s="47"/>
      <c r="F71" s="42"/>
      <c r="G71" s="30"/>
      <c r="H71" s="30"/>
      <c r="M71" s="47"/>
      <c r="O71" s="42"/>
      <c r="P71" s="30"/>
      <c r="Q71" s="30"/>
      <c r="V71" s="47"/>
      <c r="X71" s="42"/>
      <c r="Y71" s="30"/>
      <c r="Z71" s="30"/>
      <c r="AE71" s="47"/>
      <c r="AG71" s="42"/>
      <c r="AH71" s="30"/>
      <c r="AI71" s="30"/>
      <c r="AN71" s="47"/>
      <c r="AP71" s="42"/>
      <c r="AQ71" s="30"/>
      <c r="AR71" s="30"/>
      <c r="AW71" s="47"/>
      <c r="AY71" s="42"/>
      <c r="AZ71" s="30"/>
      <c r="BA71" s="30"/>
    </row>
    <row r="72" spans="4:53" x14ac:dyDescent="0.25">
      <c r="D72" s="47"/>
      <c r="F72" s="42"/>
      <c r="G72" s="30"/>
      <c r="H72" s="30"/>
      <c r="M72" s="47"/>
      <c r="O72" s="42"/>
      <c r="P72" s="30"/>
      <c r="Q72" s="30"/>
      <c r="V72" s="47"/>
      <c r="X72" s="42"/>
      <c r="Y72" s="30"/>
      <c r="Z72" s="30"/>
      <c r="AE72" s="47"/>
      <c r="AG72" s="42"/>
      <c r="AH72" s="30"/>
      <c r="AI72" s="30"/>
      <c r="AN72" s="47"/>
      <c r="AP72" s="42"/>
      <c r="AQ72" s="30"/>
      <c r="AR72" s="30"/>
      <c r="AW72" s="47"/>
      <c r="AY72" s="42"/>
      <c r="AZ72" s="30"/>
      <c r="BA72" s="30"/>
    </row>
    <row r="73" spans="4:53" x14ac:dyDescent="0.25">
      <c r="D73" s="47"/>
      <c r="F73" s="42"/>
      <c r="G73" s="30"/>
      <c r="H73" s="30"/>
      <c r="M73" s="47"/>
      <c r="O73" s="42"/>
      <c r="P73" s="30"/>
      <c r="Q73" s="30"/>
      <c r="V73" s="47"/>
      <c r="X73" s="42"/>
      <c r="Y73" s="30"/>
      <c r="Z73" s="30"/>
      <c r="AE73" s="47"/>
      <c r="AG73" s="42"/>
      <c r="AH73" s="30"/>
      <c r="AI73" s="30"/>
      <c r="AN73" s="47"/>
      <c r="AP73" s="42"/>
      <c r="AQ73" s="30"/>
      <c r="AR73" s="30"/>
      <c r="AW73" s="47"/>
      <c r="AY73" s="42"/>
      <c r="AZ73" s="30"/>
      <c r="BA73" s="30"/>
    </row>
    <row r="74" spans="4:53" x14ac:dyDescent="0.25">
      <c r="D74" s="47"/>
      <c r="F74" s="42"/>
      <c r="G74" s="30"/>
      <c r="H74" s="30"/>
      <c r="M74" s="47"/>
      <c r="O74" s="42"/>
      <c r="P74" s="30"/>
      <c r="Q74" s="30"/>
      <c r="V74" s="47"/>
      <c r="X74" s="42"/>
      <c r="Y74" s="30"/>
      <c r="Z74" s="30"/>
      <c r="AE74" s="47"/>
      <c r="AG74" s="42"/>
      <c r="AH74" s="30"/>
      <c r="AI74" s="30"/>
      <c r="AN74" s="47"/>
      <c r="AP74" s="42"/>
      <c r="AQ74" s="30"/>
      <c r="AR74" s="30"/>
      <c r="AW74" s="47"/>
      <c r="AY74" s="42"/>
      <c r="AZ74" s="30"/>
      <c r="BA74" s="30"/>
    </row>
    <row r="75" spans="4:53" x14ac:dyDescent="0.25">
      <c r="D75" s="47"/>
      <c r="F75" s="42"/>
      <c r="G75" s="30"/>
      <c r="H75" s="30"/>
      <c r="M75" s="47"/>
      <c r="O75" s="42"/>
      <c r="P75" s="30"/>
      <c r="Q75" s="30"/>
      <c r="V75" s="47"/>
      <c r="X75" s="42"/>
      <c r="Y75" s="30"/>
      <c r="Z75" s="30"/>
      <c r="AE75" s="47"/>
      <c r="AG75" s="42"/>
      <c r="AH75" s="30"/>
      <c r="AI75" s="30"/>
      <c r="AN75" s="47"/>
      <c r="AP75" s="42"/>
      <c r="AQ75" s="30"/>
      <c r="AR75" s="30"/>
      <c r="AW75" s="47"/>
      <c r="AY75" s="42"/>
      <c r="AZ75" s="30"/>
      <c r="BA75" s="30"/>
    </row>
    <row r="76" spans="4:53" x14ac:dyDescent="0.25">
      <c r="D76" s="47"/>
      <c r="F76" s="42"/>
      <c r="G76" s="30"/>
      <c r="H76" s="30"/>
      <c r="M76" s="47"/>
      <c r="O76" s="42"/>
      <c r="P76" s="30"/>
      <c r="Q76" s="30"/>
      <c r="V76" s="47"/>
      <c r="X76" s="42"/>
      <c r="Y76" s="30"/>
      <c r="Z76" s="30"/>
      <c r="AE76" s="47"/>
      <c r="AG76" s="42"/>
      <c r="AH76" s="30"/>
      <c r="AI76" s="30"/>
      <c r="AN76" s="47"/>
      <c r="AP76" s="42"/>
      <c r="AQ76" s="30"/>
      <c r="AR76" s="30"/>
      <c r="AW76" s="47"/>
      <c r="AY76" s="42"/>
      <c r="AZ76" s="30"/>
      <c r="BA76" s="30"/>
    </row>
    <row r="77" spans="4:53" x14ac:dyDescent="0.25">
      <c r="D77" s="47"/>
      <c r="F77" s="42"/>
      <c r="G77" s="30"/>
      <c r="H77" s="30"/>
      <c r="M77" s="47"/>
      <c r="O77" s="42"/>
      <c r="P77" s="30"/>
      <c r="Q77" s="30"/>
      <c r="V77" s="47"/>
      <c r="X77" s="42"/>
      <c r="Y77" s="30"/>
      <c r="Z77" s="30"/>
      <c r="AE77" s="47"/>
      <c r="AG77" s="42"/>
      <c r="AH77" s="30"/>
      <c r="AI77" s="30"/>
      <c r="AN77" s="47"/>
      <c r="AP77" s="42"/>
      <c r="AQ77" s="30"/>
      <c r="AR77" s="30"/>
      <c r="AW77" s="47"/>
      <c r="AY77" s="42"/>
      <c r="AZ77" s="30"/>
      <c r="BA77" s="30"/>
    </row>
    <row r="78" spans="4:53" x14ac:dyDescent="0.25">
      <c r="D78" s="47"/>
      <c r="F78" s="42"/>
      <c r="G78" s="30"/>
      <c r="H78" s="30"/>
      <c r="M78" s="47"/>
      <c r="O78" s="42"/>
      <c r="P78" s="30"/>
      <c r="Q78" s="30"/>
      <c r="V78" s="47"/>
      <c r="X78" s="42"/>
      <c r="Y78" s="30"/>
      <c r="Z78" s="30"/>
      <c r="AE78" s="47"/>
      <c r="AG78" s="42"/>
      <c r="AH78" s="30"/>
      <c r="AI78" s="30"/>
      <c r="AN78" s="47"/>
      <c r="AP78" s="42"/>
      <c r="AQ78" s="30"/>
      <c r="AR78" s="30"/>
      <c r="AW78" s="47"/>
      <c r="AY78" s="42"/>
      <c r="AZ78" s="30"/>
      <c r="BA78" s="30"/>
    </row>
    <row r="79" spans="4:53" x14ac:dyDescent="0.25">
      <c r="D79" s="47"/>
      <c r="F79" s="42"/>
      <c r="G79" s="30"/>
      <c r="H79" s="30"/>
      <c r="M79" s="47"/>
      <c r="O79" s="42"/>
      <c r="P79" s="30"/>
      <c r="Q79" s="30"/>
      <c r="V79" s="47"/>
      <c r="X79" s="42"/>
      <c r="Y79" s="30"/>
      <c r="Z79" s="30"/>
      <c r="AE79" s="47"/>
      <c r="AG79" s="42"/>
      <c r="AH79" s="30"/>
      <c r="AI79" s="30"/>
      <c r="AN79" s="47"/>
      <c r="AP79" s="42"/>
      <c r="AQ79" s="30"/>
      <c r="AR79" s="30"/>
      <c r="AW79" s="47"/>
      <c r="AY79" s="42"/>
      <c r="AZ79" s="30"/>
      <c r="BA79" s="30"/>
    </row>
    <row r="80" spans="4:53" x14ac:dyDescent="0.25">
      <c r="D80" s="47"/>
      <c r="F80" s="42"/>
      <c r="G80" s="30"/>
      <c r="H80" s="30"/>
      <c r="M80" s="47"/>
      <c r="O80" s="42"/>
      <c r="P80" s="30"/>
      <c r="Q80" s="30"/>
      <c r="V80" s="47"/>
      <c r="X80" s="42"/>
      <c r="Y80" s="30"/>
      <c r="Z80" s="30"/>
      <c r="AE80" s="47"/>
      <c r="AG80" s="42"/>
      <c r="AH80" s="30"/>
      <c r="AI80" s="30"/>
      <c r="AN80" s="47"/>
      <c r="AP80" s="42"/>
      <c r="AQ80" s="30"/>
      <c r="AR80" s="30"/>
      <c r="AW80" s="47"/>
      <c r="AY80" s="42"/>
      <c r="AZ80" s="30"/>
      <c r="BA80" s="30"/>
    </row>
    <row r="81" spans="4:53" x14ac:dyDescent="0.25">
      <c r="D81" s="47"/>
      <c r="F81" s="42"/>
      <c r="G81" s="30"/>
      <c r="H81" s="30"/>
      <c r="M81" s="47"/>
      <c r="O81" s="42"/>
      <c r="P81" s="30"/>
      <c r="Q81" s="30"/>
      <c r="V81" s="47"/>
      <c r="X81" s="42"/>
      <c r="Y81" s="30"/>
      <c r="Z81" s="30"/>
      <c r="AE81" s="47"/>
      <c r="AG81" s="42"/>
      <c r="AH81" s="30"/>
      <c r="AI81" s="30"/>
      <c r="AN81" s="47"/>
      <c r="AP81" s="42"/>
      <c r="AQ81" s="30"/>
      <c r="AR81" s="30"/>
      <c r="AW81" s="47"/>
      <c r="AY81" s="42"/>
      <c r="AZ81" s="30"/>
      <c r="BA81" s="30"/>
    </row>
    <row r="82" spans="4:53" x14ac:dyDescent="0.25">
      <c r="D82" s="47"/>
      <c r="F82" s="42"/>
      <c r="G82" s="30"/>
      <c r="H82" s="30"/>
      <c r="M82" s="47"/>
      <c r="O82" s="42"/>
      <c r="P82" s="30"/>
      <c r="Q82" s="30"/>
      <c r="V82" s="47"/>
      <c r="X82" s="42"/>
      <c r="Y82" s="30"/>
      <c r="Z82" s="30"/>
      <c r="AE82" s="47"/>
      <c r="AG82" s="42"/>
      <c r="AH82" s="30"/>
      <c r="AI82" s="30"/>
      <c r="AN82" s="47"/>
      <c r="AP82" s="42"/>
      <c r="AQ82" s="30"/>
      <c r="AR82" s="30"/>
      <c r="AW82" s="47"/>
      <c r="AY82" s="42"/>
      <c r="AZ82" s="30"/>
      <c r="BA82" s="30"/>
    </row>
    <row r="83" spans="4:53" x14ac:dyDescent="0.25">
      <c r="D83" s="47"/>
      <c r="F83" s="42"/>
      <c r="G83" s="30"/>
      <c r="H83" s="30"/>
      <c r="M83" s="47"/>
      <c r="O83" s="42"/>
      <c r="P83" s="30"/>
      <c r="Q83" s="30"/>
      <c r="V83" s="47"/>
      <c r="X83" s="42"/>
      <c r="Y83" s="30"/>
      <c r="Z83" s="30"/>
      <c r="AE83" s="47"/>
      <c r="AG83" s="42"/>
      <c r="AH83" s="30"/>
      <c r="AI83" s="30"/>
      <c r="AN83" s="47"/>
      <c r="AP83" s="42"/>
      <c r="AQ83" s="30"/>
      <c r="AR83" s="30"/>
      <c r="AW83" s="47"/>
      <c r="AY83" s="42"/>
      <c r="AZ83" s="30"/>
      <c r="BA83" s="30"/>
    </row>
    <row r="84" spans="4:53" x14ac:dyDescent="0.25">
      <c r="D84" s="47"/>
      <c r="F84" s="42"/>
      <c r="G84" s="30"/>
      <c r="H84" s="30"/>
      <c r="M84" s="47"/>
      <c r="O84" s="42"/>
      <c r="P84" s="30"/>
      <c r="Q84" s="30"/>
      <c r="V84" s="47"/>
      <c r="X84" s="42"/>
      <c r="Y84" s="30"/>
      <c r="Z84" s="30"/>
      <c r="AE84" s="47"/>
      <c r="AG84" s="42"/>
      <c r="AH84" s="30"/>
      <c r="AI84" s="30"/>
      <c r="AN84" s="47"/>
      <c r="AP84" s="42"/>
      <c r="AQ84" s="30"/>
      <c r="AR84" s="30"/>
      <c r="AW84" s="47"/>
      <c r="AY84" s="42"/>
      <c r="AZ84" s="30"/>
      <c r="BA84" s="30"/>
    </row>
    <row r="85" spans="4:53" x14ac:dyDescent="0.25">
      <c r="D85" s="47"/>
      <c r="F85" s="42"/>
      <c r="G85" s="30"/>
      <c r="H85" s="30"/>
      <c r="M85" s="47"/>
      <c r="O85" s="42"/>
      <c r="P85" s="30"/>
      <c r="Q85" s="30"/>
      <c r="V85" s="47"/>
      <c r="X85" s="42"/>
      <c r="Y85" s="30"/>
      <c r="Z85" s="30"/>
      <c r="AE85" s="47"/>
      <c r="AG85" s="42"/>
      <c r="AH85" s="30"/>
      <c r="AI85" s="30"/>
      <c r="AN85" s="47"/>
      <c r="AP85" s="42"/>
      <c r="AQ85" s="30"/>
      <c r="AR85" s="30"/>
      <c r="AW85" s="47"/>
      <c r="AY85" s="42"/>
      <c r="AZ85" s="30"/>
      <c r="BA85" s="30"/>
    </row>
    <row r="86" spans="4:53" x14ac:dyDescent="0.25">
      <c r="D86" s="47"/>
      <c r="F86" s="42"/>
      <c r="G86" s="30"/>
      <c r="H86" s="30"/>
      <c r="M86" s="47"/>
      <c r="O86" s="42"/>
      <c r="P86" s="30"/>
      <c r="Q86" s="30"/>
      <c r="V86" s="47"/>
      <c r="X86" s="42"/>
      <c r="Y86" s="30"/>
      <c r="Z86" s="30"/>
      <c r="AE86" s="47"/>
      <c r="AG86" s="42"/>
      <c r="AH86" s="30"/>
      <c r="AI86" s="30"/>
      <c r="AN86" s="47"/>
      <c r="AP86" s="42"/>
      <c r="AQ86" s="30"/>
      <c r="AR86" s="30"/>
      <c r="AW86" s="47"/>
      <c r="AY86" s="42"/>
      <c r="AZ86" s="30"/>
      <c r="BA86" s="30"/>
    </row>
    <row r="87" spans="4:53" x14ac:dyDescent="0.25">
      <c r="D87" s="47"/>
      <c r="F87" s="42"/>
      <c r="G87" s="30"/>
      <c r="H87" s="30"/>
      <c r="M87" s="47"/>
      <c r="O87" s="42"/>
      <c r="P87" s="30"/>
      <c r="Q87" s="30"/>
      <c r="V87" s="47"/>
      <c r="X87" s="42"/>
      <c r="Y87" s="30"/>
      <c r="Z87" s="30"/>
      <c r="AE87" s="47"/>
      <c r="AG87" s="42"/>
      <c r="AH87" s="30"/>
      <c r="AI87" s="30"/>
      <c r="AN87" s="47"/>
      <c r="AP87" s="42"/>
      <c r="AQ87" s="30"/>
      <c r="AR87" s="30"/>
      <c r="AW87" s="47"/>
      <c r="AY87" s="42"/>
      <c r="AZ87" s="30"/>
      <c r="BA87" s="30"/>
    </row>
    <row r="88" spans="4:53" x14ac:dyDescent="0.25">
      <c r="D88" s="47"/>
      <c r="F88" s="42"/>
      <c r="G88" s="30"/>
      <c r="H88" s="30"/>
      <c r="M88" s="47"/>
      <c r="O88" s="42"/>
      <c r="P88" s="30"/>
      <c r="Q88" s="30"/>
      <c r="V88" s="47"/>
      <c r="X88" s="42"/>
      <c r="Y88" s="30"/>
      <c r="Z88" s="30"/>
      <c r="AE88" s="47"/>
      <c r="AG88" s="42"/>
      <c r="AH88" s="30"/>
      <c r="AI88" s="30"/>
      <c r="AN88" s="47"/>
      <c r="AP88" s="42"/>
      <c r="AQ88" s="30"/>
      <c r="AR88" s="30"/>
      <c r="AW88" s="47"/>
      <c r="AY88" s="42"/>
      <c r="AZ88" s="30"/>
      <c r="BA88" s="30"/>
    </row>
    <row r="89" spans="4:53" x14ac:dyDescent="0.25">
      <c r="D89" s="47"/>
      <c r="F89" s="42"/>
      <c r="G89" s="30"/>
      <c r="H89" s="30"/>
      <c r="M89" s="47"/>
      <c r="O89" s="42"/>
      <c r="P89" s="30"/>
      <c r="Q89" s="30"/>
      <c r="V89" s="47"/>
      <c r="X89" s="42"/>
      <c r="Y89" s="30"/>
      <c r="Z89" s="30"/>
      <c r="AE89" s="47"/>
      <c r="AG89" s="42"/>
      <c r="AH89" s="30"/>
      <c r="AI89" s="30"/>
      <c r="AN89" s="47"/>
      <c r="AP89" s="42"/>
      <c r="AQ89" s="30"/>
      <c r="AR89" s="30"/>
      <c r="AW89" s="47"/>
      <c r="AY89" s="42"/>
      <c r="AZ89" s="30"/>
      <c r="BA89" s="30"/>
    </row>
    <row r="90" spans="4:53" x14ac:dyDescent="0.25">
      <c r="D90" s="47"/>
      <c r="F90" s="42"/>
      <c r="G90" s="30"/>
      <c r="H90" s="30"/>
      <c r="M90" s="47"/>
      <c r="O90" s="42"/>
      <c r="P90" s="30"/>
      <c r="Q90" s="30"/>
      <c r="V90" s="47"/>
      <c r="X90" s="42"/>
      <c r="Y90" s="30"/>
      <c r="Z90" s="30"/>
      <c r="AE90" s="47"/>
      <c r="AG90" s="42"/>
      <c r="AH90" s="30"/>
      <c r="AI90" s="30"/>
      <c r="AN90" s="47"/>
      <c r="AP90" s="42"/>
      <c r="AQ90" s="30"/>
      <c r="AR90" s="30"/>
      <c r="AW90" s="47"/>
      <c r="AY90" s="42"/>
      <c r="AZ90" s="30"/>
      <c r="BA90" s="30"/>
    </row>
    <row r="91" spans="4:53" x14ac:dyDescent="0.25">
      <c r="D91" s="47"/>
      <c r="F91" s="42"/>
      <c r="G91" s="30"/>
      <c r="H91" s="30"/>
      <c r="M91" s="47"/>
      <c r="O91" s="42"/>
      <c r="P91" s="30"/>
      <c r="Q91" s="30"/>
      <c r="V91" s="47"/>
      <c r="X91" s="42"/>
      <c r="Y91" s="30"/>
      <c r="Z91" s="30"/>
      <c r="AE91" s="47"/>
      <c r="AG91" s="42"/>
      <c r="AH91" s="30"/>
      <c r="AI91" s="30"/>
      <c r="AN91" s="47"/>
      <c r="AP91" s="42"/>
      <c r="AQ91" s="30"/>
      <c r="AR91" s="30"/>
      <c r="AW91" s="47"/>
      <c r="AY91" s="42"/>
      <c r="AZ91" s="30"/>
      <c r="BA91" s="30"/>
    </row>
    <row r="92" spans="4:53" x14ac:dyDescent="0.25">
      <c r="D92" s="47"/>
      <c r="F92" s="42"/>
      <c r="G92" s="30"/>
      <c r="H92" s="30"/>
      <c r="M92" s="47"/>
      <c r="O92" s="42"/>
      <c r="P92" s="30"/>
      <c r="Q92" s="30"/>
      <c r="V92" s="47"/>
      <c r="X92" s="42"/>
      <c r="Y92" s="30"/>
      <c r="Z92" s="30"/>
      <c r="AE92" s="47"/>
      <c r="AG92" s="42"/>
      <c r="AH92" s="30"/>
      <c r="AI92" s="30"/>
      <c r="AN92" s="47"/>
      <c r="AP92" s="42"/>
      <c r="AQ92" s="30"/>
      <c r="AR92" s="30"/>
      <c r="AW92" s="47"/>
      <c r="AY92" s="42"/>
      <c r="AZ92" s="30"/>
      <c r="BA92" s="30"/>
    </row>
    <row r="93" spans="4:53" x14ac:dyDescent="0.25">
      <c r="D93" s="47"/>
      <c r="F93" s="42"/>
      <c r="G93" s="30"/>
      <c r="H93" s="30"/>
      <c r="M93" s="47"/>
      <c r="O93" s="42"/>
      <c r="P93" s="30"/>
      <c r="Q93" s="30"/>
      <c r="V93" s="47"/>
      <c r="X93" s="42"/>
      <c r="Y93" s="30"/>
      <c r="Z93" s="30"/>
      <c r="AE93" s="47"/>
      <c r="AG93" s="42"/>
      <c r="AH93" s="30"/>
      <c r="AI93" s="30"/>
      <c r="AN93" s="47"/>
      <c r="AP93" s="42"/>
      <c r="AQ93" s="30"/>
      <c r="AR93" s="30"/>
      <c r="AW93" s="47"/>
      <c r="AY93" s="42"/>
      <c r="AZ93" s="30"/>
      <c r="BA93" s="30"/>
    </row>
    <row r="94" spans="4:53" x14ac:dyDescent="0.25">
      <c r="D94" s="47"/>
      <c r="F94" s="42"/>
      <c r="G94" s="30"/>
      <c r="H94" s="30"/>
      <c r="M94" s="47"/>
      <c r="O94" s="42"/>
      <c r="P94" s="30"/>
      <c r="Q94" s="30"/>
      <c r="V94" s="47"/>
      <c r="X94" s="42"/>
      <c r="Y94" s="30"/>
      <c r="Z94" s="30"/>
      <c r="AE94" s="47"/>
      <c r="AG94" s="42"/>
      <c r="AH94" s="30"/>
      <c r="AI94" s="30"/>
      <c r="AN94" s="47"/>
      <c r="AP94" s="42"/>
      <c r="AQ94" s="30"/>
      <c r="AR94" s="30"/>
      <c r="AW94" s="47"/>
      <c r="AY94" s="42"/>
      <c r="AZ94" s="30"/>
      <c r="BA94" s="30"/>
    </row>
    <row r="95" spans="4:53" x14ac:dyDescent="0.25">
      <c r="D95" s="47"/>
      <c r="F95" s="42"/>
      <c r="G95" s="30"/>
      <c r="H95" s="30"/>
      <c r="M95" s="47"/>
      <c r="O95" s="42"/>
      <c r="P95" s="30"/>
      <c r="Q95" s="30"/>
      <c r="V95" s="47"/>
      <c r="X95" s="42"/>
      <c r="Y95" s="30"/>
      <c r="Z95" s="30"/>
      <c r="AE95" s="47"/>
      <c r="AG95" s="42"/>
      <c r="AH95" s="30"/>
      <c r="AI95" s="30"/>
      <c r="AN95" s="47"/>
      <c r="AP95" s="42"/>
      <c r="AQ95" s="30"/>
      <c r="AR95" s="30"/>
      <c r="AW95" s="47"/>
      <c r="AY95" s="42"/>
      <c r="AZ95" s="30"/>
      <c r="BA95" s="30"/>
    </row>
    <row r="96" spans="4:53" x14ac:dyDescent="0.25">
      <c r="D96" s="47"/>
      <c r="F96" s="42"/>
      <c r="G96" s="30"/>
      <c r="H96" s="30"/>
      <c r="M96" s="47"/>
      <c r="O96" s="42"/>
      <c r="P96" s="30"/>
      <c r="Q96" s="30"/>
      <c r="V96" s="47"/>
      <c r="X96" s="42"/>
      <c r="Y96" s="30"/>
      <c r="Z96" s="30"/>
      <c r="AE96" s="47"/>
      <c r="AG96" s="42"/>
      <c r="AH96" s="30"/>
      <c r="AI96" s="30"/>
      <c r="AN96" s="47"/>
      <c r="AP96" s="42"/>
      <c r="AQ96" s="30"/>
      <c r="AR96" s="30"/>
      <c r="AW96" s="47"/>
      <c r="AY96" s="42"/>
      <c r="AZ96" s="30"/>
      <c r="BA96" s="30"/>
    </row>
    <row r="97" spans="4:53" x14ac:dyDescent="0.25">
      <c r="D97" s="47"/>
      <c r="F97" s="42"/>
      <c r="G97" s="30"/>
      <c r="H97" s="30"/>
      <c r="M97" s="47"/>
      <c r="O97" s="42"/>
      <c r="P97" s="30"/>
      <c r="Q97" s="30"/>
      <c r="V97" s="47"/>
      <c r="X97" s="42"/>
      <c r="Y97" s="30"/>
      <c r="Z97" s="30"/>
      <c r="AE97" s="47"/>
      <c r="AG97" s="42"/>
      <c r="AH97" s="30"/>
      <c r="AI97" s="30"/>
      <c r="AN97" s="47"/>
      <c r="AP97" s="42"/>
      <c r="AQ97" s="30"/>
      <c r="AR97" s="30"/>
      <c r="AW97" s="47"/>
      <c r="AY97" s="42"/>
      <c r="AZ97" s="30"/>
      <c r="BA97" s="30"/>
    </row>
    <row r="98" spans="4:53" x14ac:dyDescent="0.25">
      <c r="D98" s="47"/>
      <c r="F98" s="42"/>
      <c r="G98" s="30"/>
      <c r="H98" s="30"/>
      <c r="M98" s="47"/>
      <c r="O98" s="42"/>
      <c r="P98" s="30"/>
      <c r="Q98" s="30"/>
      <c r="V98" s="47"/>
      <c r="X98" s="42"/>
      <c r="Y98" s="30"/>
      <c r="Z98" s="30"/>
      <c r="AE98" s="47"/>
      <c r="AG98" s="42"/>
      <c r="AH98" s="30"/>
      <c r="AI98" s="30"/>
      <c r="AN98" s="47"/>
      <c r="AP98" s="42"/>
      <c r="AQ98" s="30"/>
      <c r="AR98" s="30"/>
      <c r="AW98" s="47"/>
      <c r="AY98" s="42"/>
      <c r="AZ98" s="30"/>
      <c r="BA98" s="30"/>
    </row>
    <row r="99" spans="4:53" x14ac:dyDescent="0.25">
      <c r="D99" s="47"/>
      <c r="F99" s="42"/>
      <c r="G99" s="30"/>
      <c r="H99" s="30"/>
      <c r="M99" s="47"/>
      <c r="O99" s="42"/>
      <c r="P99" s="30"/>
      <c r="Q99" s="30"/>
      <c r="V99" s="47"/>
      <c r="X99" s="42"/>
      <c r="Y99" s="30"/>
      <c r="Z99" s="30"/>
      <c r="AE99" s="47"/>
      <c r="AG99" s="42"/>
      <c r="AH99" s="30"/>
      <c r="AI99" s="30"/>
      <c r="AN99" s="47"/>
      <c r="AP99" s="42"/>
      <c r="AQ99" s="30"/>
      <c r="AR99" s="30"/>
      <c r="AW99" s="47"/>
      <c r="AY99" s="42"/>
      <c r="AZ99" s="30"/>
      <c r="BA99" s="30"/>
    </row>
    <row r="100" spans="4:53" x14ac:dyDescent="0.25">
      <c r="D100" s="47"/>
      <c r="F100" s="42"/>
      <c r="G100" s="30"/>
      <c r="H100" s="30"/>
      <c r="M100" s="47"/>
      <c r="O100" s="42"/>
      <c r="P100" s="30"/>
      <c r="Q100" s="30"/>
      <c r="V100" s="47"/>
      <c r="X100" s="42"/>
      <c r="Y100" s="30"/>
      <c r="Z100" s="30"/>
      <c r="AE100" s="47"/>
      <c r="AG100" s="42"/>
      <c r="AH100" s="30"/>
      <c r="AI100" s="30"/>
      <c r="AN100" s="47"/>
      <c r="AP100" s="42"/>
      <c r="AQ100" s="30"/>
      <c r="AR100" s="30"/>
      <c r="AW100" s="47"/>
      <c r="AY100" s="42"/>
      <c r="AZ100" s="30"/>
      <c r="BA100" s="30"/>
    </row>
    <row r="101" spans="4:53" x14ac:dyDescent="0.25">
      <c r="D101" s="47"/>
      <c r="F101" s="42"/>
      <c r="G101" s="30"/>
      <c r="H101" s="30"/>
      <c r="M101" s="47"/>
      <c r="O101" s="42"/>
      <c r="P101" s="30"/>
      <c r="Q101" s="30"/>
      <c r="V101" s="47"/>
      <c r="X101" s="42"/>
      <c r="Y101" s="30"/>
      <c r="Z101" s="30"/>
      <c r="AE101" s="47"/>
      <c r="AG101" s="42"/>
      <c r="AH101" s="30"/>
      <c r="AI101" s="30"/>
      <c r="AN101" s="47"/>
      <c r="AP101" s="42"/>
      <c r="AQ101" s="30"/>
      <c r="AR101" s="30"/>
      <c r="AW101" s="47"/>
      <c r="AY101" s="42"/>
      <c r="AZ101" s="30"/>
      <c r="BA101" s="30"/>
    </row>
    <row r="102" spans="4:53" x14ac:dyDescent="0.25">
      <c r="D102" s="47"/>
      <c r="F102" s="42"/>
      <c r="G102" s="30"/>
      <c r="H102" s="30"/>
      <c r="M102" s="47"/>
      <c r="O102" s="42"/>
      <c r="P102" s="30"/>
      <c r="Q102" s="30"/>
      <c r="V102" s="47"/>
      <c r="X102" s="42"/>
      <c r="Y102" s="30"/>
      <c r="Z102" s="30"/>
      <c r="AE102" s="47"/>
      <c r="AG102" s="42"/>
      <c r="AH102" s="30"/>
      <c r="AI102" s="30"/>
      <c r="AN102" s="47"/>
      <c r="AP102" s="42"/>
      <c r="AQ102" s="30"/>
      <c r="AR102" s="30"/>
      <c r="AW102" s="47"/>
      <c r="AY102" s="42"/>
      <c r="AZ102" s="30"/>
      <c r="BA102" s="30"/>
    </row>
    <row r="103" spans="4:53" x14ac:dyDescent="0.25">
      <c r="D103" s="47"/>
      <c r="F103" s="42"/>
      <c r="G103" s="30"/>
      <c r="H103" s="30"/>
      <c r="M103" s="47"/>
      <c r="O103" s="42"/>
      <c r="P103" s="30"/>
      <c r="Q103" s="30"/>
      <c r="V103" s="47"/>
      <c r="X103" s="42"/>
      <c r="Y103" s="30"/>
      <c r="Z103" s="30"/>
      <c r="AE103" s="47"/>
      <c r="AG103" s="42"/>
      <c r="AH103" s="30"/>
      <c r="AI103" s="30"/>
      <c r="AN103" s="47"/>
      <c r="AP103" s="42"/>
      <c r="AQ103" s="30"/>
      <c r="AR103" s="30"/>
      <c r="AW103" s="47"/>
      <c r="AY103" s="42"/>
      <c r="AZ103" s="30"/>
      <c r="BA103" s="30"/>
    </row>
    <row r="104" spans="4:53" x14ac:dyDescent="0.25">
      <c r="D104" s="47"/>
      <c r="F104" s="42"/>
      <c r="G104" s="30"/>
      <c r="H104" s="30"/>
      <c r="M104" s="47"/>
      <c r="O104" s="42"/>
      <c r="P104" s="30"/>
      <c r="Q104" s="30"/>
      <c r="V104" s="47"/>
      <c r="X104" s="42"/>
      <c r="Y104" s="30"/>
      <c r="Z104" s="30"/>
      <c r="AE104" s="47"/>
      <c r="AG104" s="42"/>
      <c r="AH104" s="30"/>
      <c r="AI104" s="30"/>
      <c r="AN104" s="47"/>
      <c r="AP104" s="42"/>
      <c r="AQ104" s="30"/>
      <c r="AR104" s="30"/>
      <c r="AW104" s="47"/>
      <c r="AY104" s="42"/>
      <c r="AZ104" s="30"/>
      <c r="BA104" s="30"/>
    </row>
    <row r="105" spans="4:53" x14ac:dyDescent="0.25">
      <c r="D105" s="47"/>
      <c r="F105" s="42"/>
      <c r="G105" s="30"/>
      <c r="H105" s="30"/>
      <c r="M105" s="47"/>
      <c r="O105" s="42"/>
      <c r="P105" s="30"/>
      <c r="Q105" s="30"/>
      <c r="V105" s="47"/>
      <c r="X105" s="42"/>
      <c r="Y105" s="30"/>
      <c r="Z105" s="30"/>
      <c r="AE105" s="47"/>
      <c r="AG105" s="42"/>
      <c r="AH105" s="30"/>
      <c r="AI105" s="30"/>
      <c r="AN105" s="47"/>
      <c r="AP105" s="42"/>
      <c r="AQ105" s="30"/>
      <c r="AR105" s="30"/>
      <c r="AW105" s="47"/>
      <c r="AY105" s="42"/>
      <c r="AZ105" s="30"/>
      <c r="BA105" s="30"/>
    </row>
    <row r="106" spans="4:53" x14ac:dyDescent="0.25">
      <c r="D106" s="47"/>
      <c r="F106" s="42"/>
      <c r="G106" s="30"/>
      <c r="H106" s="30"/>
      <c r="M106" s="47"/>
      <c r="O106" s="42"/>
      <c r="P106" s="30"/>
      <c r="Q106" s="30"/>
      <c r="V106" s="47"/>
      <c r="X106" s="42"/>
      <c r="Y106" s="30"/>
      <c r="Z106" s="30"/>
      <c r="AE106" s="47"/>
      <c r="AG106" s="42"/>
      <c r="AH106" s="30"/>
      <c r="AI106" s="30"/>
      <c r="AN106" s="47"/>
      <c r="AP106" s="42"/>
      <c r="AQ106" s="30"/>
      <c r="AR106" s="30"/>
      <c r="AW106" s="47"/>
      <c r="AY106" s="42"/>
      <c r="AZ106" s="30"/>
      <c r="BA106" s="30"/>
    </row>
    <row r="107" spans="4:53" x14ac:dyDescent="0.25">
      <c r="D107" s="47"/>
      <c r="F107" s="42"/>
      <c r="G107" s="30"/>
      <c r="H107" s="30"/>
      <c r="M107" s="47"/>
      <c r="O107" s="42"/>
      <c r="P107" s="30"/>
      <c r="Q107" s="30"/>
      <c r="V107" s="47"/>
      <c r="X107" s="42"/>
      <c r="Y107" s="30"/>
      <c r="Z107" s="30"/>
      <c r="AE107" s="47"/>
      <c r="AG107" s="42"/>
      <c r="AH107" s="30"/>
      <c r="AI107" s="30"/>
      <c r="AN107" s="47"/>
      <c r="AP107" s="42"/>
      <c r="AQ107" s="30"/>
      <c r="AR107" s="30"/>
      <c r="AW107" s="47"/>
      <c r="AY107" s="42"/>
      <c r="AZ107" s="30"/>
      <c r="BA107" s="30"/>
    </row>
    <row r="108" spans="4:53" x14ac:dyDescent="0.25">
      <c r="D108" s="47"/>
      <c r="F108" s="42"/>
      <c r="G108" s="30"/>
      <c r="H108" s="30"/>
      <c r="M108" s="47"/>
      <c r="O108" s="42"/>
      <c r="P108" s="30"/>
      <c r="Q108" s="30"/>
      <c r="V108" s="47"/>
      <c r="X108" s="42"/>
      <c r="Y108" s="30"/>
      <c r="Z108" s="30"/>
      <c r="AE108" s="47"/>
      <c r="AG108" s="42"/>
      <c r="AH108" s="30"/>
      <c r="AI108" s="30"/>
      <c r="AN108" s="47"/>
      <c r="AP108" s="42"/>
      <c r="AQ108" s="30"/>
      <c r="AR108" s="30"/>
      <c r="AW108" s="47"/>
      <c r="AY108" s="42"/>
      <c r="AZ108" s="30"/>
      <c r="BA108" s="30"/>
    </row>
    <row r="109" spans="4:53" x14ac:dyDescent="0.25">
      <c r="D109" s="47"/>
      <c r="F109" s="42"/>
      <c r="G109" s="30"/>
      <c r="H109" s="30"/>
      <c r="M109" s="47"/>
      <c r="O109" s="42"/>
      <c r="P109" s="30"/>
      <c r="Q109" s="30"/>
      <c r="V109" s="47"/>
      <c r="X109" s="42"/>
      <c r="Y109" s="30"/>
      <c r="Z109" s="30"/>
      <c r="AE109" s="47"/>
      <c r="AG109" s="42"/>
      <c r="AH109" s="30"/>
      <c r="AI109" s="30"/>
      <c r="AN109" s="47"/>
      <c r="AP109" s="42"/>
      <c r="AQ109" s="30"/>
      <c r="AR109" s="30"/>
      <c r="AW109" s="47"/>
      <c r="AY109" s="42"/>
      <c r="AZ109" s="30"/>
      <c r="BA109" s="30"/>
    </row>
    <row r="110" spans="4:53" x14ac:dyDescent="0.25">
      <c r="D110" s="47"/>
      <c r="F110" s="42"/>
      <c r="G110" s="30"/>
      <c r="H110" s="30"/>
      <c r="M110" s="47"/>
      <c r="O110" s="42"/>
      <c r="P110" s="30"/>
      <c r="Q110" s="30"/>
      <c r="V110" s="47"/>
      <c r="X110" s="42"/>
      <c r="Y110" s="30"/>
      <c r="Z110" s="30"/>
      <c r="AE110" s="47"/>
      <c r="AG110" s="42"/>
      <c r="AH110" s="30"/>
      <c r="AI110" s="30"/>
      <c r="AN110" s="47"/>
      <c r="AP110" s="42"/>
      <c r="AQ110" s="30"/>
      <c r="AR110" s="30"/>
      <c r="AW110" s="47"/>
      <c r="AY110" s="42"/>
      <c r="AZ110" s="30"/>
      <c r="BA110" s="30"/>
    </row>
    <row r="111" spans="4:53" x14ac:dyDescent="0.25">
      <c r="D111" s="47"/>
      <c r="F111" s="42"/>
      <c r="G111" s="30"/>
      <c r="H111" s="30"/>
      <c r="M111" s="47"/>
      <c r="O111" s="42"/>
      <c r="P111" s="30"/>
      <c r="Q111" s="30"/>
      <c r="V111" s="47"/>
      <c r="X111" s="42"/>
      <c r="Y111" s="30"/>
      <c r="Z111" s="30"/>
      <c r="AE111" s="47"/>
      <c r="AG111" s="42"/>
      <c r="AH111" s="30"/>
      <c r="AI111" s="30"/>
      <c r="AN111" s="47"/>
      <c r="AP111" s="42"/>
      <c r="AQ111" s="30"/>
      <c r="AR111" s="30"/>
      <c r="AW111" s="47"/>
      <c r="AY111" s="42"/>
      <c r="AZ111" s="30"/>
      <c r="BA111" s="30"/>
    </row>
    <row r="112" spans="4:53" x14ac:dyDescent="0.25">
      <c r="D112" s="47"/>
      <c r="F112" s="42"/>
      <c r="G112" s="30"/>
      <c r="H112" s="30"/>
      <c r="M112" s="47"/>
      <c r="O112" s="42"/>
      <c r="P112" s="30"/>
      <c r="Q112" s="30"/>
      <c r="V112" s="47"/>
      <c r="X112" s="42"/>
      <c r="Y112" s="30"/>
      <c r="Z112" s="30"/>
      <c r="AE112" s="47"/>
      <c r="AG112" s="42"/>
      <c r="AH112" s="30"/>
      <c r="AI112" s="30"/>
      <c r="AN112" s="47"/>
      <c r="AP112" s="42"/>
      <c r="AQ112" s="30"/>
      <c r="AR112" s="30"/>
      <c r="AW112" s="47"/>
      <c r="AY112" s="42"/>
      <c r="AZ112" s="30"/>
      <c r="BA112" s="30"/>
    </row>
    <row r="113" spans="4:53" x14ac:dyDescent="0.25">
      <c r="D113" s="47"/>
      <c r="F113" s="42"/>
      <c r="G113" s="30"/>
      <c r="H113" s="30"/>
      <c r="M113" s="47"/>
      <c r="O113" s="42"/>
      <c r="P113" s="30"/>
      <c r="Q113" s="30"/>
      <c r="V113" s="47"/>
      <c r="X113" s="42"/>
      <c r="Y113" s="30"/>
      <c r="Z113" s="30"/>
      <c r="AE113" s="47"/>
      <c r="AG113" s="42"/>
      <c r="AH113" s="30"/>
      <c r="AI113" s="30"/>
      <c r="AN113" s="47"/>
      <c r="AP113" s="42"/>
      <c r="AQ113" s="30"/>
      <c r="AR113" s="30"/>
      <c r="AW113" s="47"/>
      <c r="AY113" s="42"/>
      <c r="AZ113" s="30"/>
      <c r="BA113" s="30"/>
    </row>
    <row r="114" spans="4:53" x14ac:dyDescent="0.25">
      <c r="D114" s="47"/>
      <c r="F114" s="42"/>
      <c r="G114" s="30"/>
      <c r="H114" s="30"/>
      <c r="M114" s="47"/>
      <c r="O114" s="42"/>
      <c r="P114" s="30"/>
      <c r="Q114" s="30"/>
      <c r="V114" s="47"/>
      <c r="X114" s="42"/>
      <c r="Y114" s="30"/>
      <c r="Z114" s="30"/>
      <c r="AE114" s="47"/>
      <c r="AG114" s="42"/>
      <c r="AH114" s="30"/>
      <c r="AI114" s="30"/>
      <c r="AN114" s="47"/>
      <c r="AP114" s="42"/>
      <c r="AQ114" s="30"/>
      <c r="AR114" s="30"/>
      <c r="AW114" s="47"/>
      <c r="AY114" s="42"/>
      <c r="AZ114" s="30"/>
      <c r="BA114" s="30"/>
    </row>
    <row r="115" spans="4:53" x14ac:dyDescent="0.25">
      <c r="D115" s="47"/>
      <c r="F115" s="42"/>
      <c r="G115" s="30"/>
      <c r="H115" s="30"/>
      <c r="M115" s="47"/>
      <c r="O115" s="42"/>
      <c r="P115" s="30"/>
      <c r="Q115" s="30"/>
      <c r="V115" s="47"/>
      <c r="X115" s="42"/>
      <c r="Y115" s="30"/>
      <c r="Z115" s="30"/>
      <c r="AE115" s="47"/>
      <c r="AG115" s="42"/>
      <c r="AH115" s="30"/>
      <c r="AI115" s="30"/>
      <c r="AN115" s="47"/>
      <c r="AP115" s="42"/>
      <c r="AQ115" s="30"/>
      <c r="AR115" s="30"/>
      <c r="AW115" s="47"/>
      <c r="AY115" s="42"/>
      <c r="AZ115" s="30"/>
      <c r="BA115" s="30"/>
    </row>
    <row r="116" spans="4:53" x14ac:dyDescent="0.25">
      <c r="D116" s="47"/>
      <c r="F116" s="42"/>
      <c r="G116" s="30"/>
      <c r="H116" s="30"/>
      <c r="M116" s="47"/>
      <c r="O116" s="42"/>
      <c r="P116" s="30"/>
      <c r="Q116" s="30"/>
      <c r="V116" s="47"/>
      <c r="X116" s="42"/>
      <c r="Y116" s="30"/>
      <c r="Z116" s="30"/>
      <c r="AE116" s="47"/>
      <c r="AG116" s="42"/>
      <c r="AH116" s="30"/>
      <c r="AI116" s="30"/>
      <c r="AN116" s="47"/>
      <c r="AP116" s="42"/>
      <c r="AQ116" s="30"/>
      <c r="AR116" s="30"/>
      <c r="AW116" s="47"/>
      <c r="AY116" s="42"/>
      <c r="AZ116" s="30"/>
      <c r="BA116" s="30"/>
    </row>
    <row r="117" spans="4:53" x14ac:dyDescent="0.25">
      <c r="D117" s="47"/>
      <c r="F117" s="42"/>
      <c r="G117" s="30"/>
      <c r="H117" s="30"/>
      <c r="M117" s="47"/>
      <c r="O117" s="42"/>
      <c r="P117" s="30"/>
      <c r="Q117" s="30"/>
      <c r="V117" s="47"/>
      <c r="X117" s="42"/>
      <c r="Y117" s="30"/>
      <c r="Z117" s="30"/>
      <c r="AE117" s="47"/>
      <c r="AG117" s="42"/>
      <c r="AH117" s="30"/>
      <c r="AI117" s="30"/>
      <c r="AN117" s="47"/>
      <c r="AP117" s="42"/>
      <c r="AQ117" s="30"/>
      <c r="AR117" s="30"/>
      <c r="AW117" s="47"/>
      <c r="AY117" s="42"/>
      <c r="AZ117" s="30"/>
      <c r="BA117" s="30"/>
    </row>
    <row r="118" spans="4:53" x14ac:dyDescent="0.25">
      <c r="D118" s="47"/>
      <c r="F118" s="42"/>
      <c r="G118" s="30"/>
      <c r="H118" s="30"/>
      <c r="M118" s="47"/>
      <c r="O118" s="42"/>
      <c r="P118" s="30"/>
      <c r="Q118" s="30"/>
      <c r="V118" s="47"/>
      <c r="X118" s="42"/>
      <c r="Y118" s="30"/>
      <c r="Z118" s="30"/>
      <c r="AE118" s="47"/>
      <c r="AG118" s="42"/>
      <c r="AH118" s="30"/>
      <c r="AI118" s="30"/>
      <c r="AN118" s="47"/>
      <c r="AP118" s="42"/>
      <c r="AQ118" s="30"/>
      <c r="AR118" s="30"/>
      <c r="AW118" s="47"/>
      <c r="AY118" s="42"/>
      <c r="AZ118" s="30"/>
      <c r="BA118" s="30"/>
    </row>
    <row r="119" spans="4:53" x14ac:dyDescent="0.25">
      <c r="D119" s="47"/>
      <c r="F119" s="42"/>
      <c r="G119" s="30"/>
      <c r="H119" s="30"/>
      <c r="M119" s="47"/>
      <c r="O119" s="42"/>
      <c r="P119" s="30"/>
      <c r="Q119" s="30"/>
      <c r="V119" s="47"/>
      <c r="X119" s="42"/>
      <c r="Y119" s="30"/>
      <c r="Z119" s="30"/>
      <c r="AE119" s="47"/>
      <c r="AG119" s="42"/>
      <c r="AH119" s="30"/>
      <c r="AI119" s="30"/>
      <c r="AN119" s="47"/>
      <c r="AP119" s="42"/>
      <c r="AQ119" s="30"/>
      <c r="AR119" s="30"/>
      <c r="AW119" s="47"/>
      <c r="AY119" s="42"/>
      <c r="AZ119" s="30"/>
      <c r="BA119" s="30"/>
    </row>
    <row r="120" spans="4:53" x14ac:dyDescent="0.25">
      <c r="D120" s="47"/>
      <c r="F120" s="42"/>
      <c r="G120" s="30"/>
      <c r="H120" s="30"/>
      <c r="M120" s="47"/>
      <c r="O120" s="42"/>
      <c r="P120" s="30"/>
      <c r="Q120" s="30"/>
      <c r="V120" s="47"/>
      <c r="X120" s="42"/>
      <c r="Y120" s="30"/>
      <c r="Z120" s="30"/>
      <c r="AE120" s="47"/>
      <c r="AG120" s="42"/>
      <c r="AH120" s="30"/>
      <c r="AI120" s="30"/>
      <c r="AN120" s="47"/>
      <c r="AP120" s="42"/>
      <c r="AQ120" s="30"/>
      <c r="AR120" s="30"/>
      <c r="AW120" s="47"/>
      <c r="AY120" s="42"/>
      <c r="AZ120" s="30"/>
      <c r="BA120" s="30"/>
    </row>
    <row r="121" spans="4:53" x14ac:dyDescent="0.25">
      <c r="D121" s="47"/>
      <c r="F121" s="42"/>
      <c r="G121" s="30"/>
      <c r="H121" s="30"/>
      <c r="M121" s="47"/>
      <c r="O121" s="42"/>
      <c r="P121" s="30"/>
      <c r="Q121" s="30"/>
      <c r="V121" s="47"/>
      <c r="X121" s="42"/>
      <c r="Y121" s="30"/>
      <c r="Z121" s="30"/>
      <c r="AE121" s="47"/>
      <c r="AG121" s="42"/>
      <c r="AH121" s="30"/>
      <c r="AI121" s="30"/>
      <c r="AN121" s="47"/>
      <c r="AP121" s="42"/>
      <c r="AQ121" s="30"/>
      <c r="AR121" s="30"/>
      <c r="AW121" s="47"/>
      <c r="AY121" s="42"/>
      <c r="AZ121" s="30"/>
      <c r="BA121" s="30"/>
    </row>
    <row r="122" spans="4:53" x14ac:dyDescent="0.25">
      <c r="D122" s="47"/>
      <c r="F122" s="42"/>
      <c r="G122" s="30"/>
      <c r="H122" s="30"/>
      <c r="M122" s="47"/>
      <c r="O122" s="42"/>
      <c r="P122" s="30"/>
      <c r="Q122" s="30"/>
      <c r="V122" s="47"/>
      <c r="X122" s="42"/>
      <c r="Y122" s="30"/>
      <c r="Z122" s="30"/>
      <c r="AE122" s="47"/>
      <c r="AG122" s="42"/>
      <c r="AH122" s="30"/>
      <c r="AI122" s="30"/>
      <c r="AN122" s="47"/>
      <c r="AP122" s="42"/>
      <c r="AQ122" s="30"/>
      <c r="AR122" s="30"/>
      <c r="AW122" s="47"/>
      <c r="AY122" s="42"/>
      <c r="AZ122" s="30"/>
      <c r="BA122" s="30"/>
    </row>
    <row r="123" spans="4:53" x14ac:dyDescent="0.25">
      <c r="D123" s="47"/>
      <c r="F123" s="42"/>
      <c r="G123" s="30"/>
      <c r="H123" s="30"/>
      <c r="M123" s="47"/>
      <c r="O123" s="42"/>
      <c r="P123" s="30"/>
      <c r="Q123" s="30"/>
      <c r="V123" s="47"/>
      <c r="X123" s="42"/>
      <c r="Y123" s="30"/>
      <c r="Z123" s="30"/>
      <c r="AE123" s="47"/>
      <c r="AG123" s="42"/>
      <c r="AH123" s="30"/>
      <c r="AI123" s="30"/>
      <c r="AN123" s="47"/>
      <c r="AP123" s="42"/>
      <c r="AQ123" s="30"/>
      <c r="AR123" s="30"/>
      <c r="AW123" s="47"/>
      <c r="AY123" s="42"/>
      <c r="AZ123" s="30"/>
      <c r="BA123" s="30"/>
    </row>
    <row r="124" spans="4:53" x14ac:dyDescent="0.25">
      <c r="D124" s="47"/>
      <c r="F124" s="42"/>
      <c r="G124" s="30"/>
      <c r="H124" s="30"/>
      <c r="M124" s="47"/>
      <c r="O124" s="42"/>
      <c r="P124" s="30"/>
      <c r="Q124" s="30"/>
      <c r="V124" s="47"/>
      <c r="X124" s="42"/>
      <c r="Y124" s="30"/>
      <c r="Z124" s="30"/>
      <c r="AE124" s="47"/>
      <c r="AG124" s="42"/>
      <c r="AH124" s="30"/>
      <c r="AI124" s="30"/>
      <c r="AN124" s="47"/>
      <c r="AP124" s="42"/>
      <c r="AQ124" s="30"/>
      <c r="AR124" s="30"/>
      <c r="AW124" s="47"/>
      <c r="AY124" s="42"/>
      <c r="AZ124" s="30"/>
      <c r="BA124" s="30"/>
    </row>
    <row r="125" spans="4:53" x14ac:dyDescent="0.25">
      <c r="D125" s="47"/>
      <c r="F125" s="42"/>
      <c r="G125" s="30"/>
      <c r="H125" s="30"/>
      <c r="M125" s="47"/>
      <c r="O125" s="42"/>
      <c r="P125" s="30"/>
      <c r="Q125" s="30"/>
      <c r="V125" s="47"/>
      <c r="X125" s="42"/>
      <c r="Y125" s="30"/>
      <c r="Z125" s="30"/>
      <c r="AE125" s="47"/>
      <c r="AG125" s="42"/>
      <c r="AH125" s="30"/>
      <c r="AI125" s="30"/>
      <c r="AN125" s="47"/>
      <c r="AP125" s="42"/>
      <c r="AQ125" s="30"/>
      <c r="AR125" s="30"/>
      <c r="AW125" s="47"/>
      <c r="AY125" s="42"/>
      <c r="AZ125" s="30"/>
      <c r="BA125" s="30"/>
    </row>
    <row r="126" spans="4:53" x14ac:dyDescent="0.25">
      <c r="D126" s="47"/>
      <c r="F126" s="42"/>
      <c r="G126" s="30"/>
      <c r="H126" s="30"/>
      <c r="M126" s="47"/>
      <c r="O126" s="42"/>
      <c r="P126" s="30"/>
      <c r="Q126" s="30"/>
      <c r="V126" s="47"/>
      <c r="X126" s="42"/>
      <c r="Y126" s="30"/>
      <c r="Z126" s="30"/>
      <c r="AE126" s="47"/>
      <c r="AG126" s="42"/>
      <c r="AH126" s="30"/>
      <c r="AI126" s="30"/>
      <c r="AN126" s="47"/>
      <c r="AP126" s="42"/>
      <c r="AQ126" s="30"/>
      <c r="AR126" s="30"/>
      <c r="AW126" s="47"/>
      <c r="AY126" s="42"/>
      <c r="AZ126" s="30"/>
      <c r="BA126" s="30"/>
    </row>
    <row r="127" spans="4:53" x14ac:dyDescent="0.25">
      <c r="D127" s="47"/>
      <c r="F127" s="42"/>
      <c r="G127" s="30"/>
      <c r="H127" s="30"/>
      <c r="M127" s="47"/>
      <c r="O127" s="42"/>
      <c r="P127" s="30"/>
      <c r="Q127" s="30"/>
      <c r="V127" s="47"/>
      <c r="X127" s="42"/>
      <c r="Y127" s="30"/>
      <c r="Z127" s="30"/>
      <c r="AE127" s="47"/>
      <c r="AG127" s="42"/>
      <c r="AH127" s="30"/>
      <c r="AI127" s="30"/>
      <c r="AN127" s="47"/>
      <c r="AP127" s="42"/>
      <c r="AQ127" s="30"/>
      <c r="AR127" s="30"/>
      <c r="AW127" s="47"/>
      <c r="AY127" s="42"/>
      <c r="AZ127" s="30"/>
      <c r="BA127" s="30"/>
    </row>
    <row r="128" spans="4:53" x14ac:dyDescent="0.25">
      <c r="D128" s="47"/>
      <c r="F128" s="42"/>
      <c r="G128" s="30"/>
      <c r="H128" s="30"/>
      <c r="M128" s="47"/>
      <c r="O128" s="42"/>
      <c r="P128" s="30"/>
      <c r="Q128" s="30"/>
      <c r="V128" s="47"/>
      <c r="X128" s="42"/>
      <c r="Y128" s="30"/>
      <c r="Z128" s="30"/>
      <c r="AE128" s="47"/>
      <c r="AG128" s="42"/>
      <c r="AH128" s="30"/>
      <c r="AI128" s="30"/>
      <c r="AN128" s="47"/>
      <c r="AP128" s="42"/>
      <c r="AQ128" s="30"/>
      <c r="AR128" s="30"/>
      <c r="AW128" s="47"/>
      <c r="AY128" s="42"/>
      <c r="AZ128" s="30"/>
      <c r="BA128" s="30"/>
    </row>
    <row r="129" spans="4:53" x14ac:dyDescent="0.25">
      <c r="D129" s="47"/>
      <c r="F129" s="42"/>
      <c r="G129" s="30"/>
      <c r="H129" s="30"/>
      <c r="M129" s="47"/>
      <c r="O129" s="42"/>
      <c r="P129" s="30"/>
      <c r="Q129" s="30"/>
      <c r="V129" s="47"/>
      <c r="X129" s="42"/>
      <c r="Y129" s="30"/>
      <c r="Z129" s="30"/>
      <c r="AE129" s="47"/>
      <c r="AG129" s="42"/>
      <c r="AH129" s="30"/>
      <c r="AI129" s="30"/>
      <c r="AN129" s="47"/>
      <c r="AP129" s="42"/>
      <c r="AQ129" s="30"/>
      <c r="AR129" s="30"/>
      <c r="AW129" s="47"/>
      <c r="AY129" s="42"/>
      <c r="AZ129" s="30"/>
      <c r="BA129" s="30"/>
    </row>
    <row r="130" spans="4:53" x14ac:dyDescent="0.25">
      <c r="D130" s="47"/>
      <c r="F130" s="42"/>
      <c r="G130" s="30"/>
      <c r="H130" s="30"/>
      <c r="M130" s="47"/>
      <c r="O130" s="42"/>
      <c r="P130" s="30"/>
      <c r="Q130" s="30"/>
      <c r="V130" s="47"/>
      <c r="X130" s="42"/>
      <c r="Y130" s="30"/>
      <c r="Z130" s="30"/>
      <c r="AE130" s="47"/>
      <c r="AG130" s="42"/>
      <c r="AH130" s="30"/>
      <c r="AI130" s="30"/>
      <c r="AN130" s="47"/>
      <c r="AP130" s="42"/>
      <c r="AQ130" s="30"/>
      <c r="AR130" s="30"/>
      <c r="AW130" s="47"/>
      <c r="AY130" s="42"/>
      <c r="AZ130" s="30"/>
      <c r="BA130" s="30"/>
    </row>
    <row r="131" spans="4:53" x14ac:dyDescent="0.25">
      <c r="D131" s="47"/>
      <c r="F131" s="42"/>
      <c r="G131" s="30"/>
      <c r="H131" s="30"/>
      <c r="M131" s="47"/>
      <c r="O131" s="42"/>
      <c r="P131" s="30"/>
      <c r="Q131" s="30"/>
      <c r="V131" s="47"/>
      <c r="X131" s="42"/>
      <c r="Y131" s="30"/>
      <c r="Z131" s="30"/>
      <c r="AE131" s="47"/>
      <c r="AG131" s="42"/>
      <c r="AH131" s="30"/>
      <c r="AI131" s="30"/>
      <c r="AN131" s="47"/>
      <c r="AP131" s="42"/>
      <c r="AQ131" s="30"/>
      <c r="AR131" s="30"/>
      <c r="AW131" s="47"/>
      <c r="AY131" s="42"/>
      <c r="AZ131" s="30"/>
      <c r="BA131" s="30"/>
    </row>
    <row r="132" spans="4:53" x14ac:dyDescent="0.25">
      <c r="D132" s="47"/>
      <c r="F132" s="42"/>
      <c r="G132" s="30"/>
      <c r="H132" s="30"/>
      <c r="M132" s="47"/>
      <c r="O132" s="42"/>
      <c r="P132" s="30"/>
      <c r="Q132" s="30"/>
      <c r="V132" s="47"/>
      <c r="X132" s="42"/>
      <c r="Y132" s="30"/>
      <c r="Z132" s="30"/>
      <c r="AE132" s="47"/>
      <c r="AG132" s="42"/>
      <c r="AH132" s="30"/>
      <c r="AI132" s="30"/>
      <c r="AN132" s="47"/>
      <c r="AP132" s="42"/>
      <c r="AQ132" s="30"/>
      <c r="AR132" s="30"/>
      <c r="AW132" s="47"/>
      <c r="AY132" s="42"/>
      <c r="AZ132" s="30"/>
      <c r="BA132" s="30"/>
    </row>
    <row r="133" spans="4:53" x14ac:dyDescent="0.25">
      <c r="D133" s="47"/>
      <c r="F133" s="42"/>
      <c r="G133" s="30"/>
      <c r="H133" s="30"/>
      <c r="M133" s="47"/>
      <c r="O133" s="42"/>
      <c r="P133" s="30"/>
      <c r="Q133" s="30"/>
      <c r="V133" s="47"/>
      <c r="X133" s="42"/>
      <c r="Y133" s="30"/>
      <c r="Z133" s="30"/>
      <c r="AE133" s="47"/>
      <c r="AG133" s="42"/>
      <c r="AH133" s="30"/>
      <c r="AI133" s="30"/>
      <c r="AN133" s="47"/>
      <c r="AP133" s="42"/>
      <c r="AQ133" s="30"/>
      <c r="AR133" s="30"/>
      <c r="AW133" s="47"/>
      <c r="AY133" s="42"/>
      <c r="AZ133" s="30"/>
      <c r="BA133" s="30"/>
    </row>
    <row r="134" spans="4:53" x14ac:dyDescent="0.25">
      <c r="D134" s="47"/>
      <c r="F134" s="42"/>
      <c r="G134" s="30"/>
      <c r="H134" s="30"/>
      <c r="M134" s="47"/>
      <c r="O134" s="42"/>
      <c r="P134" s="30"/>
      <c r="Q134" s="30"/>
      <c r="V134" s="47"/>
      <c r="X134" s="42"/>
      <c r="Y134" s="30"/>
      <c r="Z134" s="30"/>
      <c r="AE134" s="47"/>
      <c r="AG134" s="42"/>
      <c r="AH134" s="30"/>
      <c r="AI134" s="30"/>
      <c r="AN134" s="47"/>
      <c r="AP134" s="42"/>
      <c r="AQ134" s="30"/>
      <c r="AR134" s="30"/>
      <c r="AW134" s="47"/>
      <c r="AY134" s="42"/>
      <c r="AZ134" s="30"/>
      <c r="BA134" s="30"/>
    </row>
    <row r="135" spans="4:53" x14ac:dyDescent="0.25">
      <c r="D135" s="47"/>
      <c r="F135" s="42"/>
      <c r="G135" s="30"/>
      <c r="H135" s="30"/>
      <c r="M135" s="47"/>
      <c r="O135" s="42"/>
      <c r="P135" s="30"/>
      <c r="Q135" s="30"/>
      <c r="V135" s="47"/>
      <c r="X135" s="42"/>
      <c r="Y135" s="30"/>
      <c r="Z135" s="30"/>
      <c r="AE135" s="47"/>
      <c r="AG135" s="42"/>
      <c r="AH135" s="30"/>
      <c r="AI135" s="30"/>
      <c r="AN135" s="47"/>
      <c r="AP135" s="42"/>
      <c r="AQ135" s="30"/>
      <c r="AR135" s="30"/>
      <c r="AW135" s="47"/>
      <c r="AY135" s="42"/>
      <c r="AZ135" s="30"/>
      <c r="BA135" s="30"/>
    </row>
    <row r="136" spans="4:53" x14ac:dyDescent="0.25">
      <c r="D136" s="47"/>
      <c r="F136" s="42"/>
      <c r="G136" s="30"/>
      <c r="H136" s="30"/>
      <c r="M136" s="47"/>
      <c r="O136" s="42"/>
      <c r="P136" s="30"/>
      <c r="Q136" s="30"/>
      <c r="V136" s="47"/>
      <c r="X136" s="42"/>
      <c r="Y136" s="30"/>
      <c r="Z136" s="30"/>
      <c r="AE136" s="47"/>
      <c r="AG136" s="42"/>
      <c r="AH136" s="30"/>
      <c r="AI136" s="30"/>
      <c r="AN136" s="47"/>
      <c r="AP136" s="42"/>
      <c r="AQ136" s="30"/>
      <c r="AR136" s="30"/>
      <c r="AW136" s="47"/>
      <c r="AY136" s="42"/>
      <c r="AZ136" s="30"/>
      <c r="BA136" s="30"/>
    </row>
    <row r="137" spans="4:53" x14ac:dyDescent="0.25">
      <c r="D137" s="47"/>
      <c r="F137" s="42"/>
      <c r="G137" s="30"/>
      <c r="H137" s="30"/>
      <c r="M137" s="47"/>
      <c r="O137" s="42"/>
      <c r="P137" s="30"/>
      <c r="Q137" s="30"/>
      <c r="V137" s="47"/>
      <c r="X137" s="42"/>
      <c r="Y137" s="30"/>
      <c r="Z137" s="30"/>
      <c r="AE137" s="47"/>
      <c r="AG137" s="42"/>
      <c r="AH137" s="30"/>
      <c r="AI137" s="30"/>
      <c r="AN137" s="47"/>
      <c r="AP137" s="42"/>
      <c r="AQ137" s="30"/>
      <c r="AR137" s="30"/>
      <c r="AW137" s="47"/>
      <c r="AY137" s="42"/>
      <c r="AZ137" s="30"/>
      <c r="BA137" s="30"/>
    </row>
    <row r="138" spans="4:53" x14ac:dyDescent="0.25">
      <c r="D138" s="47"/>
      <c r="F138" s="42"/>
      <c r="G138" s="30"/>
      <c r="H138" s="30"/>
      <c r="M138" s="47"/>
      <c r="O138" s="42"/>
      <c r="P138" s="30"/>
      <c r="Q138" s="30"/>
      <c r="V138" s="47"/>
      <c r="X138" s="42"/>
      <c r="Y138" s="30"/>
      <c r="Z138" s="30"/>
      <c r="AE138" s="47"/>
      <c r="AG138" s="42"/>
      <c r="AH138" s="30"/>
      <c r="AI138" s="30"/>
      <c r="AN138" s="47"/>
      <c r="AP138" s="42"/>
      <c r="AQ138" s="30"/>
      <c r="AR138" s="30"/>
      <c r="AW138" s="47"/>
      <c r="AY138" s="42"/>
      <c r="AZ138" s="30"/>
      <c r="BA138" s="30"/>
    </row>
    <row r="139" spans="4:53" x14ac:dyDescent="0.25">
      <c r="D139" s="47"/>
      <c r="F139" s="42"/>
      <c r="G139" s="30"/>
      <c r="H139" s="30"/>
      <c r="M139" s="47"/>
      <c r="O139" s="42"/>
      <c r="P139" s="30"/>
      <c r="Q139" s="30"/>
      <c r="V139" s="47"/>
      <c r="X139" s="42"/>
      <c r="Y139" s="30"/>
      <c r="Z139" s="30"/>
      <c r="AE139" s="47"/>
      <c r="AG139" s="42"/>
      <c r="AH139" s="30"/>
      <c r="AI139" s="30"/>
      <c r="AN139" s="47"/>
      <c r="AP139" s="42"/>
      <c r="AQ139" s="30"/>
      <c r="AR139" s="30"/>
      <c r="AW139" s="47"/>
      <c r="AY139" s="42"/>
      <c r="AZ139" s="30"/>
      <c r="BA139" s="30"/>
    </row>
    <row r="140" spans="4:53" x14ac:dyDescent="0.25">
      <c r="D140" s="47"/>
      <c r="F140" s="42"/>
      <c r="G140" s="30"/>
      <c r="H140" s="30"/>
      <c r="M140" s="47"/>
      <c r="O140" s="42"/>
      <c r="P140" s="30"/>
      <c r="Q140" s="30"/>
      <c r="V140" s="47"/>
      <c r="X140" s="42"/>
      <c r="Y140" s="30"/>
      <c r="Z140" s="30"/>
      <c r="AE140" s="47"/>
      <c r="AG140" s="42"/>
      <c r="AH140" s="30"/>
      <c r="AI140" s="30"/>
      <c r="AN140" s="47"/>
      <c r="AP140" s="42"/>
      <c r="AQ140" s="30"/>
      <c r="AR140" s="30"/>
      <c r="AW140" s="47"/>
      <c r="AY140" s="42"/>
      <c r="AZ140" s="30"/>
      <c r="BA140" s="30"/>
    </row>
    <row r="141" spans="4:53" x14ac:dyDescent="0.25">
      <c r="D141" s="47"/>
      <c r="F141" s="42"/>
      <c r="G141" s="30"/>
      <c r="H141" s="30"/>
      <c r="M141" s="47"/>
      <c r="O141" s="42"/>
      <c r="P141" s="30"/>
      <c r="Q141" s="30"/>
      <c r="V141" s="47"/>
      <c r="X141" s="42"/>
      <c r="Y141" s="30"/>
      <c r="Z141" s="30"/>
      <c r="AE141" s="47"/>
      <c r="AG141" s="42"/>
      <c r="AH141" s="30"/>
      <c r="AI141" s="30"/>
      <c r="AN141" s="47"/>
      <c r="AP141" s="42"/>
      <c r="AQ141" s="30"/>
      <c r="AR141" s="30"/>
      <c r="AW141" s="47"/>
      <c r="AY141" s="42"/>
      <c r="AZ141" s="30"/>
      <c r="BA141" s="30"/>
    </row>
    <row r="142" spans="4:53" x14ac:dyDescent="0.25">
      <c r="D142" s="47"/>
      <c r="F142" s="42"/>
      <c r="G142" s="30"/>
      <c r="H142" s="30"/>
      <c r="M142" s="47"/>
      <c r="O142" s="42"/>
      <c r="P142" s="30"/>
      <c r="Q142" s="30"/>
      <c r="V142" s="47"/>
      <c r="X142" s="42"/>
      <c r="Y142" s="30"/>
      <c r="Z142" s="30"/>
      <c r="AE142" s="47"/>
      <c r="AG142" s="42"/>
      <c r="AH142" s="30"/>
      <c r="AI142" s="30"/>
      <c r="AN142" s="47"/>
      <c r="AP142" s="42"/>
      <c r="AQ142" s="30"/>
      <c r="AR142" s="30"/>
      <c r="AW142" s="47"/>
      <c r="AY142" s="42"/>
      <c r="AZ142" s="30"/>
      <c r="BA142" s="30"/>
    </row>
    <row r="143" spans="4:53" x14ac:dyDescent="0.25">
      <c r="D143" s="47"/>
      <c r="F143" s="42"/>
      <c r="G143" s="30"/>
      <c r="H143" s="30"/>
      <c r="M143" s="47"/>
      <c r="O143" s="42"/>
      <c r="P143" s="30"/>
      <c r="Q143" s="30"/>
      <c r="V143" s="47"/>
      <c r="X143" s="42"/>
      <c r="Y143" s="30"/>
      <c r="Z143" s="30"/>
      <c r="AE143" s="47"/>
      <c r="AG143" s="42"/>
      <c r="AH143" s="30"/>
      <c r="AI143" s="30"/>
      <c r="AN143" s="47"/>
      <c r="AP143" s="42"/>
      <c r="AQ143" s="30"/>
      <c r="AR143" s="30"/>
      <c r="AW143" s="47"/>
      <c r="AY143" s="42"/>
      <c r="AZ143" s="30"/>
      <c r="BA143" s="30"/>
    </row>
    <row r="144" spans="4:53" x14ac:dyDescent="0.25">
      <c r="D144" s="47"/>
      <c r="F144" s="42"/>
      <c r="G144" s="30"/>
      <c r="H144" s="30"/>
      <c r="M144" s="47"/>
      <c r="O144" s="42"/>
      <c r="P144" s="30"/>
      <c r="Q144" s="30"/>
      <c r="V144" s="47"/>
      <c r="X144" s="42"/>
      <c r="Y144" s="30"/>
      <c r="Z144" s="30"/>
      <c r="AE144" s="47"/>
      <c r="AG144" s="42"/>
      <c r="AH144" s="30"/>
      <c r="AI144" s="30"/>
      <c r="AN144" s="47"/>
      <c r="AP144" s="42"/>
      <c r="AQ144" s="30"/>
      <c r="AR144" s="30"/>
      <c r="AW144" s="47"/>
      <c r="AY144" s="42"/>
      <c r="AZ144" s="30"/>
      <c r="BA144" s="30"/>
    </row>
    <row r="145" spans="4:53" x14ac:dyDescent="0.25">
      <c r="D145" s="47"/>
      <c r="F145" s="42"/>
      <c r="G145" s="30"/>
      <c r="H145" s="30"/>
      <c r="M145" s="47"/>
      <c r="O145" s="42"/>
      <c r="P145" s="30"/>
      <c r="Q145" s="30"/>
      <c r="V145" s="47"/>
      <c r="X145" s="42"/>
      <c r="Y145" s="30"/>
      <c r="Z145" s="30"/>
      <c r="AE145" s="47"/>
      <c r="AG145" s="42"/>
      <c r="AH145" s="30"/>
      <c r="AI145" s="30"/>
      <c r="AN145" s="47"/>
      <c r="AP145" s="42"/>
      <c r="AQ145" s="30"/>
      <c r="AR145" s="30"/>
      <c r="AW145" s="47"/>
      <c r="AY145" s="42"/>
      <c r="AZ145" s="30"/>
      <c r="BA145" s="30"/>
    </row>
    <row r="146" spans="4:53" x14ac:dyDescent="0.25">
      <c r="D146" s="47"/>
      <c r="F146" s="42"/>
      <c r="G146" s="30"/>
      <c r="H146" s="30"/>
      <c r="M146" s="47"/>
      <c r="O146" s="42"/>
      <c r="P146" s="30"/>
      <c r="Q146" s="30"/>
      <c r="V146" s="47"/>
      <c r="X146" s="42"/>
      <c r="Y146" s="30"/>
      <c r="Z146" s="30"/>
      <c r="AE146" s="47"/>
      <c r="AG146" s="42"/>
      <c r="AH146" s="30"/>
      <c r="AI146" s="30"/>
      <c r="AN146" s="47"/>
      <c r="AP146" s="42"/>
      <c r="AQ146" s="30"/>
      <c r="AR146" s="30"/>
      <c r="AW146" s="47"/>
      <c r="AY146" s="42"/>
      <c r="AZ146" s="30"/>
      <c r="BA146" s="30"/>
    </row>
    <row r="147" spans="4:53" x14ac:dyDescent="0.25">
      <c r="D147" s="47"/>
      <c r="F147" s="42"/>
      <c r="G147" s="30"/>
      <c r="H147" s="30"/>
      <c r="M147" s="47"/>
      <c r="O147" s="42"/>
      <c r="P147" s="30"/>
      <c r="Q147" s="30"/>
      <c r="V147" s="47"/>
      <c r="X147" s="42"/>
      <c r="Y147" s="30"/>
      <c r="Z147" s="30"/>
      <c r="AE147" s="47"/>
      <c r="AG147" s="42"/>
      <c r="AH147" s="30"/>
      <c r="AI147" s="30"/>
      <c r="AN147" s="47"/>
      <c r="AP147" s="42"/>
      <c r="AQ147" s="30"/>
      <c r="AR147" s="30"/>
      <c r="AW147" s="47"/>
      <c r="AY147" s="42"/>
      <c r="AZ147" s="30"/>
      <c r="BA147" s="30"/>
    </row>
    <row r="148" spans="4:53" x14ac:dyDescent="0.25">
      <c r="D148" s="47"/>
      <c r="F148" s="42"/>
      <c r="G148" s="30"/>
      <c r="H148" s="30"/>
      <c r="M148" s="47"/>
      <c r="O148" s="42"/>
      <c r="P148" s="30"/>
      <c r="Q148" s="30"/>
      <c r="V148" s="47"/>
      <c r="X148" s="42"/>
      <c r="Y148" s="30"/>
      <c r="Z148" s="30"/>
      <c r="AE148" s="47"/>
      <c r="AG148" s="42"/>
      <c r="AH148" s="30"/>
      <c r="AI148" s="30"/>
      <c r="AN148" s="47"/>
      <c r="AP148" s="42"/>
      <c r="AQ148" s="30"/>
      <c r="AR148" s="30"/>
      <c r="AW148" s="47"/>
      <c r="AY148" s="42"/>
      <c r="AZ148" s="30"/>
      <c r="BA148" s="30"/>
    </row>
    <row r="149" spans="4:53" x14ac:dyDescent="0.25">
      <c r="D149" s="47"/>
      <c r="F149" s="42"/>
      <c r="G149" s="30"/>
      <c r="H149" s="30"/>
      <c r="M149" s="47"/>
      <c r="O149" s="42"/>
      <c r="P149" s="30"/>
      <c r="Q149" s="30"/>
      <c r="V149" s="47"/>
      <c r="X149" s="42"/>
      <c r="Y149" s="30"/>
      <c r="Z149" s="30"/>
      <c r="AE149" s="47"/>
      <c r="AG149" s="42"/>
      <c r="AH149" s="30"/>
      <c r="AI149" s="30"/>
      <c r="AN149" s="47"/>
      <c r="AP149" s="42"/>
      <c r="AQ149" s="30"/>
      <c r="AR149" s="30"/>
      <c r="AW149" s="47"/>
      <c r="AY149" s="42"/>
      <c r="AZ149" s="30"/>
      <c r="BA149" s="30"/>
    </row>
    <row r="150" spans="4:53" x14ac:dyDescent="0.25">
      <c r="D150" s="47"/>
      <c r="F150" s="42"/>
      <c r="G150" s="30"/>
      <c r="H150" s="30"/>
      <c r="M150" s="47"/>
      <c r="O150" s="42"/>
      <c r="P150" s="30"/>
      <c r="Q150" s="30"/>
      <c r="V150" s="47"/>
      <c r="X150" s="42"/>
      <c r="Y150" s="30"/>
      <c r="Z150" s="30"/>
      <c r="AE150" s="47"/>
      <c r="AG150" s="42"/>
      <c r="AH150" s="30"/>
      <c r="AI150" s="30"/>
      <c r="AN150" s="47"/>
      <c r="AP150" s="42"/>
      <c r="AQ150" s="30"/>
      <c r="AR150" s="30"/>
      <c r="AW150" s="47"/>
      <c r="AY150" s="42"/>
      <c r="AZ150" s="30"/>
      <c r="BA150" s="30"/>
    </row>
    <row r="151" spans="4:53" x14ac:dyDescent="0.25">
      <c r="D151" s="47"/>
      <c r="F151" s="42"/>
      <c r="G151" s="30"/>
      <c r="H151" s="30"/>
      <c r="M151" s="47"/>
      <c r="O151" s="42"/>
      <c r="P151" s="30"/>
      <c r="Q151" s="30"/>
      <c r="V151" s="47"/>
      <c r="X151" s="42"/>
      <c r="Y151" s="30"/>
      <c r="Z151" s="30"/>
      <c r="AE151" s="47"/>
      <c r="AG151" s="42"/>
      <c r="AH151" s="30"/>
      <c r="AI151" s="30"/>
      <c r="AN151" s="47"/>
      <c r="AP151" s="42"/>
      <c r="AQ151" s="30"/>
      <c r="AR151" s="30"/>
      <c r="AW151" s="47"/>
      <c r="AY151" s="42"/>
      <c r="AZ151" s="30"/>
      <c r="BA151" s="30"/>
    </row>
    <row r="152" spans="4:53" x14ac:dyDescent="0.25">
      <c r="D152" s="47"/>
      <c r="F152" s="42"/>
      <c r="G152" s="30"/>
      <c r="H152" s="30"/>
      <c r="M152" s="47"/>
      <c r="O152" s="42"/>
      <c r="P152" s="30"/>
      <c r="Q152" s="30"/>
      <c r="V152" s="47"/>
      <c r="X152" s="42"/>
      <c r="Y152" s="30"/>
      <c r="Z152" s="30"/>
      <c r="AE152" s="47"/>
      <c r="AG152" s="42"/>
      <c r="AH152" s="30"/>
      <c r="AI152" s="30"/>
      <c r="AN152" s="47"/>
      <c r="AP152" s="42"/>
      <c r="AQ152" s="30"/>
      <c r="AR152" s="30"/>
      <c r="AW152" s="47"/>
      <c r="AY152" s="42"/>
      <c r="AZ152" s="30"/>
      <c r="BA152" s="30"/>
    </row>
    <row r="153" spans="4:53" x14ac:dyDescent="0.25">
      <c r="D153" s="47"/>
      <c r="F153" s="42"/>
      <c r="G153" s="30"/>
      <c r="H153" s="30"/>
      <c r="M153" s="47"/>
      <c r="O153" s="42"/>
      <c r="P153" s="30"/>
      <c r="Q153" s="30"/>
      <c r="V153" s="47"/>
      <c r="X153" s="42"/>
      <c r="Y153" s="30"/>
      <c r="Z153" s="30"/>
      <c r="AE153" s="47"/>
      <c r="AG153" s="42"/>
      <c r="AH153" s="30"/>
      <c r="AI153" s="30"/>
      <c r="AN153" s="47"/>
      <c r="AP153" s="42"/>
      <c r="AQ153" s="30"/>
      <c r="AR153" s="30"/>
      <c r="AW153" s="47"/>
      <c r="AY153" s="42"/>
      <c r="AZ153" s="30"/>
      <c r="BA153" s="30"/>
    </row>
    <row r="154" spans="4:53" x14ac:dyDescent="0.25">
      <c r="D154" s="47"/>
      <c r="F154" s="42"/>
      <c r="G154" s="30"/>
      <c r="H154" s="30"/>
      <c r="M154" s="47"/>
      <c r="O154" s="42"/>
      <c r="P154" s="30"/>
      <c r="Q154" s="30"/>
      <c r="V154" s="47"/>
      <c r="X154" s="42"/>
      <c r="Y154" s="30"/>
      <c r="Z154" s="30"/>
      <c r="AE154" s="47"/>
      <c r="AG154" s="42"/>
      <c r="AH154" s="30"/>
      <c r="AI154" s="30"/>
      <c r="AN154" s="47"/>
      <c r="AP154" s="42"/>
      <c r="AQ154" s="30"/>
      <c r="AR154" s="30"/>
      <c r="AW154" s="47"/>
      <c r="AY154" s="42"/>
      <c r="AZ154" s="30"/>
      <c r="BA154" s="30"/>
    </row>
    <row r="155" spans="4:53" x14ac:dyDescent="0.25">
      <c r="D155" s="47"/>
      <c r="F155" s="42"/>
      <c r="G155" s="30"/>
      <c r="H155" s="30"/>
      <c r="M155" s="47"/>
      <c r="O155" s="42"/>
      <c r="P155" s="30"/>
      <c r="Q155" s="30"/>
      <c r="V155" s="47"/>
      <c r="X155" s="42"/>
      <c r="Y155" s="30"/>
      <c r="Z155" s="30"/>
      <c r="AE155" s="47"/>
      <c r="AG155" s="42"/>
      <c r="AH155" s="30"/>
      <c r="AI155" s="30"/>
      <c r="AN155" s="47"/>
      <c r="AP155" s="42"/>
      <c r="AQ155" s="30"/>
      <c r="AR155" s="30"/>
      <c r="AW155" s="47"/>
      <c r="AY155" s="42"/>
      <c r="AZ155" s="30"/>
      <c r="BA155" s="30"/>
    </row>
    <row r="156" spans="4:53" x14ac:dyDescent="0.25">
      <c r="D156" s="47"/>
      <c r="F156" s="42"/>
      <c r="G156" s="30"/>
      <c r="H156" s="30"/>
      <c r="M156" s="47"/>
      <c r="O156" s="42"/>
      <c r="P156" s="30"/>
      <c r="Q156" s="30"/>
      <c r="V156" s="47"/>
      <c r="X156" s="42"/>
      <c r="Y156" s="30"/>
      <c r="Z156" s="30"/>
      <c r="AE156" s="47"/>
      <c r="AG156" s="42"/>
      <c r="AH156" s="30"/>
      <c r="AI156" s="30"/>
      <c r="AN156" s="47"/>
      <c r="AP156" s="42"/>
      <c r="AQ156" s="30"/>
      <c r="AR156" s="30"/>
      <c r="AW156" s="47"/>
      <c r="AY156" s="42"/>
      <c r="AZ156" s="30"/>
      <c r="BA156" s="30"/>
    </row>
    <row r="157" spans="4:53" x14ac:dyDescent="0.25">
      <c r="D157" s="47"/>
      <c r="F157" s="42"/>
      <c r="G157" s="30"/>
      <c r="H157" s="30"/>
      <c r="M157" s="47"/>
      <c r="O157" s="42"/>
      <c r="P157" s="30"/>
      <c r="Q157" s="30"/>
      <c r="V157" s="47"/>
      <c r="X157" s="42"/>
      <c r="Y157" s="30"/>
      <c r="Z157" s="30"/>
      <c r="AE157" s="47"/>
      <c r="AG157" s="42"/>
      <c r="AH157" s="30"/>
      <c r="AI157" s="30"/>
      <c r="AN157" s="47"/>
      <c r="AP157" s="42"/>
      <c r="AQ157" s="30"/>
      <c r="AR157" s="30"/>
      <c r="AW157" s="47"/>
      <c r="AY157" s="42"/>
      <c r="AZ157" s="30"/>
      <c r="BA157" s="30"/>
    </row>
    <row r="158" spans="4:53" x14ac:dyDescent="0.25">
      <c r="D158" s="47"/>
      <c r="F158" s="42"/>
      <c r="G158" s="30"/>
      <c r="H158" s="30"/>
      <c r="M158" s="47"/>
      <c r="O158" s="42"/>
      <c r="P158" s="30"/>
      <c r="Q158" s="30"/>
      <c r="V158" s="47"/>
      <c r="X158" s="42"/>
      <c r="Y158" s="30"/>
      <c r="Z158" s="30"/>
      <c r="AE158" s="47"/>
      <c r="AG158" s="42"/>
      <c r="AH158" s="30"/>
      <c r="AI158" s="30"/>
      <c r="AN158" s="47"/>
      <c r="AP158" s="42"/>
      <c r="AQ158" s="30"/>
      <c r="AR158" s="30"/>
      <c r="AW158" s="47"/>
      <c r="AY158" s="42"/>
      <c r="AZ158" s="30"/>
      <c r="BA158" s="30"/>
    </row>
    <row r="159" spans="4:53" x14ac:dyDescent="0.25">
      <c r="D159" s="47"/>
      <c r="F159" s="42"/>
      <c r="G159" s="30"/>
      <c r="H159" s="30"/>
      <c r="M159" s="47"/>
      <c r="O159" s="42"/>
      <c r="P159" s="30"/>
      <c r="Q159" s="30"/>
      <c r="V159" s="47"/>
      <c r="X159" s="42"/>
      <c r="Y159" s="30"/>
      <c r="Z159" s="30"/>
      <c r="AE159" s="47"/>
      <c r="AG159" s="42"/>
      <c r="AH159" s="30"/>
      <c r="AI159" s="30"/>
      <c r="AN159" s="47"/>
      <c r="AP159" s="42"/>
      <c r="AQ159" s="30"/>
      <c r="AR159" s="30"/>
      <c r="AW159" s="47"/>
      <c r="AY159" s="42"/>
      <c r="AZ159" s="30"/>
      <c r="BA159" s="30"/>
    </row>
    <row r="160" spans="4:53" x14ac:dyDescent="0.25">
      <c r="D160" s="47"/>
      <c r="F160" s="42"/>
      <c r="G160" s="30"/>
      <c r="H160" s="30"/>
      <c r="M160" s="47"/>
      <c r="O160" s="42"/>
      <c r="P160" s="30"/>
      <c r="Q160" s="30"/>
      <c r="V160" s="47"/>
      <c r="X160" s="42"/>
      <c r="Y160" s="30"/>
      <c r="Z160" s="30"/>
      <c r="AE160" s="47"/>
      <c r="AG160" s="42"/>
      <c r="AH160" s="30"/>
      <c r="AI160" s="30"/>
      <c r="AN160" s="47"/>
      <c r="AP160" s="42"/>
      <c r="AQ160" s="30"/>
      <c r="AR160" s="30"/>
      <c r="AW160" s="47"/>
      <c r="AY160" s="42"/>
      <c r="AZ160" s="30"/>
      <c r="BA160" s="30"/>
    </row>
    <row r="161" spans="4:53" x14ac:dyDescent="0.25">
      <c r="D161" s="47"/>
      <c r="F161" s="42"/>
      <c r="G161" s="30"/>
      <c r="H161" s="30"/>
      <c r="M161" s="47"/>
      <c r="O161" s="42"/>
      <c r="P161" s="30"/>
      <c r="Q161" s="30"/>
      <c r="V161" s="47"/>
      <c r="X161" s="42"/>
      <c r="Y161" s="30"/>
      <c r="Z161" s="30"/>
      <c r="AE161" s="47"/>
      <c r="AG161" s="42"/>
      <c r="AH161" s="30"/>
      <c r="AI161" s="30"/>
      <c r="AN161" s="47"/>
      <c r="AP161" s="42"/>
      <c r="AQ161" s="30"/>
      <c r="AR161" s="30"/>
      <c r="AW161" s="47"/>
      <c r="AY161" s="42"/>
      <c r="AZ161" s="30"/>
      <c r="BA161" s="30"/>
    </row>
    <row r="162" spans="4:53" x14ac:dyDescent="0.25">
      <c r="D162" s="47"/>
      <c r="F162" s="42"/>
      <c r="G162" s="30"/>
      <c r="H162" s="30"/>
      <c r="M162" s="47"/>
      <c r="O162" s="42"/>
      <c r="P162" s="30"/>
      <c r="Q162" s="30"/>
      <c r="V162" s="47"/>
      <c r="X162" s="42"/>
      <c r="Y162" s="30"/>
      <c r="Z162" s="30"/>
      <c r="AE162" s="47"/>
      <c r="AG162" s="42"/>
      <c r="AH162" s="30"/>
      <c r="AI162" s="30"/>
      <c r="AN162" s="47"/>
      <c r="AP162" s="42"/>
      <c r="AQ162" s="30"/>
      <c r="AR162" s="30"/>
      <c r="AW162" s="47"/>
      <c r="AY162" s="42"/>
      <c r="AZ162" s="30"/>
      <c r="BA162" s="30"/>
    </row>
    <row r="163" spans="4:53" x14ac:dyDescent="0.25">
      <c r="D163" s="47"/>
      <c r="F163" s="42"/>
      <c r="G163" s="30"/>
      <c r="H163" s="30"/>
      <c r="M163" s="47"/>
      <c r="O163" s="42"/>
      <c r="P163" s="30"/>
      <c r="Q163" s="30"/>
      <c r="V163" s="47"/>
      <c r="X163" s="42"/>
      <c r="Y163" s="30"/>
      <c r="Z163" s="30"/>
      <c r="AE163" s="47"/>
      <c r="AG163" s="42"/>
      <c r="AH163" s="30"/>
      <c r="AI163" s="30"/>
      <c r="AN163" s="47"/>
      <c r="AP163" s="42"/>
      <c r="AQ163" s="30"/>
      <c r="AR163" s="30"/>
      <c r="AW163" s="47"/>
      <c r="AY163" s="42"/>
      <c r="AZ163" s="30"/>
      <c r="BA163" s="30"/>
    </row>
    <row r="164" spans="4:53" x14ac:dyDescent="0.25">
      <c r="D164" s="47"/>
      <c r="F164" s="42"/>
      <c r="G164" s="30"/>
      <c r="H164" s="30"/>
      <c r="M164" s="47"/>
      <c r="O164" s="42"/>
      <c r="P164" s="30"/>
      <c r="Q164" s="30"/>
      <c r="V164" s="47"/>
      <c r="X164" s="42"/>
      <c r="Y164" s="30"/>
      <c r="Z164" s="30"/>
      <c r="AE164" s="47"/>
      <c r="AG164" s="42"/>
      <c r="AH164" s="30"/>
      <c r="AI164" s="30"/>
      <c r="AN164" s="47"/>
      <c r="AP164" s="42"/>
      <c r="AQ164" s="30"/>
      <c r="AR164" s="30"/>
      <c r="AW164" s="47"/>
      <c r="AY164" s="42"/>
      <c r="AZ164" s="30"/>
      <c r="BA164" s="30"/>
    </row>
    <row r="165" spans="4:53" x14ac:dyDescent="0.25">
      <c r="D165" s="47"/>
      <c r="F165" s="42"/>
      <c r="G165" s="30"/>
      <c r="H165" s="30"/>
      <c r="M165" s="47"/>
      <c r="O165" s="42"/>
      <c r="P165" s="30"/>
      <c r="Q165" s="30"/>
      <c r="V165" s="47"/>
      <c r="X165" s="42"/>
      <c r="Y165" s="30"/>
      <c r="Z165" s="30"/>
      <c r="AE165" s="47"/>
      <c r="AG165" s="42"/>
      <c r="AH165" s="30"/>
      <c r="AI165" s="30"/>
      <c r="AN165" s="47"/>
      <c r="AP165" s="42"/>
      <c r="AQ165" s="30"/>
      <c r="AR165" s="30"/>
      <c r="AW165" s="47"/>
      <c r="AY165" s="42"/>
      <c r="AZ165" s="30"/>
      <c r="BA165" s="30"/>
    </row>
    <row r="166" spans="4:53" x14ac:dyDescent="0.25">
      <c r="D166" s="47"/>
      <c r="F166" s="42"/>
      <c r="G166" s="30"/>
      <c r="H166" s="30"/>
      <c r="M166" s="47"/>
      <c r="O166" s="42"/>
      <c r="P166" s="30"/>
      <c r="Q166" s="30"/>
      <c r="V166" s="47"/>
      <c r="X166" s="42"/>
      <c r="Y166" s="30"/>
      <c r="Z166" s="30"/>
      <c r="AE166" s="47"/>
      <c r="AG166" s="42"/>
      <c r="AH166" s="30"/>
      <c r="AI166" s="30"/>
      <c r="AN166" s="47"/>
      <c r="AP166" s="42"/>
      <c r="AQ166" s="30"/>
      <c r="AR166" s="30"/>
      <c r="AW166" s="47"/>
      <c r="AY166" s="42"/>
      <c r="AZ166" s="30"/>
      <c r="BA166" s="30"/>
    </row>
    <row r="167" spans="4:53" x14ac:dyDescent="0.25">
      <c r="D167" s="47"/>
      <c r="F167" s="42"/>
      <c r="G167" s="30"/>
      <c r="H167" s="30"/>
      <c r="M167" s="47"/>
      <c r="O167" s="42"/>
      <c r="P167" s="30"/>
      <c r="Q167" s="30"/>
      <c r="V167" s="47"/>
      <c r="X167" s="42"/>
      <c r="Y167" s="30"/>
      <c r="Z167" s="30"/>
      <c r="AE167" s="47"/>
      <c r="AG167" s="42"/>
      <c r="AH167" s="30"/>
      <c r="AI167" s="30"/>
      <c r="AN167" s="47"/>
      <c r="AP167" s="42"/>
      <c r="AQ167" s="30"/>
      <c r="AR167" s="30"/>
      <c r="AW167" s="47"/>
      <c r="AY167" s="42"/>
      <c r="AZ167" s="30"/>
      <c r="BA167" s="30"/>
    </row>
    <row r="168" spans="4:53" x14ac:dyDescent="0.25">
      <c r="D168" s="47"/>
      <c r="F168" s="42"/>
      <c r="G168" s="30"/>
      <c r="H168" s="30"/>
      <c r="M168" s="47"/>
      <c r="O168" s="42"/>
      <c r="P168" s="30"/>
      <c r="Q168" s="30"/>
      <c r="V168" s="47"/>
      <c r="X168" s="42"/>
      <c r="Y168" s="30"/>
      <c r="Z168" s="30"/>
      <c r="AE168" s="47"/>
      <c r="AG168" s="42"/>
      <c r="AH168" s="30"/>
      <c r="AI168" s="30"/>
      <c r="AN168" s="47"/>
      <c r="AP168" s="42"/>
      <c r="AQ168" s="30"/>
      <c r="AR168" s="30"/>
      <c r="AW168" s="47"/>
      <c r="AY168" s="42"/>
      <c r="AZ168" s="30"/>
      <c r="BA168" s="30"/>
    </row>
    <row r="169" spans="4:53" x14ac:dyDescent="0.25">
      <c r="D169" s="47"/>
      <c r="F169" s="42"/>
      <c r="G169" s="30"/>
      <c r="H169" s="30"/>
      <c r="M169" s="47"/>
      <c r="O169" s="42"/>
      <c r="P169" s="30"/>
      <c r="Q169" s="30"/>
      <c r="V169" s="47"/>
      <c r="X169" s="42"/>
      <c r="Y169" s="30"/>
      <c r="Z169" s="30"/>
      <c r="AE169" s="47"/>
      <c r="AG169" s="42"/>
      <c r="AH169" s="30"/>
      <c r="AI169" s="30"/>
      <c r="AN169" s="47"/>
      <c r="AP169" s="42"/>
      <c r="AQ169" s="30"/>
      <c r="AR169" s="30"/>
      <c r="AW169" s="47"/>
      <c r="AY169" s="42"/>
      <c r="AZ169" s="30"/>
      <c r="BA169" s="30"/>
    </row>
    <row r="170" spans="4:53" x14ac:dyDescent="0.25">
      <c r="D170" s="47"/>
      <c r="F170" s="42"/>
      <c r="G170" s="30"/>
      <c r="H170" s="30"/>
      <c r="M170" s="47"/>
      <c r="O170" s="42"/>
      <c r="P170" s="30"/>
      <c r="Q170" s="30"/>
      <c r="V170" s="47"/>
      <c r="X170" s="42"/>
      <c r="Y170" s="30"/>
      <c r="Z170" s="30"/>
      <c r="AE170" s="47"/>
      <c r="AG170" s="42"/>
      <c r="AH170" s="30"/>
      <c r="AI170" s="30"/>
      <c r="AN170" s="47"/>
      <c r="AP170" s="42"/>
      <c r="AQ170" s="30"/>
      <c r="AR170" s="30"/>
      <c r="AW170" s="47"/>
      <c r="AY170" s="42"/>
      <c r="AZ170" s="30"/>
      <c r="BA170" s="30"/>
    </row>
    <row r="171" spans="4:53" x14ac:dyDescent="0.25">
      <c r="D171" s="47"/>
      <c r="F171" s="42"/>
      <c r="G171" s="30"/>
      <c r="H171" s="30"/>
      <c r="M171" s="47"/>
      <c r="O171" s="42"/>
      <c r="P171" s="30"/>
      <c r="Q171" s="30"/>
      <c r="V171" s="47"/>
      <c r="X171" s="42"/>
      <c r="Y171" s="30"/>
      <c r="Z171" s="30"/>
      <c r="AE171" s="47"/>
      <c r="AG171" s="42"/>
      <c r="AH171" s="30"/>
      <c r="AI171" s="30"/>
      <c r="AN171" s="47"/>
      <c r="AP171" s="42"/>
      <c r="AQ171" s="30"/>
      <c r="AR171" s="30"/>
      <c r="AW171" s="47"/>
      <c r="AY171" s="42"/>
      <c r="AZ171" s="30"/>
      <c r="BA171" s="30"/>
    </row>
    <row r="172" spans="4:53" x14ac:dyDescent="0.25">
      <c r="D172" s="47"/>
      <c r="F172" s="42"/>
      <c r="G172" s="30"/>
      <c r="H172" s="30"/>
      <c r="M172" s="47"/>
      <c r="O172" s="42"/>
      <c r="P172" s="30"/>
      <c r="Q172" s="30"/>
      <c r="V172" s="47"/>
      <c r="X172" s="42"/>
      <c r="Y172" s="30"/>
      <c r="Z172" s="30"/>
      <c r="AE172" s="47"/>
      <c r="AG172" s="42"/>
      <c r="AH172" s="30"/>
      <c r="AI172" s="30"/>
      <c r="AN172" s="47"/>
      <c r="AP172" s="42"/>
      <c r="AQ172" s="30"/>
      <c r="AR172" s="30"/>
      <c r="AW172" s="47"/>
      <c r="AY172" s="42"/>
      <c r="AZ172" s="30"/>
      <c r="BA172" s="30"/>
    </row>
    <row r="173" spans="4:53" x14ac:dyDescent="0.25">
      <c r="D173" s="47"/>
      <c r="F173" s="42"/>
      <c r="G173" s="30"/>
      <c r="H173" s="30"/>
      <c r="M173" s="47"/>
      <c r="O173" s="42"/>
      <c r="P173" s="30"/>
      <c r="Q173" s="30"/>
      <c r="V173" s="47"/>
      <c r="X173" s="42"/>
      <c r="Y173" s="30"/>
      <c r="Z173" s="30"/>
      <c r="AE173" s="47"/>
      <c r="AG173" s="42"/>
      <c r="AH173" s="30"/>
      <c r="AI173" s="30"/>
      <c r="AN173" s="47"/>
      <c r="AP173" s="42"/>
      <c r="AQ173" s="30"/>
      <c r="AR173" s="30"/>
      <c r="AW173" s="47"/>
      <c r="AY173" s="42"/>
      <c r="AZ173" s="30"/>
      <c r="BA173" s="30"/>
    </row>
    <row r="174" spans="4:53" x14ac:dyDescent="0.25">
      <c r="D174" s="47"/>
      <c r="F174" s="42"/>
      <c r="G174" s="30"/>
      <c r="H174" s="30"/>
      <c r="M174" s="47"/>
      <c r="O174" s="42"/>
      <c r="P174" s="30"/>
      <c r="Q174" s="30"/>
      <c r="V174" s="47"/>
      <c r="X174" s="42"/>
      <c r="Y174" s="30"/>
      <c r="Z174" s="30"/>
      <c r="AE174" s="47"/>
      <c r="AG174" s="42"/>
      <c r="AH174" s="30"/>
      <c r="AI174" s="30"/>
      <c r="AN174" s="47"/>
      <c r="AP174" s="42"/>
      <c r="AQ174" s="30"/>
      <c r="AR174" s="30"/>
      <c r="AW174" s="47"/>
      <c r="AY174" s="42"/>
      <c r="AZ174" s="30"/>
      <c r="BA174" s="30"/>
    </row>
    <row r="175" spans="4:53" x14ac:dyDescent="0.25">
      <c r="D175" s="47"/>
      <c r="F175" s="42"/>
      <c r="G175" s="30"/>
      <c r="H175" s="30"/>
      <c r="M175" s="47"/>
      <c r="O175" s="42"/>
      <c r="P175" s="30"/>
      <c r="Q175" s="30"/>
      <c r="V175" s="47"/>
      <c r="X175" s="42"/>
      <c r="Y175" s="30"/>
      <c r="Z175" s="30"/>
      <c r="AE175" s="47"/>
      <c r="AG175" s="42"/>
      <c r="AH175" s="30"/>
      <c r="AI175" s="30"/>
      <c r="AN175" s="47"/>
      <c r="AP175" s="42"/>
      <c r="AQ175" s="30"/>
      <c r="AR175" s="30"/>
      <c r="AW175" s="47"/>
      <c r="AY175" s="42"/>
      <c r="AZ175" s="30"/>
      <c r="BA175" s="30"/>
    </row>
    <row r="176" spans="4:53" x14ac:dyDescent="0.25">
      <c r="D176" s="47"/>
      <c r="F176" s="42"/>
      <c r="G176" s="30"/>
      <c r="H176" s="30"/>
      <c r="M176" s="47"/>
      <c r="O176" s="42"/>
      <c r="P176" s="30"/>
      <c r="Q176" s="30"/>
      <c r="V176" s="47"/>
      <c r="X176" s="42"/>
      <c r="Y176" s="30"/>
      <c r="Z176" s="30"/>
      <c r="AE176" s="47"/>
      <c r="AG176" s="42"/>
      <c r="AH176" s="30"/>
      <c r="AI176" s="30"/>
      <c r="AN176" s="47"/>
      <c r="AP176" s="42"/>
      <c r="AQ176" s="30"/>
      <c r="AR176" s="30"/>
      <c r="AW176" s="47"/>
      <c r="AY176" s="42"/>
      <c r="AZ176" s="30"/>
      <c r="BA176" s="30"/>
    </row>
    <row r="177" spans="4:53" x14ac:dyDescent="0.25">
      <c r="D177" s="47"/>
      <c r="F177" s="42"/>
      <c r="G177" s="30"/>
      <c r="H177" s="30"/>
      <c r="M177" s="47"/>
      <c r="O177" s="42"/>
      <c r="P177" s="30"/>
      <c r="Q177" s="30"/>
      <c r="V177" s="47"/>
      <c r="X177" s="42"/>
      <c r="Y177" s="30"/>
      <c r="Z177" s="30"/>
      <c r="AE177" s="47"/>
      <c r="AG177" s="42"/>
      <c r="AH177" s="30"/>
      <c r="AI177" s="30"/>
      <c r="AN177" s="47"/>
      <c r="AP177" s="42"/>
      <c r="AQ177" s="30"/>
      <c r="AR177" s="30"/>
      <c r="AW177" s="47"/>
      <c r="AY177" s="42"/>
      <c r="AZ177" s="30"/>
      <c r="BA177" s="30"/>
    </row>
    <row r="178" spans="4:53" x14ac:dyDescent="0.25">
      <c r="D178" s="47"/>
      <c r="F178" s="42"/>
      <c r="G178" s="30"/>
      <c r="H178" s="30"/>
      <c r="M178" s="47"/>
      <c r="O178" s="42"/>
      <c r="P178" s="30"/>
      <c r="Q178" s="30"/>
      <c r="V178" s="47"/>
      <c r="X178" s="42"/>
      <c r="Y178" s="30"/>
      <c r="Z178" s="30"/>
      <c r="AE178" s="47"/>
      <c r="AG178" s="42"/>
      <c r="AH178" s="30"/>
      <c r="AI178" s="30"/>
      <c r="AN178" s="47"/>
      <c r="AP178" s="42"/>
      <c r="AQ178" s="30"/>
      <c r="AR178" s="30"/>
      <c r="AW178" s="47"/>
      <c r="AY178" s="42"/>
      <c r="AZ178" s="30"/>
      <c r="BA178" s="30"/>
    </row>
    <row r="179" spans="4:53" x14ac:dyDescent="0.25">
      <c r="D179" s="47"/>
      <c r="F179" s="42"/>
      <c r="G179" s="30"/>
      <c r="H179" s="30"/>
      <c r="M179" s="47"/>
      <c r="O179" s="42"/>
      <c r="P179" s="30"/>
      <c r="Q179" s="30"/>
      <c r="V179" s="47"/>
      <c r="X179" s="42"/>
      <c r="Y179" s="30"/>
      <c r="Z179" s="30"/>
      <c r="AE179" s="47"/>
      <c r="AG179" s="42"/>
      <c r="AH179" s="30"/>
      <c r="AI179" s="30"/>
      <c r="AN179" s="47"/>
      <c r="AP179" s="42"/>
      <c r="AQ179" s="30"/>
      <c r="AR179" s="30"/>
      <c r="AW179" s="47"/>
      <c r="AY179" s="42"/>
      <c r="AZ179" s="30"/>
      <c r="BA179" s="30"/>
    </row>
    <row r="180" spans="4:53" x14ac:dyDescent="0.25">
      <c r="D180" s="47"/>
      <c r="F180" s="42"/>
      <c r="G180" s="30"/>
      <c r="H180" s="30"/>
      <c r="M180" s="47"/>
      <c r="O180" s="42"/>
      <c r="P180" s="30"/>
      <c r="Q180" s="30"/>
      <c r="V180" s="47"/>
      <c r="X180" s="42"/>
      <c r="Y180" s="30"/>
      <c r="Z180" s="30"/>
      <c r="AE180" s="47"/>
      <c r="AG180" s="42"/>
      <c r="AH180" s="30"/>
      <c r="AI180" s="30"/>
      <c r="AN180" s="47"/>
      <c r="AP180" s="42"/>
      <c r="AQ180" s="30"/>
      <c r="AR180" s="30"/>
      <c r="AW180" s="47"/>
      <c r="AY180" s="42"/>
      <c r="AZ180" s="30"/>
      <c r="BA180" s="30"/>
    </row>
    <row r="181" spans="4:53" x14ac:dyDescent="0.25">
      <c r="D181" s="47"/>
      <c r="F181" s="42"/>
      <c r="G181" s="30"/>
      <c r="H181" s="30"/>
      <c r="M181" s="47"/>
      <c r="O181" s="42"/>
      <c r="P181" s="30"/>
      <c r="Q181" s="30"/>
      <c r="V181" s="47"/>
      <c r="X181" s="42"/>
      <c r="Y181" s="30"/>
      <c r="Z181" s="30"/>
      <c r="AE181" s="47"/>
      <c r="AG181" s="42"/>
      <c r="AH181" s="30"/>
      <c r="AI181" s="30"/>
      <c r="AN181" s="47"/>
      <c r="AP181" s="42"/>
      <c r="AQ181" s="30"/>
      <c r="AR181" s="30"/>
      <c r="AW181" s="47"/>
      <c r="AY181" s="42"/>
      <c r="AZ181" s="30"/>
      <c r="BA181" s="30"/>
    </row>
    <row r="182" spans="4:53" x14ac:dyDescent="0.25">
      <c r="D182" s="47"/>
      <c r="F182" s="42"/>
      <c r="G182" s="30"/>
      <c r="H182" s="30"/>
      <c r="M182" s="47"/>
      <c r="O182" s="42"/>
      <c r="P182" s="30"/>
      <c r="Q182" s="30"/>
      <c r="V182" s="47"/>
      <c r="X182" s="42"/>
      <c r="Y182" s="30"/>
      <c r="Z182" s="30"/>
      <c r="AE182" s="47"/>
      <c r="AG182" s="42"/>
      <c r="AH182" s="30"/>
      <c r="AI182" s="30"/>
      <c r="AN182" s="47"/>
      <c r="AP182" s="42"/>
      <c r="AQ182" s="30"/>
      <c r="AR182" s="30"/>
      <c r="AW182" s="47"/>
      <c r="AY182" s="42"/>
      <c r="AZ182" s="30"/>
      <c r="BA182" s="30"/>
    </row>
    <row r="183" spans="4:53" x14ac:dyDescent="0.25">
      <c r="D183" s="47"/>
      <c r="F183" s="42"/>
      <c r="G183" s="30"/>
      <c r="H183" s="30"/>
      <c r="M183" s="47"/>
      <c r="O183" s="42"/>
      <c r="P183" s="30"/>
      <c r="Q183" s="30"/>
      <c r="V183" s="47"/>
      <c r="X183" s="42"/>
      <c r="Y183" s="30"/>
      <c r="Z183" s="30"/>
      <c r="AE183" s="47"/>
      <c r="AG183" s="42"/>
      <c r="AH183" s="30"/>
      <c r="AI183" s="30"/>
      <c r="AN183" s="47"/>
      <c r="AP183" s="42"/>
      <c r="AQ183" s="30"/>
      <c r="AR183" s="30"/>
      <c r="AW183" s="47"/>
      <c r="AY183" s="42"/>
      <c r="AZ183" s="30"/>
      <c r="BA183" s="30"/>
    </row>
    <row r="184" spans="4:53" x14ac:dyDescent="0.25">
      <c r="D184" s="47"/>
      <c r="F184" s="42"/>
      <c r="G184" s="30"/>
      <c r="H184" s="30"/>
      <c r="M184" s="47"/>
      <c r="O184" s="42"/>
      <c r="P184" s="30"/>
      <c r="Q184" s="30"/>
      <c r="V184" s="47"/>
      <c r="X184" s="42"/>
      <c r="Y184" s="30"/>
      <c r="Z184" s="30"/>
      <c r="AE184" s="47"/>
      <c r="AG184" s="42"/>
      <c r="AH184" s="30"/>
      <c r="AI184" s="30"/>
      <c r="AN184" s="47"/>
      <c r="AP184" s="42"/>
      <c r="AQ184" s="30"/>
      <c r="AR184" s="30"/>
      <c r="AW184" s="47"/>
      <c r="AY184" s="42"/>
      <c r="AZ184" s="30"/>
      <c r="BA184" s="30"/>
    </row>
    <row r="185" spans="4:53" x14ac:dyDescent="0.25">
      <c r="D185" s="47"/>
      <c r="F185" s="42"/>
      <c r="G185" s="30"/>
      <c r="H185" s="30"/>
      <c r="M185" s="47"/>
      <c r="O185" s="42"/>
      <c r="P185" s="30"/>
      <c r="Q185" s="30"/>
      <c r="V185" s="47"/>
      <c r="X185" s="42"/>
      <c r="Y185" s="30"/>
      <c r="Z185" s="30"/>
      <c r="AE185" s="47"/>
      <c r="AG185" s="42"/>
      <c r="AH185" s="30"/>
      <c r="AI185" s="30"/>
      <c r="AN185" s="47"/>
      <c r="AP185" s="42"/>
      <c r="AQ185" s="30"/>
      <c r="AR185" s="30"/>
      <c r="AW185" s="47"/>
      <c r="AY185" s="42"/>
      <c r="AZ185" s="30"/>
      <c r="BA185" s="30"/>
    </row>
    <row r="186" spans="4:53" x14ac:dyDescent="0.25">
      <c r="D186" s="47"/>
      <c r="F186" s="42"/>
      <c r="G186" s="30"/>
      <c r="H186" s="30"/>
      <c r="M186" s="47"/>
      <c r="O186" s="42"/>
      <c r="P186" s="30"/>
      <c r="Q186" s="30"/>
      <c r="V186" s="47"/>
      <c r="X186" s="42"/>
      <c r="Y186" s="30"/>
      <c r="Z186" s="30"/>
      <c r="AE186" s="47"/>
      <c r="AG186" s="42"/>
      <c r="AH186" s="30"/>
      <c r="AI186" s="30"/>
      <c r="AN186" s="47"/>
      <c r="AP186" s="42"/>
      <c r="AQ186" s="30"/>
      <c r="AR186" s="30"/>
      <c r="AW186" s="47"/>
      <c r="AY186" s="42"/>
      <c r="AZ186" s="30"/>
      <c r="BA186" s="30"/>
    </row>
    <row r="187" spans="4:53" x14ac:dyDescent="0.25">
      <c r="D187" s="47"/>
      <c r="F187" s="42"/>
      <c r="G187" s="30"/>
      <c r="H187" s="30"/>
      <c r="M187" s="47"/>
      <c r="O187" s="42"/>
      <c r="P187" s="30"/>
      <c r="Q187" s="30"/>
      <c r="V187" s="47"/>
      <c r="X187" s="42"/>
      <c r="Y187" s="30"/>
      <c r="Z187" s="30"/>
      <c r="AE187" s="47"/>
      <c r="AG187" s="42"/>
      <c r="AH187" s="30"/>
      <c r="AI187" s="30"/>
      <c r="AN187" s="47"/>
      <c r="AP187" s="42"/>
      <c r="AQ187" s="30"/>
      <c r="AR187" s="30"/>
      <c r="AW187" s="47"/>
      <c r="AY187" s="42"/>
      <c r="AZ187" s="30"/>
      <c r="BA187" s="30"/>
    </row>
    <row r="188" spans="4:53" x14ac:dyDescent="0.25">
      <c r="D188" s="47"/>
      <c r="F188" s="42"/>
      <c r="G188" s="30"/>
      <c r="H188" s="30"/>
      <c r="M188" s="47"/>
      <c r="O188" s="42"/>
      <c r="P188" s="30"/>
      <c r="Q188" s="30"/>
      <c r="V188" s="47"/>
      <c r="X188" s="42"/>
      <c r="Y188" s="30"/>
      <c r="Z188" s="30"/>
      <c r="AE188" s="47"/>
      <c r="AG188" s="42"/>
      <c r="AH188" s="30"/>
      <c r="AI188" s="30"/>
      <c r="AN188" s="47"/>
      <c r="AP188" s="42"/>
      <c r="AQ188" s="30"/>
      <c r="AR188" s="30"/>
      <c r="AW188" s="47"/>
      <c r="AY188" s="42"/>
      <c r="AZ188" s="30"/>
      <c r="BA188" s="30"/>
    </row>
    <row r="189" spans="4:53" x14ac:dyDescent="0.25">
      <c r="D189" s="47"/>
      <c r="F189" s="42"/>
      <c r="G189" s="30"/>
      <c r="H189" s="30"/>
      <c r="M189" s="47"/>
      <c r="O189" s="42"/>
      <c r="P189" s="30"/>
      <c r="Q189" s="30"/>
      <c r="V189" s="47"/>
      <c r="X189" s="42"/>
      <c r="Y189" s="30"/>
      <c r="Z189" s="30"/>
      <c r="AE189" s="47"/>
      <c r="AG189" s="42"/>
      <c r="AH189" s="30"/>
      <c r="AI189" s="30"/>
      <c r="AN189" s="47"/>
      <c r="AP189" s="42"/>
      <c r="AQ189" s="30"/>
      <c r="AR189" s="30"/>
      <c r="AW189" s="47"/>
      <c r="AY189" s="42"/>
      <c r="AZ189" s="30"/>
      <c r="BA189" s="30"/>
    </row>
    <row r="190" spans="4:53" x14ac:dyDescent="0.25">
      <c r="D190" s="47"/>
      <c r="F190" s="42"/>
      <c r="G190" s="30"/>
      <c r="H190" s="30"/>
      <c r="M190" s="47"/>
      <c r="O190" s="42"/>
      <c r="P190" s="30"/>
      <c r="Q190" s="30"/>
      <c r="V190" s="47"/>
      <c r="X190" s="42"/>
      <c r="Y190" s="30"/>
      <c r="Z190" s="30"/>
      <c r="AE190" s="47"/>
      <c r="AG190" s="42"/>
      <c r="AH190" s="30"/>
      <c r="AI190" s="30"/>
      <c r="AN190" s="47"/>
      <c r="AP190" s="42"/>
      <c r="AQ190" s="30"/>
      <c r="AR190" s="30"/>
      <c r="AW190" s="47"/>
      <c r="AY190" s="42"/>
      <c r="AZ190" s="30"/>
      <c r="BA190" s="30"/>
    </row>
    <row r="191" spans="4:53" x14ac:dyDescent="0.25">
      <c r="D191" s="47"/>
      <c r="F191" s="42"/>
      <c r="G191" s="30"/>
      <c r="H191" s="30"/>
      <c r="M191" s="47"/>
      <c r="O191" s="42"/>
      <c r="P191" s="30"/>
      <c r="Q191" s="30"/>
      <c r="V191" s="47"/>
      <c r="X191" s="42"/>
      <c r="Y191" s="30"/>
      <c r="Z191" s="30"/>
      <c r="AE191" s="47"/>
      <c r="AG191" s="42"/>
      <c r="AH191" s="30"/>
      <c r="AI191" s="30"/>
      <c r="AN191" s="47"/>
      <c r="AP191" s="42"/>
      <c r="AQ191" s="30"/>
      <c r="AR191" s="30"/>
      <c r="AW191" s="47"/>
      <c r="AY191" s="42"/>
      <c r="AZ191" s="30"/>
      <c r="BA191" s="30"/>
    </row>
    <row r="192" spans="4:53" x14ac:dyDescent="0.25">
      <c r="D192" s="47"/>
      <c r="F192" s="42"/>
      <c r="G192" s="30"/>
      <c r="H192" s="30"/>
      <c r="M192" s="47"/>
      <c r="O192" s="42"/>
      <c r="P192" s="30"/>
      <c r="Q192" s="30"/>
      <c r="V192" s="47"/>
      <c r="X192" s="42"/>
      <c r="Y192" s="30"/>
      <c r="Z192" s="30"/>
      <c r="AE192" s="47"/>
      <c r="AG192" s="42"/>
      <c r="AH192" s="30"/>
      <c r="AI192" s="30"/>
      <c r="AN192" s="47"/>
      <c r="AP192" s="42"/>
      <c r="AQ192" s="30"/>
      <c r="AR192" s="30"/>
      <c r="AW192" s="47"/>
      <c r="AY192" s="42"/>
      <c r="AZ192" s="30"/>
      <c r="BA192" s="30"/>
    </row>
    <row r="193" spans="4:53" x14ac:dyDescent="0.25">
      <c r="D193" s="47"/>
      <c r="F193" s="42"/>
      <c r="G193" s="30"/>
      <c r="H193" s="30"/>
      <c r="M193" s="47"/>
      <c r="O193" s="42"/>
      <c r="P193" s="30"/>
      <c r="Q193" s="30"/>
      <c r="V193" s="47"/>
      <c r="X193" s="42"/>
      <c r="Y193" s="30"/>
      <c r="Z193" s="30"/>
      <c r="AE193" s="47"/>
      <c r="AG193" s="42"/>
      <c r="AH193" s="30"/>
      <c r="AI193" s="30"/>
      <c r="AN193" s="47"/>
      <c r="AP193" s="42"/>
      <c r="AQ193" s="30"/>
      <c r="AR193" s="30"/>
      <c r="AW193" s="47"/>
      <c r="AY193" s="42"/>
      <c r="AZ193" s="30"/>
      <c r="BA193" s="30"/>
    </row>
    <row r="194" spans="4:53" x14ac:dyDescent="0.25">
      <c r="D194" s="47"/>
      <c r="F194" s="42"/>
      <c r="G194" s="30"/>
      <c r="H194" s="30"/>
      <c r="M194" s="47"/>
      <c r="O194" s="42"/>
      <c r="P194" s="30"/>
      <c r="Q194" s="30"/>
      <c r="V194" s="47"/>
      <c r="X194" s="42"/>
      <c r="Y194" s="30"/>
      <c r="Z194" s="30"/>
      <c r="AE194" s="47"/>
      <c r="AG194" s="42"/>
      <c r="AH194" s="30"/>
      <c r="AI194" s="30"/>
      <c r="AN194" s="47"/>
      <c r="AP194" s="42"/>
      <c r="AQ194" s="30"/>
      <c r="AR194" s="30"/>
      <c r="AW194" s="47"/>
      <c r="AY194" s="42"/>
      <c r="AZ194" s="30"/>
      <c r="BA194" s="30"/>
    </row>
    <row r="195" spans="4:53" x14ac:dyDescent="0.25">
      <c r="D195" s="47"/>
      <c r="F195" s="42"/>
      <c r="G195" s="30"/>
      <c r="H195" s="30"/>
      <c r="M195" s="47"/>
      <c r="O195" s="42"/>
      <c r="P195" s="30"/>
      <c r="Q195" s="30"/>
      <c r="V195" s="47"/>
      <c r="X195" s="42"/>
      <c r="Y195" s="30"/>
      <c r="Z195" s="30"/>
      <c r="AE195" s="47"/>
      <c r="AG195" s="42"/>
      <c r="AH195" s="30"/>
      <c r="AI195" s="30"/>
      <c r="AN195" s="47"/>
      <c r="AP195" s="42"/>
      <c r="AQ195" s="30"/>
      <c r="AR195" s="30"/>
      <c r="AW195" s="47"/>
      <c r="AY195" s="42"/>
      <c r="AZ195" s="30"/>
      <c r="BA195" s="30"/>
    </row>
    <row r="196" spans="4:53" x14ac:dyDescent="0.25">
      <c r="D196" s="47"/>
      <c r="F196" s="42"/>
      <c r="G196" s="30"/>
      <c r="H196" s="30"/>
      <c r="M196" s="47"/>
      <c r="O196" s="42"/>
      <c r="P196" s="30"/>
      <c r="Q196" s="30"/>
      <c r="V196" s="47"/>
      <c r="X196" s="42"/>
      <c r="Y196" s="30"/>
      <c r="Z196" s="30"/>
      <c r="AE196" s="47"/>
      <c r="AG196" s="42"/>
      <c r="AH196" s="30"/>
      <c r="AI196" s="30"/>
      <c r="AN196" s="47"/>
      <c r="AP196" s="42"/>
      <c r="AQ196" s="30"/>
      <c r="AR196" s="30"/>
      <c r="AW196" s="47"/>
      <c r="AY196" s="42"/>
      <c r="AZ196" s="30"/>
      <c r="BA196" s="30"/>
    </row>
    <row r="197" spans="4:53" x14ac:dyDescent="0.25">
      <c r="D197" s="47"/>
      <c r="F197" s="42"/>
      <c r="G197" s="30"/>
      <c r="H197" s="30"/>
      <c r="M197" s="47"/>
      <c r="O197" s="42"/>
      <c r="P197" s="30"/>
      <c r="Q197" s="30"/>
      <c r="V197" s="47"/>
      <c r="X197" s="42"/>
      <c r="Y197" s="30"/>
      <c r="Z197" s="30"/>
      <c r="AE197" s="47"/>
      <c r="AG197" s="42"/>
      <c r="AH197" s="30"/>
      <c r="AI197" s="30"/>
      <c r="AN197" s="47"/>
      <c r="AP197" s="42"/>
      <c r="AQ197" s="30"/>
      <c r="AR197" s="30"/>
      <c r="AW197" s="47"/>
      <c r="AY197" s="42"/>
      <c r="AZ197" s="30"/>
      <c r="BA197" s="30"/>
    </row>
    <row r="198" spans="4:53" x14ac:dyDescent="0.25">
      <c r="D198" s="47"/>
      <c r="F198" s="42"/>
      <c r="G198" s="30"/>
      <c r="H198" s="30"/>
      <c r="M198" s="47"/>
      <c r="O198" s="42"/>
      <c r="P198" s="30"/>
      <c r="Q198" s="30"/>
      <c r="V198" s="47"/>
      <c r="X198" s="42"/>
      <c r="Y198" s="30"/>
      <c r="Z198" s="30"/>
      <c r="AE198" s="47"/>
      <c r="AG198" s="42"/>
      <c r="AH198" s="30"/>
      <c r="AI198" s="30"/>
      <c r="AN198" s="47"/>
      <c r="AP198" s="42"/>
      <c r="AQ198" s="30"/>
      <c r="AR198" s="30"/>
      <c r="AW198" s="47"/>
      <c r="AY198" s="42"/>
      <c r="AZ198" s="30"/>
      <c r="BA198" s="30"/>
    </row>
    <row r="199" spans="4:53" x14ac:dyDescent="0.25">
      <c r="D199" s="47"/>
      <c r="F199" s="42"/>
      <c r="M199" s="47"/>
      <c r="O199" s="42"/>
      <c r="V199" s="47"/>
      <c r="X199" s="42"/>
      <c r="AE199" s="47"/>
      <c r="AG199" s="42"/>
      <c r="AN199" s="47"/>
      <c r="AP199" s="42"/>
      <c r="AW199" s="47"/>
      <c r="AY199" s="42"/>
    </row>
    <row r="200" spans="4:53" x14ac:dyDescent="0.25">
      <c r="D200" s="47"/>
      <c r="F200" s="42"/>
      <c r="M200" s="47"/>
      <c r="O200" s="42"/>
      <c r="V200" s="47"/>
      <c r="X200" s="42"/>
      <c r="AE200" s="47"/>
      <c r="AG200" s="42"/>
      <c r="AN200" s="47"/>
      <c r="AP200" s="42"/>
      <c r="AW200" s="47"/>
      <c r="AY200" s="42"/>
    </row>
    <row r="201" spans="4:53" x14ac:dyDescent="0.25">
      <c r="D201" s="47"/>
      <c r="F201" s="42"/>
      <c r="M201" s="47"/>
      <c r="O201" s="42"/>
      <c r="V201" s="47"/>
      <c r="X201" s="42"/>
      <c r="AE201" s="47"/>
      <c r="AG201" s="42"/>
      <c r="AN201" s="47"/>
      <c r="AP201" s="42"/>
      <c r="AW201" s="47"/>
      <c r="AY201" s="42"/>
    </row>
    <row r="202" spans="4:53" x14ac:dyDescent="0.25">
      <c r="D202" s="47"/>
      <c r="F202" s="42"/>
      <c r="M202" s="47"/>
      <c r="O202" s="42"/>
      <c r="V202" s="47"/>
      <c r="X202" s="42"/>
      <c r="AE202" s="47"/>
      <c r="AG202" s="42"/>
      <c r="AN202" s="47"/>
      <c r="AP202" s="42"/>
      <c r="AW202" s="47"/>
      <c r="AY202" s="42"/>
    </row>
    <row r="203" spans="4:53" x14ac:dyDescent="0.25">
      <c r="D203" s="47"/>
      <c r="F203" s="42"/>
      <c r="M203" s="47"/>
      <c r="O203" s="42"/>
      <c r="V203" s="47"/>
      <c r="X203" s="42"/>
      <c r="AE203" s="47"/>
      <c r="AG203" s="42"/>
      <c r="AN203" s="47"/>
      <c r="AP203" s="42"/>
      <c r="AW203" s="47"/>
      <c r="AY203" s="42"/>
    </row>
    <row r="204" spans="4:53" x14ac:dyDescent="0.25">
      <c r="D204" s="47"/>
      <c r="F204" s="42"/>
      <c r="M204" s="47"/>
      <c r="O204" s="42"/>
      <c r="V204" s="47"/>
      <c r="X204" s="42"/>
      <c r="AE204" s="47"/>
      <c r="AG204" s="42"/>
      <c r="AN204" s="47"/>
      <c r="AP204" s="42"/>
      <c r="AW204" s="47"/>
      <c r="AY204" s="42"/>
    </row>
    <row r="205" spans="4:53" x14ac:dyDescent="0.25">
      <c r="D205" s="47"/>
      <c r="F205" s="42"/>
      <c r="M205" s="47"/>
      <c r="O205" s="42"/>
      <c r="V205" s="47"/>
      <c r="X205" s="42"/>
      <c r="AE205" s="47"/>
      <c r="AG205" s="42"/>
      <c r="AN205" s="47"/>
      <c r="AP205" s="42"/>
      <c r="AW205" s="47"/>
      <c r="AY205" s="42"/>
    </row>
    <row r="206" spans="4:53" x14ac:dyDescent="0.25">
      <c r="D206" s="47"/>
      <c r="F206" s="42"/>
      <c r="M206" s="47"/>
      <c r="O206" s="42"/>
      <c r="V206" s="47"/>
      <c r="X206" s="42"/>
      <c r="AE206" s="47"/>
      <c r="AG206" s="42"/>
      <c r="AN206" s="47"/>
      <c r="AP206" s="42"/>
      <c r="AW206" s="47"/>
      <c r="AY206" s="42"/>
    </row>
    <row r="207" spans="4:53" x14ac:dyDescent="0.25">
      <c r="D207" s="47"/>
      <c r="F207" s="42"/>
      <c r="M207" s="47"/>
      <c r="O207" s="42"/>
      <c r="V207" s="47"/>
      <c r="X207" s="42"/>
      <c r="AE207" s="47"/>
      <c r="AG207" s="42"/>
      <c r="AN207" s="47"/>
      <c r="AP207" s="42"/>
      <c r="AW207" s="47"/>
      <c r="AY207" s="42"/>
    </row>
    <row r="208" spans="4:53" x14ac:dyDescent="0.25">
      <c r="D208" s="47"/>
      <c r="F208" s="42"/>
      <c r="M208" s="47"/>
      <c r="O208" s="42"/>
      <c r="V208" s="47"/>
      <c r="X208" s="42"/>
      <c r="AE208" s="47"/>
      <c r="AG208" s="42"/>
      <c r="AN208" s="47"/>
      <c r="AP208" s="42"/>
      <c r="AW208" s="47"/>
      <c r="AY208" s="42"/>
    </row>
    <row r="209" spans="4:51" x14ac:dyDescent="0.25">
      <c r="D209" s="47"/>
      <c r="F209" s="42"/>
      <c r="M209" s="47"/>
      <c r="O209" s="42"/>
      <c r="V209" s="47"/>
      <c r="X209" s="42"/>
      <c r="AE209" s="47"/>
      <c r="AG209" s="42"/>
      <c r="AN209" s="47"/>
      <c r="AP209" s="42"/>
      <c r="AW209" s="47"/>
      <c r="AY209" s="42"/>
    </row>
    <row r="210" spans="4:51" x14ac:dyDescent="0.25">
      <c r="D210" s="47"/>
      <c r="F210" s="42"/>
      <c r="M210" s="47"/>
      <c r="O210" s="42"/>
      <c r="V210" s="47"/>
      <c r="X210" s="42"/>
      <c r="AE210" s="47"/>
      <c r="AG210" s="42"/>
      <c r="AN210" s="47"/>
      <c r="AP210" s="42"/>
      <c r="AW210" s="47"/>
      <c r="AY210" s="42"/>
    </row>
    <row r="211" spans="4:51" x14ac:dyDescent="0.25">
      <c r="D211" s="47"/>
      <c r="F211" s="42"/>
      <c r="M211" s="47"/>
      <c r="O211" s="42"/>
      <c r="V211" s="47"/>
      <c r="X211" s="42"/>
      <c r="AE211" s="47"/>
      <c r="AG211" s="42"/>
      <c r="AN211" s="47"/>
      <c r="AP211" s="42"/>
      <c r="AW211" s="47"/>
      <c r="AY211" s="42"/>
    </row>
    <row r="212" spans="4:51" x14ac:dyDescent="0.25">
      <c r="D212" s="47"/>
      <c r="F212" s="42"/>
      <c r="M212" s="47"/>
      <c r="O212" s="42"/>
      <c r="V212" s="47"/>
      <c r="X212" s="42"/>
      <c r="AE212" s="47"/>
      <c r="AG212" s="42"/>
      <c r="AN212" s="47"/>
      <c r="AP212" s="42"/>
      <c r="AW212" s="47"/>
      <c r="AY212" s="42"/>
    </row>
    <row r="213" spans="4:51" x14ac:dyDescent="0.25">
      <c r="D213" s="47"/>
      <c r="F213" s="42"/>
      <c r="M213" s="47"/>
      <c r="O213" s="42"/>
      <c r="V213" s="47"/>
      <c r="X213" s="42"/>
      <c r="AE213" s="47"/>
      <c r="AG213" s="42"/>
      <c r="AN213" s="47"/>
      <c r="AP213" s="42"/>
      <c r="AW213" s="47"/>
      <c r="AY213" s="42"/>
    </row>
    <row r="214" spans="4:51" x14ac:dyDescent="0.25">
      <c r="D214" s="47"/>
      <c r="F214" s="42"/>
      <c r="M214" s="47"/>
      <c r="O214" s="42"/>
      <c r="V214" s="47"/>
      <c r="X214" s="42"/>
      <c r="AE214" s="47"/>
      <c r="AG214" s="42"/>
      <c r="AN214" s="47"/>
      <c r="AP214" s="42"/>
      <c r="AW214" s="47"/>
      <c r="AY214" s="42"/>
    </row>
    <row r="215" spans="4:51" x14ac:dyDescent="0.25">
      <c r="D215" s="47"/>
      <c r="F215" s="42"/>
      <c r="M215" s="47"/>
      <c r="O215" s="42"/>
      <c r="V215" s="47"/>
      <c r="X215" s="42"/>
      <c r="AE215" s="47"/>
      <c r="AG215" s="42"/>
      <c r="AN215" s="47"/>
      <c r="AP215" s="42"/>
      <c r="AW215" s="47"/>
      <c r="AY215" s="42"/>
    </row>
    <row r="216" spans="4:51" x14ac:dyDescent="0.25">
      <c r="D216" s="47"/>
      <c r="F216" s="42"/>
      <c r="M216" s="47"/>
      <c r="O216" s="42"/>
      <c r="V216" s="47"/>
      <c r="X216" s="42"/>
      <c r="AE216" s="47"/>
      <c r="AG216" s="42"/>
      <c r="AN216" s="47"/>
      <c r="AP216" s="42"/>
      <c r="AW216" s="47"/>
      <c r="AY216" s="42"/>
    </row>
    <row r="217" spans="4:51" x14ac:dyDescent="0.25">
      <c r="D217" s="47"/>
      <c r="F217" s="42"/>
      <c r="M217" s="47"/>
      <c r="O217" s="42"/>
      <c r="V217" s="47"/>
      <c r="X217" s="42"/>
      <c r="AE217" s="47"/>
      <c r="AG217" s="42"/>
      <c r="AN217" s="47"/>
      <c r="AP217" s="42"/>
      <c r="AW217" s="47"/>
      <c r="AY217" s="42"/>
    </row>
    <row r="218" spans="4:51" x14ac:dyDescent="0.25">
      <c r="D218" s="47"/>
      <c r="F218" s="42"/>
      <c r="M218" s="47"/>
      <c r="O218" s="42"/>
      <c r="V218" s="47"/>
      <c r="X218" s="42"/>
      <c r="AE218" s="47"/>
      <c r="AG218" s="42"/>
      <c r="AN218" s="47"/>
      <c r="AP218" s="42"/>
      <c r="AW218" s="47"/>
      <c r="AY218" s="42"/>
    </row>
    <row r="219" spans="4:51" x14ac:dyDescent="0.25">
      <c r="D219" s="47"/>
      <c r="F219" s="42"/>
      <c r="M219" s="47"/>
      <c r="O219" s="42"/>
      <c r="V219" s="47"/>
      <c r="X219" s="42"/>
      <c r="AE219" s="47"/>
      <c r="AG219" s="42"/>
      <c r="AN219" s="47"/>
      <c r="AP219" s="42"/>
      <c r="AW219" s="47"/>
      <c r="AY219" s="42"/>
    </row>
    <row r="220" spans="4:51" x14ac:dyDescent="0.25">
      <c r="D220" s="47"/>
      <c r="F220" s="42"/>
      <c r="M220" s="47"/>
      <c r="O220" s="42"/>
      <c r="V220" s="47"/>
      <c r="X220" s="42"/>
      <c r="AE220" s="47"/>
      <c r="AG220" s="42"/>
      <c r="AN220" s="47"/>
      <c r="AP220" s="42"/>
      <c r="AW220" s="47"/>
      <c r="AY220" s="42"/>
    </row>
    <row r="221" spans="4:51" x14ac:dyDescent="0.25">
      <c r="D221" s="47"/>
      <c r="F221" s="42"/>
      <c r="M221" s="47"/>
      <c r="O221" s="42"/>
      <c r="V221" s="47"/>
      <c r="X221" s="42"/>
      <c r="AE221" s="47"/>
      <c r="AG221" s="42"/>
      <c r="AN221" s="47"/>
      <c r="AP221" s="42"/>
      <c r="AW221" s="47"/>
      <c r="AY221" s="42"/>
    </row>
    <row r="222" spans="4:51" x14ac:dyDescent="0.25">
      <c r="D222" s="47"/>
      <c r="F222" s="42"/>
      <c r="M222" s="47"/>
      <c r="O222" s="42"/>
      <c r="V222" s="47"/>
      <c r="X222" s="42"/>
      <c r="AE222" s="47"/>
      <c r="AG222" s="42"/>
      <c r="AN222" s="47"/>
      <c r="AP222" s="42"/>
      <c r="AW222" s="47"/>
      <c r="AY222" s="42"/>
    </row>
    <row r="223" spans="4:51" x14ac:dyDescent="0.25">
      <c r="D223" s="47"/>
      <c r="F223" s="42"/>
      <c r="M223" s="47"/>
      <c r="O223" s="42"/>
      <c r="V223" s="47"/>
      <c r="X223" s="42"/>
      <c r="AE223" s="47"/>
      <c r="AG223" s="42"/>
      <c r="AN223" s="47"/>
      <c r="AP223" s="42"/>
      <c r="AW223" s="47"/>
      <c r="AY223" s="42"/>
    </row>
    <row r="224" spans="4:51" x14ac:dyDescent="0.25">
      <c r="D224" s="47"/>
      <c r="F224" s="42"/>
      <c r="M224" s="47"/>
      <c r="O224" s="42"/>
      <c r="V224" s="47"/>
      <c r="X224" s="42"/>
      <c r="AE224" s="47"/>
      <c r="AG224" s="42"/>
      <c r="AN224" s="47"/>
      <c r="AP224" s="42"/>
      <c r="AW224" s="47"/>
      <c r="AY224" s="42"/>
    </row>
    <row r="225" spans="4:51" x14ac:dyDescent="0.25">
      <c r="D225" s="47"/>
      <c r="F225" s="42"/>
      <c r="M225" s="47"/>
      <c r="O225" s="42"/>
      <c r="V225" s="47"/>
      <c r="X225" s="42"/>
      <c r="AE225" s="47"/>
      <c r="AG225" s="42"/>
      <c r="AN225" s="47"/>
      <c r="AP225" s="42"/>
      <c r="AW225" s="47"/>
      <c r="AY225" s="42"/>
    </row>
    <row r="226" spans="4:51" x14ac:dyDescent="0.25">
      <c r="D226" s="47"/>
      <c r="F226" s="42"/>
      <c r="M226" s="47"/>
      <c r="O226" s="42"/>
      <c r="V226" s="47"/>
      <c r="X226" s="42"/>
      <c r="AE226" s="47"/>
      <c r="AG226" s="42"/>
      <c r="AN226" s="47"/>
      <c r="AP226" s="42"/>
      <c r="AW226" s="47"/>
      <c r="AY226" s="42"/>
    </row>
    <row r="227" spans="4:51" x14ac:dyDescent="0.25">
      <c r="D227" s="47"/>
      <c r="F227" s="42"/>
      <c r="M227" s="47"/>
      <c r="O227" s="42"/>
      <c r="V227" s="47"/>
      <c r="X227" s="42"/>
      <c r="AE227" s="47"/>
      <c r="AG227" s="42"/>
      <c r="AN227" s="47"/>
      <c r="AP227" s="42"/>
      <c r="AW227" s="47"/>
      <c r="AY227" s="42"/>
    </row>
    <row r="228" spans="4:51" x14ac:dyDescent="0.25">
      <c r="D228" s="47"/>
      <c r="F228" s="42"/>
      <c r="M228" s="47"/>
      <c r="O228" s="42"/>
      <c r="V228" s="47"/>
      <c r="X228" s="42"/>
      <c r="AE228" s="47"/>
      <c r="AG228" s="42"/>
      <c r="AN228" s="47"/>
      <c r="AP228" s="42"/>
      <c r="AW228" s="47"/>
      <c r="AY228" s="42"/>
    </row>
    <row r="229" spans="4:51" x14ac:dyDescent="0.25">
      <c r="D229" s="47"/>
      <c r="F229" s="42"/>
      <c r="M229" s="47"/>
      <c r="O229" s="42"/>
      <c r="V229" s="47"/>
      <c r="X229" s="42"/>
      <c r="AE229" s="47"/>
      <c r="AG229" s="42"/>
      <c r="AN229" s="47"/>
      <c r="AP229" s="42"/>
      <c r="AW229" s="47"/>
      <c r="AY229" s="42"/>
    </row>
    <row r="230" spans="4:51" x14ac:dyDescent="0.25">
      <c r="D230" s="47"/>
      <c r="F230" s="42"/>
      <c r="M230" s="47"/>
      <c r="O230" s="42"/>
      <c r="V230" s="47"/>
      <c r="X230" s="42"/>
      <c r="AE230" s="47"/>
      <c r="AG230" s="42"/>
      <c r="AN230" s="47"/>
      <c r="AP230" s="42"/>
      <c r="AW230" s="47"/>
      <c r="AY230" s="42"/>
    </row>
    <row r="231" spans="4:51" x14ac:dyDescent="0.25">
      <c r="D231" s="47"/>
      <c r="F231" s="42"/>
      <c r="M231" s="47"/>
      <c r="O231" s="42"/>
      <c r="V231" s="47"/>
      <c r="X231" s="42"/>
      <c r="AE231" s="47"/>
      <c r="AG231" s="42"/>
      <c r="AN231" s="47"/>
      <c r="AP231" s="42"/>
      <c r="AW231" s="47"/>
      <c r="AY231" s="42"/>
    </row>
    <row r="232" spans="4:51" x14ac:dyDescent="0.25">
      <c r="D232" s="47"/>
      <c r="F232" s="42"/>
      <c r="M232" s="47"/>
      <c r="O232" s="42"/>
      <c r="V232" s="47"/>
      <c r="X232" s="42"/>
      <c r="AE232" s="47"/>
      <c r="AG232" s="42"/>
      <c r="AN232" s="47"/>
      <c r="AP232" s="42"/>
      <c r="AW232" s="47"/>
      <c r="AY232" s="42"/>
    </row>
    <row r="233" spans="4:51" x14ac:dyDescent="0.25">
      <c r="D233" s="47"/>
      <c r="F233" s="42"/>
      <c r="M233" s="47"/>
      <c r="O233" s="42"/>
      <c r="V233" s="47"/>
      <c r="X233" s="42"/>
      <c r="AE233" s="47"/>
      <c r="AG233" s="42"/>
      <c r="AN233" s="47"/>
      <c r="AP233" s="42"/>
      <c r="AW233" s="47"/>
      <c r="AY233" s="42"/>
    </row>
    <row r="234" spans="4:51" x14ac:dyDescent="0.25">
      <c r="D234" s="47"/>
      <c r="F234" s="42"/>
      <c r="M234" s="47"/>
      <c r="O234" s="42"/>
      <c r="V234" s="47"/>
      <c r="X234" s="42"/>
      <c r="AE234" s="47"/>
      <c r="AG234" s="42"/>
      <c r="AN234" s="47"/>
      <c r="AP234" s="42"/>
      <c r="AW234" s="47"/>
      <c r="AY234" s="42"/>
    </row>
    <row r="235" spans="4:51" x14ac:dyDescent="0.25">
      <c r="D235" s="47"/>
      <c r="F235" s="42"/>
      <c r="M235" s="47"/>
      <c r="O235" s="42"/>
      <c r="V235" s="47"/>
      <c r="X235" s="42"/>
      <c r="AE235" s="47"/>
      <c r="AG235" s="42"/>
      <c r="AN235" s="47"/>
      <c r="AP235" s="42"/>
      <c r="AW235" s="47"/>
      <c r="AY235" s="42"/>
    </row>
    <row r="236" spans="4:51" x14ac:dyDescent="0.25">
      <c r="D236" s="47"/>
      <c r="F236" s="42"/>
      <c r="M236" s="47"/>
      <c r="O236" s="42"/>
      <c r="V236" s="47"/>
      <c r="X236" s="42"/>
      <c r="AE236" s="47"/>
      <c r="AG236" s="42"/>
      <c r="AN236" s="47"/>
      <c r="AP236" s="42"/>
      <c r="AW236" s="47"/>
      <c r="AY236" s="42"/>
    </row>
    <row r="237" spans="4:51" x14ac:dyDescent="0.25">
      <c r="D237" s="47"/>
      <c r="F237" s="42"/>
      <c r="M237" s="47"/>
      <c r="O237" s="42"/>
      <c r="V237" s="47"/>
      <c r="X237" s="42"/>
      <c r="AE237" s="47"/>
      <c r="AG237" s="42"/>
      <c r="AN237" s="47"/>
      <c r="AP237" s="42"/>
      <c r="AW237" s="47"/>
      <c r="AY237" s="42"/>
    </row>
    <row r="238" spans="4:51" x14ac:dyDescent="0.25">
      <c r="D238" s="47"/>
      <c r="F238" s="42"/>
      <c r="M238" s="47"/>
      <c r="O238" s="42"/>
      <c r="V238" s="47"/>
      <c r="X238" s="42"/>
      <c r="AE238" s="47"/>
      <c r="AG238" s="42"/>
      <c r="AN238" s="47"/>
      <c r="AP238" s="42"/>
      <c r="AW238" s="47"/>
      <c r="AY238" s="42"/>
    </row>
    <row r="239" spans="4:51" x14ac:dyDescent="0.25">
      <c r="D239" s="47"/>
      <c r="F239" s="42"/>
      <c r="M239" s="47"/>
      <c r="O239" s="42"/>
      <c r="V239" s="47"/>
      <c r="X239" s="42"/>
      <c r="AE239" s="47"/>
      <c r="AG239" s="42"/>
      <c r="AN239" s="47"/>
      <c r="AP239" s="42"/>
      <c r="AW239" s="47"/>
      <c r="AY239" s="42"/>
    </row>
    <row r="240" spans="4:51" x14ac:dyDescent="0.25">
      <c r="D240" s="47"/>
      <c r="F240" s="42"/>
      <c r="M240" s="47"/>
      <c r="O240" s="42"/>
      <c r="V240" s="47"/>
      <c r="X240" s="42"/>
      <c r="AE240" s="47"/>
      <c r="AG240" s="42"/>
      <c r="AN240" s="47"/>
      <c r="AP240" s="42"/>
      <c r="AW240" s="47"/>
      <c r="AY240" s="42"/>
    </row>
    <row r="241" spans="4:51" x14ac:dyDescent="0.25">
      <c r="D241" s="47"/>
      <c r="F241" s="42"/>
      <c r="M241" s="47"/>
      <c r="O241" s="42"/>
      <c r="V241" s="47"/>
      <c r="X241" s="42"/>
      <c r="AE241" s="47"/>
      <c r="AG241" s="42"/>
      <c r="AN241" s="47"/>
      <c r="AP241" s="42"/>
      <c r="AW241" s="47"/>
      <c r="AY241" s="42"/>
    </row>
    <row r="242" spans="4:51" x14ac:dyDescent="0.25">
      <c r="D242" s="47"/>
      <c r="F242" s="42"/>
      <c r="M242" s="47"/>
      <c r="O242" s="42"/>
      <c r="V242" s="47"/>
      <c r="X242" s="42"/>
      <c r="AE242" s="47"/>
      <c r="AG242" s="42"/>
      <c r="AN242" s="47"/>
      <c r="AP242" s="42"/>
      <c r="AW242" s="47"/>
      <c r="AY242" s="42"/>
    </row>
    <row r="243" spans="4:51" x14ac:dyDescent="0.25">
      <c r="D243" s="47"/>
      <c r="F243" s="42"/>
      <c r="M243" s="47"/>
      <c r="O243" s="42"/>
      <c r="V243" s="47"/>
      <c r="X243" s="42"/>
      <c r="AE243" s="47"/>
      <c r="AG243" s="42"/>
      <c r="AN243" s="47"/>
      <c r="AP243" s="42"/>
      <c r="AW243" s="47"/>
      <c r="AY243" s="42"/>
    </row>
    <row r="244" spans="4:51" x14ac:dyDescent="0.25">
      <c r="D244" s="47"/>
      <c r="F244" s="42"/>
      <c r="M244" s="47"/>
      <c r="O244" s="42"/>
      <c r="V244" s="47"/>
      <c r="X244" s="42"/>
      <c r="AE244" s="47"/>
      <c r="AG244" s="42"/>
      <c r="AN244" s="47"/>
      <c r="AP244" s="42"/>
      <c r="AW244" s="47"/>
      <c r="AY244" s="42"/>
    </row>
    <row r="245" spans="4:51" x14ac:dyDescent="0.25">
      <c r="D245" s="47"/>
      <c r="F245" s="42"/>
      <c r="M245" s="47"/>
      <c r="O245" s="42"/>
      <c r="V245" s="47"/>
      <c r="X245" s="42"/>
      <c r="AE245" s="47"/>
      <c r="AG245" s="42"/>
      <c r="AN245" s="47"/>
      <c r="AP245" s="42"/>
      <c r="AW245" s="47"/>
      <c r="AY245" s="42"/>
    </row>
    <row r="246" spans="4:51" x14ac:dyDescent="0.25">
      <c r="D246" s="47"/>
      <c r="F246" s="42"/>
      <c r="M246" s="47"/>
      <c r="O246" s="42"/>
      <c r="V246" s="47"/>
      <c r="X246" s="42"/>
      <c r="AE246" s="47"/>
      <c r="AG246" s="42"/>
      <c r="AN246" s="47"/>
      <c r="AP246" s="42"/>
      <c r="AW246" s="47"/>
      <c r="AY246" s="42"/>
    </row>
    <row r="247" spans="4:51" x14ac:dyDescent="0.25">
      <c r="D247" s="47"/>
      <c r="F247" s="42"/>
      <c r="M247" s="47"/>
      <c r="O247" s="42"/>
      <c r="V247" s="47"/>
      <c r="X247" s="42"/>
      <c r="AE247" s="47"/>
      <c r="AG247" s="42"/>
      <c r="AN247" s="47"/>
      <c r="AP247" s="42"/>
      <c r="AW247" s="47"/>
      <c r="AY247" s="42"/>
    </row>
    <row r="248" spans="4:51" x14ac:dyDescent="0.25">
      <c r="D248" s="47"/>
      <c r="F248" s="42"/>
      <c r="M248" s="47"/>
      <c r="O248" s="42"/>
      <c r="V248" s="47"/>
      <c r="X248" s="42"/>
      <c r="AE248" s="47"/>
      <c r="AG248" s="42"/>
      <c r="AN248" s="47"/>
      <c r="AP248" s="42"/>
      <c r="AW248" s="47"/>
      <c r="AY248" s="42"/>
    </row>
    <row r="249" spans="4:51" x14ac:dyDescent="0.25">
      <c r="D249" s="47"/>
      <c r="F249" s="42"/>
      <c r="M249" s="47"/>
      <c r="O249" s="42"/>
      <c r="V249" s="47"/>
      <c r="X249" s="42"/>
      <c r="AE249" s="47"/>
      <c r="AG249" s="42"/>
      <c r="AN249" s="47"/>
      <c r="AP249" s="42"/>
      <c r="AW249" s="47"/>
      <c r="AY249" s="42"/>
    </row>
    <row r="250" spans="4:51" x14ac:dyDescent="0.25">
      <c r="D250" s="47"/>
      <c r="F250" s="42"/>
      <c r="M250" s="47"/>
      <c r="O250" s="42"/>
      <c r="V250" s="47"/>
      <c r="X250" s="42"/>
      <c r="AE250" s="47"/>
      <c r="AG250" s="42"/>
      <c r="AN250" s="47"/>
      <c r="AP250" s="42"/>
      <c r="AW250" s="47"/>
      <c r="AY250" s="42"/>
    </row>
    <row r="251" spans="4:51" x14ac:dyDescent="0.25">
      <c r="D251" s="47"/>
      <c r="F251" s="42"/>
      <c r="M251" s="47"/>
      <c r="O251" s="42"/>
      <c r="V251" s="47"/>
      <c r="X251" s="42"/>
      <c r="AE251" s="47"/>
      <c r="AG251" s="42"/>
      <c r="AN251" s="47"/>
      <c r="AP251" s="42"/>
      <c r="AW251" s="47"/>
      <c r="AY251" s="42"/>
    </row>
    <row r="252" spans="4:51" x14ac:dyDescent="0.25">
      <c r="D252" s="47"/>
      <c r="F252" s="42"/>
      <c r="M252" s="47"/>
      <c r="O252" s="42"/>
      <c r="V252" s="47"/>
      <c r="X252" s="42"/>
      <c r="AE252" s="47"/>
      <c r="AG252" s="42"/>
      <c r="AN252" s="47"/>
      <c r="AP252" s="42"/>
      <c r="AW252" s="47"/>
      <c r="AY252" s="42"/>
    </row>
    <row r="253" spans="4:51" x14ac:dyDescent="0.25">
      <c r="D253" s="47"/>
      <c r="F253" s="42"/>
      <c r="M253" s="47"/>
      <c r="O253" s="42"/>
      <c r="V253" s="47"/>
      <c r="X253" s="42"/>
      <c r="AE253" s="47"/>
      <c r="AG253" s="42"/>
      <c r="AN253" s="47"/>
      <c r="AP253" s="42"/>
      <c r="AW253" s="47"/>
      <c r="AY253" s="42"/>
    </row>
    <row r="254" spans="4:51" x14ac:dyDescent="0.25">
      <c r="D254" s="47"/>
      <c r="F254" s="42"/>
      <c r="M254" s="47"/>
      <c r="O254" s="42"/>
      <c r="V254" s="47"/>
      <c r="X254" s="42"/>
      <c r="AE254" s="47"/>
      <c r="AG254" s="42"/>
      <c r="AN254" s="47"/>
      <c r="AP254" s="42"/>
      <c r="AW254" s="47"/>
      <c r="AY254" s="42"/>
    </row>
    <row r="255" spans="4:51" x14ac:dyDescent="0.25">
      <c r="D255" s="47"/>
      <c r="F255" s="42"/>
      <c r="M255" s="47"/>
      <c r="O255" s="42"/>
      <c r="V255" s="47"/>
      <c r="X255" s="42"/>
      <c r="AE255" s="47"/>
      <c r="AG255" s="42"/>
      <c r="AN255" s="47"/>
      <c r="AP255" s="42"/>
      <c r="AW255" s="47"/>
      <c r="AY255" s="42"/>
    </row>
    <row r="256" spans="4:51" x14ac:dyDescent="0.25">
      <c r="D256" s="47"/>
      <c r="F256" s="42"/>
      <c r="M256" s="47"/>
      <c r="O256" s="42"/>
      <c r="V256" s="47"/>
      <c r="X256" s="42"/>
      <c r="AE256" s="47"/>
      <c r="AG256" s="42"/>
      <c r="AN256" s="47"/>
      <c r="AP256" s="42"/>
      <c r="AW256" s="47"/>
      <c r="AY256" s="42"/>
    </row>
    <row r="257" spans="4:51" x14ac:dyDescent="0.25">
      <c r="D257" s="47"/>
      <c r="F257" s="42"/>
      <c r="M257" s="47"/>
      <c r="O257" s="42"/>
      <c r="V257" s="47"/>
      <c r="X257" s="42"/>
      <c r="AE257" s="47"/>
      <c r="AG257" s="42"/>
      <c r="AN257" s="47"/>
      <c r="AP257" s="42"/>
      <c r="AW257" s="47"/>
      <c r="AY257" s="42"/>
    </row>
    <row r="258" spans="4:51" x14ac:dyDescent="0.25">
      <c r="D258" s="47"/>
      <c r="F258" s="42"/>
      <c r="M258" s="47"/>
      <c r="O258" s="42"/>
      <c r="V258" s="47"/>
      <c r="X258" s="42"/>
      <c r="AE258" s="47"/>
      <c r="AG258" s="42"/>
      <c r="AN258" s="47"/>
      <c r="AP258" s="42"/>
      <c r="AW258" s="47"/>
      <c r="AY258" s="42"/>
    </row>
    <row r="259" spans="4:51" x14ac:dyDescent="0.25">
      <c r="D259" s="47"/>
      <c r="F259" s="42"/>
      <c r="M259" s="47"/>
      <c r="O259" s="42"/>
      <c r="V259" s="47"/>
      <c r="X259" s="42"/>
      <c r="AE259" s="47"/>
      <c r="AG259" s="42"/>
      <c r="AN259" s="47"/>
      <c r="AP259" s="42"/>
      <c r="AW259" s="47"/>
      <c r="AY259" s="42"/>
    </row>
    <row r="260" spans="4:51" x14ac:dyDescent="0.25">
      <c r="D260" s="47"/>
      <c r="F260" s="42"/>
      <c r="M260" s="47"/>
      <c r="O260" s="42"/>
      <c r="V260" s="47"/>
      <c r="X260" s="42"/>
      <c r="AE260" s="47"/>
      <c r="AG260" s="42"/>
      <c r="AN260" s="47"/>
      <c r="AP260" s="42"/>
      <c r="AW260" s="47"/>
      <c r="AY260" s="42"/>
    </row>
    <row r="261" spans="4:51" x14ac:dyDescent="0.25">
      <c r="D261" s="47"/>
      <c r="F261" s="42"/>
      <c r="M261" s="47"/>
      <c r="O261" s="42"/>
      <c r="V261" s="47"/>
      <c r="X261" s="42"/>
      <c r="AE261" s="47"/>
      <c r="AG261" s="42"/>
      <c r="AN261" s="47"/>
      <c r="AP261" s="42"/>
      <c r="AW261" s="47"/>
      <c r="AY261" s="42"/>
    </row>
    <row r="262" spans="4:51" x14ac:dyDescent="0.25">
      <c r="D262" s="47"/>
      <c r="F262" s="42"/>
      <c r="M262" s="47"/>
      <c r="O262" s="42"/>
      <c r="V262" s="47"/>
      <c r="X262" s="42"/>
      <c r="AE262" s="47"/>
      <c r="AG262" s="42"/>
      <c r="AN262" s="47"/>
      <c r="AP262" s="42"/>
      <c r="AW262" s="47"/>
      <c r="AY262" s="42"/>
    </row>
    <row r="263" spans="4:51" x14ac:dyDescent="0.25">
      <c r="D263" s="47"/>
      <c r="F263" s="42"/>
      <c r="M263" s="47"/>
      <c r="O263" s="42"/>
      <c r="V263" s="47"/>
      <c r="X263" s="42"/>
      <c r="AE263" s="47"/>
      <c r="AG263" s="42"/>
      <c r="AN263" s="47"/>
      <c r="AP263" s="42"/>
      <c r="AW263" s="47"/>
      <c r="AY263" s="42"/>
    </row>
    <row r="264" spans="4:51" x14ac:dyDescent="0.25">
      <c r="D264" s="47"/>
      <c r="F264" s="42"/>
      <c r="M264" s="47"/>
      <c r="O264" s="42"/>
      <c r="V264" s="47"/>
      <c r="X264" s="42"/>
      <c r="AE264" s="47"/>
      <c r="AG264" s="42"/>
      <c r="AN264" s="47"/>
      <c r="AP264" s="42"/>
      <c r="AW264" s="47"/>
      <c r="AY264" s="42"/>
    </row>
    <row r="265" spans="4:51" x14ac:dyDescent="0.25">
      <c r="D265" s="47"/>
      <c r="F265" s="42"/>
      <c r="M265" s="47"/>
      <c r="O265" s="42"/>
      <c r="V265" s="47"/>
      <c r="X265" s="42"/>
      <c r="AE265" s="47"/>
      <c r="AG265" s="42"/>
      <c r="AN265" s="47"/>
      <c r="AP265" s="42"/>
      <c r="AW265" s="47"/>
      <c r="AY265" s="42"/>
    </row>
    <row r="266" spans="4:51" x14ac:dyDescent="0.25">
      <c r="D266" s="47"/>
      <c r="F266" s="42"/>
      <c r="M266" s="47"/>
      <c r="O266" s="42"/>
      <c r="V266" s="47"/>
      <c r="X266" s="42"/>
      <c r="AE266" s="47"/>
      <c r="AG266" s="42"/>
      <c r="AN266" s="47"/>
      <c r="AP266" s="42"/>
      <c r="AW266" s="47"/>
      <c r="AY266" s="42"/>
    </row>
    <row r="267" spans="4:51" x14ac:dyDescent="0.25">
      <c r="D267" s="47"/>
      <c r="F267" s="42"/>
      <c r="M267" s="47"/>
      <c r="O267" s="42"/>
      <c r="V267" s="47"/>
      <c r="X267" s="42"/>
      <c r="AE267" s="47"/>
      <c r="AG267" s="42"/>
      <c r="AN267" s="47"/>
      <c r="AP267" s="42"/>
      <c r="AW267" s="47"/>
      <c r="AY267" s="42"/>
    </row>
    <row r="268" spans="4:51" x14ac:dyDescent="0.25">
      <c r="D268" s="47"/>
      <c r="F268" s="42"/>
      <c r="M268" s="47"/>
      <c r="O268" s="42"/>
      <c r="V268" s="47"/>
      <c r="X268" s="42"/>
      <c r="AE268" s="47"/>
      <c r="AG268" s="42"/>
      <c r="AN268" s="47"/>
      <c r="AP268" s="42"/>
      <c r="AW268" s="47"/>
      <c r="AY268" s="42"/>
    </row>
    <row r="269" spans="4:51" x14ac:dyDescent="0.25">
      <c r="D269" s="47"/>
      <c r="F269" s="42"/>
      <c r="M269" s="47"/>
      <c r="O269" s="42"/>
      <c r="V269" s="47"/>
      <c r="X269" s="42"/>
      <c r="AE269" s="47"/>
      <c r="AG269" s="42"/>
      <c r="AN269" s="47"/>
      <c r="AP269" s="42"/>
      <c r="AW269" s="47"/>
      <c r="AY269" s="42"/>
    </row>
    <row r="270" spans="4:51" x14ac:dyDescent="0.25">
      <c r="D270" s="47"/>
      <c r="F270" s="42"/>
      <c r="M270" s="47"/>
      <c r="O270" s="42"/>
      <c r="V270" s="47"/>
      <c r="X270" s="42"/>
      <c r="AE270" s="47"/>
      <c r="AG270" s="42"/>
      <c r="AN270" s="47"/>
      <c r="AP270" s="42"/>
      <c r="AW270" s="47"/>
      <c r="AY270" s="42"/>
    </row>
    <row r="271" spans="4:51" x14ac:dyDescent="0.25">
      <c r="D271" s="47"/>
      <c r="F271" s="42"/>
      <c r="M271" s="47"/>
      <c r="O271" s="42"/>
      <c r="V271" s="47"/>
      <c r="X271" s="42"/>
      <c r="AE271" s="47"/>
      <c r="AG271" s="42"/>
      <c r="AN271" s="47"/>
      <c r="AP271" s="42"/>
      <c r="AW271" s="47"/>
      <c r="AY271" s="42"/>
    </row>
    <row r="272" spans="4:51" x14ac:dyDescent="0.25">
      <c r="D272" s="47"/>
      <c r="F272" s="42"/>
      <c r="M272" s="47"/>
      <c r="O272" s="42"/>
      <c r="V272" s="47"/>
      <c r="X272" s="42"/>
      <c r="AE272" s="47"/>
      <c r="AG272" s="42"/>
      <c r="AN272" s="47"/>
      <c r="AP272" s="42"/>
      <c r="AW272" s="47"/>
      <c r="AY272" s="42"/>
    </row>
    <row r="273" spans="4:51" x14ac:dyDescent="0.25">
      <c r="D273" s="47"/>
      <c r="F273" s="42"/>
      <c r="M273" s="47"/>
      <c r="O273" s="42"/>
      <c r="V273" s="47"/>
      <c r="X273" s="42"/>
      <c r="AE273" s="47"/>
      <c r="AG273" s="42"/>
      <c r="AN273" s="47"/>
      <c r="AP273" s="42"/>
      <c r="AW273" s="47"/>
      <c r="AY273" s="42"/>
    </row>
    <row r="274" spans="4:51" x14ac:dyDescent="0.25">
      <c r="D274" s="47"/>
      <c r="F274" s="42"/>
      <c r="M274" s="47"/>
      <c r="O274" s="42"/>
      <c r="V274" s="47"/>
      <c r="X274" s="42"/>
      <c r="AE274" s="47"/>
      <c r="AG274" s="42"/>
      <c r="AN274" s="47"/>
      <c r="AP274" s="42"/>
      <c r="AW274" s="47"/>
      <c r="AY274" s="42"/>
    </row>
    <row r="275" spans="4:51" x14ac:dyDescent="0.25">
      <c r="D275" s="47"/>
      <c r="F275" s="42"/>
      <c r="M275" s="47"/>
      <c r="O275" s="42"/>
      <c r="V275" s="47"/>
      <c r="X275" s="42"/>
      <c r="AE275" s="47"/>
      <c r="AG275" s="42"/>
      <c r="AN275" s="47"/>
      <c r="AP275" s="42"/>
      <c r="AW275" s="47"/>
      <c r="AY275" s="42"/>
    </row>
    <row r="276" spans="4:51" x14ac:dyDescent="0.25">
      <c r="D276" s="47"/>
      <c r="F276" s="42"/>
      <c r="M276" s="47"/>
      <c r="O276" s="42"/>
      <c r="V276" s="47"/>
      <c r="X276" s="42"/>
      <c r="AE276" s="47"/>
      <c r="AG276" s="42"/>
      <c r="AN276" s="47"/>
      <c r="AP276" s="42"/>
      <c r="AW276" s="47"/>
      <c r="AY276" s="42"/>
    </row>
    <row r="277" spans="4:51" x14ac:dyDescent="0.25">
      <c r="D277" s="47"/>
      <c r="F277" s="42"/>
      <c r="M277" s="47"/>
      <c r="O277" s="42"/>
      <c r="V277" s="47"/>
      <c r="X277" s="42"/>
      <c r="AE277" s="47"/>
      <c r="AG277" s="42"/>
      <c r="AN277" s="47"/>
      <c r="AP277" s="42"/>
      <c r="AW277" s="47"/>
      <c r="AY277" s="42"/>
    </row>
    <row r="278" spans="4:51" x14ac:dyDescent="0.25">
      <c r="D278" s="47"/>
      <c r="F278" s="42"/>
      <c r="M278" s="47"/>
      <c r="O278" s="42"/>
      <c r="V278" s="47"/>
      <c r="X278" s="42"/>
      <c r="AE278" s="47"/>
      <c r="AG278" s="42"/>
      <c r="AN278" s="47"/>
      <c r="AP278" s="42"/>
      <c r="AW278" s="47"/>
      <c r="AY278" s="42"/>
    </row>
    <row r="279" spans="4:51" x14ac:dyDescent="0.25">
      <c r="D279" s="47"/>
      <c r="F279" s="42"/>
      <c r="M279" s="47"/>
      <c r="O279" s="42"/>
      <c r="V279" s="47"/>
      <c r="X279" s="42"/>
      <c r="AE279" s="47"/>
      <c r="AG279" s="42"/>
      <c r="AN279" s="47"/>
      <c r="AP279" s="42"/>
      <c r="AW279" s="47"/>
      <c r="AY279" s="42"/>
    </row>
    <row r="280" spans="4:51" x14ac:dyDescent="0.25">
      <c r="D280" s="47"/>
      <c r="F280" s="42"/>
      <c r="M280" s="47"/>
      <c r="O280" s="42"/>
      <c r="V280" s="47"/>
      <c r="X280" s="42"/>
      <c r="AE280" s="47"/>
      <c r="AG280" s="42"/>
      <c r="AN280" s="47"/>
      <c r="AP280" s="42"/>
      <c r="AW280" s="47"/>
      <c r="AY280" s="42"/>
    </row>
    <row r="281" spans="4:51" x14ac:dyDescent="0.25">
      <c r="D281" s="47"/>
      <c r="F281" s="42"/>
      <c r="M281" s="47"/>
      <c r="O281" s="42"/>
      <c r="V281" s="47"/>
      <c r="X281" s="42"/>
      <c r="AE281" s="47"/>
      <c r="AG281" s="42"/>
      <c r="AN281" s="47"/>
      <c r="AP281" s="42"/>
      <c r="AW281" s="47"/>
      <c r="AY281" s="42"/>
    </row>
    <row r="282" spans="4:51" x14ac:dyDescent="0.25">
      <c r="D282" s="47"/>
      <c r="F282" s="42"/>
      <c r="M282" s="47"/>
      <c r="O282" s="42"/>
      <c r="V282" s="47"/>
      <c r="X282" s="42"/>
      <c r="AE282" s="47"/>
      <c r="AG282" s="42"/>
      <c r="AN282" s="47"/>
      <c r="AP282" s="42"/>
      <c r="AW282" s="47"/>
      <c r="AY282" s="42"/>
    </row>
    <row r="283" spans="4:51" x14ac:dyDescent="0.25">
      <c r="D283" s="47"/>
      <c r="F283" s="42"/>
      <c r="M283" s="47"/>
      <c r="O283" s="42"/>
      <c r="V283" s="47"/>
      <c r="X283" s="42"/>
      <c r="AE283" s="47"/>
      <c r="AG283" s="42"/>
      <c r="AN283" s="47"/>
      <c r="AP283" s="42"/>
      <c r="AW283" s="47"/>
      <c r="AY283" s="42"/>
    </row>
    <row r="284" spans="4:51" x14ac:dyDescent="0.25">
      <c r="D284" s="47"/>
      <c r="F284" s="42"/>
      <c r="M284" s="47"/>
      <c r="O284" s="42"/>
      <c r="V284" s="47"/>
      <c r="X284" s="42"/>
      <c r="AE284" s="47"/>
      <c r="AG284" s="42"/>
      <c r="AN284" s="47"/>
      <c r="AP284" s="42"/>
      <c r="AW284" s="47"/>
      <c r="AY284" s="42"/>
    </row>
    <row r="285" spans="4:51" x14ac:dyDescent="0.25">
      <c r="D285" s="47"/>
      <c r="F285" s="42"/>
      <c r="M285" s="47"/>
      <c r="O285" s="42"/>
      <c r="V285" s="47"/>
      <c r="X285" s="42"/>
      <c r="AE285" s="47"/>
      <c r="AG285" s="42"/>
      <c r="AN285" s="47"/>
      <c r="AP285" s="42"/>
      <c r="AW285" s="47"/>
      <c r="AY285" s="42"/>
    </row>
    <row r="286" spans="4:51" x14ac:dyDescent="0.25">
      <c r="D286" s="47"/>
      <c r="F286" s="42"/>
      <c r="M286" s="47"/>
      <c r="O286" s="42"/>
      <c r="V286" s="47"/>
      <c r="X286" s="42"/>
      <c r="AE286" s="47"/>
      <c r="AG286" s="42"/>
      <c r="AN286" s="47"/>
      <c r="AP286" s="42"/>
      <c r="AW286" s="47"/>
      <c r="AY286" s="42"/>
    </row>
    <row r="287" spans="4:51" x14ac:dyDescent="0.25">
      <c r="D287" s="47"/>
      <c r="F287" s="42"/>
      <c r="M287" s="47"/>
      <c r="O287" s="42"/>
      <c r="V287" s="47"/>
      <c r="X287" s="42"/>
      <c r="AE287" s="47"/>
      <c r="AG287" s="42"/>
      <c r="AN287" s="47"/>
      <c r="AP287" s="42"/>
      <c r="AW287" s="47"/>
      <c r="AY287" s="42"/>
    </row>
    <row r="288" spans="4:51" x14ac:dyDescent="0.25">
      <c r="D288" s="47"/>
      <c r="F288" s="42"/>
      <c r="M288" s="47"/>
      <c r="O288" s="42"/>
      <c r="V288" s="47"/>
      <c r="X288" s="42"/>
      <c r="AE288" s="47"/>
      <c r="AG288" s="42"/>
      <c r="AN288" s="47"/>
      <c r="AP288" s="42"/>
      <c r="AW288" s="47"/>
      <c r="AY288" s="42"/>
    </row>
    <row r="289" spans="4:51" x14ac:dyDescent="0.25">
      <c r="D289" s="47"/>
      <c r="F289" s="42"/>
      <c r="M289" s="47"/>
      <c r="O289" s="42"/>
      <c r="V289" s="47"/>
      <c r="X289" s="42"/>
      <c r="AE289" s="47"/>
      <c r="AG289" s="42"/>
      <c r="AN289" s="47"/>
      <c r="AP289" s="42"/>
      <c r="AW289" s="47"/>
      <c r="AY289" s="42"/>
    </row>
    <row r="290" spans="4:51" x14ac:dyDescent="0.25">
      <c r="D290" s="47"/>
      <c r="F290" s="42"/>
      <c r="M290" s="47"/>
      <c r="O290" s="42"/>
      <c r="V290" s="47"/>
      <c r="X290" s="42"/>
      <c r="AE290" s="47"/>
      <c r="AG290" s="42"/>
      <c r="AN290" s="47"/>
      <c r="AP290" s="42"/>
      <c r="AW290" s="47"/>
      <c r="AY290" s="42"/>
    </row>
    <row r="291" spans="4:51" x14ac:dyDescent="0.25">
      <c r="D291" s="47"/>
      <c r="F291" s="42"/>
      <c r="M291" s="47"/>
      <c r="O291" s="42"/>
      <c r="V291" s="47"/>
      <c r="X291" s="42"/>
      <c r="AE291" s="47"/>
      <c r="AG291" s="42"/>
      <c r="AN291" s="47"/>
      <c r="AP291" s="42"/>
      <c r="AW291" s="47"/>
      <c r="AY291" s="42"/>
    </row>
    <row r="292" spans="4:51" x14ac:dyDescent="0.25">
      <c r="D292" s="47"/>
      <c r="F292" s="42"/>
      <c r="M292" s="47"/>
      <c r="O292" s="42"/>
      <c r="V292" s="47"/>
      <c r="X292" s="42"/>
      <c r="AE292" s="47"/>
      <c r="AG292" s="42"/>
      <c r="AN292" s="47"/>
      <c r="AP292" s="42"/>
      <c r="AW292" s="47"/>
      <c r="AY292" s="42"/>
    </row>
    <row r="293" spans="4:51" x14ac:dyDescent="0.25">
      <c r="D293" s="47"/>
      <c r="F293" s="42"/>
      <c r="M293" s="47"/>
      <c r="O293" s="42"/>
      <c r="V293" s="47"/>
      <c r="X293" s="42"/>
      <c r="AE293" s="47"/>
      <c r="AG293" s="42"/>
      <c r="AN293" s="47"/>
      <c r="AP293" s="42"/>
      <c r="AW293" s="47"/>
      <c r="AY293" s="42"/>
    </row>
    <row r="294" spans="4:51" x14ac:dyDescent="0.25">
      <c r="D294" s="47"/>
      <c r="F294" s="42"/>
      <c r="M294" s="47"/>
      <c r="O294" s="42"/>
      <c r="V294" s="47"/>
      <c r="X294" s="42"/>
      <c r="AE294" s="47"/>
      <c r="AG294" s="42"/>
      <c r="AN294" s="47"/>
      <c r="AP294" s="42"/>
      <c r="AW294" s="47"/>
      <c r="AY294" s="42"/>
    </row>
    <row r="295" spans="4:51" x14ac:dyDescent="0.25">
      <c r="D295" s="47"/>
      <c r="F295" s="42"/>
      <c r="M295" s="47"/>
      <c r="O295" s="42"/>
      <c r="V295" s="47"/>
      <c r="X295" s="42"/>
      <c r="AE295" s="47"/>
      <c r="AG295" s="42"/>
      <c r="AN295" s="47"/>
      <c r="AP295" s="42"/>
      <c r="AW295" s="47"/>
      <c r="AY295" s="42"/>
    </row>
    <row r="296" spans="4:51" x14ac:dyDescent="0.25">
      <c r="D296" s="47"/>
      <c r="F296" s="42"/>
      <c r="M296" s="47"/>
      <c r="O296" s="42"/>
      <c r="V296" s="47"/>
      <c r="X296" s="42"/>
      <c r="AE296" s="47"/>
      <c r="AG296" s="42"/>
      <c r="AN296" s="47"/>
      <c r="AP296" s="42"/>
      <c r="AW296" s="47"/>
      <c r="AY296" s="42"/>
    </row>
    <row r="297" spans="4:51" x14ac:dyDescent="0.25">
      <c r="D297" s="47"/>
      <c r="F297" s="42"/>
      <c r="M297" s="47"/>
      <c r="O297" s="42"/>
      <c r="V297" s="47"/>
      <c r="X297" s="42"/>
      <c r="AE297" s="47"/>
      <c r="AG297" s="42"/>
      <c r="AN297" s="47"/>
      <c r="AP297" s="42"/>
      <c r="AW297" s="47"/>
      <c r="AY297" s="42"/>
    </row>
    <row r="298" spans="4:51" x14ac:dyDescent="0.25">
      <c r="D298" s="47"/>
      <c r="F298" s="42"/>
      <c r="M298" s="47"/>
      <c r="O298" s="42"/>
      <c r="V298" s="47"/>
      <c r="X298" s="42"/>
      <c r="AE298" s="47"/>
      <c r="AG298" s="42"/>
      <c r="AN298" s="47"/>
      <c r="AP298" s="42"/>
      <c r="AW298" s="47"/>
      <c r="AY298" s="42"/>
    </row>
    <row r="299" spans="4:51" x14ac:dyDescent="0.25">
      <c r="D299" s="47"/>
      <c r="F299" s="42"/>
      <c r="M299" s="47"/>
      <c r="O299" s="42"/>
      <c r="V299" s="47"/>
      <c r="X299" s="42"/>
      <c r="AE299" s="47"/>
      <c r="AG299" s="42"/>
      <c r="AN299" s="47"/>
      <c r="AP299" s="42"/>
      <c r="AW299" s="47"/>
      <c r="AY299" s="42"/>
    </row>
    <row r="300" spans="4:51" x14ac:dyDescent="0.25">
      <c r="D300" s="47"/>
      <c r="F300" s="42"/>
      <c r="M300" s="47"/>
      <c r="O300" s="42"/>
      <c r="V300" s="47"/>
      <c r="X300" s="42"/>
      <c r="AE300" s="47"/>
      <c r="AG300" s="42"/>
      <c r="AN300" s="47"/>
      <c r="AP300" s="42"/>
      <c r="AW300" s="47"/>
      <c r="AY300" s="42"/>
    </row>
    <row r="301" spans="4:51" x14ac:dyDescent="0.25">
      <c r="D301" s="47"/>
      <c r="F301" s="42"/>
      <c r="M301" s="47"/>
      <c r="O301" s="42"/>
      <c r="V301" s="47"/>
      <c r="X301" s="42"/>
      <c r="AE301" s="47"/>
      <c r="AG301" s="42"/>
      <c r="AN301" s="47"/>
      <c r="AP301" s="42"/>
      <c r="AW301" s="47"/>
      <c r="AY301" s="42"/>
    </row>
    <row r="302" spans="4:51" x14ac:dyDescent="0.25">
      <c r="D302" s="47"/>
      <c r="F302" s="42"/>
      <c r="M302" s="47"/>
      <c r="O302" s="42"/>
      <c r="V302" s="47"/>
      <c r="X302" s="42"/>
      <c r="AE302" s="47"/>
      <c r="AG302" s="42"/>
      <c r="AN302" s="47"/>
      <c r="AP302" s="42"/>
      <c r="AW302" s="47"/>
      <c r="AY302" s="42"/>
    </row>
    <row r="303" spans="4:51" x14ac:dyDescent="0.25">
      <c r="D303" s="47"/>
      <c r="F303" s="42"/>
      <c r="M303" s="47"/>
      <c r="O303" s="42"/>
      <c r="V303" s="47"/>
      <c r="X303" s="42"/>
      <c r="AE303" s="47"/>
      <c r="AG303" s="42"/>
      <c r="AN303" s="47"/>
      <c r="AP303" s="42"/>
      <c r="AW303" s="47"/>
      <c r="AY303" s="42"/>
    </row>
    <row r="304" spans="4:51" x14ac:dyDescent="0.25">
      <c r="D304" s="47"/>
      <c r="F304" s="42"/>
      <c r="M304" s="47"/>
      <c r="O304" s="42"/>
      <c r="V304" s="47"/>
      <c r="X304" s="42"/>
      <c r="AE304" s="47"/>
      <c r="AG304" s="42"/>
      <c r="AN304" s="47"/>
      <c r="AP304" s="42"/>
      <c r="AW304" s="47"/>
      <c r="AY304" s="42"/>
    </row>
    <row r="305" spans="4:51" x14ac:dyDescent="0.25">
      <c r="D305" s="47"/>
      <c r="F305" s="42"/>
      <c r="M305" s="47"/>
      <c r="O305" s="42"/>
      <c r="V305" s="47"/>
      <c r="X305" s="42"/>
      <c r="AE305" s="47"/>
      <c r="AG305" s="42"/>
      <c r="AN305" s="47"/>
      <c r="AP305" s="42"/>
      <c r="AW305" s="47"/>
      <c r="AY305" s="42"/>
    </row>
    <row r="306" spans="4:51" x14ac:dyDescent="0.25">
      <c r="D306" s="47"/>
      <c r="F306" s="42"/>
      <c r="M306" s="47"/>
      <c r="O306" s="42"/>
      <c r="V306" s="47"/>
      <c r="X306" s="42"/>
      <c r="AE306" s="47"/>
      <c r="AG306" s="42"/>
      <c r="AN306" s="47"/>
      <c r="AP306" s="42"/>
      <c r="AW306" s="47"/>
      <c r="AY306" s="42"/>
    </row>
    <row r="307" spans="4:51" x14ac:dyDescent="0.25">
      <c r="D307" s="47"/>
      <c r="F307" s="42"/>
      <c r="M307" s="47"/>
      <c r="O307" s="42"/>
      <c r="V307" s="47"/>
      <c r="X307" s="42"/>
      <c r="AE307" s="47"/>
      <c r="AG307" s="42"/>
      <c r="AN307" s="47"/>
      <c r="AP307" s="42"/>
      <c r="AW307" s="47"/>
      <c r="AY307" s="42"/>
    </row>
    <row r="308" spans="4:51" x14ac:dyDescent="0.25">
      <c r="D308" s="47"/>
      <c r="F308" s="42"/>
      <c r="M308" s="47"/>
      <c r="O308" s="42"/>
      <c r="V308" s="47"/>
      <c r="X308" s="42"/>
      <c r="AE308" s="47"/>
      <c r="AG308" s="42"/>
      <c r="AN308" s="47"/>
      <c r="AP308" s="42"/>
      <c r="AW308" s="47"/>
      <c r="AY308" s="42"/>
    </row>
    <row r="309" spans="4:51" x14ac:dyDescent="0.25">
      <c r="D309" s="47"/>
      <c r="F309" s="42"/>
      <c r="M309" s="47"/>
      <c r="O309" s="42"/>
      <c r="V309" s="47"/>
      <c r="X309" s="42"/>
      <c r="AE309" s="47"/>
      <c r="AG309" s="42"/>
      <c r="AN309" s="47"/>
      <c r="AP309" s="42"/>
      <c r="AW309" s="47"/>
      <c r="AY309" s="42"/>
    </row>
    <row r="310" spans="4:51" x14ac:dyDescent="0.25">
      <c r="D310" s="47"/>
      <c r="F310" s="42"/>
      <c r="M310" s="47"/>
      <c r="O310" s="42"/>
      <c r="V310" s="47"/>
      <c r="X310" s="42"/>
      <c r="AE310" s="47"/>
      <c r="AG310" s="42"/>
      <c r="AN310" s="47"/>
      <c r="AP310" s="42"/>
      <c r="AW310" s="47"/>
      <c r="AY310" s="42"/>
    </row>
    <row r="311" spans="4:51" x14ac:dyDescent="0.25">
      <c r="D311" s="47"/>
      <c r="F311" s="42"/>
      <c r="M311" s="47"/>
      <c r="O311" s="42"/>
      <c r="V311" s="47"/>
      <c r="X311" s="42"/>
      <c r="AE311" s="47"/>
      <c r="AG311" s="42"/>
      <c r="AN311" s="47"/>
      <c r="AP311" s="42"/>
      <c r="AW311" s="47"/>
      <c r="AY311" s="42"/>
    </row>
    <row r="312" spans="4:51" x14ac:dyDescent="0.25">
      <c r="D312" s="47"/>
      <c r="F312" s="42"/>
      <c r="M312" s="47"/>
      <c r="O312" s="42"/>
      <c r="V312" s="47"/>
      <c r="X312" s="42"/>
      <c r="AE312" s="47"/>
      <c r="AG312" s="42"/>
      <c r="AN312" s="47"/>
      <c r="AP312" s="42"/>
      <c r="AW312" s="47"/>
      <c r="AY312" s="42"/>
    </row>
    <row r="313" spans="4:51" x14ac:dyDescent="0.25">
      <c r="D313" s="47"/>
      <c r="F313" s="42"/>
      <c r="M313" s="47"/>
      <c r="O313" s="42"/>
      <c r="V313" s="47"/>
      <c r="X313" s="42"/>
      <c r="AE313" s="47"/>
      <c r="AG313" s="42"/>
      <c r="AN313" s="47"/>
      <c r="AP313" s="42"/>
      <c r="AW313" s="47"/>
      <c r="AY313" s="42"/>
    </row>
    <row r="314" spans="4:51" x14ac:dyDescent="0.25">
      <c r="D314" s="47"/>
      <c r="F314" s="42"/>
      <c r="M314" s="47"/>
      <c r="O314" s="42"/>
      <c r="V314" s="47"/>
      <c r="X314" s="42"/>
      <c r="AE314" s="47"/>
      <c r="AG314" s="42"/>
      <c r="AN314" s="47"/>
      <c r="AP314" s="42"/>
      <c r="AW314" s="47"/>
      <c r="AY314" s="42"/>
    </row>
    <row r="315" spans="4:51" x14ac:dyDescent="0.25">
      <c r="D315" s="47"/>
      <c r="F315" s="42"/>
      <c r="M315" s="47"/>
      <c r="O315" s="42"/>
      <c r="V315" s="47"/>
      <c r="X315" s="42"/>
      <c r="AE315" s="47"/>
      <c r="AG315" s="42"/>
      <c r="AN315" s="47"/>
      <c r="AP315" s="42"/>
      <c r="AW315" s="47"/>
      <c r="AY315" s="42"/>
    </row>
    <row r="316" spans="4:51" x14ac:dyDescent="0.25">
      <c r="D316" s="47"/>
      <c r="F316" s="42"/>
      <c r="M316" s="47"/>
      <c r="O316" s="42"/>
      <c r="V316" s="47"/>
      <c r="X316" s="42"/>
      <c r="AE316" s="47"/>
      <c r="AG316" s="42"/>
      <c r="AN316" s="47"/>
      <c r="AP316" s="42"/>
      <c r="AW316" s="47"/>
      <c r="AY316" s="42"/>
    </row>
    <row r="317" spans="4:51" x14ac:dyDescent="0.25">
      <c r="D317" s="47"/>
      <c r="F317" s="42"/>
      <c r="M317" s="47"/>
      <c r="O317" s="42"/>
      <c r="V317" s="47"/>
      <c r="X317" s="42"/>
      <c r="AE317" s="47"/>
      <c r="AG317" s="42"/>
      <c r="AN317" s="47"/>
      <c r="AP317" s="42"/>
      <c r="AW317" s="47"/>
      <c r="AY317" s="42"/>
    </row>
    <row r="318" spans="4:51" x14ac:dyDescent="0.25">
      <c r="D318" s="47"/>
      <c r="F318" s="42"/>
      <c r="M318" s="47"/>
      <c r="O318" s="42"/>
      <c r="V318" s="47"/>
      <c r="X318" s="42"/>
      <c r="AE318" s="47"/>
      <c r="AG318" s="42"/>
      <c r="AN318" s="47"/>
      <c r="AP318" s="42"/>
      <c r="AW318" s="47"/>
      <c r="AY318" s="42"/>
    </row>
    <row r="319" spans="4:51" x14ac:dyDescent="0.25">
      <c r="D319" s="47"/>
      <c r="F319" s="42"/>
      <c r="M319" s="47"/>
      <c r="O319" s="42"/>
      <c r="V319" s="47"/>
      <c r="X319" s="42"/>
      <c r="AE319" s="47"/>
      <c r="AG319" s="42"/>
      <c r="AN319" s="47"/>
      <c r="AP319" s="42"/>
      <c r="AW319" s="47"/>
      <c r="AY319" s="42"/>
    </row>
    <row r="320" spans="4:51" x14ac:dyDescent="0.25">
      <c r="D320" s="47"/>
      <c r="F320" s="42"/>
      <c r="M320" s="47"/>
      <c r="O320" s="42"/>
      <c r="V320" s="47"/>
      <c r="X320" s="42"/>
      <c r="AE320" s="47"/>
      <c r="AG320" s="42"/>
      <c r="AN320" s="47"/>
      <c r="AP320" s="42"/>
      <c r="AW320" s="47"/>
      <c r="AY320" s="42"/>
    </row>
    <row r="321" spans="4:51" x14ac:dyDescent="0.25">
      <c r="D321" s="47"/>
      <c r="F321" s="42"/>
      <c r="M321" s="47"/>
      <c r="O321" s="42"/>
      <c r="V321" s="47"/>
      <c r="X321" s="42"/>
      <c r="AE321" s="47"/>
      <c r="AG321" s="42"/>
      <c r="AN321" s="47"/>
      <c r="AP321" s="42"/>
      <c r="AW321" s="47"/>
      <c r="AY321" s="42"/>
    </row>
    <row r="322" spans="4:51" x14ac:dyDescent="0.25">
      <c r="D322" s="47"/>
      <c r="F322" s="42"/>
      <c r="M322" s="47"/>
      <c r="O322" s="42"/>
      <c r="V322" s="47"/>
      <c r="X322" s="42"/>
      <c r="AE322" s="47"/>
      <c r="AG322" s="42"/>
      <c r="AN322" s="47"/>
      <c r="AP322" s="42"/>
      <c r="AW322" s="47"/>
      <c r="AY322" s="42"/>
    </row>
    <row r="323" spans="4:51" x14ac:dyDescent="0.25">
      <c r="D323" s="47"/>
      <c r="F323" s="42"/>
      <c r="M323" s="47"/>
      <c r="O323" s="42"/>
      <c r="V323" s="47"/>
      <c r="X323" s="42"/>
      <c r="AE323" s="47"/>
      <c r="AG323" s="42"/>
      <c r="AN323" s="47"/>
      <c r="AP323" s="42"/>
      <c r="AW323" s="47"/>
      <c r="AY323" s="42"/>
    </row>
    <row r="324" spans="4:51" x14ac:dyDescent="0.25">
      <c r="D324" s="47"/>
      <c r="F324" s="42"/>
      <c r="M324" s="47"/>
      <c r="O324" s="42"/>
      <c r="V324" s="47"/>
      <c r="X324" s="42"/>
      <c r="AE324" s="47"/>
      <c r="AG324" s="42"/>
      <c r="AN324" s="47"/>
      <c r="AP324" s="42"/>
      <c r="AW324" s="47"/>
      <c r="AY324" s="42"/>
    </row>
    <row r="325" spans="4:51" x14ac:dyDescent="0.25">
      <c r="D325" s="47"/>
      <c r="F325" s="42"/>
      <c r="M325" s="47"/>
      <c r="O325" s="42"/>
      <c r="V325" s="47"/>
      <c r="X325" s="42"/>
      <c r="AE325" s="47"/>
      <c r="AG325" s="42"/>
      <c r="AN325" s="47"/>
      <c r="AP325" s="42"/>
      <c r="AW325" s="47"/>
      <c r="AY325" s="42"/>
    </row>
    <row r="326" spans="4:51" x14ac:dyDescent="0.25">
      <c r="D326" s="47"/>
      <c r="F326" s="42"/>
      <c r="M326" s="47"/>
      <c r="O326" s="42"/>
      <c r="V326" s="47"/>
      <c r="X326" s="42"/>
      <c r="AE326" s="47"/>
      <c r="AG326" s="42"/>
      <c r="AN326" s="47"/>
      <c r="AP326" s="42"/>
      <c r="AW326" s="47"/>
      <c r="AY326" s="42"/>
    </row>
    <row r="327" spans="4:51" x14ac:dyDescent="0.25">
      <c r="D327" s="47"/>
      <c r="F327" s="42"/>
      <c r="M327" s="47"/>
      <c r="O327" s="42"/>
      <c r="V327" s="47"/>
      <c r="X327" s="42"/>
      <c r="AE327" s="47"/>
      <c r="AG327" s="42"/>
      <c r="AN327" s="47"/>
      <c r="AP327" s="42"/>
      <c r="AW327" s="47"/>
      <c r="AY327" s="42"/>
    </row>
    <row r="328" spans="4:51" x14ac:dyDescent="0.25">
      <c r="D328" s="47"/>
      <c r="F328" s="42"/>
      <c r="M328" s="47"/>
      <c r="O328" s="42"/>
      <c r="V328" s="47"/>
      <c r="X328" s="42"/>
      <c r="AE328" s="47"/>
      <c r="AG328" s="42"/>
      <c r="AN328" s="47"/>
      <c r="AP328" s="42"/>
      <c r="AW328" s="47"/>
      <c r="AY328" s="42"/>
    </row>
    <row r="329" spans="4:51" x14ac:dyDescent="0.25">
      <c r="D329" s="47"/>
      <c r="F329" s="42"/>
      <c r="M329" s="47"/>
      <c r="O329" s="42"/>
      <c r="V329" s="47"/>
      <c r="X329" s="42"/>
      <c r="AE329" s="47"/>
      <c r="AG329" s="42"/>
      <c r="AN329" s="47"/>
      <c r="AP329" s="42"/>
      <c r="AW329" s="47"/>
      <c r="AY329" s="42"/>
    </row>
    <row r="330" spans="4:51" x14ac:dyDescent="0.25">
      <c r="D330" s="47"/>
      <c r="F330" s="42"/>
      <c r="M330" s="47"/>
      <c r="O330" s="42"/>
      <c r="V330" s="47"/>
      <c r="X330" s="42"/>
      <c r="AE330" s="47"/>
      <c r="AG330" s="42"/>
      <c r="AN330" s="47"/>
      <c r="AP330" s="42"/>
      <c r="AW330" s="47"/>
      <c r="AY330" s="42"/>
    </row>
    <row r="331" spans="4:51" x14ac:dyDescent="0.25">
      <c r="D331" s="47"/>
      <c r="F331" s="42"/>
      <c r="M331" s="47"/>
      <c r="O331" s="42"/>
      <c r="V331" s="47"/>
      <c r="X331" s="42"/>
      <c r="AE331" s="47"/>
      <c r="AG331" s="42"/>
      <c r="AN331" s="47"/>
      <c r="AP331" s="42"/>
      <c r="AW331" s="47"/>
      <c r="AY331" s="42"/>
    </row>
    <row r="332" spans="4:51" x14ac:dyDescent="0.25">
      <c r="D332" s="47"/>
      <c r="F332" s="42"/>
      <c r="M332" s="47"/>
      <c r="O332" s="42"/>
      <c r="V332" s="47"/>
      <c r="X332" s="42"/>
      <c r="AE332" s="47"/>
      <c r="AG332" s="42"/>
      <c r="AN332" s="47"/>
      <c r="AP332" s="42"/>
      <c r="AW332" s="47"/>
      <c r="AY332" s="42"/>
    </row>
    <row r="333" spans="4:51" x14ac:dyDescent="0.25">
      <c r="D333" s="47"/>
      <c r="F333" s="42"/>
      <c r="M333" s="47"/>
      <c r="O333" s="42"/>
      <c r="V333" s="47"/>
      <c r="X333" s="42"/>
      <c r="AE333" s="47"/>
      <c r="AG333" s="42"/>
      <c r="AN333" s="47"/>
      <c r="AP333" s="42"/>
      <c r="AW333" s="47"/>
      <c r="AY333" s="42"/>
    </row>
    <row r="334" spans="4:51" x14ac:dyDescent="0.25">
      <c r="D334" s="47"/>
      <c r="F334" s="42"/>
      <c r="M334" s="47"/>
      <c r="O334" s="42"/>
      <c r="V334" s="47"/>
      <c r="X334" s="42"/>
      <c r="AE334" s="47"/>
      <c r="AG334" s="42"/>
      <c r="AN334" s="47"/>
      <c r="AP334" s="42"/>
      <c r="AW334" s="47"/>
      <c r="AY334" s="42"/>
    </row>
    <row r="335" spans="4:51" x14ac:dyDescent="0.25">
      <c r="D335" s="47"/>
      <c r="F335" s="42"/>
      <c r="M335" s="47"/>
      <c r="O335" s="42"/>
      <c r="V335" s="47"/>
      <c r="X335" s="42"/>
      <c r="AE335" s="47"/>
      <c r="AG335" s="42"/>
      <c r="AN335" s="47"/>
      <c r="AP335" s="42"/>
      <c r="AW335" s="47"/>
      <c r="AY335" s="42"/>
    </row>
    <row r="336" spans="4:51" x14ac:dyDescent="0.25">
      <c r="D336" s="47"/>
      <c r="F336" s="42"/>
      <c r="M336" s="47"/>
      <c r="O336" s="42"/>
      <c r="V336" s="47"/>
      <c r="X336" s="42"/>
      <c r="AE336" s="47"/>
      <c r="AG336" s="42"/>
      <c r="AN336" s="47"/>
      <c r="AP336" s="42"/>
      <c r="AW336" s="47"/>
      <c r="AY336" s="42"/>
    </row>
    <row r="337" spans="4:51" x14ac:dyDescent="0.25">
      <c r="D337" s="47"/>
      <c r="F337" s="42"/>
      <c r="M337" s="47"/>
      <c r="O337" s="42"/>
      <c r="V337" s="47"/>
      <c r="X337" s="42"/>
      <c r="AE337" s="47"/>
      <c r="AG337" s="42"/>
      <c r="AN337" s="47"/>
      <c r="AP337" s="42"/>
      <c r="AW337" s="47"/>
      <c r="AY337" s="42"/>
    </row>
    <row r="338" spans="4:51" x14ac:dyDescent="0.25">
      <c r="D338" s="47"/>
      <c r="F338" s="42"/>
      <c r="M338" s="47"/>
      <c r="O338" s="42"/>
      <c r="V338" s="47"/>
      <c r="X338" s="42"/>
      <c r="AE338" s="47"/>
      <c r="AG338" s="42"/>
      <c r="AN338" s="47"/>
      <c r="AP338" s="42"/>
      <c r="AW338" s="47"/>
      <c r="AY338" s="42"/>
    </row>
    <row r="339" spans="4:51" x14ac:dyDescent="0.25">
      <c r="D339" s="47"/>
      <c r="F339" s="42"/>
      <c r="M339" s="47"/>
      <c r="O339" s="42"/>
      <c r="V339" s="47"/>
      <c r="X339" s="42"/>
      <c r="AE339" s="47"/>
      <c r="AG339" s="42"/>
      <c r="AN339" s="47"/>
      <c r="AP339" s="42"/>
      <c r="AW339" s="47"/>
      <c r="AY339" s="42"/>
    </row>
    <row r="340" spans="4:51" x14ac:dyDescent="0.25">
      <c r="D340" s="47"/>
      <c r="F340" s="42"/>
      <c r="M340" s="47"/>
      <c r="O340" s="42"/>
      <c r="V340" s="47"/>
      <c r="X340" s="42"/>
      <c r="AE340" s="47"/>
      <c r="AG340" s="42"/>
      <c r="AN340" s="47"/>
      <c r="AP340" s="42"/>
      <c r="AW340" s="47"/>
      <c r="AY340" s="42"/>
    </row>
    <row r="341" spans="4:51" x14ac:dyDescent="0.25">
      <c r="D341" s="47"/>
      <c r="F341" s="42"/>
      <c r="M341" s="47"/>
      <c r="O341" s="42"/>
      <c r="V341" s="47"/>
      <c r="X341" s="42"/>
      <c r="AE341" s="47"/>
      <c r="AG341" s="42"/>
      <c r="AN341" s="47"/>
      <c r="AP341" s="42"/>
      <c r="AW341" s="47"/>
      <c r="AY341" s="42"/>
    </row>
    <row r="342" spans="4:51" x14ac:dyDescent="0.25">
      <c r="D342" s="47"/>
      <c r="F342" s="42"/>
      <c r="M342" s="47"/>
      <c r="O342" s="42"/>
      <c r="V342" s="47"/>
      <c r="X342" s="42"/>
      <c r="AE342" s="47"/>
      <c r="AG342" s="42"/>
      <c r="AN342" s="47"/>
      <c r="AP342" s="42"/>
      <c r="AW342" s="47"/>
      <c r="AY342" s="42"/>
    </row>
    <row r="343" spans="4:51" x14ac:dyDescent="0.25">
      <c r="D343" s="47"/>
      <c r="F343" s="42"/>
      <c r="M343" s="47"/>
      <c r="O343" s="42"/>
      <c r="V343" s="47"/>
      <c r="X343" s="42"/>
      <c r="AE343" s="47"/>
      <c r="AG343" s="42"/>
      <c r="AN343" s="47"/>
      <c r="AP343" s="42"/>
      <c r="AW343" s="47"/>
      <c r="AY343" s="42"/>
    </row>
    <row r="344" spans="4:51" x14ac:dyDescent="0.25">
      <c r="D344" s="47"/>
      <c r="F344" s="42"/>
      <c r="M344" s="47"/>
      <c r="O344" s="42"/>
      <c r="V344" s="47"/>
      <c r="X344" s="42"/>
      <c r="AE344" s="47"/>
      <c r="AG344" s="42"/>
      <c r="AN344" s="47"/>
      <c r="AP344" s="42"/>
      <c r="AW344" s="47"/>
      <c r="AY344" s="42"/>
    </row>
    <row r="345" spans="4:51" x14ac:dyDescent="0.25">
      <c r="D345" s="47"/>
      <c r="F345" s="42"/>
      <c r="M345" s="47"/>
      <c r="O345" s="42"/>
      <c r="V345" s="47"/>
      <c r="X345" s="42"/>
      <c r="AE345" s="47"/>
      <c r="AG345" s="42"/>
      <c r="AN345" s="47"/>
      <c r="AP345" s="42"/>
      <c r="AW345" s="47"/>
      <c r="AY345" s="42"/>
    </row>
    <row r="346" spans="4:51" x14ac:dyDescent="0.25">
      <c r="D346" s="47"/>
      <c r="F346" s="42"/>
      <c r="M346" s="47"/>
      <c r="O346" s="42"/>
      <c r="V346" s="47"/>
      <c r="X346" s="42"/>
      <c r="AE346" s="47"/>
      <c r="AG346" s="42"/>
      <c r="AN346" s="47"/>
      <c r="AP346" s="42"/>
      <c r="AW346" s="47"/>
      <c r="AY346" s="42"/>
    </row>
    <row r="347" spans="4:51" x14ac:dyDescent="0.25">
      <c r="D347" s="47"/>
      <c r="F347" s="42"/>
      <c r="M347" s="47"/>
      <c r="O347" s="42"/>
      <c r="V347" s="47"/>
      <c r="X347" s="42"/>
      <c r="AE347" s="47"/>
      <c r="AG347" s="42"/>
      <c r="AN347" s="47"/>
      <c r="AP347" s="42"/>
      <c r="AW347" s="47"/>
      <c r="AY347" s="42"/>
    </row>
    <row r="348" spans="4:51" x14ac:dyDescent="0.25">
      <c r="D348" s="47"/>
      <c r="F348" s="42"/>
      <c r="M348" s="47"/>
      <c r="O348" s="42"/>
      <c r="V348" s="47"/>
      <c r="X348" s="42"/>
      <c r="AE348" s="47"/>
      <c r="AG348" s="42"/>
      <c r="AN348" s="47"/>
      <c r="AP348" s="42"/>
      <c r="AW348" s="47"/>
      <c r="AY348" s="42"/>
    </row>
    <row r="349" spans="4:51" x14ac:dyDescent="0.25">
      <c r="D349" s="47"/>
      <c r="F349" s="42"/>
      <c r="M349" s="47"/>
      <c r="O349" s="42"/>
      <c r="V349" s="47"/>
      <c r="X349" s="42"/>
      <c r="AE349" s="47"/>
      <c r="AG349" s="42"/>
      <c r="AN349" s="47"/>
      <c r="AP349" s="42"/>
      <c r="AW349" s="47"/>
      <c r="AY349" s="42"/>
    </row>
    <row r="350" spans="4:51" x14ac:dyDescent="0.25">
      <c r="D350" s="47"/>
      <c r="F350" s="42"/>
      <c r="M350" s="47"/>
      <c r="O350" s="42"/>
      <c r="V350" s="47"/>
      <c r="X350" s="42"/>
      <c r="AE350" s="47"/>
      <c r="AG350" s="42"/>
      <c r="AN350" s="47"/>
      <c r="AP350" s="42"/>
      <c r="AW350" s="47"/>
      <c r="AY350" s="42"/>
    </row>
    <row r="351" spans="4:51" x14ac:dyDescent="0.25">
      <c r="D351" s="47"/>
      <c r="F351" s="42"/>
      <c r="M351" s="47"/>
      <c r="O351" s="42"/>
      <c r="V351" s="47"/>
      <c r="X351" s="42"/>
      <c r="AE351" s="47"/>
      <c r="AG351" s="42"/>
      <c r="AN351" s="47"/>
      <c r="AP351" s="42"/>
      <c r="AW351" s="47"/>
      <c r="AY351" s="42"/>
    </row>
    <row r="352" spans="4:51" x14ac:dyDescent="0.25">
      <c r="D352" s="47"/>
      <c r="F352" s="42"/>
      <c r="M352" s="47"/>
      <c r="O352" s="42"/>
      <c r="V352" s="47"/>
      <c r="X352" s="42"/>
      <c r="AE352" s="47"/>
      <c r="AG352" s="42"/>
      <c r="AN352" s="47"/>
      <c r="AP352" s="42"/>
      <c r="AW352" s="47"/>
      <c r="AY352" s="42"/>
    </row>
    <row r="353" spans="4:51" x14ac:dyDescent="0.25">
      <c r="D353" s="47"/>
      <c r="F353" s="42"/>
      <c r="M353" s="47"/>
      <c r="O353" s="42"/>
      <c r="V353" s="47"/>
      <c r="X353" s="42"/>
      <c r="AE353" s="47"/>
      <c r="AG353" s="42"/>
      <c r="AN353" s="47"/>
      <c r="AP353" s="42"/>
      <c r="AW353" s="47"/>
      <c r="AY353" s="42"/>
    </row>
    <row r="354" spans="4:51" x14ac:dyDescent="0.25">
      <c r="D354" s="47"/>
      <c r="F354" s="42"/>
      <c r="M354" s="47"/>
      <c r="O354" s="42"/>
      <c r="V354" s="47"/>
      <c r="X354" s="42"/>
      <c r="AE354" s="47"/>
      <c r="AG354" s="42"/>
      <c r="AN354" s="47"/>
      <c r="AP354" s="42"/>
      <c r="AW354" s="47"/>
      <c r="AY354" s="42"/>
    </row>
    <row r="355" spans="4:51" x14ac:dyDescent="0.25">
      <c r="D355" s="47"/>
      <c r="F355" s="42"/>
      <c r="M355" s="47"/>
      <c r="O355" s="42"/>
      <c r="V355" s="47"/>
      <c r="X355" s="42"/>
      <c r="AE355" s="47"/>
      <c r="AG355" s="42"/>
      <c r="AN355" s="47"/>
      <c r="AP355" s="42"/>
      <c r="AW355" s="47"/>
      <c r="AY355" s="42"/>
    </row>
    <row r="356" spans="4:51" x14ac:dyDescent="0.25">
      <c r="D356" s="47"/>
      <c r="F356" s="42"/>
      <c r="M356" s="47"/>
      <c r="O356" s="42"/>
      <c r="V356" s="47"/>
      <c r="X356" s="42"/>
      <c r="AE356" s="47"/>
      <c r="AG356" s="42"/>
      <c r="AN356" s="47"/>
      <c r="AP356" s="42"/>
      <c r="AW356" s="47"/>
      <c r="AY356" s="42"/>
    </row>
    <row r="357" spans="4:51" x14ac:dyDescent="0.25">
      <c r="D357" s="47"/>
      <c r="F357" s="42"/>
      <c r="M357" s="47"/>
      <c r="O357" s="42"/>
      <c r="V357" s="47"/>
      <c r="X357" s="42"/>
      <c r="AE357" s="47"/>
      <c r="AG357" s="42"/>
      <c r="AN357" s="47"/>
      <c r="AP357" s="42"/>
      <c r="AW357" s="47"/>
      <c r="AY357" s="42"/>
    </row>
    <row r="358" spans="4:51" x14ac:dyDescent="0.25">
      <c r="D358" s="47"/>
      <c r="F358" s="42"/>
      <c r="M358" s="47"/>
      <c r="O358" s="42"/>
      <c r="V358" s="47"/>
      <c r="X358" s="42"/>
      <c r="AE358" s="47"/>
      <c r="AG358" s="42"/>
      <c r="AN358" s="47"/>
      <c r="AP358" s="42"/>
      <c r="AW358" s="47"/>
      <c r="AY358" s="42"/>
    </row>
    <row r="359" spans="4:51" x14ac:dyDescent="0.25">
      <c r="D359" s="47"/>
      <c r="F359" s="42"/>
      <c r="M359" s="47"/>
      <c r="O359" s="42"/>
      <c r="V359" s="47"/>
      <c r="X359" s="42"/>
      <c r="AE359" s="47"/>
      <c r="AG359" s="42"/>
      <c r="AN359" s="47"/>
      <c r="AP359" s="42"/>
      <c r="AW359" s="47"/>
      <c r="AY359" s="42"/>
    </row>
    <row r="360" spans="4:51" x14ac:dyDescent="0.25">
      <c r="D360" s="47"/>
      <c r="F360" s="42"/>
      <c r="M360" s="47"/>
      <c r="O360" s="42"/>
      <c r="V360" s="47"/>
      <c r="X360" s="42"/>
      <c r="AE360" s="47"/>
      <c r="AG360" s="42"/>
      <c r="AN360" s="47"/>
      <c r="AP360" s="42"/>
      <c r="AW360" s="47"/>
      <c r="AY360" s="42"/>
    </row>
    <row r="361" spans="4:51" x14ac:dyDescent="0.25">
      <c r="D361" s="47"/>
      <c r="F361" s="42"/>
      <c r="M361" s="47"/>
      <c r="O361" s="42"/>
      <c r="V361" s="47"/>
      <c r="X361" s="42"/>
      <c r="AE361" s="47"/>
      <c r="AG361" s="42"/>
      <c r="AN361" s="47"/>
      <c r="AP361" s="42"/>
      <c r="AW361" s="47"/>
      <c r="AY361" s="42"/>
    </row>
    <row r="362" spans="4:51" x14ac:dyDescent="0.25">
      <c r="D362" s="47"/>
      <c r="F362" s="42"/>
      <c r="M362" s="47"/>
      <c r="O362" s="42"/>
      <c r="V362" s="47"/>
      <c r="X362" s="42"/>
      <c r="AE362" s="47"/>
      <c r="AG362" s="42"/>
      <c r="AN362" s="47"/>
      <c r="AP362" s="42"/>
      <c r="AW362" s="47"/>
      <c r="AY362" s="42"/>
    </row>
    <row r="363" spans="4:51" x14ac:dyDescent="0.25">
      <c r="D363" s="47"/>
      <c r="F363" s="42"/>
      <c r="M363" s="47"/>
      <c r="O363" s="42"/>
      <c r="V363" s="47"/>
      <c r="X363" s="42"/>
      <c r="AE363" s="47"/>
      <c r="AG363" s="42"/>
      <c r="AN363" s="47"/>
      <c r="AP363" s="42"/>
      <c r="AW363" s="47"/>
      <c r="AY363" s="42"/>
    </row>
    <row r="364" spans="4:51" x14ac:dyDescent="0.25">
      <c r="D364" s="47"/>
      <c r="F364" s="42"/>
      <c r="M364" s="47"/>
      <c r="O364" s="42"/>
      <c r="V364" s="47"/>
      <c r="X364" s="42"/>
      <c r="AE364" s="47"/>
      <c r="AG364" s="42"/>
      <c r="AN364" s="47"/>
      <c r="AP364" s="42"/>
      <c r="AW364" s="47"/>
      <c r="AY364" s="42"/>
    </row>
    <row r="365" spans="4:51" x14ac:dyDescent="0.25">
      <c r="D365" s="47"/>
      <c r="F365" s="42"/>
      <c r="M365" s="47"/>
      <c r="O365" s="42"/>
      <c r="V365" s="47"/>
      <c r="X365" s="42"/>
      <c r="AE365" s="47"/>
      <c r="AG365" s="42"/>
      <c r="AN365" s="47"/>
      <c r="AP365" s="42"/>
      <c r="AW365" s="47"/>
      <c r="AY365" s="42"/>
    </row>
    <row r="366" spans="4:51" x14ac:dyDescent="0.25">
      <c r="D366" s="47"/>
      <c r="F366" s="42"/>
      <c r="M366" s="47"/>
      <c r="O366" s="42"/>
      <c r="V366" s="47"/>
      <c r="X366" s="42"/>
      <c r="AE366" s="47"/>
      <c r="AG366" s="42"/>
      <c r="AN366" s="47"/>
      <c r="AP366" s="42"/>
      <c r="AW366" s="47"/>
      <c r="AY366" s="42"/>
    </row>
    <row r="367" spans="4:51" x14ac:dyDescent="0.25">
      <c r="D367" s="47"/>
      <c r="F367" s="42"/>
      <c r="M367" s="47"/>
      <c r="O367" s="42"/>
      <c r="V367" s="47"/>
      <c r="X367" s="42"/>
      <c r="AE367" s="47"/>
      <c r="AG367" s="42"/>
      <c r="AN367" s="47"/>
      <c r="AP367" s="42"/>
      <c r="AW367" s="47"/>
      <c r="AY367" s="42"/>
    </row>
    <row r="368" spans="4:51" x14ac:dyDescent="0.25">
      <c r="D368" s="47"/>
      <c r="F368" s="42"/>
      <c r="M368" s="47"/>
      <c r="O368" s="42"/>
      <c r="V368" s="47"/>
      <c r="X368" s="42"/>
      <c r="AE368" s="47"/>
      <c r="AG368" s="42"/>
      <c r="AN368" s="47"/>
      <c r="AP368" s="42"/>
      <c r="AW368" s="47"/>
      <c r="AY368" s="42"/>
    </row>
    <row r="369" spans="4:51" x14ac:dyDescent="0.25">
      <c r="D369" s="47"/>
      <c r="F369" s="42"/>
      <c r="M369" s="47"/>
      <c r="O369" s="42"/>
      <c r="V369" s="47"/>
      <c r="X369" s="42"/>
      <c r="AE369" s="47"/>
      <c r="AG369" s="42"/>
      <c r="AN369" s="47"/>
      <c r="AP369" s="42"/>
      <c r="AW369" s="47"/>
      <c r="AY369" s="42"/>
    </row>
    <row r="370" spans="4:51" x14ac:dyDescent="0.25">
      <c r="D370" s="47"/>
      <c r="F370" s="42"/>
      <c r="M370" s="47"/>
      <c r="O370" s="42"/>
      <c r="V370" s="47"/>
      <c r="X370" s="42"/>
      <c r="AE370" s="47"/>
      <c r="AG370" s="42"/>
      <c r="AN370" s="47"/>
      <c r="AP370" s="42"/>
      <c r="AW370" s="47"/>
      <c r="AY370" s="42"/>
    </row>
    <row r="371" spans="4:51" x14ac:dyDescent="0.25">
      <c r="D371" s="47"/>
      <c r="F371" s="42"/>
      <c r="M371" s="47"/>
      <c r="O371" s="42"/>
      <c r="V371" s="47"/>
      <c r="X371" s="42"/>
      <c r="AE371" s="47"/>
      <c r="AG371" s="42"/>
      <c r="AN371" s="47"/>
      <c r="AP371" s="42"/>
      <c r="AW371" s="47"/>
      <c r="AY371" s="42"/>
    </row>
    <row r="372" spans="4:51" x14ac:dyDescent="0.25">
      <c r="D372" s="47"/>
      <c r="F372" s="42"/>
      <c r="M372" s="47"/>
      <c r="O372" s="42"/>
      <c r="V372" s="47"/>
      <c r="X372" s="42"/>
      <c r="AE372" s="47"/>
      <c r="AG372" s="42"/>
      <c r="AN372" s="47"/>
      <c r="AP372" s="42"/>
      <c r="AW372" s="47"/>
      <c r="AY372" s="42"/>
    </row>
    <row r="373" spans="4:51" x14ac:dyDescent="0.25">
      <c r="D373" s="47"/>
      <c r="F373" s="42"/>
      <c r="M373" s="47"/>
      <c r="O373" s="42"/>
      <c r="V373" s="47"/>
      <c r="X373" s="42"/>
      <c r="AE373" s="47"/>
      <c r="AG373" s="42"/>
      <c r="AN373" s="47"/>
      <c r="AP373" s="42"/>
      <c r="AW373" s="47"/>
      <c r="AY373" s="42"/>
    </row>
    <row r="374" spans="4:51" x14ac:dyDescent="0.25">
      <c r="D374" s="47"/>
      <c r="F374" s="42"/>
      <c r="M374" s="47"/>
      <c r="O374" s="42"/>
      <c r="V374" s="47"/>
      <c r="X374" s="42"/>
      <c r="AE374" s="47"/>
      <c r="AG374" s="42"/>
      <c r="AN374" s="47"/>
      <c r="AP374" s="42"/>
      <c r="AW374" s="47"/>
      <c r="AY374" s="42"/>
    </row>
    <row r="375" spans="4:51" x14ac:dyDescent="0.25">
      <c r="D375" s="47"/>
      <c r="F375" s="42"/>
      <c r="M375" s="47"/>
      <c r="O375" s="42"/>
      <c r="V375" s="47"/>
      <c r="X375" s="42"/>
      <c r="AE375" s="47"/>
      <c r="AG375" s="42"/>
      <c r="AN375" s="47"/>
      <c r="AP375" s="42"/>
      <c r="AW375" s="47"/>
      <c r="AY375" s="42"/>
    </row>
    <row r="376" spans="4:51" x14ac:dyDescent="0.25">
      <c r="D376" s="47"/>
      <c r="F376" s="42"/>
      <c r="M376" s="47"/>
      <c r="O376" s="42"/>
      <c r="V376" s="47"/>
      <c r="X376" s="42"/>
      <c r="AE376" s="47"/>
      <c r="AG376" s="42"/>
      <c r="AN376" s="47"/>
      <c r="AP376" s="42"/>
      <c r="AW376" s="47"/>
      <c r="AY376" s="42"/>
    </row>
    <row r="377" spans="4:51" x14ac:dyDescent="0.25">
      <c r="D377" s="47"/>
      <c r="F377" s="42"/>
      <c r="M377" s="47"/>
      <c r="O377" s="42"/>
      <c r="V377" s="47"/>
      <c r="X377" s="42"/>
      <c r="AE377" s="47"/>
      <c r="AG377" s="42"/>
      <c r="AN377" s="47"/>
      <c r="AP377" s="42"/>
      <c r="AW377" s="47"/>
      <c r="AY377" s="42"/>
    </row>
    <row r="378" spans="4:51" x14ac:dyDescent="0.25">
      <c r="D378" s="47"/>
      <c r="F378" s="42"/>
      <c r="M378" s="47"/>
      <c r="O378" s="42"/>
      <c r="V378" s="47"/>
      <c r="X378" s="42"/>
      <c r="AE378" s="47"/>
      <c r="AG378" s="42"/>
      <c r="AN378" s="47"/>
      <c r="AP378" s="42"/>
      <c r="AW378" s="47"/>
      <c r="AY378" s="42"/>
    </row>
    <row r="379" spans="4:51" x14ac:dyDescent="0.25">
      <c r="D379" s="47"/>
      <c r="F379" s="42"/>
      <c r="M379" s="47"/>
      <c r="O379" s="42"/>
      <c r="V379" s="47"/>
      <c r="X379" s="42"/>
      <c r="AE379" s="47"/>
      <c r="AG379" s="42"/>
      <c r="AN379" s="47"/>
      <c r="AP379" s="42"/>
      <c r="AW379" s="47"/>
      <c r="AY379" s="42"/>
    </row>
    <row r="380" spans="4:51" x14ac:dyDescent="0.25">
      <c r="D380" s="47"/>
      <c r="F380" s="42"/>
      <c r="M380" s="47"/>
      <c r="O380" s="42"/>
      <c r="V380" s="47"/>
      <c r="X380" s="42"/>
      <c r="AE380" s="47"/>
      <c r="AG380" s="42"/>
      <c r="AN380" s="47"/>
      <c r="AP380" s="42"/>
      <c r="AW380" s="47"/>
      <c r="AY380" s="42"/>
    </row>
    <row r="381" spans="4:51" x14ac:dyDescent="0.25">
      <c r="D381" s="47"/>
      <c r="F381" s="42"/>
      <c r="M381" s="47"/>
      <c r="O381" s="42"/>
      <c r="V381" s="47"/>
      <c r="X381" s="42"/>
      <c r="AE381" s="47"/>
      <c r="AG381" s="42"/>
      <c r="AN381" s="47"/>
      <c r="AP381" s="42"/>
      <c r="AW381" s="47"/>
      <c r="AY381" s="42"/>
    </row>
    <row r="382" spans="4:51" x14ac:dyDescent="0.25">
      <c r="D382" s="47"/>
      <c r="F382" s="42"/>
      <c r="M382" s="47"/>
      <c r="O382" s="42"/>
      <c r="V382" s="47"/>
      <c r="X382" s="42"/>
      <c r="AE382" s="47"/>
      <c r="AG382" s="42"/>
      <c r="AN382" s="47"/>
      <c r="AP382" s="42"/>
      <c r="AW382" s="47"/>
      <c r="AY382" s="42"/>
    </row>
    <row r="383" spans="4:51" x14ac:dyDescent="0.25">
      <c r="D383" s="47"/>
      <c r="F383" s="42"/>
      <c r="M383" s="47"/>
      <c r="O383" s="42"/>
      <c r="V383" s="47"/>
      <c r="X383" s="42"/>
      <c r="AE383" s="47"/>
      <c r="AG383" s="42"/>
      <c r="AN383" s="47"/>
      <c r="AP383" s="42"/>
      <c r="AW383" s="47"/>
      <c r="AY383" s="42"/>
    </row>
    <row r="384" spans="4:51" x14ac:dyDescent="0.25">
      <c r="D384" s="47"/>
      <c r="F384" s="42"/>
      <c r="M384" s="47"/>
      <c r="O384" s="42"/>
      <c r="V384" s="47"/>
      <c r="X384" s="42"/>
      <c r="AE384" s="47"/>
      <c r="AG384" s="42"/>
      <c r="AN384" s="47"/>
      <c r="AP384" s="42"/>
      <c r="AW384" s="47"/>
      <c r="AY384" s="42"/>
    </row>
    <row r="385" spans="4:51" x14ac:dyDescent="0.25">
      <c r="D385" s="47"/>
      <c r="F385" s="42"/>
      <c r="M385" s="47"/>
      <c r="O385" s="42"/>
      <c r="V385" s="47"/>
      <c r="X385" s="42"/>
      <c r="AE385" s="47"/>
      <c r="AG385" s="42"/>
      <c r="AN385" s="47"/>
      <c r="AP385" s="42"/>
      <c r="AW385" s="47"/>
      <c r="AY385" s="42"/>
    </row>
    <row r="386" spans="4:51" x14ac:dyDescent="0.25">
      <c r="D386" s="47"/>
      <c r="F386" s="42"/>
      <c r="M386" s="47"/>
      <c r="O386" s="42"/>
      <c r="V386" s="47"/>
      <c r="X386" s="42"/>
      <c r="AE386" s="47"/>
      <c r="AG386" s="42"/>
      <c r="AN386" s="47"/>
      <c r="AP386" s="42"/>
      <c r="AW386" s="47"/>
      <c r="AY386" s="42"/>
    </row>
    <row r="387" spans="4:51" x14ac:dyDescent="0.25">
      <c r="D387" s="47"/>
      <c r="F387" s="42"/>
      <c r="M387" s="47"/>
      <c r="O387" s="42"/>
      <c r="V387" s="47"/>
      <c r="X387" s="42"/>
      <c r="AE387" s="47"/>
      <c r="AG387" s="42"/>
      <c r="AN387" s="47"/>
      <c r="AP387" s="42"/>
      <c r="AW387" s="47"/>
      <c r="AY387" s="42"/>
    </row>
    <row r="388" spans="4:51" x14ac:dyDescent="0.25">
      <c r="D388" s="47"/>
      <c r="F388" s="42"/>
      <c r="M388" s="47"/>
      <c r="O388" s="42"/>
      <c r="V388" s="47"/>
      <c r="X388" s="42"/>
      <c r="AE388" s="47"/>
      <c r="AG388" s="42"/>
      <c r="AN388" s="47"/>
      <c r="AP388" s="42"/>
      <c r="AW388" s="47"/>
      <c r="AY388" s="42"/>
    </row>
    <row r="389" spans="4:51" x14ac:dyDescent="0.25">
      <c r="D389" s="47"/>
      <c r="F389" s="42"/>
      <c r="M389" s="47"/>
      <c r="O389" s="42"/>
      <c r="V389" s="47"/>
      <c r="X389" s="42"/>
      <c r="AE389" s="47"/>
      <c r="AG389" s="42"/>
      <c r="AN389" s="47"/>
      <c r="AP389" s="42"/>
      <c r="AW389" s="47"/>
      <c r="AY389" s="42"/>
    </row>
    <row r="390" spans="4:51" x14ac:dyDescent="0.25">
      <c r="D390" s="47"/>
      <c r="F390" s="42"/>
      <c r="M390" s="47"/>
      <c r="O390" s="42"/>
      <c r="V390" s="47"/>
      <c r="X390" s="42"/>
      <c r="AE390" s="47"/>
      <c r="AG390" s="42"/>
      <c r="AN390" s="47"/>
      <c r="AP390" s="42"/>
      <c r="AW390" s="47"/>
      <c r="AY390" s="42"/>
    </row>
    <row r="391" spans="4:51" x14ac:dyDescent="0.25">
      <c r="D391" s="47"/>
      <c r="F391" s="42"/>
      <c r="M391" s="47"/>
      <c r="O391" s="42"/>
      <c r="V391" s="47"/>
      <c r="X391" s="42"/>
      <c r="AE391" s="47"/>
      <c r="AG391" s="42"/>
      <c r="AN391" s="47"/>
      <c r="AP391" s="42"/>
      <c r="AW391" s="47"/>
      <c r="AY391" s="42"/>
    </row>
    <row r="392" spans="4:51" x14ac:dyDescent="0.25">
      <c r="D392" s="47"/>
      <c r="F392" s="42"/>
      <c r="M392" s="47"/>
      <c r="O392" s="42"/>
      <c r="V392" s="47"/>
      <c r="X392" s="42"/>
      <c r="AE392" s="47"/>
      <c r="AG392" s="42"/>
      <c r="AN392" s="47"/>
      <c r="AP392" s="42"/>
      <c r="AW392" s="47"/>
      <c r="AY392" s="42"/>
    </row>
    <row r="393" spans="4:51" x14ac:dyDescent="0.25">
      <c r="D393" s="47"/>
      <c r="F393" s="42"/>
      <c r="M393" s="47"/>
      <c r="O393" s="42"/>
      <c r="V393" s="47"/>
      <c r="X393" s="42"/>
      <c r="AE393" s="47"/>
      <c r="AG393" s="42"/>
      <c r="AN393" s="47"/>
      <c r="AP393" s="42"/>
      <c r="AW393" s="47"/>
      <c r="AY393" s="42"/>
    </row>
    <row r="394" spans="4:51" x14ac:dyDescent="0.25">
      <c r="D394" s="47"/>
      <c r="F394" s="42"/>
      <c r="M394" s="47"/>
      <c r="O394" s="42"/>
      <c r="V394" s="47"/>
      <c r="X394" s="42"/>
      <c r="AE394" s="47"/>
      <c r="AG394" s="42"/>
      <c r="AN394" s="47"/>
      <c r="AP394" s="42"/>
      <c r="AW394" s="47"/>
      <c r="AY394" s="42"/>
    </row>
    <row r="395" spans="4:51" x14ac:dyDescent="0.25">
      <c r="D395" s="47"/>
      <c r="F395" s="42"/>
      <c r="M395" s="47"/>
      <c r="O395" s="42"/>
      <c r="V395" s="47"/>
      <c r="X395" s="42"/>
      <c r="AE395" s="47"/>
      <c r="AG395" s="42"/>
      <c r="AN395" s="47"/>
      <c r="AP395" s="42"/>
      <c r="AW395" s="47"/>
      <c r="AY395" s="42"/>
    </row>
    <row r="396" spans="4:51" x14ac:dyDescent="0.25">
      <c r="D396" s="47"/>
      <c r="F396" s="42"/>
      <c r="M396" s="47"/>
      <c r="O396" s="42"/>
      <c r="V396" s="47"/>
      <c r="X396" s="42"/>
      <c r="AE396" s="47"/>
      <c r="AG396" s="42"/>
      <c r="AN396" s="47"/>
      <c r="AP396" s="42"/>
      <c r="AW396" s="47"/>
      <c r="AY396" s="42"/>
    </row>
    <row r="397" spans="4:51" x14ac:dyDescent="0.25">
      <c r="D397" s="47"/>
      <c r="F397" s="42"/>
      <c r="M397" s="47"/>
      <c r="O397" s="42"/>
      <c r="V397" s="47"/>
      <c r="X397" s="42"/>
      <c r="AE397" s="47"/>
      <c r="AG397" s="42"/>
      <c r="AN397" s="47"/>
      <c r="AP397" s="42"/>
      <c r="AW397" s="47"/>
      <c r="AY397" s="42"/>
    </row>
    <row r="398" spans="4:51" x14ac:dyDescent="0.25">
      <c r="D398" s="47"/>
      <c r="F398" s="42"/>
      <c r="M398" s="47"/>
      <c r="O398" s="42"/>
      <c r="V398" s="47"/>
      <c r="X398" s="42"/>
      <c r="AE398" s="47"/>
      <c r="AG398" s="42"/>
      <c r="AN398" s="47"/>
      <c r="AP398" s="42"/>
      <c r="AW398" s="47"/>
      <c r="AY398" s="42"/>
    </row>
    <row r="399" spans="4:51" x14ac:dyDescent="0.25">
      <c r="D399" s="47"/>
      <c r="F399" s="42"/>
      <c r="M399" s="47"/>
      <c r="O399" s="42"/>
      <c r="V399" s="47"/>
      <c r="X399" s="42"/>
      <c r="AE399" s="47"/>
      <c r="AG399" s="42"/>
      <c r="AN399" s="47"/>
      <c r="AP399" s="42"/>
      <c r="AW399" s="47"/>
      <c r="AY399" s="42"/>
    </row>
    <row r="400" spans="4:51" x14ac:dyDescent="0.25">
      <c r="D400" s="47"/>
      <c r="F400" s="42"/>
      <c r="M400" s="47"/>
      <c r="O400" s="42"/>
      <c r="V400" s="47"/>
      <c r="X400" s="42"/>
      <c r="AE400" s="47"/>
      <c r="AG400" s="42"/>
      <c r="AN400" s="47"/>
      <c r="AP400" s="42"/>
      <c r="AW400" s="47"/>
      <c r="AY400" s="42"/>
    </row>
    <row r="401" spans="4:51" x14ac:dyDescent="0.25">
      <c r="D401" s="47"/>
      <c r="F401" s="42"/>
      <c r="M401" s="47"/>
      <c r="O401" s="42"/>
      <c r="V401" s="47"/>
      <c r="X401" s="42"/>
      <c r="AE401" s="47"/>
      <c r="AG401" s="42"/>
      <c r="AN401" s="47"/>
      <c r="AP401" s="42"/>
      <c r="AW401" s="47"/>
      <c r="AY401" s="42"/>
    </row>
    <row r="402" spans="4:51" x14ac:dyDescent="0.25">
      <c r="D402" s="47"/>
      <c r="F402" s="42"/>
      <c r="M402" s="47"/>
      <c r="O402" s="42"/>
      <c r="V402" s="47"/>
      <c r="X402" s="42"/>
      <c r="AE402" s="47"/>
      <c r="AG402" s="42"/>
      <c r="AN402" s="47"/>
      <c r="AP402" s="42"/>
      <c r="AW402" s="47"/>
      <c r="AY402" s="42"/>
    </row>
    <row r="403" spans="4:51" x14ac:dyDescent="0.25">
      <c r="D403" s="47"/>
      <c r="F403" s="42"/>
      <c r="M403" s="47"/>
      <c r="O403" s="42"/>
      <c r="V403" s="47"/>
      <c r="X403" s="42"/>
      <c r="AE403" s="47"/>
      <c r="AG403" s="42"/>
      <c r="AN403" s="47"/>
      <c r="AP403" s="42"/>
      <c r="AW403" s="47"/>
      <c r="AY403" s="42"/>
    </row>
    <row r="404" spans="4:51" x14ac:dyDescent="0.25">
      <c r="D404" s="47"/>
      <c r="F404" s="42"/>
      <c r="M404" s="47"/>
      <c r="O404" s="42"/>
      <c r="V404" s="47"/>
      <c r="X404" s="42"/>
      <c r="AE404" s="47"/>
      <c r="AG404" s="42"/>
      <c r="AN404" s="47"/>
      <c r="AP404" s="42"/>
      <c r="AW404" s="47"/>
      <c r="AY404" s="42"/>
    </row>
    <row r="405" spans="4:51" x14ac:dyDescent="0.25">
      <c r="D405" s="47"/>
      <c r="F405" s="42"/>
      <c r="M405" s="47"/>
      <c r="O405" s="42"/>
      <c r="V405" s="47"/>
      <c r="X405" s="42"/>
      <c r="AE405" s="47"/>
      <c r="AG405" s="42"/>
      <c r="AN405" s="47"/>
      <c r="AP405" s="42"/>
      <c r="AW405" s="47"/>
      <c r="AY405" s="42"/>
    </row>
    <row r="406" spans="4:51" x14ac:dyDescent="0.25">
      <c r="D406" s="47"/>
      <c r="F406" s="42"/>
      <c r="M406" s="47"/>
      <c r="O406" s="42"/>
      <c r="V406" s="47"/>
      <c r="X406" s="42"/>
      <c r="AE406" s="47"/>
      <c r="AG406" s="42"/>
      <c r="AN406" s="47"/>
      <c r="AP406" s="42"/>
      <c r="AW406" s="47"/>
      <c r="AY406" s="42"/>
    </row>
    <row r="407" spans="4:51" x14ac:dyDescent="0.25">
      <c r="D407" s="47"/>
      <c r="F407" s="42"/>
      <c r="M407" s="47"/>
      <c r="O407" s="42"/>
      <c r="V407" s="47"/>
      <c r="X407" s="42"/>
      <c r="AE407" s="47"/>
      <c r="AG407" s="42"/>
      <c r="AN407" s="47"/>
      <c r="AP407" s="42"/>
      <c r="AW407" s="47"/>
      <c r="AY407" s="42"/>
    </row>
    <row r="408" spans="4:51" x14ac:dyDescent="0.25">
      <c r="D408" s="47"/>
      <c r="F408" s="42"/>
      <c r="M408" s="47"/>
      <c r="O408" s="42"/>
      <c r="V408" s="47"/>
      <c r="X408" s="42"/>
      <c r="AE408" s="47"/>
      <c r="AG408" s="42"/>
      <c r="AN408" s="47"/>
      <c r="AP408" s="42"/>
      <c r="AW408" s="47"/>
      <c r="AY408" s="42"/>
    </row>
    <row r="409" spans="4:51" x14ac:dyDescent="0.25">
      <c r="D409" s="47"/>
      <c r="F409" s="42"/>
      <c r="M409" s="47"/>
      <c r="O409" s="42"/>
      <c r="V409" s="47"/>
      <c r="X409" s="42"/>
      <c r="AE409" s="47"/>
      <c r="AG409" s="42"/>
      <c r="AN409" s="47"/>
      <c r="AP409" s="42"/>
      <c r="AW409" s="47"/>
      <c r="AY409" s="42"/>
    </row>
    <row r="410" spans="4:51" x14ac:dyDescent="0.25">
      <c r="D410" s="47"/>
      <c r="F410" s="42"/>
      <c r="M410" s="47"/>
      <c r="O410" s="42"/>
      <c r="V410" s="47"/>
      <c r="X410" s="42"/>
      <c r="AE410" s="47"/>
      <c r="AG410" s="42"/>
      <c r="AN410" s="47"/>
      <c r="AP410" s="42"/>
      <c r="AW410" s="47"/>
      <c r="AY410" s="42"/>
    </row>
    <row r="411" spans="4:51" x14ac:dyDescent="0.25">
      <c r="D411" s="47"/>
      <c r="F411" s="42"/>
      <c r="M411" s="47"/>
      <c r="O411" s="42"/>
      <c r="V411" s="47"/>
      <c r="X411" s="42"/>
      <c r="AE411" s="47"/>
      <c r="AG411" s="42"/>
      <c r="AN411" s="47"/>
      <c r="AP411" s="42"/>
      <c r="AW411" s="47"/>
      <c r="AY411" s="42"/>
    </row>
    <row r="412" spans="4:51" x14ac:dyDescent="0.25">
      <c r="D412" s="47"/>
      <c r="F412" s="42"/>
      <c r="M412" s="47"/>
      <c r="O412" s="42"/>
      <c r="V412" s="47"/>
      <c r="X412" s="42"/>
      <c r="AE412" s="47"/>
      <c r="AG412" s="42"/>
      <c r="AN412" s="47"/>
      <c r="AP412" s="42"/>
      <c r="AW412" s="47"/>
      <c r="AY412" s="42"/>
    </row>
    <row r="413" spans="4:51" x14ac:dyDescent="0.25">
      <c r="D413" s="47"/>
      <c r="F413" s="42"/>
      <c r="M413" s="47"/>
      <c r="O413" s="42"/>
      <c r="V413" s="47"/>
      <c r="X413" s="42"/>
      <c r="AE413" s="47"/>
      <c r="AG413" s="42"/>
      <c r="AN413" s="47"/>
      <c r="AP413" s="42"/>
      <c r="AW413" s="47"/>
      <c r="AY413" s="42"/>
    </row>
    <row r="414" spans="4:51" x14ac:dyDescent="0.25">
      <c r="D414" s="47"/>
      <c r="F414" s="42"/>
      <c r="M414" s="47"/>
      <c r="O414" s="42"/>
      <c r="V414" s="47"/>
      <c r="X414" s="42"/>
      <c r="AE414" s="47"/>
      <c r="AG414" s="42"/>
      <c r="AN414" s="47"/>
      <c r="AP414" s="42"/>
      <c r="AW414" s="47"/>
      <c r="AY414" s="42"/>
    </row>
    <row r="415" spans="4:51" x14ac:dyDescent="0.25">
      <c r="D415" s="47"/>
      <c r="F415" s="42"/>
      <c r="M415" s="47"/>
      <c r="O415" s="42"/>
      <c r="V415" s="47"/>
      <c r="X415" s="42"/>
      <c r="AE415" s="47"/>
      <c r="AG415" s="42"/>
      <c r="AN415" s="47"/>
      <c r="AP415" s="42"/>
      <c r="AW415" s="47"/>
      <c r="AY415" s="42"/>
    </row>
    <row r="416" spans="4:51" x14ac:dyDescent="0.25">
      <c r="D416" s="47"/>
      <c r="F416" s="42"/>
      <c r="M416" s="47"/>
      <c r="O416" s="42"/>
      <c r="V416" s="47"/>
      <c r="X416" s="42"/>
      <c r="AE416" s="47"/>
      <c r="AG416" s="42"/>
      <c r="AN416" s="47"/>
      <c r="AP416" s="42"/>
      <c r="AW416" s="47"/>
      <c r="AY416" s="42"/>
    </row>
    <row r="417" spans="4:51" x14ac:dyDescent="0.25">
      <c r="D417" s="47"/>
      <c r="F417" s="42"/>
      <c r="M417" s="47"/>
      <c r="O417" s="42"/>
      <c r="V417" s="47"/>
      <c r="X417" s="42"/>
      <c r="AE417" s="47"/>
      <c r="AG417" s="42"/>
      <c r="AN417" s="47"/>
      <c r="AP417" s="42"/>
      <c r="AW417" s="47"/>
      <c r="AY417" s="42"/>
    </row>
    <row r="418" spans="4:51" x14ac:dyDescent="0.25">
      <c r="D418" s="47"/>
      <c r="F418" s="42"/>
      <c r="M418" s="47"/>
      <c r="O418" s="42"/>
      <c r="V418" s="47"/>
      <c r="X418" s="42"/>
      <c r="AE418" s="47"/>
      <c r="AG418" s="42"/>
      <c r="AN418" s="47"/>
      <c r="AP418" s="42"/>
      <c r="AW418" s="47"/>
      <c r="AY418" s="42"/>
    </row>
    <row r="419" spans="4:51" x14ac:dyDescent="0.25">
      <c r="D419" s="47"/>
      <c r="F419" s="42"/>
      <c r="M419" s="47"/>
      <c r="O419" s="42"/>
      <c r="V419" s="47"/>
      <c r="X419" s="42"/>
      <c r="AE419" s="47"/>
      <c r="AG419" s="42"/>
      <c r="AN419" s="47"/>
      <c r="AP419" s="42"/>
      <c r="AW419" s="47"/>
      <c r="AY419" s="42"/>
    </row>
    <row r="420" spans="4:51" x14ac:dyDescent="0.25">
      <c r="D420" s="47"/>
      <c r="F420" s="42"/>
      <c r="M420" s="47"/>
      <c r="O420" s="42"/>
      <c r="V420" s="47"/>
      <c r="X420" s="42"/>
      <c r="AE420" s="47"/>
      <c r="AG420" s="42"/>
      <c r="AN420" s="47"/>
      <c r="AP420" s="42"/>
      <c r="AW420" s="47"/>
      <c r="AY420" s="42"/>
    </row>
    <row r="421" spans="4:51" x14ac:dyDescent="0.25">
      <c r="D421" s="47"/>
      <c r="F421" s="42"/>
      <c r="M421" s="47"/>
      <c r="O421" s="42"/>
      <c r="V421" s="47"/>
      <c r="X421" s="42"/>
      <c r="AE421" s="47"/>
      <c r="AG421" s="42"/>
      <c r="AN421" s="47"/>
      <c r="AP421" s="42"/>
      <c r="AW421" s="47"/>
      <c r="AY421" s="42"/>
    </row>
    <row r="422" spans="4:51" x14ac:dyDescent="0.25">
      <c r="D422" s="47"/>
      <c r="F422" s="42"/>
      <c r="M422" s="47"/>
      <c r="O422" s="42"/>
      <c r="V422" s="47"/>
      <c r="X422" s="42"/>
      <c r="AE422" s="47"/>
      <c r="AG422" s="42"/>
      <c r="AN422" s="47"/>
      <c r="AP422" s="42"/>
      <c r="AW422" s="47"/>
      <c r="AY422" s="42"/>
    </row>
    <row r="423" spans="4:51" x14ac:dyDescent="0.25">
      <c r="D423" s="47"/>
      <c r="F423" s="42"/>
      <c r="M423" s="47"/>
      <c r="O423" s="42"/>
      <c r="V423" s="47"/>
      <c r="X423" s="42"/>
      <c r="AE423" s="47"/>
      <c r="AG423" s="42"/>
      <c r="AN423" s="47"/>
      <c r="AP423" s="42"/>
      <c r="AW423" s="47"/>
      <c r="AY423" s="42"/>
    </row>
    <row r="424" spans="4:51" x14ac:dyDescent="0.25">
      <c r="D424" s="47"/>
      <c r="F424" s="42"/>
      <c r="M424" s="47"/>
      <c r="O424" s="42"/>
      <c r="V424" s="47"/>
      <c r="X424" s="42"/>
      <c r="AE424" s="47"/>
      <c r="AG424" s="42"/>
      <c r="AN424" s="47"/>
      <c r="AP424" s="42"/>
      <c r="AW424" s="47"/>
      <c r="AY424" s="42"/>
    </row>
    <row r="425" spans="4:51" x14ac:dyDescent="0.25">
      <c r="D425" s="47"/>
      <c r="F425" s="42"/>
      <c r="M425" s="47"/>
      <c r="O425" s="42"/>
      <c r="V425" s="47"/>
      <c r="X425" s="42"/>
      <c r="AE425" s="47"/>
      <c r="AG425" s="42"/>
      <c r="AN425" s="47"/>
      <c r="AP425" s="42"/>
      <c r="AW425" s="47"/>
      <c r="AY425" s="42"/>
    </row>
    <row r="426" spans="4:51" x14ac:dyDescent="0.25">
      <c r="D426" s="47"/>
      <c r="F426" s="42"/>
      <c r="M426" s="47"/>
      <c r="O426" s="42"/>
      <c r="V426" s="47"/>
      <c r="X426" s="42"/>
      <c r="AE426" s="47"/>
      <c r="AG426" s="42"/>
      <c r="AN426" s="47"/>
      <c r="AP426" s="42"/>
      <c r="AW426" s="47"/>
      <c r="AY426" s="42"/>
    </row>
    <row r="427" spans="4:51" x14ac:dyDescent="0.25">
      <c r="D427" s="47"/>
      <c r="F427" s="42"/>
      <c r="M427" s="47"/>
      <c r="O427" s="42"/>
      <c r="V427" s="47"/>
      <c r="X427" s="42"/>
      <c r="AE427" s="47"/>
      <c r="AG427" s="42"/>
      <c r="AN427" s="47"/>
      <c r="AP427" s="42"/>
      <c r="AW427" s="47"/>
      <c r="AY427" s="42"/>
    </row>
    <row r="428" spans="4:51" x14ac:dyDescent="0.25">
      <c r="D428" s="47"/>
      <c r="F428" s="42"/>
      <c r="M428" s="47"/>
      <c r="O428" s="42"/>
      <c r="V428" s="47"/>
      <c r="X428" s="42"/>
      <c r="AE428" s="47"/>
      <c r="AG428" s="42"/>
      <c r="AN428" s="47"/>
      <c r="AP428" s="42"/>
      <c r="AW428" s="47"/>
      <c r="AY428" s="42"/>
    </row>
    <row r="429" spans="4:51" x14ac:dyDescent="0.25">
      <c r="D429" s="47"/>
      <c r="F429" s="42"/>
      <c r="M429" s="47"/>
      <c r="O429" s="42"/>
      <c r="V429" s="47"/>
      <c r="X429" s="42"/>
      <c r="AE429" s="47"/>
      <c r="AG429" s="42"/>
      <c r="AN429" s="47"/>
      <c r="AP429" s="42"/>
      <c r="AW429" s="47"/>
      <c r="AY429" s="42"/>
    </row>
    <row r="430" spans="4:51" x14ac:dyDescent="0.25">
      <c r="D430" s="47"/>
      <c r="F430" s="42"/>
      <c r="M430" s="47"/>
      <c r="O430" s="42"/>
      <c r="V430" s="47"/>
      <c r="X430" s="42"/>
      <c r="AE430" s="47"/>
      <c r="AG430" s="42"/>
      <c r="AN430" s="47"/>
      <c r="AP430" s="42"/>
      <c r="AW430" s="47"/>
      <c r="AY430" s="42"/>
    </row>
    <row r="431" spans="4:51" x14ac:dyDescent="0.25">
      <c r="D431" s="47"/>
      <c r="F431" s="42"/>
      <c r="M431" s="47"/>
      <c r="O431" s="42"/>
      <c r="V431" s="47"/>
      <c r="X431" s="42"/>
      <c r="AE431" s="47"/>
      <c r="AG431" s="42"/>
      <c r="AN431" s="47"/>
      <c r="AP431" s="42"/>
      <c r="AW431" s="47"/>
      <c r="AY431" s="42"/>
    </row>
    <row r="432" spans="4:51" x14ac:dyDescent="0.25">
      <c r="D432" s="47"/>
      <c r="F432" s="42"/>
      <c r="M432" s="47"/>
      <c r="O432" s="42"/>
      <c r="V432" s="47"/>
      <c r="X432" s="42"/>
      <c r="AE432" s="47"/>
      <c r="AG432" s="42"/>
      <c r="AN432" s="47"/>
      <c r="AP432" s="42"/>
      <c r="AW432" s="47"/>
      <c r="AY432" s="42"/>
    </row>
    <row r="433" spans="4:51" x14ac:dyDescent="0.25">
      <c r="D433" s="47"/>
      <c r="F433" s="42"/>
      <c r="M433" s="47"/>
      <c r="O433" s="42"/>
      <c r="V433" s="47"/>
      <c r="X433" s="42"/>
      <c r="AE433" s="47"/>
      <c r="AG433" s="42"/>
      <c r="AN433" s="47"/>
      <c r="AP433" s="42"/>
      <c r="AW433" s="47"/>
      <c r="AY433" s="42"/>
    </row>
    <row r="434" spans="4:51" x14ac:dyDescent="0.25">
      <c r="D434" s="47"/>
      <c r="F434" s="42"/>
      <c r="M434" s="47"/>
      <c r="O434" s="42"/>
      <c r="V434" s="47"/>
      <c r="X434" s="42"/>
      <c r="AE434" s="47"/>
      <c r="AG434" s="42"/>
      <c r="AN434" s="47"/>
      <c r="AP434" s="42"/>
      <c r="AW434" s="47"/>
      <c r="AY434" s="42"/>
    </row>
    <row r="435" spans="4:51" x14ac:dyDescent="0.25">
      <c r="D435" s="47"/>
      <c r="F435" s="42"/>
      <c r="M435" s="47"/>
      <c r="O435" s="42"/>
      <c r="V435" s="47"/>
      <c r="X435" s="42"/>
      <c r="AE435" s="47"/>
      <c r="AG435" s="42"/>
      <c r="AN435" s="47"/>
      <c r="AP435" s="42"/>
      <c r="AW435" s="47"/>
      <c r="AY435" s="42"/>
    </row>
    <row r="436" spans="4:51" x14ac:dyDescent="0.25">
      <c r="D436" s="47"/>
      <c r="F436" s="42"/>
      <c r="M436" s="47"/>
      <c r="O436" s="42"/>
      <c r="V436" s="47"/>
      <c r="X436" s="42"/>
      <c r="AE436" s="47"/>
      <c r="AG436" s="42"/>
      <c r="AN436" s="47"/>
      <c r="AP436" s="42"/>
      <c r="AW436" s="47"/>
      <c r="AY436" s="42"/>
    </row>
    <row r="437" spans="4:51" x14ac:dyDescent="0.25">
      <c r="D437" s="47"/>
      <c r="F437" s="42"/>
      <c r="M437" s="47"/>
      <c r="O437" s="42"/>
      <c r="V437" s="47"/>
      <c r="X437" s="42"/>
      <c r="AE437" s="47"/>
      <c r="AG437" s="42"/>
      <c r="AN437" s="47"/>
      <c r="AP437" s="42"/>
      <c r="AW437" s="47"/>
      <c r="AY437" s="42"/>
    </row>
    <row r="438" spans="4:51" x14ac:dyDescent="0.25">
      <c r="D438" s="47"/>
      <c r="F438" s="42"/>
      <c r="M438" s="47"/>
      <c r="O438" s="42"/>
      <c r="V438" s="47"/>
      <c r="X438" s="42"/>
      <c r="AE438" s="47"/>
      <c r="AG438" s="42"/>
      <c r="AN438" s="47"/>
      <c r="AP438" s="42"/>
      <c r="AW438" s="47"/>
      <c r="AY438" s="42"/>
    </row>
    <row r="439" spans="4:51" x14ac:dyDescent="0.25">
      <c r="D439" s="47"/>
      <c r="F439" s="42"/>
      <c r="M439" s="47"/>
      <c r="O439" s="42"/>
      <c r="V439" s="47"/>
      <c r="X439" s="42"/>
      <c r="AE439" s="47"/>
      <c r="AG439" s="42"/>
      <c r="AN439" s="47"/>
      <c r="AP439" s="42"/>
      <c r="AW439" s="47"/>
      <c r="AY439" s="42"/>
    </row>
    <row r="440" spans="4:51" x14ac:dyDescent="0.25">
      <c r="D440" s="47"/>
      <c r="F440" s="42"/>
      <c r="M440" s="47"/>
      <c r="O440" s="42"/>
      <c r="V440" s="47"/>
      <c r="X440" s="42"/>
      <c r="AE440" s="47"/>
      <c r="AG440" s="42"/>
      <c r="AN440" s="47"/>
      <c r="AP440" s="42"/>
      <c r="AW440" s="47"/>
      <c r="AY440" s="42"/>
    </row>
    <row r="441" spans="4:51" x14ac:dyDescent="0.25">
      <c r="D441" s="47"/>
      <c r="F441" s="42"/>
      <c r="M441" s="47"/>
      <c r="O441" s="42"/>
      <c r="V441" s="47"/>
      <c r="X441" s="42"/>
      <c r="AE441" s="47"/>
      <c r="AG441" s="42"/>
      <c r="AN441" s="47"/>
      <c r="AP441" s="42"/>
      <c r="AW441" s="47"/>
      <c r="AY441" s="42"/>
    </row>
    <row r="442" spans="4:51" x14ac:dyDescent="0.25">
      <c r="D442" s="47"/>
      <c r="F442" s="42"/>
      <c r="M442" s="47"/>
      <c r="O442" s="42"/>
      <c r="V442" s="47"/>
      <c r="X442" s="42"/>
      <c r="AE442" s="47"/>
      <c r="AG442" s="42"/>
      <c r="AN442" s="47"/>
      <c r="AP442" s="42"/>
      <c r="AW442" s="47"/>
      <c r="AY442" s="42"/>
    </row>
    <row r="443" spans="4:51" x14ac:dyDescent="0.25">
      <c r="D443" s="47"/>
      <c r="F443" s="42"/>
      <c r="M443" s="47"/>
      <c r="O443" s="42"/>
      <c r="V443" s="47"/>
      <c r="X443" s="42"/>
      <c r="AE443" s="47"/>
      <c r="AG443" s="42"/>
      <c r="AN443" s="47"/>
      <c r="AP443" s="42"/>
      <c r="AW443" s="47"/>
      <c r="AY443" s="42"/>
    </row>
    <row r="444" spans="4:51" x14ac:dyDescent="0.25">
      <c r="D444" s="47"/>
      <c r="F444" s="42"/>
      <c r="M444" s="47"/>
      <c r="O444" s="42"/>
      <c r="V444" s="47"/>
      <c r="X444" s="42"/>
      <c r="AE444" s="47"/>
      <c r="AG444" s="42"/>
      <c r="AN444" s="47"/>
      <c r="AP444" s="42"/>
      <c r="AW444" s="47"/>
      <c r="AY444" s="42"/>
    </row>
    <row r="445" spans="4:51" x14ac:dyDescent="0.25">
      <c r="D445" s="47"/>
      <c r="F445" s="42"/>
      <c r="M445" s="47"/>
      <c r="O445" s="42"/>
      <c r="V445" s="47"/>
      <c r="X445" s="42"/>
      <c r="AE445" s="47"/>
      <c r="AG445" s="42"/>
      <c r="AN445" s="47"/>
      <c r="AP445" s="42"/>
      <c r="AW445" s="47"/>
      <c r="AY445" s="42"/>
    </row>
    <row r="446" spans="4:51" x14ac:dyDescent="0.25">
      <c r="D446" s="47"/>
      <c r="F446" s="42"/>
      <c r="M446" s="47"/>
      <c r="O446" s="42"/>
      <c r="V446" s="47"/>
      <c r="X446" s="42"/>
      <c r="AE446" s="47"/>
      <c r="AG446" s="42"/>
      <c r="AN446" s="47"/>
      <c r="AP446" s="42"/>
      <c r="AW446" s="47"/>
      <c r="AY446" s="42"/>
    </row>
    <row r="447" spans="4:51" x14ac:dyDescent="0.25">
      <c r="D447" s="47"/>
      <c r="F447" s="42"/>
      <c r="M447" s="47"/>
      <c r="O447" s="42"/>
      <c r="V447" s="47"/>
      <c r="X447" s="42"/>
      <c r="AE447" s="47"/>
      <c r="AG447" s="42"/>
      <c r="AN447" s="47"/>
      <c r="AP447" s="42"/>
      <c r="AW447" s="47"/>
      <c r="AY447" s="42"/>
    </row>
    <row r="448" spans="4:51" x14ac:dyDescent="0.25">
      <c r="D448" s="47"/>
      <c r="F448" s="42"/>
      <c r="M448" s="47"/>
      <c r="O448" s="42"/>
      <c r="V448" s="47"/>
      <c r="X448" s="42"/>
      <c r="AE448" s="47"/>
      <c r="AG448" s="42"/>
      <c r="AN448" s="47"/>
      <c r="AP448" s="42"/>
      <c r="AW448" s="47"/>
      <c r="AY448" s="42"/>
    </row>
    <row r="449" spans="4:51" x14ac:dyDescent="0.25">
      <c r="D449" s="47"/>
      <c r="F449" s="42"/>
      <c r="M449" s="47"/>
      <c r="O449" s="42"/>
      <c r="V449" s="47"/>
      <c r="X449" s="42"/>
      <c r="AE449" s="47"/>
      <c r="AG449" s="42"/>
      <c r="AN449" s="47"/>
      <c r="AP449" s="42"/>
      <c r="AW449" s="47"/>
      <c r="AY449" s="42"/>
    </row>
    <row r="450" spans="4:51" x14ac:dyDescent="0.25">
      <c r="D450" s="47"/>
      <c r="F450" s="42"/>
      <c r="M450" s="47"/>
      <c r="O450" s="42"/>
      <c r="V450" s="47"/>
      <c r="X450" s="42"/>
      <c r="AE450" s="47"/>
      <c r="AG450" s="42"/>
      <c r="AN450" s="47"/>
      <c r="AP450" s="42"/>
      <c r="AW450" s="47"/>
      <c r="AY450" s="42"/>
    </row>
    <row r="451" spans="4:51" x14ac:dyDescent="0.25">
      <c r="D451" s="47"/>
      <c r="F451" s="42"/>
      <c r="M451" s="47"/>
      <c r="O451" s="42"/>
      <c r="V451" s="47"/>
      <c r="X451" s="42"/>
      <c r="AE451" s="47"/>
      <c r="AG451" s="42"/>
      <c r="AN451" s="47"/>
      <c r="AP451" s="42"/>
      <c r="AW451" s="47"/>
      <c r="AY451" s="42"/>
    </row>
    <row r="452" spans="4:51" x14ac:dyDescent="0.25">
      <c r="D452" s="47"/>
      <c r="F452" s="42"/>
      <c r="M452" s="47"/>
      <c r="O452" s="42"/>
      <c r="V452" s="47"/>
      <c r="X452" s="42"/>
      <c r="AE452" s="47"/>
      <c r="AG452" s="42"/>
      <c r="AN452" s="47"/>
      <c r="AP452" s="42"/>
      <c r="AW452" s="47"/>
      <c r="AY452" s="42"/>
    </row>
    <row r="453" spans="4:51" x14ac:dyDescent="0.25">
      <c r="D453" s="47"/>
      <c r="F453" s="42"/>
      <c r="M453" s="47"/>
      <c r="O453" s="42"/>
      <c r="V453" s="47"/>
      <c r="X453" s="42"/>
      <c r="AE453" s="47"/>
      <c r="AG453" s="42"/>
      <c r="AN453" s="47"/>
      <c r="AP453" s="42"/>
      <c r="AW453" s="47"/>
      <c r="AY453" s="42"/>
    </row>
    <row r="454" spans="4:51" x14ac:dyDescent="0.25">
      <c r="D454" s="47"/>
      <c r="F454" s="42"/>
      <c r="M454" s="47"/>
      <c r="O454" s="42"/>
      <c r="V454" s="47"/>
      <c r="X454" s="42"/>
      <c r="AE454" s="47"/>
      <c r="AG454" s="42"/>
      <c r="AN454" s="47"/>
      <c r="AP454" s="42"/>
      <c r="AW454" s="47"/>
      <c r="AY454" s="42"/>
    </row>
    <row r="455" spans="4:51" x14ac:dyDescent="0.25">
      <c r="D455" s="47"/>
      <c r="F455" s="42"/>
      <c r="M455" s="47"/>
      <c r="O455" s="42"/>
      <c r="V455" s="47"/>
      <c r="X455" s="42"/>
      <c r="AE455" s="47"/>
      <c r="AG455" s="42"/>
      <c r="AN455" s="47"/>
      <c r="AP455" s="42"/>
      <c r="AW455" s="47"/>
      <c r="AY455" s="42"/>
    </row>
    <row r="456" spans="4:51" x14ac:dyDescent="0.25">
      <c r="D456" s="47"/>
      <c r="F456" s="42"/>
      <c r="M456" s="47"/>
      <c r="O456" s="42"/>
      <c r="V456" s="47"/>
      <c r="X456" s="42"/>
      <c r="AE456" s="47"/>
      <c r="AG456" s="42"/>
      <c r="AN456" s="47"/>
      <c r="AP456" s="42"/>
      <c r="AW456" s="47"/>
      <c r="AY456" s="42"/>
    </row>
    <row r="457" spans="4:51" x14ac:dyDescent="0.25">
      <c r="D457" s="47"/>
      <c r="F457" s="42"/>
      <c r="M457" s="47"/>
      <c r="O457" s="42"/>
      <c r="V457" s="47"/>
      <c r="X457" s="42"/>
      <c r="AE457" s="47"/>
      <c r="AG457" s="42"/>
      <c r="AN457" s="47"/>
      <c r="AP457" s="42"/>
      <c r="AW457" s="47"/>
      <c r="AY457" s="42"/>
    </row>
    <row r="458" spans="4:51" x14ac:dyDescent="0.25">
      <c r="D458" s="47"/>
      <c r="F458" s="42"/>
      <c r="M458" s="47"/>
      <c r="O458" s="42"/>
      <c r="V458" s="47"/>
      <c r="X458" s="42"/>
      <c r="AE458" s="47"/>
      <c r="AG458" s="42"/>
      <c r="AN458" s="47"/>
      <c r="AP458" s="42"/>
      <c r="AW458" s="47"/>
      <c r="AY458" s="42"/>
    </row>
    <row r="459" spans="4:51" x14ac:dyDescent="0.25">
      <c r="D459" s="47"/>
      <c r="F459" s="42"/>
      <c r="M459" s="47"/>
      <c r="O459" s="42"/>
      <c r="V459" s="47"/>
      <c r="X459" s="42"/>
      <c r="AE459" s="47"/>
      <c r="AG459" s="42"/>
      <c r="AN459" s="47"/>
      <c r="AP459" s="42"/>
      <c r="AW459" s="47"/>
      <c r="AY459" s="42"/>
    </row>
    <row r="460" spans="4:51" x14ac:dyDescent="0.25">
      <c r="D460" s="47"/>
      <c r="F460" s="42"/>
      <c r="M460" s="47"/>
      <c r="O460" s="42"/>
      <c r="V460" s="47"/>
      <c r="X460" s="42"/>
      <c r="AE460" s="47"/>
      <c r="AG460" s="42"/>
      <c r="AN460" s="47"/>
      <c r="AP460" s="42"/>
      <c r="AW460" s="47"/>
      <c r="AY460" s="42"/>
    </row>
    <row r="461" spans="4:51" x14ac:dyDescent="0.25">
      <c r="D461" s="47"/>
      <c r="F461" s="42"/>
      <c r="M461" s="47"/>
      <c r="O461" s="42"/>
      <c r="V461" s="47"/>
      <c r="X461" s="42"/>
      <c r="AE461" s="47"/>
      <c r="AG461" s="42"/>
      <c r="AN461" s="47"/>
      <c r="AP461" s="42"/>
      <c r="AW461" s="47"/>
      <c r="AY461" s="42"/>
    </row>
    <row r="462" spans="4:51" x14ac:dyDescent="0.25">
      <c r="D462" s="47"/>
      <c r="F462" s="42"/>
      <c r="M462" s="47"/>
      <c r="O462" s="42"/>
      <c r="V462" s="47"/>
      <c r="X462" s="42"/>
      <c r="AE462" s="47"/>
      <c r="AG462" s="42"/>
      <c r="AN462" s="47"/>
      <c r="AP462" s="42"/>
      <c r="AW462" s="47"/>
      <c r="AY462" s="42"/>
    </row>
    <row r="463" spans="4:51" x14ac:dyDescent="0.25">
      <c r="D463" s="47"/>
      <c r="F463" s="42"/>
      <c r="M463" s="47"/>
      <c r="O463" s="42"/>
      <c r="V463" s="47"/>
      <c r="X463" s="42"/>
      <c r="AE463" s="47"/>
      <c r="AG463" s="42"/>
      <c r="AN463" s="47"/>
      <c r="AP463" s="42"/>
      <c r="AW463" s="47"/>
      <c r="AY463" s="42"/>
    </row>
    <row r="464" spans="4:51" x14ac:dyDescent="0.25">
      <c r="D464" s="47"/>
      <c r="F464" s="42"/>
      <c r="M464" s="47"/>
      <c r="O464" s="42"/>
      <c r="V464" s="47"/>
      <c r="X464" s="42"/>
      <c r="AE464" s="47"/>
      <c r="AG464" s="42"/>
      <c r="AN464" s="47"/>
      <c r="AP464" s="42"/>
      <c r="AW464" s="47"/>
      <c r="AY464" s="42"/>
    </row>
    <row r="465" spans="4:51" x14ac:dyDescent="0.25">
      <c r="D465" s="47"/>
      <c r="F465" s="42"/>
      <c r="M465" s="47"/>
      <c r="O465" s="42"/>
      <c r="V465" s="47"/>
      <c r="X465" s="42"/>
      <c r="AE465" s="47"/>
      <c r="AG465" s="42"/>
      <c r="AN465" s="47"/>
      <c r="AP465" s="42"/>
      <c r="AW465" s="47"/>
      <c r="AY465" s="42"/>
    </row>
    <row r="466" spans="4:51" x14ac:dyDescent="0.25">
      <c r="D466" s="47"/>
      <c r="F466" s="42"/>
      <c r="M466" s="47"/>
      <c r="O466" s="42"/>
      <c r="V466" s="47"/>
      <c r="X466" s="42"/>
      <c r="AE466" s="47"/>
      <c r="AG466" s="42"/>
      <c r="AN466" s="47"/>
      <c r="AP466" s="42"/>
      <c r="AW466" s="47"/>
      <c r="AY466" s="42"/>
    </row>
    <row r="467" spans="4:51" x14ac:dyDescent="0.25">
      <c r="D467" s="47"/>
      <c r="F467" s="42"/>
      <c r="M467" s="47"/>
      <c r="O467" s="42"/>
      <c r="V467" s="47"/>
      <c r="X467" s="42"/>
      <c r="AE467" s="47"/>
      <c r="AG467" s="42"/>
      <c r="AN467" s="47"/>
      <c r="AP467" s="42"/>
      <c r="AW467" s="47"/>
      <c r="AY467" s="42"/>
    </row>
    <row r="468" spans="4:51" x14ac:dyDescent="0.25">
      <c r="D468" s="47"/>
      <c r="F468" s="42"/>
      <c r="M468" s="47"/>
      <c r="O468" s="42"/>
      <c r="V468" s="47"/>
      <c r="X468" s="42"/>
      <c r="AE468" s="47"/>
      <c r="AG468" s="42"/>
      <c r="AN468" s="47"/>
      <c r="AP468" s="42"/>
      <c r="AW468" s="47"/>
      <c r="AY468" s="42"/>
    </row>
    <row r="469" spans="4:51" x14ac:dyDescent="0.25">
      <c r="D469" s="47"/>
      <c r="F469" s="42"/>
      <c r="M469" s="47"/>
      <c r="O469" s="42"/>
      <c r="V469" s="47"/>
      <c r="X469" s="42"/>
      <c r="AE469" s="47"/>
      <c r="AG469" s="42"/>
      <c r="AN469" s="47"/>
      <c r="AP469" s="42"/>
      <c r="AW469" s="47"/>
      <c r="AY469" s="42"/>
    </row>
    <row r="470" spans="4:51" x14ac:dyDescent="0.25">
      <c r="D470" s="47"/>
      <c r="F470" s="42"/>
      <c r="M470" s="47"/>
      <c r="O470" s="42"/>
      <c r="V470" s="47"/>
      <c r="X470" s="42"/>
      <c r="AE470" s="47"/>
      <c r="AG470" s="42"/>
      <c r="AN470" s="47"/>
      <c r="AP470" s="42"/>
      <c r="AW470" s="47"/>
      <c r="AY470" s="42"/>
    </row>
    <row r="471" spans="4:51" x14ac:dyDescent="0.25">
      <c r="D471" s="47"/>
      <c r="F471" s="42"/>
      <c r="M471" s="47"/>
      <c r="O471" s="42"/>
      <c r="V471" s="47"/>
      <c r="X471" s="42"/>
      <c r="AE471" s="47"/>
      <c r="AG471" s="42"/>
      <c r="AN471" s="47"/>
      <c r="AP471" s="42"/>
      <c r="AW471" s="47"/>
      <c r="AY471" s="42"/>
    </row>
    <row r="472" spans="4:51" x14ac:dyDescent="0.25">
      <c r="D472" s="47"/>
      <c r="F472" s="42"/>
      <c r="M472" s="47"/>
      <c r="O472" s="42"/>
      <c r="V472" s="47"/>
      <c r="X472" s="42"/>
      <c r="AE472" s="47"/>
      <c r="AG472" s="42"/>
      <c r="AN472" s="47"/>
      <c r="AP472" s="42"/>
      <c r="AW472" s="47"/>
      <c r="AY472" s="42"/>
    </row>
    <row r="473" spans="4:51" x14ac:dyDescent="0.25">
      <c r="D473" s="47"/>
      <c r="F473" s="42"/>
      <c r="M473" s="47"/>
      <c r="O473" s="42"/>
      <c r="V473" s="47"/>
      <c r="X473" s="42"/>
      <c r="AE473" s="47"/>
      <c r="AG473" s="42"/>
      <c r="AN473" s="47"/>
      <c r="AP473" s="42"/>
      <c r="AW473" s="47"/>
      <c r="AY473" s="42"/>
    </row>
    <row r="474" spans="4:51" x14ac:dyDescent="0.25">
      <c r="D474" s="47"/>
      <c r="F474" s="42"/>
      <c r="M474" s="47"/>
      <c r="O474" s="42"/>
      <c r="V474" s="47"/>
      <c r="X474" s="42"/>
      <c r="AE474" s="47"/>
      <c r="AG474" s="42"/>
      <c r="AN474" s="47"/>
      <c r="AP474" s="42"/>
      <c r="AW474" s="47"/>
      <c r="AY474" s="42"/>
    </row>
  </sheetData>
  <sortState xmlns:xlrd2="http://schemas.microsoft.com/office/spreadsheetml/2017/richdata2" ref="AT13:AZ23">
    <sortCondition ref="AY13:AY23"/>
  </sortState>
  <conditionalFormatting sqref="K2:K3">
    <cfRule type="expression" dxfId="4" priority="5">
      <formula>K2&lt;&gt;B2</formula>
    </cfRule>
  </conditionalFormatting>
  <conditionalFormatting sqref="T2:T3">
    <cfRule type="expression" dxfId="3" priority="4">
      <formula>T2&lt;&gt;K2</formula>
    </cfRule>
  </conditionalFormatting>
  <conditionalFormatting sqref="AC2:AC3">
    <cfRule type="expression" dxfId="2" priority="3">
      <formula>AC2&lt;&gt;T2</formula>
    </cfRule>
  </conditionalFormatting>
  <conditionalFormatting sqref="AL2:AL3">
    <cfRule type="expression" dxfId="1" priority="2">
      <formula>AL2&lt;&gt;AC2</formula>
    </cfRule>
  </conditionalFormatting>
  <conditionalFormatting sqref="AU2:AU3">
    <cfRule type="expression" dxfId="0" priority="1">
      <formula>AU2&lt;&gt;AL2</formula>
    </cfRule>
  </conditionalFormatting>
  <hyperlinks>
    <hyperlink ref="B1" r:id="rId1" display="https://servicios.cmfchile.cl/simuladorhipotecario/aplicacion?indice=101.2.3&amp;maxuf=20000&amp;minuf=100&amp;maxpeso=574138800&amp;minpeso=2870694&amp;paso=2&amp;template=entidades&amp;tipomoneda=1&amp;monto=8000&amp;tipocredito=2&amp;tipotasa=1&amp;plazo=20&amp;inst=OK&amp;todos=&amp;marcados=49&amp;marcados=51&amp;marcados=55" xr:uid="{9A6DBF39-528F-46D7-B2BD-21E88F106A8B}"/>
    <hyperlink ref="C1" r:id="rId2" xr:uid="{74608529-CD2A-41FF-B36F-03011051A8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Ranking2019</vt:lpstr>
      <vt:lpstr>Ranking2020</vt:lpstr>
      <vt:lpstr>Financing</vt:lpstr>
      <vt:lpstr>UF</vt:lpstr>
      <vt:lpstr>Credito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brownbull</cp:lastModifiedBy>
  <cp:revision/>
  <dcterms:created xsi:type="dcterms:W3CDTF">2019-05-25T22:29:05Z</dcterms:created>
  <dcterms:modified xsi:type="dcterms:W3CDTF">2020-07-21T02:04:44Z</dcterms:modified>
  <cp:category/>
  <cp:contentStatus/>
</cp:coreProperties>
</file>