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mith\OneDrive - University College London\KV2.1_project_data\running_data\2021_running\"/>
    </mc:Choice>
  </mc:AlternateContent>
  <bookViews>
    <workbookView xWindow="0" yWindow="0" windowWidth="20496" windowHeight="901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N33" i="1"/>
  <c r="O33" i="1" s="1"/>
  <c r="L33" i="1"/>
  <c r="Q32" i="1"/>
  <c r="N32" i="1"/>
  <c r="O32" i="1" s="1"/>
  <c r="L32" i="1"/>
  <c r="Q31" i="1"/>
  <c r="N31" i="1"/>
  <c r="O31" i="1" s="1"/>
  <c r="L31" i="1"/>
  <c r="Q30" i="1"/>
  <c r="N30" i="1"/>
  <c r="O30" i="1" s="1"/>
  <c r="L30" i="1"/>
  <c r="Q29" i="1"/>
  <c r="N29" i="1"/>
  <c r="O29" i="1" s="1"/>
  <c r="L29" i="1"/>
  <c r="Q28" i="1"/>
  <c r="N28" i="1"/>
  <c r="O28" i="1" s="1"/>
  <c r="L28" i="1"/>
  <c r="P27" i="1"/>
  <c r="Q27" i="1" s="1"/>
  <c r="N27" i="1"/>
  <c r="O27" i="1" s="1"/>
  <c r="L27" i="1"/>
  <c r="Q26" i="1"/>
  <c r="N26" i="1"/>
  <c r="O26" i="1" s="1"/>
  <c r="L26" i="1"/>
  <c r="Q25" i="1"/>
  <c r="O25" i="1"/>
  <c r="L25" i="1"/>
  <c r="Q24" i="1"/>
  <c r="N24" i="1"/>
  <c r="O24" i="1" s="1"/>
  <c r="L24" i="1"/>
  <c r="Q23" i="1"/>
  <c r="O23" i="1"/>
  <c r="L23" i="1"/>
  <c r="Q22" i="1"/>
  <c r="O22" i="1"/>
  <c r="N22" i="1"/>
  <c r="L22" i="1"/>
  <c r="Q21" i="1"/>
  <c r="O21" i="1"/>
  <c r="N21" i="1"/>
  <c r="L21" i="1"/>
  <c r="Q20" i="1"/>
  <c r="O20" i="1"/>
  <c r="N20" i="1"/>
  <c r="L20" i="1"/>
  <c r="Q19" i="1"/>
  <c r="O19" i="1"/>
  <c r="N19" i="1"/>
  <c r="L19" i="1"/>
  <c r="Q18" i="1"/>
  <c r="O18" i="1"/>
  <c r="N18" i="1"/>
  <c r="L18" i="1"/>
  <c r="Q17" i="1"/>
  <c r="O17" i="1"/>
  <c r="L17" i="1"/>
  <c r="Q16" i="1"/>
  <c r="O16" i="1"/>
  <c r="L16" i="1"/>
  <c r="Q15" i="1"/>
  <c r="O15" i="1"/>
  <c r="L15" i="1"/>
  <c r="Q14" i="1"/>
  <c r="O14" i="1"/>
  <c r="L14" i="1"/>
  <c r="Q13" i="1"/>
  <c r="O13" i="1"/>
  <c r="L13" i="1"/>
  <c r="Q12" i="1"/>
  <c r="O12" i="1"/>
  <c r="L12" i="1"/>
  <c r="Q11" i="1"/>
  <c r="O11" i="1"/>
  <c r="L11" i="1"/>
  <c r="Q10" i="1"/>
  <c r="O10" i="1"/>
  <c r="L10" i="1"/>
  <c r="Q9" i="1"/>
  <c r="O9" i="1"/>
  <c r="N9" i="1"/>
  <c r="L9" i="1"/>
  <c r="Q8" i="1"/>
  <c r="O8" i="1"/>
  <c r="N8" i="1"/>
  <c r="L8" i="1"/>
  <c r="Q7" i="1"/>
  <c r="O7" i="1"/>
  <c r="L7" i="1"/>
  <c r="Q6" i="1"/>
  <c r="N6" i="1"/>
  <c r="O6" i="1" s="1"/>
  <c r="L6" i="1"/>
  <c r="Q5" i="1"/>
  <c r="N5" i="1"/>
  <c r="O5" i="1" s="1"/>
  <c r="L5" i="1"/>
  <c r="Q4" i="1"/>
  <c r="N4" i="1"/>
  <c r="O4" i="1" s="1"/>
  <c r="L4" i="1"/>
  <c r="Q3" i="1"/>
  <c r="N3" i="1"/>
  <c r="O3" i="1" s="1"/>
  <c r="L3" i="1"/>
  <c r="Q2" i="1"/>
  <c r="N2" i="1"/>
  <c r="O2" i="1" s="1"/>
  <c r="L2" i="1"/>
</calcChain>
</file>

<file path=xl/sharedStrings.xml><?xml version="1.0" encoding="utf-8"?>
<sst xmlns="http://schemas.openxmlformats.org/spreadsheetml/2006/main" count="179" uniqueCount="28">
  <si>
    <t>Animal</t>
  </si>
  <si>
    <t>cage</t>
  </si>
  <si>
    <t>gender</t>
  </si>
  <si>
    <t>earmark</t>
  </si>
  <si>
    <t>weight</t>
  </si>
  <si>
    <t>Acclimatisation_day1</t>
  </si>
  <si>
    <t>date</t>
  </si>
  <si>
    <t>Acclimatisation_day2</t>
  </si>
  <si>
    <t>Genotype</t>
  </si>
  <si>
    <t>max_speedcm_s</t>
  </si>
  <si>
    <t>speed_weight</t>
  </si>
  <si>
    <t>maxtest_date</t>
  </si>
  <si>
    <t>max_time_s</t>
  </si>
  <si>
    <t>time_weight</t>
  </si>
  <si>
    <t>dis_weight</t>
  </si>
  <si>
    <t>speedtestcm_s</t>
  </si>
  <si>
    <t>endurance_date</t>
  </si>
  <si>
    <t>F</t>
  </si>
  <si>
    <t>R</t>
  </si>
  <si>
    <t>y</t>
  </si>
  <si>
    <t>L</t>
  </si>
  <si>
    <t>LR</t>
  </si>
  <si>
    <t>LL</t>
  </si>
  <si>
    <t>M</t>
  </si>
  <si>
    <t>RR</t>
  </si>
  <si>
    <t>max_distance</t>
  </si>
  <si>
    <t>Con</t>
  </si>
  <si>
    <t>cKO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</si>
</sst>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1" xfId="0" applyNumberFormat="1" applyFont="1" applyFill="1" applyBorder="1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14" fontId="1" fillId="3" borderId="1" xfId="0" applyNumberFormat="1" applyFont="1" applyFill="1" applyBorder="1"/>
    <xf numFmtId="0" fontId="0" fillId="3" borderId="0" xfId="0" applyFill="1"/>
    <xf numFmtId="0" fontId="2" fillId="2" borderId="1" xfId="0" applyFont="1" applyFill="1" applyBorder="1"/>
    <xf numFmtId="0" fontId="2" fillId="2" borderId="2" xfId="0" applyFont="1" applyFill="1" applyBorder="1"/>
    <xf numFmtId="14" fontId="0" fillId="0" borderId="0" xfId="0" applyNumberFormat="1"/>
    <xf numFmtId="0" fontId="0" fillId="2" borderId="0" xfId="0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G1" workbookViewId="0">
      <selection activeCell="J1" sqref="J1:J1048576"/>
    </sheetView>
  </sheetViews>
  <sheetFormatPr defaultRowHeight="14.4" x14ac:dyDescent="0.3"/>
  <cols>
    <col min="6" max="6" width="14.109375" customWidth="1"/>
    <col min="7" max="7" width="17.44140625" customWidth="1"/>
    <col min="8" max="8" width="18.44140625" customWidth="1"/>
    <col min="9" max="9" width="14.109375" customWidth="1"/>
    <col min="13" max="13" width="16.21875" customWidth="1"/>
    <col min="15" max="15" width="11" customWidth="1"/>
    <col min="19" max="19" width="10.664062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2" t="s">
        <v>13</v>
      </c>
      <c r="P1" s="1" t="s">
        <v>25</v>
      </c>
      <c r="Q1" s="2" t="s">
        <v>14</v>
      </c>
      <c r="R1" s="1" t="s">
        <v>15</v>
      </c>
      <c r="S1" s="1" t="s">
        <v>16</v>
      </c>
    </row>
    <row r="2" spans="1:22" x14ac:dyDescent="0.3">
      <c r="A2" s="3">
        <v>1087291</v>
      </c>
      <c r="B2" s="3">
        <v>332496</v>
      </c>
      <c r="C2" s="3" t="s">
        <v>17</v>
      </c>
      <c r="D2" s="3" t="s">
        <v>18</v>
      </c>
      <c r="E2" s="4">
        <v>18.100000000000001</v>
      </c>
      <c r="F2" s="3" t="s">
        <v>19</v>
      </c>
      <c r="G2" s="5">
        <v>43889</v>
      </c>
      <c r="H2" s="3" t="s">
        <v>19</v>
      </c>
      <c r="I2" s="5">
        <v>43890</v>
      </c>
      <c r="J2" s="3" t="s">
        <v>26</v>
      </c>
      <c r="K2" s="3">
        <v>55</v>
      </c>
      <c r="L2" s="6">
        <f t="shared" ref="L2:L31" si="0">K2/E2</f>
        <v>3.0386740331491708</v>
      </c>
      <c r="M2" s="5">
        <v>43862</v>
      </c>
      <c r="N2" s="3">
        <f>40*60</f>
        <v>2400</v>
      </c>
      <c r="O2" s="6">
        <f t="shared" ref="O2:O25" si="1">N2/E2</f>
        <v>132.59668508287291</v>
      </c>
      <c r="P2" s="3">
        <v>640</v>
      </c>
      <c r="Q2" s="6">
        <f t="shared" ref="Q2:Q25" si="2">P2/E2</f>
        <v>35.359116022099442</v>
      </c>
      <c r="R2" s="3">
        <v>30</v>
      </c>
      <c r="S2" s="5">
        <v>43892</v>
      </c>
    </row>
    <row r="3" spans="1:22" x14ac:dyDescent="0.3">
      <c r="A3" s="3">
        <v>1087484</v>
      </c>
      <c r="B3" s="3">
        <v>332613</v>
      </c>
      <c r="C3" s="3" t="s">
        <v>17</v>
      </c>
      <c r="D3" s="3" t="s">
        <v>20</v>
      </c>
      <c r="E3" s="4">
        <v>20.2</v>
      </c>
      <c r="F3" s="3" t="s">
        <v>19</v>
      </c>
      <c r="G3" s="5">
        <v>43889</v>
      </c>
      <c r="H3" s="3" t="s">
        <v>19</v>
      </c>
      <c r="I3" s="5">
        <v>43890</v>
      </c>
      <c r="J3" s="3" t="s">
        <v>27</v>
      </c>
      <c r="K3" s="3">
        <v>50</v>
      </c>
      <c r="L3" s="6">
        <f t="shared" si="0"/>
        <v>2.4752475247524752</v>
      </c>
      <c r="M3" s="5">
        <v>43862</v>
      </c>
      <c r="N3" s="3">
        <f>(21*60)+30</f>
        <v>1290</v>
      </c>
      <c r="O3" s="6">
        <f t="shared" si="1"/>
        <v>63.861386138613867</v>
      </c>
      <c r="P3" s="3">
        <v>322</v>
      </c>
      <c r="Q3" s="6">
        <f t="shared" si="2"/>
        <v>15.940594059405941</v>
      </c>
      <c r="R3" s="3">
        <v>30</v>
      </c>
      <c r="S3" s="5">
        <v>43892</v>
      </c>
    </row>
    <row r="4" spans="1:22" x14ac:dyDescent="0.3">
      <c r="A4" s="3">
        <v>1087300</v>
      </c>
      <c r="B4" s="3">
        <v>332499</v>
      </c>
      <c r="C4" s="3" t="s">
        <v>17</v>
      </c>
      <c r="D4" s="3" t="s">
        <v>18</v>
      </c>
      <c r="E4" s="4">
        <v>20.7</v>
      </c>
      <c r="F4" s="3" t="s">
        <v>19</v>
      </c>
      <c r="G4" s="5">
        <v>43889</v>
      </c>
      <c r="H4" s="3" t="s">
        <v>19</v>
      </c>
      <c r="I4" s="5">
        <v>43890</v>
      </c>
      <c r="J4" s="3" t="s">
        <v>27</v>
      </c>
      <c r="K4" s="3">
        <v>45</v>
      </c>
      <c r="L4" s="6">
        <f t="shared" si="0"/>
        <v>2.1739130434782608</v>
      </c>
      <c r="M4" s="5">
        <v>43862</v>
      </c>
      <c r="N4" s="3">
        <f>(37*60)+18</f>
        <v>2238</v>
      </c>
      <c r="O4" s="6">
        <f t="shared" si="1"/>
        <v>108.11594202898551</v>
      </c>
      <c r="P4" s="3">
        <v>605</v>
      </c>
      <c r="Q4" s="6">
        <f t="shared" si="2"/>
        <v>29.227053140096618</v>
      </c>
      <c r="R4" s="3">
        <v>30</v>
      </c>
      <c r="S4" s="5">
        <v>43892</v>
      </c>
      <c r="U4" s="3"/>
      <c r="V4" s="3"/>
    </row>
    <row r="5" spans="1:22" x14ac:dyDescent="0.3">
      <c r="A5" s="3">
        <v>1087494</v>
      </c>
      <c r="B5" s="3">
        <v>332617</v>
      </c>
      <c r="C5" s="3" t="s">
        <v>17</v>
      </c>
      <c r="D5" s="3" t="s">
        <v>20</v>
      </c>
      <c r="E5" s="4">
        <v>20.5</v>
      </c>
      <c r="F5" s="3" t="s">
        <v>19</v>
      </c>
      <c r="G5" s="5">
        <v>43889</v>
      </c>
      <c r="H5" s="3" t="s">
        <v>19</v>
      </c>
      <c r="I5" s="5">
        <v>43890</v>
      </c>
      <c r="J5" s="3" t="s">
        <v>27</v>
      </c>
      <c r="K5" s="3">
        <v>55</v>
      </c>
      <c r="L5" s="6">
        <f t="shared" si="0"/>
        <v>2.6829268292682928</v>
      </c>
      <c r="M5" s="5">
        <v>43862</v>
      </c>
      <c r="N5" s="3">
        <f>40*60</f>
        <v>2400</v>
      </c>
      <c r="O5" s="6">
        <f t="shared" si="1"/>
        <v>117.07317073170732</v>
      </c>
      <c r="P5" s="3">
        <v>640</v>
      </c>
      <c r="Q5" s="6">
        <f t="shared" si="2"/>
        <v>31.219512195121951</v>
      </c>
      <c r="R5" s="3">
        <v>30</v>
      </c>
      <c r="S5" s="5">
        <v>43892</v>
      </c>
      <c r="U5" s="3"/>
      <c r="V5" s="3"/>
    </row>
    <row r="6" spans="1:22" x14ac:dyDescent="0.3">
      <c r="A6" s="3">
        <v>1087495</v>
      </c>
      <c r="B6" s="3">
        <v>332617</v>
      </c>
      <c r="C6" s="3" t="s">
        <v>17</v>
      </c>
      <c r="D6" s="3" t="s">
        <v>18</v>
      </c>
      <c r="E6" s="4">
        <v>19.5</v>
      </c>
      <c r="F6" s="3" t="s">
        <v>19</v>
      </c>
      <c r="G6" s="5">
        <v>43889</v>
      </c>
      <c r="H6" s="3" t="s">
        <v>19</v>
      </c>
      <c r="I6" s="5">
        <v>43890</v>
      </c>
      <c r="J6" s="3" t="s">
        <v>27</v>
      </c>
      <c r="K6" s="3">
        <v>55</v>
      </c>
      <c r="L6" s="6">
        <f t="shared" si="0"/>
        <v>2.8205128205128207</v>
      </c>
      <c r="M6" s="5">
        <v>43862</v>
      </c>
      <c r="N6" s="3">
        <f>40*60</f>
        <v>2400</v>
      </c>
      <c r="O6" s="6">
        <f t="shared" si="1"/>
        <v>123.07692307692308</v>
      </c>
      <c r="P6" s="3">
        <v>640</v>
      </c>
      <c r="Q6" s="6">
        <f t="shared" si="2"/>
        <v>32.820512820512818</v>
      </c>
      <c r="R6" s="3">
        <v>30</v>
      </c>
      <c r="S6" s="5">
        <v>43892</v>
      </c>
      <c r="U6" s="3"/>
      <c r="V6" s="3"/>
    </row>
    <row r="7" spans="1:22" x14ac:dyDescent="0.3">
      <c r="A7" s="3">
        <v>108301</v>
      </c>
      <c r="B7" s="3">
        <v>332499</v>
      </c>
      <c r="C7" s="3" t="s">
        <v>17</v>
      </c>
      <c r="D7" s="3" t="s">
        <v>21</v>
      </c>
      <c r="E7" s="4">
        <v>17.399999999999999</v>
      </c>
      <c r="F7" s="3" t="s">
        <v>19</v>
      </c>
      <c r="G7" s="5">
        <v>43889</v>
      </c>
      <c r="H7" s="3" t="s">
        <v>19</v>
      </c>
      <c r="I7" s="5">
        <v>43890</v>
      </c>
      <c r="J7" s="3" t="s">
        <v>26</v>
      </c>
      <c r="K7" s="3">
        <v>40</v>
      </c>
      <c r="L7" s="6">
        <f t="shared" si="0"/>
        <v>2.298850574712644</v>
      </c>
      <c r="M7" s="5">
        <v>43862</v>
      </c>
      <c r="N7" s="3">
        <v>616</v>
      </c>
      <c r="O7" s="6">
        <f t="shared" si="1"/>
        <v>35.402298850574716</v>
      </c>
      <c r="P7" s="3">
        <v>117</v>
      </c>
      <c r="Q7" s="6">
        <f t="shared" si="2"/>
        <v>6.7241379310344831</v>
      </c>
      <c r="R7" s="3">
        <v>30</v>
      </c>
      <c r="S7" s="5">
        <v>43892</v>
      </c>
      <c r="U7" s="3"/>
      <c r="V7" s="3"/>
    </row>
    <row r="8" spans="1:22" x14ac:dyDescent="0.3">
      <c r="A8" s="3">
        <v>108302</v>
      </c>
      <c r="B8" s="3">
        <v>332499</v>
      </c>
      <c r="C8" s="3" t="s">
        <v>17</v>
      </c>
      <c r="D8" s="3" t="s">
        <v>22</v>
      </c>
      <c r="E8" s="4">
        <v>18.899999999999999</v>
      </c>
      <c r="F8" s="3" t="s">
        <v>19</v>
      </c>
      <c r="G8" s="5">
        <v>43889</v>
      </c>
      <c r="H8" s="3" t="s">
        <v>19</v>
      </c>
      <c r="I8" s="5">
        <v>43890</v>
      </c>
      <c r="J8" s="3" t="s">
        <v>26</v>
      </c>
      <c r="K8" s="3">
        <v>50</v>
      </c>
      <c r="L8" s="6">
        <f t="shared" si="0"/>
        <v>2.6455026455026456</v>
      </c>
      <c r="M8" s="5">
        <v>43862</v>
      </c>
      <c r="N8" s="3">
        <f>(19*60)+43</f>
        <v>1183</v>
      </c>
      <c r="O8" s="6">
        <f t="shared" si="1"/>
        <v>62.592592592592595</v>
      </c>
      <c r="P8" s="3">
        <v>291</v>
      </c>
      <c r="Q8" s="6">
        <f t="shared" si="2"/>
        <v>15.396825396825397</v>
      </c>
      <c r="R8" s="3">
        <v>30</v>
      </c>
      <c r="S8" s="5">
        <v>43892</v>
      </c>
      <c r="U8" s="3"/>
      <c r="V8" s="3"/>
    </row>
    <row r="9" spans="1:22" x14ac:dyDescent="0.3">
      <c r="A9" s="7">
        <v>1087491</v>
      </c>
      <c r="B9" s="7">
        <v>332615</v>
      </c>
      <c r="C9" s="7" t="s">
        <v>23</v>
      </c>
      <c r="D9" s="7" t="s">
        <v>20</v>
      </c>
      <c r="E9" s="8">
        <v>27</v>
      </c>
      <c r="F9" s="7" t="s">
        <v>19</v>
      </c>
      <c r="G9" s="9">
        <v>43889</v>
      </c>
      <c r="H9" s="7" t="s">
        <v>19</v>
      </c>
      <c r="I9" s="9">
        <v>43890</v>
      </c>
      <c r="J9" s="7" t="s">
        <v>26</v>
      </c>
      <c r="K9" s="7">
        <v>55</v>
      </c>
      <c r="L9" s="10">
        <f t="shared" si="0"/>
        <v>2.0370370370370372</v>
      </c>
      <c r="M9" s="9">
        <v>43862</v>
      </c>
      <c r="N9" s="7">
        <f>1035</f>
        <v>1035</v>
      </c>
      <c r="O9" s="10">
        <f t="shared" si="1"/>
        <v>38.333333333333336</v>
      </c>
      <c r="P9" s="7">
        <v>244</v>
      </c>
      <c r="Q9" s="10">
        <f t="shared" si="2"/>
        <v>9.0370370370370363</v>
      </c>
      <c r="R9" s="7">
        <v>33</v>
      </c>
      <c r="S9" s="9">
        <v>43892</v>
      </c>
      <c r="U9" s="3"/>
      <c r="V9" s="3"/>
    </row>
    <row r="10" spans="1:22" x14ac:dyDescent="0.3">
      <c r="A10" s="7">
        <v>1087492</v>
      </c>
      <c r="B10" s="7">
        <v>332615</v>
      </c>
      <c r="C10" s="7" t="s">
        <v>23</v>
      </c>
      <c r="D10" s="7" t="s">
        <v>18</v>
      </c>
      <c r="E10" s="8">
        <v>25.4</v>
      </c>
      <c r="F10" s="7" t="s">
        <v>19</v>
      </c>
      <c r="G10" s="9">
        <v>43889</v>
      </c>
      <c r="H10" s="7" t="s">
        <v>19</v>
      </c>
      <c r="I10" s="9">
        <v>43890</v>
      </c>
      <c r="J10" s="7" t="s">
        <v>26</v>
      </c>
      <c r="K10" s="7">
        <v>55</v>
      </c>
      <c r="L10" s="10">
        <f t="shared" si="0"/>
        <v>2.1653543307086616</v>
      </c>
      <c r="M10" s="9">
        <v>43862</v>
      </c>
      <c r="N10" s="7">
        <v>1218</v>
      </c>
      <c r="O10" s="10">
        <f t="shared" si="1"/>
        <v>47.952755905511815</v>
      </c>
      <c r="P10" s="7">
        <v>294</v>
      </c>
      <c r="Q10" s="10">
        <f t="shared" si="2"/>
        <v>11.5748031496063</v>
      </c>
      <c r="R10" s="7">
        <v>33</v>
      </c>
      <c r="S10" s="9">
        <v>43892</v>
      </c>
      <c r="U10" s="3"/>
      <c r="V10" s="3"/>
    </row>
    <row r="11" spans="1:22" x14ac:dyDescent="0.3">
      <c r="A11" s="7">
        <v>1087493</v>
      </c>
      <c r="B11" s="7">
        <v>332615</v>
      </c>
      <c r="C11" s="7" t="s">
        <v>23</v>
      </c>
      <c r="D11" s="7" t="s">
        <v>21</v>
      </c>
      <c r="E11" s="8">
        <v>22.6</v>
      </c>
      <c r="F11" s="7" t="s">
        <v>19</v>
      </c>
      <c r="G11" s="9">
        <v>43889</v>
      </c>
      <c r="H11" s="7" t="s">
        <v>19</v>
      </c>
      <c r="I11" s="9">
        <v>43890</v>
      </c>
      <c r="J11" s="7" t="s">
        <v>26</v>
      </c>
      <c r="K11" s="7">
        <v>40</v>
      </c>
      <c r="L11" s="10">
        <f t="shared" si="0"/>
        <v>1.7699115044247786</v>
      </c>
      <c r="M11" s="9">
        <v>43862</v>
      </c>
      <c r="N11" s="7">
        <v>793.5</v>
      </c>
      <c r="O11" s="10">
        <f t="shared" si="1"/>
        <v>35.110619469026545</v>
      </c>
      <c r="P11" s="7">
        <v>167</v>
      </c>
      <c r="Q11" s="10">
        <f t="shared" si="2"/>
        <v>7.389380530973451</v>
      </c>
      <c r="R11" s="7">
        <v>27</v>
      </c>
      <c r="S11" s="9">
        <v>43892</v>
      </c>
      <c r="U11" s="3"/>
      <c r="V11" s="3"/>
    </row>
    <row r="12" spans="1:22" x14ac:dyDescent="0.3">
      <c r="A12" s="7">
        <v>1087289</v>
      </c>
      <c r="B12" s="7">
        <v>332495</v>
      </c>
      <c r="C12" s="7" t="s">
        <v>23</v>
      </c>
      <c r="D12" s="7" t="s">
        <v>18</v>
      </c>
      <c r="E12" s="8">
        <v>24.94</v>
      </c>
      <c r="F12" s="7" t="s">
        <v>19</v>
      </c>
      <c r="G12" s="9">
        <v>43889</v>
      </c>
      <c r="H12" s="7" t="s">
        <v>19</v>
      </c>
      <c r="I12" s="9">
        <v>43890</v>
      </c>
      <c r="J12" s="7" t="s">
        <v>27</v>
      </c>
      <c r="K12" s="7">
        <v>35</v>
      </c>
      <c r="L12" s="10">
        <f t="shared" si="0"/>
        <v>1.4033680834001603</v>
      </c>
      <c r="M12" s="9">
        <v>43862</v>
      </c>
      <c r="N12" s="7">
        <v>1006</v>
      </c>
      <c r="O12" s="10">
        <f t="shared" si="1"/>
        <v>40.336808340016034</v>
      </c>
      <c r="P12" s="7">
        <v>220</v>
      </c>
      <c r="Q12" s="10">
        <f t="shared" si="2"/>
        <v>8.8211708099438653</v>
      </c>
      <c r="R12" s="7">
        <v>27</v>
      </c>
      <c r="S12" s="9">
        <v>43892</v>
      </c>
    </row>
    <row r="13" spans="1:22" x14ac:dyDescent="0.3">
      <c r="A13" s="7">
        <v>1087297</v>
      </c>
      <c r="B13" s="7">
        <v>332498</v>
      </c>
      <c r="C13" s="7" t="s">
        <v>23</v>
      </c>
      <c r="D13" s="7" t="s">
        <v>21</v>
      </c>
      <c r="E13" s="8">
        <v>23.7</v>
      </c>
      <c r="F13" s="7" t="s">
        <v>19</v>
      </c>
      <c r="G13" s="9">
        <v>43889</v>
      </c>
      <c r="H13" s="7" t="s">
        <v>19</v>
      </c>
      <c r="I13" s="9">
        <v>43890</v>
      </c>
      <c r="J13" s="7" t="s">
        <v>27</v>
      </c>
      <c r="K13" s="7">
        <v>40</v>
      </c>
      <c r="L13" s="10">
        <f t="shared" si="0"/>
        <v>1.6877637130801688</v>
      </c>
      <c r="M13" s="9">
        <v>43862</v>
      </c>
      <c r="N13" s="7">
        <v>1603</v>
      </c>
      <c r="O13" s="10">
        <f t="shared" si="1"/>
        <v>67.637130801687761</v>
      </c>
      <c r="P13" s="7">
        <v>378</v>
      </c>
      <c r="Q13" s="10">
        <f t="shared" si="2"/>
        <v>15.949367088607595</v>
      </c>
      <c r="R13" s="7">
        <v>27</v>
      </c>
      <c r="S13" s="9">
        <v>43892</v>
      </c>
    </row>
    <row r="14" spans="1:22" x14ac:dyDescent="0.3">
      <c r="A14" s="7">
        <v>1087296</v>
      </c>
      <c r="B14" s="7">
        <v>332498</v>
      </c>
      <c r="C14" s="7" t="s">
        <v>23</v>
      </c>
      <c r="D14" s="7" t="s">
        <v>18</v>
      </c>
      <c r="E14" s="8">
        <v>26</v>
      </c>
      <c r="F14" s="7" t="s">
        <v>19</v>
      </c>
      <c r="G14" s="9">
        <v>43889</v>
      </c>
      <c r="H14" s="7" t="s">
        <v>19</v>
      </c>
      <c r="I14" s="9">
        <v>43890</v>
      </c>
      <c r="J14" s="7" t="s">
        <v>26</v>
      </c>
      <c r="K14" s="7">
        <v>45</v>
      </c>
      <c r="L14" s="10">
        <f t="shared" si="0"/>
        <v>1.7307692307692308</v>
      </c>
      <c r="M14" s="9">
        <v>43862</v>
      </c>
      <c r="N14" s="7">
        <v>1382</v>
      </c>
      <c r="O14" s="10">
        <f t="shared" si="1"/>
        <v>53.153846153846153</v>
      </c>
      <c r="P14" s="7">
        <v>330</v>
      </c>
      <c r="Q14" s="10">
        <f t="shared" si="2"/>
        <v>12.692307692307692</v>
      </c>
      <c r="R14" s="7">
        <v>27</v>
      </c>
      <c r="S14" s="9">
        <v>43892</v>
      </c>
    </row>
    <row r="15" spans="1:22" x14ac:dyDescent="0.3">
      <c r="A15" s="7">
        <v>1087298</v>
      </c>
      <c r="B15" s="7">
        <v>332498</v>
      </c>
      <c r="C15" s="7" t="s">
        <v>23</v>
      </c>
      <c r="D15" s="7" t="s">
        <v>22</v>
      </c>
      <c r="E15" s="8">
        <v>25.8</v>
      </c>
      <c r="F15" s="7" t="s">
        <v>19</v>
      </c>
      <c r="G15" s="9">
        <v>43889</v>
      </c>
      <c r="H15" s="7" t="s">
        <v>19</v>
      </c>
      <c r="I15" s="9">
        <v>43890</v>
      </c>
      <c r="J15" s="7" t="s">
        <v>26</v>
      </c>
      <c r="K15" s="7">
        <v>40</v>
      </c>
      <c r="L15" s="10">
        <f t="shared" si="0"/>
        <v>1.5503875968992247</v>
      </c>
      <c r="M15" s="9">
        <v>43862</v>
      </c>
      <c r="N15" s="7">
        <v>1142</v>
      </c>
      <c r="O15" s="10">
        <f t="shared" si="1"/>
        <v>44.263565891472865</v>
      </c>
      <c r="P15" s="7">
        <v>234</v>
      </c>
      <c r="Q15" s="10">
        <f t="shared" si="2"/>
        <v>9.0697674418604652</v>
      </c>
      <c r="R15" s="7">
        <v>27</v>
      </c>
      <c r="S15" s="9">
        <v>43892</v>
      </c>
    </row>
    <row r="16" spans="1:22" x14ac:dyDescent="0.3">
      <c r="A16" s="7">
        <v>1087288</v>
      </c>
      <c r="B16" s="7">
        <v>332495</v>
      </c>
      <c r="C16" s="7" t="s">
        <v>23</v>
      </c>
      <c r="D16" s="7" t="s">
        <v>20</v>
      </c>
      <c r="E16" s="8">
        <v>25.3</v>
      </c>
      <c r="F16" s="7" t="s">
        <v>19</v>
      </c>
      <c r="G16" s="9">
        <v>43889</v>
      </c>
      <c r="H16" s="7" t="s">
        <v>19</v>
      </c>
      <c r="I16" s="9">
        <v>43890</v>
      </c>
      <c r="J16" s="7" t="s">
        <v>26</v>
      </c>
      <c r="K16" s="7">
        <v>45</v>
      </c>
      <c r="L16" s="10">
        <f t="shared" si="0"/>
        <v>1.7786561264822134</v>
      </c>
      <c r="M16" s="9">
        <v>43862</v>
      </c>
      <c r="N16" s="7">
        <v>1176</v>
      </c>
      <c r="O16" s="10">
        <f t="shared" si="1"/>
        <v>46.48221343873518</v>
      </c>
      <c r="P16" s="7">
        <v>235</v>
      </c>
      <c r="Q16" s="10">
        <f t="shared" si="2"/>
        <v>9.2885375494071152</v>
      </c>
      <c r="R16" s="7">
        <v>27</v>
      </c>
      <c r="S16" s="9">
        <v>43892</v>
      </c>
    </row>
    <row r="17" spans="1:19" x14ac:dyDescent="0.3">
      <c r="A17" s="3">
        <v>1091462</v>
      </c>
      <c r="B17" s="11">
        <v>334351</v>
      </c>
      <c r="C17" s="11" t="s">
        <v>17</v>
      </c>
      <c r="D17" s="11" t="s">
        <v>20</v>
      </c>
      <c r="E17" s="4">
        <v>17.5</v>
      </c>
      <c r="F17" s="3" t="s">
        <v>19</v>
      </c>
      <c r="G17" s="5">
        <v>43901</v>
      </c>
      <c r="H17" s="3" t="s">
        <v>19</v>
      </c>
      <c r="I17" s="5">
        <v>43902</v>
      </c>
      <c r="J17" s="3" t="s">
        <v>27</v>
      </c>
      <c r="K17" s="3">
        <v>45</v>
      </c>
      <c r="L17" s="6">
        <f t="shared" si="0"/>
        <v>2.5714285714285716</v>
      </c>
      <c r="M17" s="5">
        <v>43903</v>
      </c>
      <c r="N17" s="3">
        <v>2400</v>
      </c>
      <c r="O17" s="6">
        <f t="shared" si="1"/>
        <v>137.14285714285714</v>
      </c>
      <c r="P17" s="3">
        <v>640</v>
      </c>
      <c r="Q17" s="6">
        <f t="shared" si="2"/>
        <v>36.571428571428569</v>
      </c>
      <c r="R17" s="3">
        <v>30</v>
      </c>
      <c r="S17" s="5">
        <v>43906</v>
      </c>
    </row>
    <row r="18" spans="1:19" x14ac:dyDescent="0.3">
      <c r="A18" s="3">
        <v>1091463</v>
      </c>
      <c r="B18" s="11">
        <v>334351</v>
      </c>
      <c r="C18" s="11" t="s">
        <v>17</v>
      </c>
      <c r="D18" s="11" t="s">
        <v>18</v>
      </c>
      <c r="E18" s="4">
        <v>14.8</v>
      </c>
      <c r="F18" s="3" t="s">
        <v>19</v>
      </c>
      <c r="G18" s="5">
        <v>43901</v>
      </c>
      <c r="H18" s="3" t="s">
        <v>19</v>
      </c>
      <c r="I18" s="5">
        <v>43902</v>
      </c>
      <c r="J18" s="3" t="s">
        <v>26</v>
      </c>
      <c r="K18" s="3">
        <v>55</v>
      </c>
      <c r="L18" s="6">
        <f t="shared" si="0"/>
        <v>3.7162162162162162</v>
      </c>
      <c r="M18" s="5">
        <v>43903</v>
      </c>
      <c r="N18" s="3">
        <f>(22*60)+22</f>
        <v>1342</v>
      </c>
      <c r="O18" s="6">
        <f t="shared" si="1"/>
        <v>90.675675675675677</v>
      </c>
      <c r="P18" s="3">
        <v>340</v>
      </c>
      <c r="Q18" s="6">
        <f t="shared" si="2"/>
        <v>22.972972972972972</v>
      </c>
      <c r="R18" s="3">
        <v>30</v>
      </c>
      <c r="S18" s="5">
        <v>43906</v>
      </c>
    </row>
    <row r="19" spans="1:19" x14ac:dyDescent="0.3">
      <c r="A19" s="3">
        <v>1091465</v>
      </c>
      <c r="B19" s="11">
        <v>334351</v>
      </c>
      <c r="C19" s="11" t="s">
        <v>17</v>
      </c>
      <c r="D19" s="11" t="s">
        <v>22</v>
      </c>
      <c r="E19" s="4">
        <v>16.3</v>
      </c>
      <c r="F19" s="3" t="s">
        <v>19</v>
      </c>
      <c r="G19" s="5">
        <v>43901</v>
      </c>
      <c r="H19" s="3" t="s">
        <v>19</v>
      </c>
      <c r="I19" s="5">
        <v>43902</v>
      </c>
      <c r="J19" s="3" t="s">
        <v>26</v>
      </c>
      <c r="K19" s="3">
        <v>55</v>
      </c>
      <c r="L19" s="6">
        <f t="shared" si="0"/>
        <v>3.3742331288343559</v>
      </c>
      <c r="M19" s="5">
        <v>43903</v>
      </c>
      <c r="N19" s="3">
        <f>18*60</f>
        <v>1080</v>
      </c>
      <c r="O19" s="6">
        <f t="shared" si="1"/>
        <v>66.257668711656436</v>
      </c>
      <c r="P19" s="3">
        <v>255</v>
      </c>
      <c r="Q19" s="6">
        <f t="shared" si="2"/>
        <v>15.644171779141104</v>
      </c>
      <c r="R19" s="3">
        <v>30</v>
      </c>
      <c r="S19" s="5">
        <v>43906</v>
      </c>
    </row>
    <row r="20" spans="1:19" x14ac:dyDescent="0.3">
      <c r="A20" s="3">
        <v>1091466</v>
      </c>
      <c r="B20" s="11">
        <v>334351</v>
      </c>
      <c r="C20" s="11" t="s">
        <v>17</v>
      </c>
      <c r="D20" s="11" t="s">
        <v>24</v>
      </c>
      <c r="E20" s="4">
        <v>16.100000000000001</v>
      </c>
      <c r="F20" s="3" t="s">
        <v>19</v>
      </c>
      <c r="G20" s="5">
        <v>43901</v>
      </c>
      <c r="H20" s="3" t="s">
        <v>19</v>
      </c>
      <c r="I20" s="5">
        <v>43902</v>
      </c>
      <c r="J20" s="3" t="s">
        <v>27</v>
      </c>
      <c r="K20" s="3">
        <v>40</v>
      </c>
      <c r="L20" s="6">
        <f t="shared" si="0"/>
        <v>2.4844720496894408</v>
      </c>
      <c r="M20" s="5">
        <v>43903</v>
      </c>
      <c r="N20" s="3">
        <f>600</f>
        <v>600</v>
      </c>
      <c r="O20" s="6">
        <f t="shared" si="1"/>
        <v>37.267080745341609</v>
      </c>
      <c r="P20" s="3">
        <v>117</v>
      </c>
      <c r="Q20" s="6">
        <f t="shared" si="2"/>
        <v>7.2670807453416142</v>
      </c>
      <c r="R20" s="3">
        <v>30</v>
      </c>
      <c r="S20" s="5">
        <v>43906</v>
      </c>
    </row>
    <row r="21" spans="1:19" x14ac:dyDescent="0.3">
      <c r="A21" s="3">
        <v>1091455</v>
      </c>
      <c r="B21" s="11">
        <v>334349</v>
      </c>
      <c r="C21" s="11" t="s">
        <v>17</v>
      </c>
      <c r="D21" s="11" t="s">
        <v>18</v>
      </c>
      <c r="E21" s="6">
        <v>18.899999999999999</v>
      </c>
      <c r="F21" s="3" t="s">
        <v>19</v>
      </c>
      <c r="G21" s="5">
        <v>43901</v>
      </c>
      <c r="H21" s="3" t="s">
        <v>19</v>
      </c>
      <c r="I21" s="5">
        <v>43902</v>
      </c>
      <c r="J21" s="3" t="s">
        <v>26</v>
      </c>
      <c r="K21" s="3">
        <v>45</v>
      </c>
      <c r="L21" s="6">
        <f t="shared" si="0"/>
        <v>2.3809523809523809</v>
      </c>
      <c r="M21" s="5">
        <v>43903</v>
      </c>
      <c r="N21" s="3">
        <f>(33*60)+20</f>
        <v>2000</v>
      </c>
      <c r="O21" s="6">
        <f t="shared" si="1"/>
        <v>105.82010582010582</v>
      </c>
      <c r="P21" s="3">
        <v>529</v>
      </c>
      <c r="Q21" s="6">
        <f t="shared" si="2"/>
        <v>27.989417989417991</v>
      </c>
      <c r="R21" s="3">
        <v>30</v>
      </c>
      <c r="S21" s="5">
        <v>43906</v>
      </c>
    </row>
    <row r="22" spans="1:19" x14ac:dyDescent="0.3">
      <c r="A22" s="3">
        <v>1091456</v>
      </c>
      <c r="B22" s="11">
        <v>334349</v>
      </c>
      <c r="C22" s="11" t="s">
        <v>17</v>
      </c>
      <c r="D22" s="11" t="s">
        <v>21</v>
      </c>
      <c r="E22" s="6">
        <v>18.399999999999999</v>
      </c>
      <c r="F22" s="3" t="s">
        <v>19</v>
      </c>
      <c r="G22" s="5">
        <v>43901</v>
      </c>
      <c r="H22" s="3" t="s">
        <v>19</v>
      </c>
      <c r="I22" s="5">
        <v>43902</v>
      </c>
      <c r="J22" s="3" t="s">
        <v>26</v>
      </c>
      <c r="K22" s="3">
        <v>50</v>
      </c>
      <c r="L22" s="6">
        <f t="shared" si="0"/>
        <v>2.7173913043478262</v>
      </c>
      <c r="M22" s="5">
        <v>43903</v>
      </c>
      <c r="N22" s="3">
        <f>(22*60)+15</f>
        <v>1335</v>
      </c>
      <c r="O22" s="6">
        <f t="shared" si="1"/>
        <v>72.554347826086968</v>
      </c>
      <c r="P22" s="3">
        <v>333</v>
      </c>
      <c r="Q22" s="6">
        <f t="shared" si="2"/>
        <v>18.097826086956523</v>
      </c>
      <c r="R22" s="3">
        <v>30</v>
      </c>
      <c r="S22" s="5">
        <v>43906</v>
      </c>
    </row>
    <row r="23" spans="1:19" x14ac:dyDescent="0.3">
      <c r="A23" s="3">
        <v>1091458</v>
      </c>
      <c r="B23" s="11">
        <v>334349</v>
      </c>
      <c r="C23" s="11" t="s">
        <v>17</v>
      </c>
      <c r="D23" s="11" t="s">
        <v>24</v>
      </c>
      <c r="E23" s="4">
        <v>17.5</v>
      </c>
      <c r="F23" s="3" t="s">
        <v>19</v>
      </c>
      <c r="G23" s="5">
        <v>43901</v>
      </c>
      <c r="H23" s="3" t="s">
        <v>19</v>
      </c>
      <c r="I23" s="5">
        <v>43902</v>
      </c>
      <c r="J23" s="3" t="s">
        <v>26</v>
      </c>
      <c r="K23" s="3">
        <v>55</v>
      </c>
      <c r="L23" s="6">
        <f t="shared" si="0"/>
        <v>3.1428571428571428</v>
      </c>
      <c r="M23" s="5">
        <v>43903</v>
      </c>
      <c r="N23" s="3">
        <v>2400</v>
      </c>
      <c r="O23" s="6">
        <f t="shared" si="1"/>
        <v>137.14285714285714</v>
      </c>
      <c r="P23" s="3">
        <v>640</v>
      </c>
      <c r="Q23" s="6">
        <f t="shared" si="2"/>
        <v>36.571428571428569</v>
      </c>
      <c r="R23" s="3">
        <v>30</v>
      </c>
      <c r="S23" s="5">
        <v>43906</v>
      </c>
    </row>
    <row r="24" spans="1:19" x14ac:dyDescent="0.3">
      <c r="A24" s="3">
        <v>1091876</v>
      </c>
      <c r="B24" s="11">
        <v>334551</v>
      </c>
      <c r="C24" s="11" t="s">
        <v>17</v>
      </c>
      <c r="D24" s="11" t="s">
        <v>20</v>
      </c>
      <c r="E24" s="4">
        <v>16.3</v>
      </c>
      <c r="F24" s="3" t="s">
        <v>19</v>
      </c>
      <c r="G24" s="5">
        <v>43901</v>
      </c>
      <c r="H24" s="3" t="s">
        <v>19</v>
      </c>
      <c r="I24" s="5">
        <v>43902</v>
      </c>
      <c r="J24" s="3" t="s">
        <v>27</v>
      </c>
      <c r="K24" s="3">
        <v>45</v>
      </c>
      <c r="L24" s="6">
        <f t="shared" si="0"/>
        <v>2.7607361963190185</v>
      </c>
      <c r="M24" s="5">
        <v>43903</v>
      </c>
      <c r="N24" s="3">
        <f>(27*60)+20</f>
        <v>1640</v>
      </c>
      <c r="O24" s="6">
        <f t="shared" si="1"/>
        <v>100.61349693251533</v>
      </c>
      <c r="P24" s="3">
        <v>426</v>
      </c>
      <c r="Q24" s="6">
        <f t="shared" si="2"/>
        <v>26.134969325153374</v>
      </c>
      <c r="R24" s="3">
        <v>30</v>
      </c>
      <c r="S24" s="5">
        <v>43906</v>
      </c>
    </row>
    <row r="25" spans="1:19" x14ac:dyDescent="0.3">
      <c r="A25" s="3">
        <v>1091877</v>
      </c>
      <c r="B25" s="11">
        <v>334551</v>
      </c>
      <c r="C25" s="11" t="s">
        <v>17</v>
      </c>
      <c r="D25" s="11" t="s">
        <v>18</v>
      </c>
      <c r="E25" s="4">
        <v>15.7</v>
      </c>
      <c r="F25" s="3" t="s">
        <v>19</v>
      </c>
      <c r="G25" s="5">
        <v>43901</v>
      </c>
      <c r="H25" s="3" t="s">
        <v>19</v>
      </c>
      <c r="I25" s="5">
        <v>43902</v>
      </c>
      <c r="J25" s="3" t="s">
        <v>27</v>
      </c>
      <c r="K25" s="3">
        <v>45</v>
      </c>
      <c r="L25" s="6">
        <f t="shared" si="0"/>
        <v>2.8662420382165608</v>
      </c>
      <c r="M25" s="5">
        <v>43903</v>
      </c>
      <c r="N25" s="3">
        <v>2400</v>
      </c>
      <c r="O25" s="6">
        <f t="shared" si="1"/>
        <v>152.86624203821657</v>
      </c>
      <c r="P25" s="3">
        <v>640</v>
      </c>
      <c r="Q25" s="6">
        <f t="shared" si="2"/>
        <v>40.764331210191088</v>
      </c>
      <c r="R25" s="3">
        <v>30</v>
      </c>
      <c r="S25" s="5">
        <v>43906</v>
      </c>
    </row>
    <row r="26" spans="1:19" x14ac:dyDescent="0.3">
      <c r="A26">
        <v>1142626</v>
      </c>
      <c r="B26" s="12">
        <v>356832</v>
      </c>
      <c r="C26" s="12" t="s">
        <v>23</v>
      </c>
      <c r="D26" s="12" t="s">
        <v>20</v>
      </c>
      <c r="E26" s="4">
        <v>31.2</v>
      </c>
      <c r="F26" s="3" t="s">
        <v>19</v>
      </c>
      <c r="G26" s="13">
        <v>44089</v>
      </c>
      <c r="H26" s="3" t="s">
        <v>19</v>
      </c>
      <c r="I26" s="13">
        <v>44090</v>
      </c>
      <c r="J26" t="s">
        <v>27</v>
      </c>
      <c r="K26">
        <v>40</v>
      </c>
      <c r="L26" s="6">
        <f t="shared" si="0"/>
        <v>1.2820512820512822</v>
      </c>
      <c r="M26" s="13">
        <v>44092</v>
      </c>
      <c r="N26">
        <f>20.15*60</f>
        <v>1209</v>
      </c>
      <c r="O26" s="6">
        <f>N26/E26</f>
        <v>38.75</v>
      </c>
      <c r="P26" s="4">
        <v>272</v>
      </c>
      <c r="Q26" s="6">
        <f>P26/E26</f>
        <v>8.717948717948719</v>
      </c>
      <c r="R26" s="4">
        <v>27</v>
      </c>
      <c r="S26" s="13">
        <v>44095</v>
      </c>
    </row>
    <row r="27" spans="1:19" x14ac:dyDescent="0.3">
      <c r="A27">
        <v>1142627</v>
      </c>
      <c r="B27" s="12">
        <v>356832</v>
      </c>
      <c r="C27" s="12" t="s">
        <v>23</v>
      </c>
      <c r="D27" s="12" t="s">
        <v>18</v>
      </c>
      <c r="E27" s="4">
        <v>30.3</v>
      </c>
      <c r="F27" s="3" t="s">
        <v>19</v>
      </c>
      <c r="G27" s="13">
        <v>44089</v>
      </c>
      <c r="H27" s="3" t="s">
        <v>19</v>
      </c>
      <c r="I27" s="13">
        <v>44090</v>
      </c>
      <c r="J27" t="s">
        <v>27</v>
      </c>
      <c r="K27">
        <v>40</v>
      </c>
      <c r="L27" s="14">
        <f t="shared" si="0"/>
        <v>1.3201320132013201</v>
      </c>
      <c r="M27" s="13">
        <v>44092</v>
      </c>
      <c r="N27">
        <f>11.5*60</f>
        <v>690</v>
      </c>
      <c r="O27" s="6">
        <f t="shared" ref="O27:O31" si="3">N27/E27</f>
        <v>22.772277227722771</v>
      </c>
      <c r="P27">
        <f>119</f>
        <v>119</v>
      </c>
      <c r="Q27" s="6">
        <f t="shared" ref="Q27:Q31" si="4">P27/E27</f>
        <v>3.9273927392739272</v>
      </c>
      <c r="R27" s="4">
        <v>27</v>
      </c>
      <c r="S27" s="13">
        <v>44095</v>
      </c>
    </row>
    <row r="28" spans="1:19" x14ac:dyDescent="0.3">
      <c r="A28">
        <v>1142628</v>
      </c>
      <c r="B28" s="12">
        <v>356832</v>
      </c>
      <c r="C28" s="12" t="s">
        <v>23</v>
      </c>
      <c r="D28" s="12" t="s">
        <v>21</v>
      </c>
      <c r="E28" s="4">
        <v>30.9</v>
      </c>
      <c r="F28" s="3" t="s">
        <v>19</v>
      </c>
      <c r="G28" s="13">
        <v>44089</v>
      </c>
      <c r="H28" s="3" t="s">
        <v>19</v>
      </c>
      <c r="I28" s="13">
        <v>44090</v>
      </c>
      <c r="J28" t="s">
        <v>27</v>
      </c>
      <c r="K28">
        <v>50</v>
      </c>
      <c r="L28" s="14">
        <f t="shared" si="0"/>
        <v>1.6181229773462784</v>
      </c>
      <c r="M28" s="13">
        <v>44092</v>
      </c>
      <c r="N28">
        <f>17.5*60</f>
        <v>1050</v>
      </c>
      <c r="O28" s="6">
        <f t="shared" si="3"/>
        <v>33.980582524271846</v>
      </c>
      <c r="P28" s="15">
        <v>222</v>
      </c>
      <c r="Q28" s="6">
        <f t="shared" si="4"/>
        <v>7.1844660194174761</v>
      </c>
      <c r="R28" s="4">
        <v>27</v>
      </c>
      <c r="S28" s="13">
        <v>44095</v>
      </c>
    </row>
    <row r="29" spans="1:19" x14ac:dyDescent="0.3">
      <c r="A29">
        <v>1142629</v>
      </c>
      <c r="B29" s="12">
        <v>356832</v>
      </c>
      <c r="C29" s="12" t="s">
        <v>23</v>
      </c>
      <c r="D29" s="12" t="s">
        <v>22</v>
      </c>
      <c r="E29" s="4">
        <v>31.2</v>
      </c>
      <c r="F29" s="3" t="s">
        <v>19</v>
      </c>
      <c r="G29" s="13">
        <v>44089</v>
      </c>
      <c r="H29" s="3" t="s">
        <v>19</v>
      </c>
      <c r="I29" s="13">
        <v>44090</v>
      </c>
      <c r="J29" t="s">
        <v>27</v>
      </c>
      <c r="K29">
        <v>45</v>
      </c>
      <c r="L29" s="14">
        <f t="shared" si="0"/>
        <v>1.4423076923076923</v>
      </c>
      <c r="M29" s="13">
        <v>44092</v>
      </c>
      <c r="N29">
        <f>27.05*60</f>
        <v>1623</v>
      </c>
      <c r="O29" s="6">
        <f t="shared" si="3"/>
        <v>52.019230769230774</v>
      </c>
      <c r="P29" s="15">
        <v>370</v>
      </c>
      <c r="Q29" s="6">
        <f t="shared" si="4"/>
        <v>11.858974358974359</v>
      </c>
      <c r="R29" s="4">
        <v>27</v>
      </c>
      <c r="S29" s="13">
        <v>44095</v>
      </c>
    </row>
    <row r="30" spans="1:19" x14ac:dyDescent="0.3">
      <c r="A30">
        <v>1142630</v>
      </c>
      <c r="B30" s="12">
        <v>356832</v>
      </c>
      <c r="C30" s="12" t="s">
        <v>23</v>
      </c>
      <c r="D30" s="12" t="s">
        <v>24</v>
      </c>
      <c r="E30" s="4">
        <v>29</v>
      </c>
      <c r="F30" s="3" t="s">
        <v>19</v>
      </c>
      <c r="G30" s="13">
        <v>44089</v>
      </c>
      <c r="H30" s="3" t="s">
        <v>19</v>
      </c>
      <c r="I30" s="13">
        <v>44090</v>
      </c>
      <c r="J30" t="s">
        <v>27</v>
      </c>
      <c r="K30">
        <v>30</v>
      </c>
      <c r="L30" s="14">
        <f t="shared" si="0"/>
        <v>1.0344827586206897</v>
      </c>
      <c r="M30" s="13">
        <v>44092</v>
      </c>
      <c r="N30">
        <f>8.21*60</f>
        <v>492.6</v>
      </c>
      <c r="O30" s="6">
        <f t="shared" si="3"/>
        <v>16.986206896551725</v>
      </c>
      <c r="P30" s="15">
        <v>69</v>
      </c>
      <c r="Q30" s="6">
        <f t="shared" si="4"/>
        <v>2.3793103448275863</v>
      </c>
      <c r="R30" s="4">
        <v>27</v>
      </c>
      <c r="S30" s="13">
        <v>44095</v>
      </c>
    </row>
    <row r="31" spans="1:19" x14ac:dyDescent="0.3">
      <c r="A31">
        <v>1142613</v>
      </c>
      <c r="B31" s="12">
        <v>356831</v>
      </c>
      <c r="C31" s="12" t="s">
        <v>23</v>
      </c>
      <c r="D31" s="12" t="s">
        <v>18</v>
      </c>
      <c r="E31" s="4">
        <v>31.9</v>
      </c>
      <c r="F31" s="3" t="s">
        <v>19</v>
      </c>
      <c r="G31" s="13">
        <v>44089</v>
      </c>
      <c r="H31" s="3" t="s">
        <v>19</v>
      </c>
      <c r="I31" s="13">
        <v>44090</v>
      </c>
      <c r="J31" t="s">
        <v>26</v>
      </c>
      <c r="K31">
        <v>45</v>
      </c>
      <c r="L31" s="14">
        <f t="shared" si="0"/>
        <v>1.4106583072100314</v>
      </c>
      <c r="M31" s="13">
        <v>44092</v>
      </c>
      <c r="N31">
        <f>12.3*60</f>
        <v>738</v>
      </c>
      <c r="O31" s="6">
        <f t="shared" si="3"/>
        <v>23.134796238244515</v>
      </c>
      <c r="P31" s="15">
        <v>143</v>
      </c>
      <c r="Q31" s="6">
        <f t="shared" si="4"/>
        <v>4.4827586206896557</v>
      </c>
      <c r="R31" s="4">
        <v>27</v>
      </c>
      <c r="S31" s="13">
        <v>44095</v>
      </c>
    </row>
    <row r="32" spans="1:19" x14ac:dyDescent="0.3">
      <c r="A32">
        <v>1142615</v>
      </c>
      <c r="B32" s="12">
        <v>356831</v>
      </c>
      <c r="C32" s="12" t="s">
        <v>23</v>
      </c>
      <c r="D32" s="12" t="s">
        <v>22</v>
      </c>
      <c r="E32" s="4">
        <v>28.7</v>
      </c>
      <c r="F32" s="3" t="s">
        <v>19</v>
      </c>
      <c r="G32" s="13">
        <v>44089</v>
      </c>
      <c r="H32" s="3" t="s">
        <v>19</v>
      </c>
      <c r="I32" s="13">
        <v>44090</v>
      </c>
      <c r="J32" t="s">
        <v>27</v>
      </c>
      <c r="K32">
        <v>40</v>
      </c>
      <c r="L32" s="14">
        <f>K32/E32</f>
        <v>1.3937282229965158</v>
      </c>
      <c r="M32" s="13">
        <v>44092</v>
      </c>
      <c r="N32">
        <f>13*60</f>
        <v>780</v>
      </c>
      <c r="O32" s="6">
        <f>N32/E32</f>
        <v>27.177700348432058</v>
      </c>
      <c r="P32" s="15">
        <v>154</v>
      </c>
      <c r="Q32" s="6">
        <f>P32/E32</f>
        <v>5.3658536585365857</v>
      </c>
      <c r="R32" s="4">
        <v>27</v>
      </c>
      <c r="S32" s="13">
        <v>44095</v>
      </c>
    </row>
    <row r="33" spans="1:19" x14ac:dyDescent="0.3">
      <c r="A33">
        <v>1142616</v>
      </c>
      <c r="B33" s="12">
        <v>356831</v>
      </c>
      <c r="C33" s="12" t="s">
        <v>23</v>
      </c>
      <c r="D33" s="12" t="s">
        <v>24</v>
      </c>
      <c r="E33" s="4">
        <v>30.8</v>
      </c>
      <c r="F33" s="3" t="s">
        <v>19</v>
      </c>
      <c r="G33" s="13">
        <v>44089</v>
      </c>
      <c r="H33" s="3" t="s">
        <v>19</v>
      </c>
      <c r="I33" s="13">
        <v>44090</v>
      </c>
      <c r="J33" t="s">
        <v>27</v>
      </c>
      <c r="K33">
        <v>45</v>
      </c>
      <c r="L33" s="14">
        <f>K33/E33</f>
        <v>1.4610389610389609</v>
      </c>
      <c r="M33" s="13">
        <v>44092</v>
      </c>
      <c r="N33">
        <f>17.05*60</f>
        <v>1023</v>
      </c>
      <c r="O33" s="6">
        <f>N33/E33</f>
        <v>33.214285714285715</v>
      </c>
      <c r="P33" s="15">
        <v>208</v>
      </c>
      <c r="Q33" s="6">
        <f>P33/E33</f>
        <v>6.7532467532467528</v>
      </c>
      <c r="R33" s="4">
        <v>27</v>
      </c>
      <c r="S33" s="13">
        <v>44095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3" ma:contentTypeDescription="Create a new document." ma:contentTypeScope="" ma:versionID="cd0a73ce0218637ef993ae8e74454d39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71c772d71bb7f09dc669e24ec30ece76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C87A97-A593-437E-829F-8540F7242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81AF27-3572-4341-A9E4-D9C26E01F10E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e2618ca4-2ecb-42df-b8bc-67d524ebe9b1"/>
    <ds:schemaRef ds:uri="5ebb0841-8891-48b7-997c-b14e45f2686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08286CA-2FEA-4257-B1DB-63596DCBE8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Smith</dc:creator>
  <cp:lastModifiedBy>Calvin Smith</cp:lastModifiedBy>
  <dcterms:created xsi:type="dcterms:W3CDTF">2021-02-15T14:24:37Z</dcterms:created>
  <dcterms:modified xsi:type="dcterms:W3CDTF">2021-08-24T12:17:49Z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