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Bhavesh\BITS\2nd Year\2nd Semester\SAPM\Assignment\1\"/>
    </mc:Choice>
  </mc:AlternateContent>
  <xr:revisionPtr revIDLastSave="0" documentId="13_ncr:1_{24D298F7-FCC3-404E-B3CD-E9776005CE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 Sheet" sheetId="14" r:id="rId1"/>
    <sheet name="Weak EMH" sheetId="1" r:id="rId2"/>
    <sheet name="Event 1" sheetId="4" r:id="rId3"/>
    <sheet name="Event 2" sheetId="8" r:id="rId4"/>
    <sheet name="Event 3" sheetId="11" r:id="rId5"/>
    <sheet name="Event 4" sheetId="12" r:id="rId6"/>
    <sheet name="Jan Effect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4" l="1"/>
  <c r="E17" i="14"/>
  <c r="E18" i="14"/>
  <c r="E15" i="14"/>
  <c r="G3" i="12"/>
  <c r="F9" i="12"/>
  <c r="D1" i="12" s="1"/>
  <c r="G9" i="12"/>
  <c r="D2" i="12" s="1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B70" i="12"/>
  <c r="B69" i="12" s="1"/>
  <c r="B68" i="12" s="1"/>
  <c r="B67" i="12" s="1"/>
  <c r="B66" i="12" s="1"/>
  <c r="F70" i="12"/>
  <c r="G70" i="12"/>
  <c r="F71" i="12"/>
  <c r="G71" i="12"/>
  <c r="B72" i="12"/>
  <c r="F72" i="12"/>
  <c r="G72" i="12"/>
  <c r="B73" i="12"/>
  <c r="F73" i="12"/>
  <c r="G73" i="12"/>
  <c r="B74" i="12"/>
  <c r="B75" i="12" s="1"/>
  <c r="B76" i="12" s="1"/>
  <c r="F74" i="12"/>
  <c r="G74" i="12"/>
  <c r="F75" i="12"/>
  <c r="G75" i="12"/>
  <c r="F76" i="12"/>
  <c r="G76" i="12"/>
  <c r="G3" i="11"/>
  <c r="F9" i="11"/>
  <c r="G9" i="11"/>
  <c r="D1" i="11" s="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B69" i="11"/>
  <c r="B68" i="11" s="1"/>
  <c r="B67" i="11" s="1"/>
  <c r="B66" i="11" s="1"/>
  <c r="B65" i="11" s="1"/>
  <c r="F69" i="11"/>
  <c r="G69" i="11"/>
  <c r="F70" i="11"/>
  <c r="G70" i="11"/>
  <c r="B71" i="11"/>
  <c r="F71" i="11"/>
  <c r="G71" i="11"/>
  <c r="B72" i="11"/>
  <c r="F72" i="11"/>
  <c r="G72" i="11"/>
  <c r="B73" i="11"/>
  <c r="F73" i="11"/>
  <c r="G73" i="11"/>
  <c r="B74" i="11"/>
  <c r="B75" i="11" s="1"/>
  <c r="F74" i="11"/>
  <c r="G74" i="11"/>
  <c r="F75" i="11"/>
  <c r="G75" i="11"/>
  <c r="M5" i="3"/>
  <c r="J5" i="3"/>
  <c r="G5" i="3"/>
  <c r="D3" i="3"/>
  <c r="D4" i="3"/>
  <c r="D5" i="3"/>
  <c r="D6" i="3"/>
  <c r="D7" i="3"/>
  <c r="D8" i="3"/>
  <c r="D9" i="3"/>
  <c r="D10" i="3"/>
  <c r="D11" i="3"/>
  <c r="D12" i="3"/>
  <c r="D13" i="3"/>
  <c r="D15" i="3"/>
  <c r="D2" i="3"/>
  <c r="G65" i="8"/>
  <c r="G66" i="8"/>
  <c r="G67" i="8"/>
  <c r="G68" i="8"/>
  <c r="G69" i="8"/>
  <c r="G70" i="8"/>
  <c r="G71" i="8"/>
  <c r="G72" i="8"/>
  <c r="G73" i="8"/>
  <c r="G74" i="8"/>
  <c r="G75" i="8"/>
  <c r="F65" i="8"/>
  <c r="F66" i="8"/>
  <c r="F67" i="8"/>
  <c r="F68" i="8"/>
  <c r="F69" i="8"/>
  <c r="F70" i="8"/>
  <c r="F71" i="8"/>
  <c r="F72" i="8"/>
  <c r="F73" i="8"/>
  <c r="F74" i="8"/>
  <c r="F75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D2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G3" i="8"/>
  <c r="G3" i="4"/>
  <c r="D4" i="4"/>
  <c r="D3" i="4"/>
  <c r="D2" i="4"/>
  <c r="H18" i="4" s="1"/>
  <c r="I18" i="4" s="1"/>
  <c r="D1" i="4"/>
  <c r="H19" i="4" s="1"/>
  <c r="I19" i="4" s="1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9" i="4"/>
  <c r="B69" i="8"/>
  <c r="B68" i="8" s="1"/>
  <c r="B67" i="8" s="1"/>
  <c r="B66" i="8" s="1"/>
  <c r="B65" i="8" s="1"/>
  <c r="B71" i="8"/>
  <c r="B72" i="8" s="1"/>
  <c r="B73" i="8" s="1"/>
  <c r="B74" i="8" s="1"/>
  <c r="B75" i="8" s="1"/>
  <c r="B21" i="4"/>
  <c r="B20" i="4" s="1"/>
  <c r="B19" i="4" s="1"/>
  <c r="B18" i="4" s="1"/>
  <c r="B17" i="4" s="1"/>
  <c r="B23" i="4"/>
  <c r="B24" i="4" s="1"/>
  <c r="B25" i="4" s="1"/>
  <c r="B26" i="4" s="1"/>
  <c r="B27" i="4" s="1"/>
  <c r="J15" i="1"/>
  <c r="I3" i="1"/>
  <c r="I2" i="1"/>
  <c r="E4" i="1"/>
  <c r="E5" i="1"/>
  <c r="F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4" i="1" s="1"/>
  <c r="D5" i="1"/>
  <c r="I1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K19" i="4" l="1"/>
  <c r="L19" i="4" s="1"/>
  <c r="K18" i="4"/>
  <c r="L18" i="4" s="1"/>
  <c r="H17" i="4"/>
  <c r="I17" i="4" s="1"/>
  <c r="H16" i="4"/>
  <c r="I16" i="4" s="1"/>
  <c r="K16" i="4" s="1"/>
  <c r="H26" i="4"/>
  <c r="I26" i="4" s="1"/>
  <c r="K26" i="4" s="1"/>
  <c r="L26" i="4" s="1"/>
  <c r="H14" i="4"/>
  <c r="I14" i="4" s="1"/>
  <c r="K14" i="4" s="1"/>
  <c r="H27" i="4"/>
  <c r="I27" i="4" s="1"/>
  <c r="K27" i="4" s="1"/>
  <c r="L27" i="4" s="1"/>
  <c r="H25" i="4"/>
  <c r="I25" i="4" s="1"/>
  <c r="K25" i="4" s="1"/>
  <c r="L25" i="4" s="1"/>
  <c r="H13" i="4"/>
  <c r="I13" i="4" s="1"/>
  <c r="K13" i="4" s="1"/>
  <c r="H24" i="4"/>
  <c r="I24" i="4" s="1"/>
  <c r="K24" i="4" s="1"/>
  <c r="L24" i="4" s="1"/>
  <c r="H12" i="4"/>
  <c r="I12" i="4" s="1"/>
  <c r="K12" i="4" s="1"/>
  <c r="H9" i="4"/>
  <c r="I9" i="4" s="1"/>
  <c r="K9" i="4" s="1"/>
  <c r="H23" i="4"/>
  <c r="I23" i="4" s="1"/>
  <c r="K23" i="4" s="1"/>
  <c r="L23" i="4" s="1"/>
  <c r="H11" i="4"/>
  <c r="I11" i="4" s="1"/>
  <c r="K11" i="4" s="1"/>
  <c r="H22" i="4"/>
  <c r="I22" i="4" s="1"/>
  <c r="K22" i="4" s="1"/>
  <c r="L22" i="4" s="1"/>
  <c r="H10" i="4"/>
  <c r="I10" i="4" s="1"/>
  <c r="K10" i="4" s="1"/>
  <c r="H15" i="4"/>
  <c r="I15" i="4" s="1"/>
  <c r="K15" i="4" s="1"/>
  <c r="H21" i="4"/>
  <c r="I21" i="4" s="1"/>
  <c r="K21" i="4" s="1"/>
  <c r="L21" i="4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H20" i="4"/>
  <c r="I20" i="4" s="1"/>
  <c r="D1" i="8"/>
  <c r="D3" i="8"/>
  <c r="D4" i="8"/>
  <c r="I24" i="12"/>
  <c r="K24" i="12" s="1"/>
  <c r="I74" i="12"/>
  <c r="I48" i="12"/>
  <c r="I30" i="12"/>
  <c r="I72" i="12"/>
  <c r="I13" i="12"/>
  <c r="H14" i="12"/>
  <c r="I14" i="12" s="1"/>
  <c r="K14" i="12" s="1"/>
  <c r="H22" i="12"/>
  <c r="I22" i="12" s="1"/>
  <c r="K22" i="12" s="1"/>
  <c r="H30" i="12"/>
  <c r="H38" i="12"/>
  <c r="I38" i="12" s="1"/>
  <c r="K38" i="12" s="1"/>
  <c r="H46" i="12"/>
  <c r="I46" i="12" s="1"/>
  <c r="H54" i="12"/>
  <c r="I54" i="12" s="1"/>
  <c r="K54" i="12" s="1"/>
  <c r="H62" i="12"/>
  <c r="I62" i="12" s="1"/>
  <c r="K62" i="12" s="1"/>
  <c r="H17" i="12"/>
  <c r="I17" i="12" s="1"/>
  <c r="H25" i="12"/>
  <c r="I25" i="12" s="1"/>
  <c r="H33" i="12"/>
  <c r="I33" i="12" s="1"/>
  <c r="K33" i="12" s="1"/>
  <c r="H57" i="12"/>
  <c r="I57" i="12" s="1"/>
  <c r="H11" i="12"/>
  <c r="I11" i="12" s="1"/>
  <c r="K11" i="12" s="1"/>
  <c r="H19" i="12"/>
  <c r="I19" i="12" s="1"/>
  <c r="K19" i="12" s="1"/>
  <c r="H27" i="12"/>
  <c r="I27" i="12" s="1"/>
  <c r="K27" i="12" s="1"/>
  <c r="H35" i="12"/>
  <c r="I35" i="12" s="1"/>
  <c r="K35" i="12" s="1"/>
  <c r="H43" i="12"/>
  <c r="I43" i="12" s="1"/>
  <c r="K43" i="12" s="1"/>
  <c r="H51" i="12"/>
  <c r="I51" i="12" s="1"/>
  <c r="K51" i="12" s="1"/>
  <c r="H59" i="12"/>
  <c r="I59" i="12" s="1"/>
  <c r="K59" i="12" s="1"/>
  <c r="H65" i="12"/>
  <c r="I65" i="12" s="1"/>
  <c r="H16" i="12"/>
  <c r="I16" i="12" s="1"/>
  <c r="K16" i="12" s="1"/>
  <c r="H24" i="12"/>
  <c r="H32" i="12"/>
  <c r="I32" i="12" s="1"/>
  <c r="K32" i="12" s="1"/>
  <c r="H40" i="12"/>
  <c r="I40" i="12" s="1"/>
  <c r="H48" i="12"/>
  <c r="H56" i="12"/>
  <c r="I56" i="12" s="1"/>
  <c r="K56" i="12" s="1"/>
  <c r="H64" i="12"/>
  <c r="I64" i="12" s="1"/>
  <c r="K64" i="12" s="1"/>
  <c r="H13" i="12"/>
  <c r="H21" i="12"/>
  <c r="I21" i="12" s="1"/>
  <c r="K21" i="12" s="1"/>
  <c r="H29" i="12"/>
  <c r="I29" i="12" s="1"/>
  <c r="H37" i="12"/>
  <c r="I37" i="12" s="1"/>
  <c r="K37" i="12" s="1"/>
  <c r="H45" i="12"/>
  <c r="I45" i="12" s="1"/>
  <c r="H53" i="12"/>
  <c r="I53" i="12" s="1"/>
  <c r="K53" i="12" s="1"/>
  <c r="H61" i="12"/>
  <c r="I61" i="12" s="1"/>
  <c r="K61" i="12" s="1"/>
  <c r="H49" i="12"/>
  <c r="I49" i="12" s="1"/>
  <c r="K49" i="12" s="1"/>
  <c r="H10" i="12"/>
  <c r="I10" i="12" s="1"/>
  <c r="K10" i="12" s="1"/>
  <c r="H18" i="12"/>
  <c r="I18" i="12" s="1"/>
  <c r="K18" i="12" s="1"/>
  <c r="H26" i="12"/>
  <c r="I26" i="12" s="1"/>
  <c r="H34" i="12"/>
  <c r="I34" i="12" s="1"/>
  <c r="K34" i="12" s="1"/>
  <c r="H42" i="12"/>
  <c r="I42" i="12" s="1"/>
  <c r="K42" i="12" s="1"/>
  <c r="H50" i="12"/>
  <c r="I50" i="12" s="1"/>
  <c r="K50" i="12" s="1"/>
  <c r="H58" i="12"/>
  <c r="I58" i="12" s="1"/>
  <c r="K58" i="12" s="1"/>
  <c r="H71" i="12"/>
  <c r="I71" i="12" s="1"/>
  <c r="K71" i="12" s="1"/>
  <c r="L71" i="12" s="1"/>
  <c r="H72" i="12"/>
  <c r="H73" i="12"/>
  <c r="I73" i="12" s="1"/>
  <c r="H74" i="12"/>
  <c r="H75" i="12"/>
  <c r="I75" i="12" s="1"/>
  <c r="K75" i="12" s="1"/>
  <c r="L75" i="12" s="1"/>
  <c r="H76" i="12"/>
  <c r="I76" i="12" s="1"/>
  <c r="H15" i="12"/>
  <c r="I15" i="12" s="1"/>
  <c r="H23" i="12"/>
  <c r="I23" i="12" s="1"/>
  <c r="K23" i="12" s="1"/>
  <c r="H31" i="12"/>
  <c r="I31" i="12" s="1"/>
  <c r="K31" i="12" s="1"/>
  <c r="H39" i="12"/>
  <c r="I39" i="12" s="1"/>
  <c r="H47" i="12"/>
  <c r="I47" i="12" s="1"/>
  <c r="H55" i="12"/>
  <c r="I55" i="12" s="1"/>
  <c r="H63" i="12"/>
  <c r="I63" i="12" s="1"/>
  <c r="K63" i="12" s="1"/>
  <c r="H66" i="12"/>
  <c r="I66" i="12" s="1"/>
  <c r="H67" i="12"/>
  <c r="I67" i="12" s="1"/>
  <c r="H68" i="12"/>
  <c r="I68" i="12" s="1"/>
  <c r="H69" i="12"/>
  <c r="I69" i="12" s="1"/>
  <c r="K69" i="12" s="1"/>
  <c r="L69" i="12" s="1"/>
  <c r="H70" i="12"/>
  <c r="I70" i="12" s="1"/>
  <c r="H9" i="12"/>
  <c r="I9" i="12" s="1"/>
  <c r="H41" i="12"/>
  <c r="I41" i="12" s="1"/>
  <c r="H12" i="12"/>
  <c r="I12" i="12" s="1"/>
  <c r="K12" i="12" s="1"/>
  <c r="H20" i="12"/>
  <c r="I20" i="12" s="1"/>
  <c r="H28" i="12"/>
  <c r="I28" i="12" s="1"/>
  <c r="H36" i="12"/>
  <c r="I36" i="12" s="1"/>
  <c r="K36" i="12" s="1"/>
  <c r="H44" i="12"/>
  <c r="I44" i="12" s="1"/>
  <c r="K44" i="12" s="1"/>
  <c r="H52" i="12"/>
  <c r="I52" i="12" s="1"/>
  <c r="H60" i="12"/>
  <c r="I60" i="12" s="1"/>
  <c r="D4" i="12"/>
  <c r="D3" i="12"/>
  <c r="D4" i="11"/>
  <c r="D3" i="11"/>
  <c r="D2" i="11"/>
  <c r="H22" i="11" s="1"/>
  <c r="I22" i="11" s="1"/>
  <c r="K22" i="11" s="1"/>
  <c r="I4" i="1"/>
  <c r="I7" i="1" s="1"/>
  <c r="K20" i="4" l="1"/>
  <c r="L20" i="4" s="1"/>
  <c r="J17" i="4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K17" i="4"/>
  <c r="L17" i="4" s="1"/>
  <c r="I5" i="1"/>
  <c r="K68" i="12"/>
  <c r="L68" i="12" s="1"/>
  <c r="K25" i="12"/>
  <c r="H15" i="8"/>
  <c r="I15" i="8" s="1"/>
  <c r="K15" i="8" s="1"/>
  <c r="H23" i="8"/>
  <c r="I23" i="8" s="1"/>
  <c r="K23" i="8" s="1"/>
  <c r="H31" i="8"/>
  <c r="I31" i="8" s="1"/>
  <c r="K31" i="8" s="1"/>
  <c r="H39" i="8"/>
  <c r="I39" i="8" s="1"/>
  <c r="K39" i="8" s="1"/>
  <c r="H47" i="8"/>
  <c r="I47" i="8" s="1"/>
  <c r="K47" i="8" s="1"/>
  <c r="H55" i="8"/>
  <c r="I55" i="8" s="1"/>
  <c r="K55" i="8" s="1"/>
  <c r="H63" i="8"/>
  <c r="I63" i="8" s="1"/>
  <c r="K63" i="8" s="1"/>
  <c r="H75" i="8"/>
  <c r="I75" i="8" s="1"/>
  <c r="K75" i="8" s="1"/>
  <c r="L75" i="8" s="1"/>
  <c r="H26" i="8"/>
  <c r="I26" i="8" s="1"/>
  <c r="K26" i="8" s="1"/>
  <c r="H58" i="8"/>
  <c r="I58" i="8" s="1"/>
  <c r="K58" i="8" s="1"/>
  <c r="H11" i="8"/>
  <c r="I11" i="8" s="1"/>
  <c r="K11" i="8" s="1"/>
  <c r="H27" i="8"/>
  <c r="I27" i="8" s="1"/>
  <c r="K27" i="8" s="1"/>
  <c r="H43" i="8"/>
  <c r="I43" i="8" s="1"/>
  <c r="K43" i="8" s="1"/>
  <c r="H59" i="8"/>
  <c r="I59" i="8" s="1"/>
  <c r="K59" i="8" s="1"/>
  <c r="H62" i="8"/>
  <c r="I62" i="8" s="1"/>
  <c r="K62" i="8" s="1"/>
  <c r="H16" i="8"/>
  <c r="I16" i="8" s="1"/>
  <c r="K16" i="8" s="1"/>
  <c r="H24" i="8"/>
  <c r="I24" i="8" s="1"/>
  <c r="K24" i="8" s="1"/>
  <c r="H32" i="8"/>
  <c r="I32" i="8" s="1"/>
  <c r="K32" i="8" s="1"/>
  <c r="H40" i="8"/>
  <c r="I40" i="8" s="1"/>
  <c r="K40" i="8" s="1"/>
  <c r="H48" i="8"/>
  <c r="I48" i="8" s="1"/>
  <c r="K48" i="8" s="1"/>
  <c r="H56" i="8"/>
  <c r="I56" i="8" s="1"/>
  <c r="K56" i="8" s="1"/>
  <c r="H64" i="8"/>
  <c r="I64" i="8" s="1"/>
  <c r="K64" i="8" s="1"/>
  <c r="H34" i="8"/>
  <c r="I34" i="8" s="1"/>
  <c r="K34" i="8" s="1"/>
  <c r="H67" i="8"/>
  <c r="I67" i="8" s="1"/>
  <c r="H19" i="8"/>
  <c r="I19" i="8" s="1"/>
  <c r="K19" i="8" s="1"/>
  <c r="H35" i="8"/>
  <c r="I35" i="8" s="1"/>
  <c r="K35" i="8" s="1"/>
  <c r="H51" i="8"/>
  <c r="I51" i="8" s="1"/>
  <c r="K51" i="8" s="1"/>
  <c r="H68" i="8"/>
  <c r="I68" i="8" s="1"/>
  <c r="H22" i="8"/>
  <c r="I22" i="8" s="1"/>
  <c r="K22" i="8" s="1"/>
  <c r="H38" i="8"/>
  <c r="I38" i="8" s="1"/>
  <c r="K38" i="8" s="1"/>
  <c r="H54" i="8"/>
  <c r="I54" i="8" s="1"/>
  <c r="K54" i="8" s="1"/>
  <c r="H9" i="8"/>
  <c r="I9" i="8" s="1"/>
  <c r="K9" i="8" s="1"/>
  <c r="H17" i="8"/>
  <c r="I17" i="8" s="1"/>
  <c r="K17" i="8" s="1"/>
  <c r="H25" i="8"/>
  <c r="I25" i="8" s="1"/>
  <c r="K25" i="8" s="1"/>
  <c r="H33" i="8"/>
  <c r="I33" i="8" s="1"/>
  <c r="K33" i="8" s="1"/>
  <c r="H41" i="8"/>
  <c r="I41" i="8" s="1"/>
  <c r="K41" i="8" s="1"/>
  <c r="H49" i="8"/>
  <c r="I49" i="8" s="1"/>
  <c r="K49" i="8" s="1"/>
  <c r="H57" i="8"/>
  <c r="I57" i="8" s="1"/>
  <c r="K57" i="8" s="1"/>
  <c r="H66" i="8"/>
  <c r="I66" i="8" s="1"/>
  <c r="H10" i="8"/>
  <c r="I10" i="8" s="1"/>
  <c r="K10" i="8" s="1"/>
  <c r="H18" i="8"/>
  <c r="I18" i="8" s="1"/>
  <c r="K18" i="8" s="1"/>
  <c r="H42" i="8"/>
  <c r="I42" i="8" s="1"/>
  <c r="K42" i="8" s="1"/>
  <c r="H50" i="8"/>
  <c r="I50" i="8" s="1"/>
  <c r="K50" i="8" s="1"/>
  <c r="H12" i="8"/>
  <c r="I12" i="8" s="1"/>
  <c r="K12" i="8" s="1"/>
  <c r="H20" i="8"/>
  <c r="I20" i="8" s="1"/>
  <c r="K20" i="8" s="1"/>
  <c r="H28" i="8"/>
  <c r="I28" i="8" s="1"/>
  <c r="K28" i="8" s="1"/>
  <c r="H36" i="8"/>
  <c r="I36" i="8" s="1"/>
  <c r="K36" i="8" s="1"/>
  <c r="H44" i="8"/>
  <c r="I44" i="8" s="1"/>
  <c r="K44" i="8" s="1"/>
  <c r="H52" i="8"/>
  <c r="I52" i="8" s="1"/>
  <c r="K52" i="8" s="1"/>
  <c r="H60" i="8"/>
  <c r="I60" i="8" s="1"/>
  <c r="K60" i="8" s="1"/>
  <c r="H69" i="8"/>
  <c r="I69" i="8" s="1"/>
  <c r="K69" i="8" s="1"/>
  <c r="L69" i="8" s="1"/>
  <c r="H13" i="8"/>
  <c r="I13" i="8" s="1"/>
  <c r="K13" i="8" s="1"/>
  <c r="H21" i="8"/>
  <c r="I21" i="8" s="1"/>
  <c r="K21" i="8" s="1"/>
  <c r="H29" i="8"/>
  <c r="I29" i="8" s="1"/>
  <c r="K29" i="8" s="1"/>
  <c r="H37" i="8"/>
  <c r="I37" i="8" s="1"/>
  <c r="K37" i="8" s="1"/>
  <c r="H45" i="8"/>
  <c r="I45" i="8" s="1"/>
  <c r="K45" i="8" s="1"/>
  <c r="H53" i="8"/>
  <c r="I53" i="8" s="1"/>
  <c r="K53" i="8" s="1"/>
  <c r="H61" i="8"/>
  <c r="I61" i="8" s="1"/>
  <c r="K61" i="8" s="1"/>
  <c r="H72" i="8"/>
  <c r="I72" i="8" s="1"/>
  <c r="K72" i="8" s="1"/>
  <c r="L72" i="8" s="1"/>
  <c r="H14" i="8"/>
  <c r="I14" i="8" s="1"/>
  <c r="K14" i="8" s="1"/>
  <c r="H30" i="8"/>
  <c r="I30" i="8" s="1"/>
  <c r="K30" i="8" s="1"/>
  <c r="H46" i="8"/>
  <c r="I46" i="8" s="1"/>
  <c r="K46" i="8" s="1"/>
  <c r="H74" i="8"/>
  <c r="I74" i="8" s="1"/>
  <c r="K74" i="8" s="1"/>
  <c r="L74" i="8" s="1"/>
  <c r="H70" i="8"/>
  <c r="I70" i="8" s="1"/>
  <c r="K70" i="8" s="1"/>
  <c r="L70" i="8" s="1"/>
  <c r="H71" i="8"/>
  <c r="I71" i="8" s="1"/>
  <c r="K71" i="8" s="1"/>
  <c r="L71" i="8" s="1"/>
  <c r="H65" i="8"/>
  <c r="I65" i="8" s="1"/>
  <c r="H73" i="8"/>
  <c r="I73" i="8" s="1"/>
  <c r="K73" i="8" s="1"/>
  <c r="L73" i="8" s="1"/>
  <c r="K72" i="12"/>
  <c r="L72" i="12" s="1"/>
  <c r="K26" i="12"/>
  <c r="K73" i="12"/>
  <c r="L73" i="12" s="1"/>
  <c r="K76" i="12"/>
  <c r="L76" i="12" s="1"/>
  <c r="K40" i="12"/>
  <c r="K28" i="12"/>
  <c r="K67" i="12"/>
  <c r="L67" i="12" s="1"/>
  <c r="K15" i="12"/>
  <c r="K17" i="12"/>
  <c r="K13" i="12"/>
  <c r="K20" i="12"/>
  <c r="K66" i="12"/>
  <c r="L66" i="12" s="1"/>
  <c r="J66" i="12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K41" i="12"/>
  <c r="K55" i="12"/>
  <c r="K29" i="12"/>
  <c r="K30" i="12"/>
  <c r="K46" i="12"/>
  <c r="K48" i="12"/>
  <c r="K60" i="12"/>
  <c r="K9" i="12"/>
  <c r="K47" i="12"/>
  <c r="K45" i="12"/>
  <c r="K74" i="12"/>
  <c r="L74" i="12" s="1"/>
  <c r="K52" i="12"/>
  <c r="K70" i="12"/>
  <c r="L70" i="12" s="1"/>
  <c r="K39" i="12"/>
  <c r="K65" i="12"/>
  <c r="K57" i="12"/>
  <c r="H73" i="11"/>
  <c r="I73" i="11" s="1"/>
  <c r="H31" i="11"/>
  <c r="I31" i="11" s="1"/>
  <c r="K31" i="11" s="1"/>
  <c r="H34" i="11"/>
  <c r="I34" i="11" s="1"/>
  <c r="K34" i="11" s="1"/>
  <c r="H56" i="11"/>
  <c r="I56" i="11" s="1"/>
  <c r="K56" i="11" s="1"/>
  <c r="H43" i="11"/>
  <c r="I43" i="11" s="1"/>
  <c r="K43" i="11" s="1"/>
  <c r="H14" i="11"/>
  <c r="I14" i="11" s="1"/>
  <c r="K14" i="11" s="1"/>
  <c r="H72" i="11"/>
  <c r="I72" i="11" s="1"/>
  <c r="H17" i="11"/>
  <c r="I17" i="11" s="1"/>
  <c r="K17" i="11" s="1"/>
  <c r="H23" i="11"/>
  <c r="I23" i="11" s="1"/>
  <c r="K23" i="11" s="1"/>
  <c r="H26" i="11"/>
  <c r="I26" i="11" s="1"/>
  <c r="K26" i="11" s="1"/>
  <c r="H21" i="11"/>
  <c r="I21" i="11" s="1"/>
  <c r="K21" i="11" s="1"/>
  <c r="H48" i="11"/>
  <c r="I48" i="11" s="1"/>
  <c r="K48" i="11" s="1"/>
  <c r="H35" i="11"/>
  <c r="I35" i="11" s="1"/>
  <c r="K35" i="11" s="1"/>
  <c r="H65" i="11"/>
  <c r="I65" i="11" s="1"/>
  <c r="H71" i="11"/>
  <c r="I71" i="11" s="1"/>
  <c r="H9" i="11"/>
  <c r="I9" i="11" s="1"/>
  <c r="K9" i="11" s="1"/>
  <c r="H15" i="11"/>
  <c r="I15" i="11" s="1"/>
  <c r="K15" i="11" s="1"/>
  <c r="H18" i="11"/>
  <c r="I18" i="11" s="1"/>
  <c r="K18" i="11" s="1"/>
  <c r="H13" i="11"/>
  <c r="I13" i="11" s="1"/>
  <c r="K13" i="11" s="1"/>
  <c r="H40" i="11"/>
  <c r="I40" i="11" s="1"/>
  <c r="K40" i="11" s="1"/>
  <c r="H27" i="11"/>
  <c r="I27" i="11" s="1"/>
  <c r="K27" i="11" s="1"/>
  <c r="H62" i="11"/>
  <c r="I62" i="11" s="1"/>
  <c r="K62" i="11" s="1"/>
  <c r="H70" i="11"/>
  <c r="I70" i="11" s="1"/>
  <c r="H60" i="11"/>
  <c r="I60" i="11" s="1"/>
  <c r="K60" i="11" s="1"/>
  <c r="H36" i="11"/>
  <c r="I36" i="11" s="1"/>
  <c r="K36" i="11" s="1"/>
  <c r="H10" i="11"/>
  <c r="I10" i="11" s="1"/>
  <c r="K10" i="11" s="1"/>
  <c r="H52" i="11"/>
  <c r="I52" i="11" s="1"/>
  <c r="K52" i="11" s="1"/>
  <c r="H32" i="11"/>
  <c r="I32" i="11" s="1"/>
  <c r="K32" i="11" s="1"/>
  <c r="H19" i="11"/>
  <c r="I19" i="11" s="1"/>
  <c r="K19" i="11" s="1"/>
  <c r="H54" i="11"/>
  <c r="I54" i="11" s="1"/>
  <c r="K54" i="11" s="1"/>
  <c r="H49" i="11"/>
  <c r="I49" i="11" s="1"/>
  <c r="K49" i="11" s="1"/>
  <c r="H55" i="11"/>
  <c r="I55" i="11" s="1"/>
  <c r="K55" i="11" s="1"/>
  <c r="H58" i="11"/>
  <c r="I58" i="11" s="1"/>
  <c r="K58" i="11" s="1"/>
  <c r="H53" i="11"/>
  <c r="I53" i="11" s="1"/>
  <c r="K53" i="11" s="1"/>
  <c r="H28" i="11"/>
  <c r="I28" i="11" s="1"/>
  <c r="K28" i="11" s="1"/>
  <c r="H16" i="11"/>
  <c r="I16" i="11" s="1"/>
  <c r="K16" i="11" s="1"/>
  <c r="H69" i="11"/>
  <c r="I69" i="11" s="1"/>
  <c r="H38" i="11"/>
  <c r="I38" i="11" s="1"/>
  <c r="K38" i="11" s="1"/>
  <c r="H57" i="11"/>
  <c r="I57" i="11" s="1"/>
  <c r="K57" i="11" s="1"/>
  <c r="H20" i="11"/>
  <c r="I20" i="11" s="1"/>
  <c r="K20" i="11" s="1"/>
  <c r="H61" i="11"/>
  <c r="I61" i="11" s="1"/>
  <c r="K61" i="11" s="1"/>
  <c r="H24" i="11"/>
  <c r="I24" i="11" s="1"/>
  <c r="K24" i="11" s="1"/>
  <c r="H46" i="11"/>
  <c r="I46" i="11" s="1"/>
  <c r="K46" i="11" s="1"/>
  <c r="H75" i="11"/>
  <c r="I75" i="11" s="1"/>
  <c r="H41" i="11"/>
  <c r="I41" i="11" s="1"/>
  <c r="K41" i="11" s="1"/>
  <c r="H47" i="11"/>
  <c r="I47" i="11" s="1"/>
  <c r="K47" i="11" s="1"/>
  <c r="H50" i="11"/>
  <c r="I50" i="11" s="1"/>
  <c r="K50" i="11" s="1"/>
  <c r="H45" i="11"/>
  <c r="I45" i="11" s="1"/>
  <c r="K45" i="11" s="1"/>
  <c r="H12" i="11"/>
  <c r="I12" i="11" s="1"/>
  <c r="K12" i="11" s="1"/>
  <c r="H59" i="11"/>
  <c r="I59" i="11" s="1"/>
  <c r="K59" i="11" s="1"/>
  <c r="H68" i="11"/>
  <c r="I68" i="11" s="1"/>
  <c r="H30" i="11"/>
  <c r="I30" i="11" s="1"/>
  <c r="K30" i="11" s="1"/>
  <c r="H25" i="11"/>
  <c r="I25" i="11" s="1"/>
  <c r="K25" i="11" s="1"/>
  <c r="H29" i="11"/>
  <c r="I29" i="11" s="1"/>
  <c r="K29" i="11" s="1"/>
  <c r="H66" i="11"/>
  <c r="I66" i="11" s="1"/>
  <c r="H63" i="11"/>
  <c r="I63" i="11" s="1"/>
  <c r="K63" i="11" s="1"/>
  <c r="H44" i="11"/>
  <c r="I44" i="11" s="1"/>
  <c r="K44" i="11" s="1"/>
  <c r="H11" i="11"/>
  <c r="I11" i="11" s="1"/>
  <c r="K11" i="11" s="1"/>
  <c r="H74" i="11"/>
  <c r="I74" i="11" s="1"/>
  <c r="H33" i="11"/>
  <c r="I33" i="11" s="1"/>
  <c r="K33" i="11" s="1"/>
  <c r="H39" i="11"/>
  <c r="I39" i="11" s="1"/>
  <c r="K39" i="11" s="1"/>
  <c r="H42" i="11"/>
  <c r="I42" i="11" s="1"/>
  <c r="K42" i="11" s="1"/>
  <c r="H37" i="11"/>
  <c r="I37" i="11" s="1"/>
  <c r="K37" i="11" s="1"/>
  <c r="H64" i="11"/>
  <c r="I64" i="11" s="1"/>
  <c r="K64" i="11" s="1"/>
  <c r="H51" i="11"/>
  <c r="I51" i="11" s="1"/>
  <c r="K51" i="11" s="1"/>
  <c r="H67" i="11"/>
  <c r="I67" i="11" s="1"/>
  <c r="I6" i="1"/>
  <c r="I8" i="1" s="1"/>
  <c r="I9" i="1" s="1"/>
  <c r="I10" i="1" l="1"/>
  <c r="I11" i="1" s="1"/>
  <c r="K66" i="8"/>
  <c r="L66" i="8" s="1"/>
  <c r="K68" i="8"/>
  <c r="L68" i="8" s="1"/>
  <c r="J65" i="8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K65" i="8"/>
  <c r="L65" i="8" s="1"/>
  <c r="K67" i="8"/>
  <c r="L67" i="8" s="1"/>
  <c r="J66" i="11"/>
  <c r="J67" i="11" s="1"/>
  <c r="J68" i="11" s="1"/>
  <c r="J69" i="11" s="1"/>
  <c r="J70" i="11" s="1"/>
  <c r="J71" i="11" s="1"/>
  <c r="J72" i="11" s="1"/>
  <c r="J73" i="11" s="1"/>
  <c r="J74" i="11" s="1"/>
  <c r="J75" i="11" s="1"/>
  <c r="K66" i="11"/>
  <c r="L66" i="11" s="1"/>
  <c r="K70" i="11"/>
  <c r="L70" i="11" s="1"/>
  <c r="K71" i="11"/>
  <c r="L71" i="11" s="1"/>
  <c r="K72" i="11"/>
  <c r="L72" i="11" s="1"/>
  <c r="K73" i="11"/>
  <c r="L73" i="11" s="1"/>
  <c r="J65" i="11"/>
  <c r="K65" i="11"/>
  <c r="L65" i="11" s="1"/>
  <c r="K75" i="11"/>
  <c r="L75" i="11" s="1"/>
  <c r="K69" i="11"/>
  <c r="L69" i="11" s="1"/>
  <c r="K74" i="11"/>
  <c r="L74" i="11" s="1"/>
  <c r="K68" i="11"/>
  <c r="L68" i="11" s="1"/>
  <c r="K67" i="11"/>
  <c r="L67" i="11" s="1"/>
</calcChain>
</file>

<file path=xl/sharedStrings.xml><?xml version="1.0" encoding="utf-8"?>
<sst xmlns="http://schemas.openxmlformats.org/spreadsheetml/2006/main" count="550" uniqueCount="480">
  <si>
    <t>Date</t>
  </si>
  <si>
    <t>Close</t>
  </si>
  <si>
    <t>01-04-2021</t>
  </si>
  <si>
    <t>01-05-2021</t>
  </si>
  <si>
    <t>01-06-2021</t>
  </si>
  <si>
    <t>01-07-2021</t>
  </si>
  <si>
    <t>01-08-2021</t>
  </si>
  <si>
    <t>01-11-2021</t>
  </si>
  <si>
    <t>01-12-2021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</si>
  <si>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</si>
  <si>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</si>
  <si>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</si>
  <si>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</si>
  <si>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</si>
  <si>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</si>
  <si>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</si>
  <si>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</si>
  <si>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</si>
  <si>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</si>
  <si>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</si>
  <si>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</si>
  <si>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02-01-2021</t>
  </si>
  <si>
    <t>02-02-2021</t>
  </si>
  <si>
    <t>02-03-2021</t>
  </si>
  <si>
    <t>02-04-2021</t>
  </si>
  <si>
    <t>02-05-2021</t>
  </si>
  <si>
    <t>02-08-2021</t>
  </si>
  <si>
    <t>02-09-2021</t>
  </si>
  <si>
    <t>02-10-2021</t>
  </si>
  <si>
    <t>02-11-2021</t>
  </si>
  <si>
    <t>02-12-2021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</si>
  <si>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</si>
  <si>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</si>
  <si>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</si>
  <si>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</si>
  <si>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</si>
  <si>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</si>
  <si>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</si>
  <si>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</si>
  <si>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</si>
  <si>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03-01-2021</t>
  </si>
  <si>
    <t>03-02-2021</t>
  </si>
  <si>
    <t>03-03-2021</t>
  </si>
  <si>
    <t>03-04-2021</t>
  </si>
  <si>
    <t>03-05-2021</t>
  </si>
  <si>
    <t>03-08-2021</t>
  </si>
  <si>
    <t>03-09-2021</t>
  </si>
  <si>
    <t>03-10-2021</t>
  </si>
  <si>
    <t>03-11-2021</t>
  </si>
  <si>
    <t>03-12-2021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</si>
  <si>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</si>
  <si>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</si>
  <si>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</si>
  <si>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</si>
  <si>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</si>
  <si>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</si>
  <si>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</si>
  <si>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</si>
  <si>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</si>
  <si>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</si>
  <si>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</si>
  <si>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</si>
  <si>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</si>
  <si>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04-01-2021</t>
  </si>
  <si>
    <t>04-05-2021</t>
  </si>
  <si>
    <t>04-06-2021</t>
  </si>
  <si>
    <t>04-07-2021</t>
  </si>
  <si>
    <t>04-08-2021</t>
  </si>
  <si>
    <t>04-09-2021</t>
  </si>
  <si>
    <t>04-12-2021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</si>
  <si>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</si>
  <si>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</si>
  <si>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</si>
  <si>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</si>
  <si>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</si>
  <si>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</si>
  <si>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</si>
  <si>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</si>
  <si>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</si>
  <si>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</si>
  <si>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</si>
  <si>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</si>
  <si>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</si>
  <si>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</si>
  <si>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05-03-2021</t>
  </si>
  <si>
    <t>05-04-2021</t>
  </si>
  <si>
    <t>05-05-2021</t>
  </si>
  <si>
    <t>05-06-2021</t>
  </si>
  <si>
    <t>05-07-2021</t>
  </si>
  <si>
    <t>05-10-2021</t>
  </si>
  <si>
    <t>05-11-2021</t>
  </si>
  <si>
    <t>05-12-2021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</si>
  <si>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</si>
  <si>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</si>
  <si>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</si>
  <si>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</si>
  <si>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</si>
  <si>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</si>
  <si>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</si>
  <si>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</si>
  <si>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</si>
  <si>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</si>
  <si>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</si>
  <si>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</si>
  <si>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06-01-2021</t>
  </si>
  <si>
    <t>06-02-2021</t>
  </si>
  <si>
    <t>06-03-2021</t>
  </si>
  <si>
    <t>06-04-2021</t>
  </si>
  <si>
    <t>06-07-2021</t>
  </si>
  <si>
    <t>06-08-2021</t>
  </si>
  <si>
    <t>06-09-2021</t>
  </si>
  <si>
    <t>06-10-2021</t>
  </si>
  <si>
    <t>06-11-2021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</si>
  <si>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</si>
  <si>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</si>
  <si>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</si>
  <si>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</si>
  <si>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</si>
  <si>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</si>
  <si>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</si>
  <si>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</si>
  <si>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</si>
  <si>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</si>
  <si>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</si>
  <si>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</si>
  <si>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</si>
  <si>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07-01-2021</t>
  </si>
  <si>
    <t>07-02-2021</t>
  </si>
  <si>
    <t>07-06-2021</t>
  </si>
  <si>
    <t>07-07-2021</t>
  </si>
  <si>
    <t>07-08-2021</t>
  </si>
  <si>
    <t>07-09-2021</t>
  </si>
  <si>
    <t>07-12-2021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</si>
  <si>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</si>
  <si>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</si>
  <si>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</si>
  <si>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</si>
  <si>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</si>
  <si>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</si>
  <si>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</si>
  <si>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</si>
  <si>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</si>
  <si>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</si>
  <si>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</si>
  <si>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</si>
  <si>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</si>
  <si>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</si>
  <si>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08-02-2021</t>
  </si>
  <si>
    <t>08-03-2021</t>
  </si>
  <si>
    <t>08-04-2021</t>
  </si>
  <si>
    <t>08-05-2021</t>
  </si>
  <si>
    <t>08-06-2021</t>
  </si>
  <si>
    <t>08-09-2021</t>
  </si>
  <si>
    <t>08-10-2021</t>
  </si>
  <si>
    <t>08-11-2021</t>
  </si>
  <si>
    <t>08-12-2021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</si>
  <si>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</si>
  <si>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</si>
  <si>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</si>
  <si>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</si>
  <si>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</si>
  <si>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</si>
  <si>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</si>
  <si>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</si>
  <si>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</si>
  <si>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</si>
  <si>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</si>
  <si>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</si>
  <si>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</si>
  <si>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09-01-2021</t>
  </si>
  <si>
    <t>09-02-2021</t>
  </si>
  <si>
    <t>09-03-2021</t>
  </si>
  <si>
    <t>09-07-2021</t>
  </si>
  <si>
    <t>09-08-2021</t>
  </si>
  <si>
    <t>09-09-2021</t>
  </si>
  <si>
    <t>09-10-2021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</si>
  <si>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</si>
  <si>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</si>
  <si>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</si>
  <si>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</si>
  <si>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</si>
  <si>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</si>
  <si>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</si>
  <si>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</si>
  <si>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</si>
  <si>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</si>
  <si>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</si>
  <si>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</si>
  <si>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</si>
  <si>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</si>
  <si>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10-01-2021</t>
  </si>
  <si>
    <t>10-04-2021</t>
  </si>
  <si>
    <t>10-05-2021</t>
  </si>
  <si>
    <t>10-06-2021</t>
  </si>
  <si>
    <t>10-07-2021</t>
  </si>
  <si>
    <t>10-08-2021</t>
  </si>
  <si>
    <t>10-11-2021</t>
  </si>
  <si>
    <t>10-12-2021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</si>
  <si>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</si>
  <si>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</si>
  <si>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</si>
  <si>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</si>
  <si>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</si>
  <si>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</si>
  <si>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</si>
  <si>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</si>
  <si>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</si>
  <si>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</si>
  <si>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</si>
  <si>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</si>
  <si>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</si>
  <si>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11-01-2021</t>
  </si>
  <si>
    <t>11-02-2021</t>
  </si>
  <si>
    <t>11-03-2021</t>
  </si>
  <si>
    <t>11-04-2021</t>
  </si>
  <si>
    <t>11-05-2021</t>
  </si>
  <si>
    <t>11-08-2021</t>
  </si>
  <si>
    <t>11-09-2021</t>
  </si>
  <si>
    <t>11-10-2021</t>
  </si>
  <si>
    <t>11-11-2021</t>
  </si>
  <si>
    <t>11-12-2021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</si>
  <si>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</si>
  <si>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</si>
  <si>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</si>
  <si>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</si>
  <si>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</si>
  <si>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</si>
  <si>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</si>
  <si>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</si>
  <si>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</si>
  <si>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</si>
  <si>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</si>
  <si>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12-01-2021</t>
  </si>
  <si>
    <t>12-02-2021</t>
  </si>
  <si>
    <t>12-03-2021</t>
  </si>
  <si>
    <t>12-06-2021</t>
  </si>
  <si>
    <t>12-07-2021</t>
  </si>
  <si>
    <t>12-08-2021</t>
  </si>
  <si>
    <t>12-09-2021</t>
  </si>
  <si>
    <t>12-10-2021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</si>
  <si>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</si>
  <si>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</si>
  <si>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</si>
  <si>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</si>
  <si>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</si>
  <si>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</si>
  <si>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</si>
  <si>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</si>
  <si>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</si>
  <si>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</si>
  <si>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</si>
  <si>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</si>
  <si>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</si>
  <si>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</si>
  <si>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Returns</t>
  </si>
  <si>
    <t>Returns t-1</t>
  </si>
  <si>
    <t>Price Change</t>
  </si>
  <si>
    <t>Count Runs</t>
  </si>
  <si>
    <t>Runs</t>
  </si>
  <si>
    <t>n1</t>
  </si>
  <si>
    <t>n2</t>
  </si>
  <si>
    <t>n</t>
  </si>
  <si>
    <t>E(runs)</t>
  </si>
  <si>
    <t>Numerator</t>
  </si>
  <si>
    <t>Denominator</t>
  </si>
  <si>
    <t>Var(runs)</t>
  </si>
  <si>
    <t>S.D.(runs)</t>
  </si>
  <si>
    <t>z</t>
  </si>
  <si>
    <t>&lt;1.96</t>
  </si>
  <si>
    <t>Accept RW at 5% LOS</t>
  </si>
  <si>
    <t>Conclude that prices can't be predicted</t>
  </si>
  <si>
    <t>Correlation</t>
  </si>
  <si>
    <t>Prices can't be predicted</t>
  </si>
  <si>
    <t>(Correlation less than 1.96/root(n))</t>
  </si>
  <si>
    <t>December 2020</t>
  </si>
  <si>
    <t>December</t>
  </si>
  <si>
    <t>November</t>
  </si>
  <si>
    <t>October</t>
  </si>
  <si>
    <t>September</t>
  </si>
  <si>
    <t>August</t>
  </si>
  <si>
    <t>As the january returns are less than December 2020 returns also this means there was no january effect</t>
  </si>
  <si>
    <t>July</t>
  </si>
  <si>
    <t>As the january returns are less than average returns of other months combined therefore there is no january effect</t>
  </si>
  <si>
    <t>June</t>
  </si>
  <si>
    <t>May</t>
  </si>
  <si>
    <t>April</t>
  </si>
  <si>
    <t>December 2020 returns</t>
  </si>
  <si>
    <t>Other month returns</t>
  </si>
  <si>
    <t>Jan Returns</t>
  </si>
  <si>
    <t>March</t>
  </si>
  <si>
    <t>February</t>
  </si>
  <si>
    <t>January</t>
  </si>
  <si>
    <t>Returns(%)</t>
  </si>
  <si>
    <t>Last Day Price</t>
  </si>
  <si>
    <t>First Day Price</t>
  </si>
  <si>
    <t>Month</t>
  </si>
  <si>
    <t>Intercept</t>
  </si>
  <si>
    <t>Actual(Billion $)</t>
  </si>
  <si>
    <t>Beta</t>
  </si>
  <si>
    <t>Estimated(Billion $)</t>
  </si>
  <si>
    <t>R-Squared</t>
  </si>
  <si>
    <t>Surprise (%)</t>
  </si>
  <si>
    <t>Std.Error</t>
  </si>
  <si>
    <t>AMD Close</t>
  </si>
  <si>
    <t>Nasdaq Composite</t>
  </si>
  <si>
    <t>Returns AMD</t>
  </si>
  <si>
    <t>Returns Nasdaq Comp</t>
  </si>
  <si>
    <t>E(returns)</t>
  </si>
  <si>
    <t>AR</t>
  </si>
  <si>
    <t>CAR</t>
  </si>
  <si>
    <t>t-test</t>
  </si>
  <si>
    <t>01-13-2021</t>
  </si>
  <si>
    <t>01-14-2021</t>
  </si>
  <si>
    <t>01-15-2021</t>
  </si>
  <si>
    <t>01-19-2021</t>
  </si>
  <si>
    <t>01-20-2021</t>
  </si>
  <si>
    <t>01-21-2021</t>
  </si>
  <si>
    <t>01-22-2021</t>
  </si>
  <si>
    <t>01-25-2021</t>
  </si>
  <si>
    <t>01-26-2021</t>
  </si>
  <si>
    <t>01-27-2021</t>
  </si>
  <si>
    <t>01-28-2021</t>
  </si>
  <si>
    <t>01-29-2021</t>
  </si>
  <si>
    <t>02-16-2021</t>
  </si>
  <si>
    <t>02-17-2021</t>
  </si>
  <si>
    <t>02-18-2021</t>
  </si>
  <si>
    <t>02-19-2021</t>
  </si>
  <si>
    <t>02-22-2021</t>
  </si>
  <si>
    <t>02-23-2021</t>
  </si>
  <si>
    <t>02-24-2021</t>
  </si>
  <si>
    <t>02-25-2021</t>
  </si>
  <si>
    <t>02-26-2021</t>
  </si>
  <si>
    <t>03-15-2021</t>
  </si>
  <si>
    <t>03-16-2021</t>
  </si>
  <si>
    <t>03-17-2021</t>
  </si>
  <si>
    <t>03-18-2021</t>
  </si>
  <si>
    <t>03-19-2021</t>
  </si>
  <si>
    <t>03-22-2021</t>
  </si>
  <si>
    <t>03-23-2021</t>
  </si>
  <si>
    <t>03-24-2021</t>
  </si>
  <si>
    <t>03-25-2021</t>
  </si>
  <si>
    <t>03-26-2021</t>
  </si>
  <si>
    <t>03-29-2021</t>
  </si>
  <si>
    <t>03-30-2021</t>
  </si>
  <si>
    <t>03-31-2021</t>
  </si>
  <si>
    <t>04-13-2021</t>
  </si>
  <si>
    <t>04-14-2021</t>
  </si>
  <si>
    <t>04-15-2021</t>
  </si>
  <si>
    <t>04-16-2021</t>
  </si>
  <si>
    <t>04-19-2021</t>
  </si>
  <si>
    <t>04-20-2021</t>
  </si>
  <si>
    <t>04-21-2021</t>
  </si>
  <si>
    <t>04-22-2021</t>
  </si>
  <si>
    <t>04-23-2021</t>
  </si>
  <si>
    <t>04-26-2021</t>
  </si>
  <si>
    <t>04-27-2021</t>
  </si>
  <si>
    <t>04-28-2021</t>
  </si>
  <si>
    <t>04-29-2021</t>
  </si>
  <si>
    <t>04-30-2021</t>
  </si>
  <si>
    <t>05-13-2021</t>
  </si>
  <si>
    <t>05-14-2021</t>
  </si>
  <si>
    <t>05-17-2021</t>
  </si>
  <si>
    <t>05-18-2021</t>
  </si>
  <si>
    <t>05-19-2021</t>
  </si>
  <si>
    <t>05-20-2021</t>
  </si>
  <si>
    <t>05-21-2021</t>
  </si>
  <si>
    <t>05-24-2021</t>
  </si>
  <si>
    <t>05-25-2021</t>
  </si>
  <si>
    <t>05-26-2021</t>
  </si>
  <si>
    <t>05-27-2021</t>
  </si>
  <si>
    <t>05-28-2021</t>
  </si>
  <si>
    <t>06-14-2021</t>
  </si>
  <si>
    <t>06-15-2021</t>
  </si>
  <si>
    <t>06-16-2021</t>
  </si>
  <si>
    <t>06-17-2021</t>
  </si>
  <si>
    <t>06-18-2021</t>
  </si>
  <si>
    <t>06-21-2021</t>
  </si>
  <si>
    <t>06-22-2021</t>
  </si>
  <si>
    <t>06-23-2021</t>
  </si>
  <si>
    <t>06-24-2021</t>
  </si>
  <si>
    <t>06-25-2021</t>
  </si>
  <si>
    <t>06-28-2021</t>
  </si>
  <si>
    <t>06-29-2021</t>
  </si>
  <si>
    <t>06-30-2021</t>
  </si>
  <si>
    <t>07-13-2021</t>
  </si>
  <si>
    <t>07-14-2021</t>
  </si>
  <si>
    <t>07-15-2021</t>
  </si>
  <si>
    <t>07-16-2021</t>
  </si>
  <si>
    <t>07-19-2021</t>
  </si>
  <si>
    <t>07-20-2021</t>
  </si>
  <si>
    <t>07-21-2021</t>
  </si>
  <si>
    <t>07-22-2021</t>
  </si>
  <si>
    <t>07-23-2021</t>
  </si>
  <si>
    <t>07-26-2021</t>
  </si>
  <si>
    <t>07-27-2021</t>
  </si>
  <si>
    <t>07-28-2021</t>
  </si>
  <si>
    <t>07-29-2021</t>
  </si>
  <si>
    <t>07-30-2021</t>
  </si>
  <si>
    <t>08-13-2021</t>
  </si>
  <si>
    <t>08-16-2021</t>
  </si>
  <si>
    <t>08-17-2021</t>
  </si>
  <si>
    <t>08-18-2021</t>
  </si>
  <si>
    <t>08-19-2021</t>
  </si>
  <si>
    <t>08-20-2021</t>
  </si>
  <si>
    <t>08-23-2021</t>
  </si>
  <si>
    <t>08-24-2021</t>
  </si>
  <si>
    <t>08-25-2021</t>
  </si>
  <si>
    <t>08-26-2021</t>
  </si>
  <si>
    <t>08-27-2021</t>
  </si>
  <si>
    <t>08-30-2021</t>
  </si>
  <si>
    <t>08-31-2021</t>
  </si>
  <si>
    <t>09-13-2021</t>
  </si>
  <si>
    <t>09-14-2021</t>
  </si>
  <si>
    <t>09-15-2021</t>
  </si>
  <si>
    <t>09-16-2021</t>
  </si>
  <si>
    <t>09-17-2021</t>
  </si>
  <si>
    <t>09-20-2021</t>
  </si>
  <si>
    <t>09-21-2021</t>
  </si>
  <si>
    <t>09-22-2021</t>
  </si>
  <si>
    <t>09-23-2021</t>
  </si>
  <si>
    <t>09-24-2021</t>
  </si>
  <si>
    <t>09-27-2021</t>
  </si>
  <si>
    <t>09-28-2021</t>
  </si>
  <si>
    <t>09-29-2021</t>
  </si>
  <si>
    <t>09-30-2021</t>
  </si>
  <si>
    <t>10-13-2021</t>
  </si>
  <si>
    <t>10-14-2021</t>
  </si>
  <si>
    <t>10-15-2021</t>
  </si>
  <si>
    <t>10-18-2021</t>
  </si>
  <si>
    <t>10-19-2021</t>
  </si>
  <si>
    <t>10-20-2021</t>
  </si>
  <si>
    <t>10-21-2021</t>
  </si>
  <si>
    <t>10-22-2021</t>
  </si>
  <si>
    <t>10-25-2021</t>
  </si>
  <si>
    <t>10-26-2021</t>
  </si>
  <si>
    <t>10-27-2021</t>
  </si>
  <si>
    <t>10-28-2021</t>
  </si>
  <si>
    <t>10-29-2021</t>
  </si>
  <si>
    <t>https://www.cnbc.com/2021/01/26/amd-amd-earnings-q4-2020.html</t>
  </si>
  <si>
    <t>https://www.investopedia.com/amd-earnings-what-happened-with-amd-5180681</t>
  </si>
  <si>
    <t>https://www.investopedia.com/amd-q2-fy2021-earnings-report-recap-5194131</t>
  </si>
  <si>
    <t>https://www.investopedia.com/amd-q3-fy2021-earnings-report-recap-5207314</t>
  </si>
  <si>
    <t>Event Window</t>
  </si>
  <si>
    <t>26-Jan 2021</t>
  </si>
  <si>
    <t>We have a positive surprise</t>
  </si>
  <si>
    <t>27 April 2021</t>
  </si>
  <si>
    <t>Estimation Window</t>
  </si>
  <si>
    <t>There is a positive surprise</t>
  </si>
  <si>
    <t>As we can not predict for any sample thus semi-strong model holds</t>
  </si>
  <si>
    <t xml:space="preserve">As we can predict more than one sample therefore semi strong model holds true </t>
  </si>
  <si>
    <t>Estimation window</t>
  </si>
  <si>
    <t>27-July 2021</t>
  </si>
  <si>
    <t>As we cannot predict for any sample therefore semi strong model holds true</t>
  </si>
  <si>
    <t>Event window</t>
  </si>
  <si>
    <t>26 October 2021</t>
  </si>
  <si>
    <t>as well as the average returns of all other months in 2019</t>
  </si>
  <si>
    <t xml:space="preserve">The January effect does not exist as the returns in January are lesser than the returns in December 2018 </t>
  </si>
  <si>
    <t>Q3</t>
  </si>
  <si>
    <t>Holds true</t>
  </si>
  <si>
    <t>Positive</t>
  </si>
  <si>
    <t>Event 4</t>
  </si>
  <si>
    <t>Event 3</t>
  </si>
  <si>
    <t>Does not hold</t>
  </si>
  <si>
    <t>Event 2</t>
  </si>
  <si>
    <t>Event 1</t>
  </si>
  <si>
    <t>Semi-strong EMH</t>
  </si>
  <si>
    <t>Surprise(%)</t>
  </si>
  <si>
    <t>Events</t>
  </si>
  <si>
    <t>Surprise Comparison</t>
  </si>
  <si>
    <t>Q2</t>
  </si>
  <si>
    <t>(As the z-statistic was less than the value at 5% significance)</t>
  </si>
  <si>
    <t>Q1</t>
  </si>
  <si>
    <t>Details</t>
  </si>
  <si>
    <t>Question</t>
  </si>
  <si>
    <t>SAPM Assignment - AMD</t>
  </si>
  <si>
    <t>For the year starting 1/1/2021, ending 31/12/2021, from the runs test conducted, it is concluded that prices can't be predicted, hence it is Weak Form Efficient</t>
  </si>
  <si>
    <t>Estimated(Billion)</t>
  </si>
  <si>
    <t>Actual(Billion)</t>
  </si>
  <si>
    <t>As we can predict for many sample therefore semi strong model does not hold</t>
  </si>
  <si>
    <t xml:space="preserve">Bhavesh Agarwal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</si>
</sst>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Inconsolata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Inconsolata"/>
    </font>
    <font>
      <sz val="11"/>
      <color theme="1"/>
      <name val="Inconsolata"/>
    </font>
    <font>
      <sz val="11"/>
      <color rgb="FFFF0000"/>
      <name val="Calibri"/>
      <family val="2"/>
    </font>
    <font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E06666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11" fillId="0" borderId="0" applyNumberFormat="0" applyFill="0" applyBorder="0" applyAlignment="0" applyProtection="0"/>
    <xf numFmtId="0" fontId="14" fillId="0" borderId="0"/>
  </cellStyleXfs>
  <cellXfs count="85">
    <xf numFmtId="0" fontId="0" fillId="0" borderId="0" xfId="0"/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4" fillId="0" borderId="0" xfId="1"/>
    <xf numFmtId="0" fontId="5" fillId="2" borderId="1" xfId="0" applyFont="1" applyFill="1" applyBorder="1"/>
    <xf numFmtId="0" fontId="10" fillId="2" borderId="1" xfId="0" applyFont="1" applyFill="1" applyBorder="1"/>
    <xf numFmtId="0" fontId="9" fillId="2" borderId="1" xfId="1" applyFont="1" applyFill="1" applyBorder="1"/>
    <xf numFmtId="0" fontId="8" fillId="0" borderId="0" xfId="1" applyFont="1"/>
    <xf numFmtId="0" fontId="9" fillId="2" borderId="2" xfId="1" applyFont="1" applyFill="1" applyBorder="1"/>
    <xf numFmtId="49" fontId="9" fillId="2" borderId="1" xfId="1" applyNumberFormat="1" applyFont="1" applyFill="1" applyBorder="1"/>
    <xf numFmtId="0" fontId="9" fillId="0" borderId="0" xfId="1" applyFont="1"/>
    <xf numFmtId="0" fontId="3" fillId="2" borderId="1" xfId="2" applyFill="1" applyBorder="1"/>
    <xf numFmtId="0" fontId="3" fillId="0" borderId="0" xfId="2" applyAlignment="1">
      <alignment horizontal="left"/>
    </xf>
    <xf numFmtId="0" fontId="3" fillId="0" borderId="0" xfId="2"/>
    <xf numFmtId="0" fontId="3" fillId="2" borderId="1" xfId="2" applyFill="1" applyBorder="1" applyAlignment="1">
      <alignment horizontal="left"/>
    </xf>
    <xf numFmtId="14" fontId="3" fillId="0" borderId="0" xfId="2" applyNumberFormat="1" applyAlignment="1">
      <alignment horizontal="left"/>
    </xf>
    <xf numFmtId="0" fontId="11" fillId="0" borderId="0" xfId="3"/>
    <xf numFmtId="0" fontId="3" fillId="0" borderId="3" xfId="2" applyBorder="1" applyAlignment="1">
      <alignment horizontal="left"/>
    </xf>
    <xf numFmtId="0" fontId="3" fillId="0" borderId="4" xfId="2" applyBorder="1" applyAlignment="1">
      <alignment horizontal="left"/>
    </xf>
    <xf numFmtId="0" fontId="3" fillId="0" borderId="4" xfId="2" applyBorder="1"/>
    <xf numFmtId="0" fontId="3" fillId="0" borderId="5" xfId="2" applyBorder="1"/>
    <xf numFmtId="0" fontId="3" fillId="0" borderId="6" xfId="2" applyBorder="1" applyAlignment="1">
      <alignment horizontal="left"/>
    </xf>
    <xf numFmtId="0" fontId="3" fillId="0" borderId="7" xfId="2" applyBorder="1"/>
    <xf numFmtId="0" fontId="3" fillId="0" borderId="8" xfId="2" applyBorder="1" applyAlignment="1">
      <alignment horizontal="left"/>
    </xf>
    <xf numFmtId="14" fontId="3" fillId="0" borderId="9" xfId="2" applyNumberFormat="1" applyBorder="1" applyAlignment="1">
      <alignment horizontal="left"/>
    </xf>
    <xf numFmtId="0" fontId="3" fillId="0" borderId="9" xfId="2" applyBorder="1" applyAlignment="1">
      <alignment horizontal="left"/>
    </xf>
    <xf numFmtId="0" fontId="3" fillId="0" borderId="9" xfId="2" applyBorder="1"/>
    <xf numFmtId="0" fontId="3" fillId="0" borderId="10" xfId="2" applyBorder="1"/>
    <xf numFmtId="49" fontId="1" fillId="0" borderId="0" xfId="2" applyNumberFormat="1" applyFont="1"/>
    <xf numFmtId="0" fontId="8" fillId="0" borderId="0" xfId="2" applyFont="1"/>
    <xf numFmtId="0" fontId="3" fillId="2" borderId="11" xfId="2" applyFill="1" applyBorder="1"/>
    <xf numFmtId="0" fontId="3" fillId="0" borderId="12" xfId="2" applyBorder="1" applyAlignment="1">
      <alignment horizontal="left"/>
    </xf>
    <xf numFmtId="0" fontId="1" fillId="0" borderId="0" xfId="2" applyFont="1" applyAlignment="1">
      <alignment horizontal="left"/>
    </xf>
    <xf numFmtId="0" fontId="2" fillId="3" borderId="0" xfId="2" applyFont="1" applyFill="1" applyAlignment="1">
      <alignment horizontal="left"/>
    </xf>
    <xf numFmtId="0" fontId="1" fillId="3" borderId="0" xfId="2" applyFont="1" applyFill="1" applyAlignment="1">
      <alignment horizontal="left"/>
    </xf>
    <xf numFmtId="0" fontId="14" fillId="0" borderId="0" xfId="4"/>
    <xf numFmtId="0" fontId="15" fillId="0" borderId="0" xfId="4" applyFont="1"/>
    <xf numFmtId="0" fontId="15" fillId="0" borderId="0" xfId="4" applyFont="1" applyAlignment="1">
      <alignment horizontal="left"/>
    </xf>
    <xf numFmtId="0" fontId="16" fillId="4" borderId="13" xfId="4" applyFont="1" applyFill="1" applyBorder="1"/>
    <xf numFmtId="0" fontId="17" fillId="4" borderId="14" xfId="4" applyFont="1" applyFill="1" applyBorder="1"/>
    <xf numFmtId="0" fontId="15" fillId="0" borderId="14" xfId="4" applyFont="1" applyBorder="1"/>
    <xf numFmtId="0" fontId="15" fillId="0" borderId="14" xfId="4" applyFont="1" applyBorder="1" applyAlignment="1">
      <alignment horizontal="left"/>
    </xf>
    <xf numFmtId="14" fontId="15" fillId="0" borderId="14" xfId="4" applyNumberFormat="1" applyFont="1" applyBorder="1" applyAlignment="1">
      <alignment horizontal="left"/>
    </xf>
    <xf numFmtId="0" fontId="15" fillId="0" borderId="15" xfId="4" applyFont="1" applyBorder="1" applyAlignment="1">
      <alignment horizontal="left"/>
    </xf>
    <xf numFmtId="0" fontId="16" fillId="4" borderId="16" xfId="4" applyFont="1" applyFill="1" applyBorder="1"/>
    <xf numFmtId="0" fontId="17" fillId="4" borderId="0" xfId="4" applyFont="1" applyFill="1"/>
    <xf numFmtId="14" fontId="15" fillId="0" borderId="0" xfId="4" applyNumberFormat="1" applyFont="1" applyAlignment="1">
      <alignment horizontal="left"/>
    </xf>
    <xf numFmtId="0" fontId="15" fillId="0" borderId="17" xfId="4" applyFont="1" applyBorder="1" applyAlignment="1">
      <alignment horizontal="left"/>
    </xf>
    <xf numFmtId="0" fontId="18" fillId="0" borderId="0" xfId="4" applyFont="1"/>
    <xf numFmtId="0" fontId="15" fillId="3" borderId="0" xfId="4" applyFont="1" applyFill="1" applyAlignment="1">
      <alignment horizontal="left"/>
    </xf>
    <xf numFmtId="0" fontId="16" fillId="4" borderId="18" xfId="4" applyFont="1" applyFill="1" applyBorder="1"/>
    <xf numFmtId="0" fontId="17" fillId="4" borderId="19" xfId="4" applyFont="1" applyFill="1" applyBorder="1"/>
    <xf numFmtId="0" fontId="15" fillId="0" borderId="19" xfId="4" applyFont="1" applyBorder="1"/>
    <xf numFmtId="0" fontId="15" fillId="0" borderId="19" xfId="4" applyFont="1" applyBorder="1" applyAlignment="1">
      <alignment horizontal="left"/>
    </xf>
    <xf numFmtId="0" fontId="15" fillId="0" borderId="20" xfId="4" applyFont="1" applyBorder="1" applyAlignment="1">
      <alignment horizontal="left"/>
    </xf>
    <xf numFmtId="0" fontId="15" fillId="5" borderId="21" xfId="4" applyFont="1" applyFill="1" applyBorder="1" applyAlignment="1">
      <alignment horizontal="left"/>
    </xf>
    <xf numFmtId="0" fontId="15" fillId="5" borderId="21" xfId="4" applyFont="1" applyFill="1" applyBorder="1"/>
    <xf numFmtId="0" fontId="11" fillId="0" borderId="0" xfId="4" applyFont="1"/>
    <xf numFmtId="0" fontId="19" fillId="0" borderId="0" xfId="4" applyFont="1"/>
    <xf numFmtId="49" fontId="15" fillId="0" borderId="0" xfId="4" applyNumberFormat="1" applyFont="1"/>
    <xf numFmtId="0" fontId="16" fillId="4" borderId="1" xfId="4" applyFont="1" applyFill="1" applyBorder="1"/>
    <xf numFmtId="0" fontId="15" fillId="5" borderId="22" xfId="4" applyFont="1" applyFill="1" applyBorder="1"/>
    <xf numFmtId="0" fontId="5" fillId="0" borderId="0" xfId="4" applyFont="1"/>
    <xf numFmtId="0" fontId="12" fillId="6" borderId="0" xfId="4" applyFont="1" applyFill="1"/>
    <xf numFmtId="4" fontId="12" fillId="0" borderId="0" xfId="4" applyNumberFormat="1" applyFont="1"/>
    <xf numFmtId="0" fontId="12" fillId="0" borderId="0" xfId="4" applyFont="1"/>
    <xf numFmtId="0" fontId="13" fillId="6" borderId="0" xfId="4" applyFont="1" applyFill="1"/>
    <xf numFmtId="0" fontId="13" fillId="0" borderId="3" xfId="4" applyFont="1" applyBorder="1"/>
    <xf numFmtId="0" fontId="13" fillId="0" borderId="4" xfId="4" applyFont="1" applyBorder="1"/>
    <xf numFmtId="0" fontId="12" fillId="0" borderId="5" xfId="4" applyFont="1" applyBorder="1"/>
    <xf numFmtId="0" fontId="12" fillId="0" borderId="6" xfId="4" applyFont="1" applyBorder="1"/>
    <xf numFmtId="0" fontId="12" fillId="0" borderId="7" xfId="4" applyFont="1" applyBorder="1"/>
    <xf numFmtId="0" fontId="12" fillId="6" borderId="6" xfId="4" applyFont="1" applyFill="1" applyBorder="1"/>
    <xf numFmtId="0" fontId="12" fillId="6" borderId="7" xfId="4" applyFont="1" applyFill="1" applyBorder="1"/>
    <xf numFmtId="0" fontId="5" fillId="0" borderId="6" xfId="4" applyFont="1" applyBorder="1"/>
    <xf numFmtId="0" fontId="14" fillId="4" borderId="8" xfId="4" applyFill="1" applyBorder="1" applyAlignment="1">
      <alignment horizontal="left"/>
    </xf>
    <xf numFmtId="0" fontId="12" fillId="0" borderId="9" xfId="4" applyFont="1" applyBorder="1"/>
    <xf numFmtId="0" fontId="12" fillId="0" borderId="10" xfId="4" applyFont="1" applyBorder="1"/>
    <xf numFmtId="0" fontId="12" fillId="0" borderId="8" xfId="4" applyFont="1" applyBorder="1"/>
    <xf numFmtId="0" fontId="5" fillId="0" borderId="4" xfId="4" applyFont="1" applyBorder="1"/>
    <xf numFmtId="0" fontId="12" fillId="0" borderId="4" xfId="4" applyFont="1" applyBorder="1"/>
    <xf numFmtId="0" fontId="5" fillId="0" borderId="12" xfId="4" applyFont="1" applyBorder="1"/>
    <xf numFmtId="164" fontId="14" fillId="0" borderId="0" xfId="4" applyNumberFormat="1"/>
    <xf numFmtId="0" fontId="17" fillId="0" borderId="0" xfId="0" applyFont="1"/>
  </cellXfs>
  <cellStyles count="5">
    <cellStyle name="Hyperlink" xfId="3" builtinId="8"/>
    <cellStyle name="Normal" xfId="0" builtinId="0"/>
    <cellStyle name="Normal 2" xfId="1" xr:uid="{9C427C61-8CBF-4F2B-AB7E-775F2CAB28C9}"/>
    <cellStyle name="Normal 3" xfId="2" xr:uid="{A322DFFE-7445-4913-AF65-E3A8D854038D}"/>
    <cellStyle name="Normal 4" xfId="4" xr:uid="{7DA0CBAB-1A23-4106-9C9F-AE259C99DC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nbc.com/2021/01/26/amd-amd-earnings-q4-2020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amd-earnings-what-happened-with-amd-51806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amd-q2-fy2021-earnings-report-recap-519413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amd-q3-fy2021-earnings-report-recap-52073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532-0CD6-4DB1-B86F-0C8245CD0ADF}">
  <sheetPr>
    <outlinePr summaryBelow="0" summaryRight="0"/>
  </sheetPr>
  <dimension ref="A1:K22"/>
  <sheetViews>
    <sheetView tabSelected="1" workbookViewId="0">
      <selection activeCell="G5" sqref="G4:G5"/>
    </sheetView>
  </sheetViews>
  <sheetFormatPr defaultColWidth="14.44140625" defaultRowHeight="15.75" customHeight="1" x14ac:dyDescent="0.25"/>
  <cols>
    <col min="1" max="2" width="14.44140625" style="36"/>
    <col min="3" max="3" width="17.88671875" style="36" customWidth="1"/>
    <col min="4" max="16384" width="14.44140625" style="36"/>
  </cols>
  <sheetData>
    <row r="1" spans="1:11" ht="13.2" x14ac:dyDescent="0.25">
      <c r="A1" s="63"/>
      <c r="E1" s="63"/>
      <c r="F1" s="63"/>
    </row>
    <row r="4" spans="1:11" ht="13.2" x14ac:dyDescent="0.25">
      <c r="E4" s="63" t="s">
        <v>474</v>
      </c>
    </row>
    <row r="6" spans="1:11" ht="13.2" x14ac:dyDescent="0.25">
      <c r="E6" s="63" t="s">
        <v>479</v>
      </c>
    </row>
    <row r="7" spans="1:11" ht="15.75" customHeight="1" thickBot="1" x14ac:dyDescent="0.3"/>
    <row r="8" spans="1:11" ht="13.8" thickBot="1" x14ac:dyDescent="0.3">
      <c r="A8" s="82" t="s">
        <v>473</v>
      </c>
      <c r="B8" s="80" t="s">
        <v>472</v>
      </c>
      <c r="C8" s="81"/>
      <c r="D8" s="81"/>
      <c r="E8" s="81"/>
      <c r="F8" s="81"/>
      <c r="G8" s="81"/>
      <c r="H8" s="81"/>
      <c r="I8" s="81"/>
      <c r="J8" s="81"/>
      <c r="K8" s="70"/>
    </row>
    <row r="9" spans="1:11" ht="13.2" x14ac:dyDescent="0.25">
      <c r="A9" s="71"/>
      <c r="B9" s="68"/>
      <c r="C9" s="69"/>
      <c r="D9" s="69"/>
      <c r="E9" s="69"/>
      <c r="F9" s="69"/>
      <c r="G9" s="69"/>
      <c r="H9" s="69"/>
      <c r="I9" s="69"/>
      <c r="J9" s="69"/>
      <c r="K9" s="70"/>
    </row>
    <row r="10" spans="1:11" ht="13.2" x14ac:dyDescent="0.25">
      <c r="A10" s="75" t="s">
        <v>471</v>
      </c>
      <c r="B10" s="71" t="s">
        <v>475</v>
      </c>
      <c r="K10" s="72"/>
    </row>
    <row r="11" spans="1:11" ht="13.2" x14ac:dyDescent="0.25">
      <c r="A11" s="71"/>
      <c r="B11" s="71" t="s">
        <v>470</v>
      </c>
      <c r="K11" s="72"/>
    </row>
    <row r="12" spans="1:11" ht="13.2" x14ac:dyDescent="0.25">
      <c r="A12" s="73"/>
      <c r="B12" s="73"/>
      <c r="C12" s="64"/>
      <c r="D12" s="64"/>
      <c r="E12" s="64"/>
      <c r="F12" s="64"/>
      <c r="G12" s="64"/>
      <c r="H12" s="64"/>
      <c r="I12" s="64"/>
      <c r="J12" s="64"/>
      <c r="K12" s="74"/>
    </row>
    <row r="13" spans="1:11" ht="13.2" x14ac:dyDescent="0.25">
      <c r="A13" s="75" t="s">
        <v>469</v>
      </c>
      <c r="B13" s="75" t="s">
        <v>468</v>
      </c>
      <c r="K13" s="72"/>
    </row>
    <row r="14" spans="1:11" ht="13.2" x14ac:dyDescent="0.25">
      <c r="A14" s="71"/>
      <c r="B14" s="75" t="s">
        <v>467</v>
      </c>
      <c r="C14" s="63" t="s">
        <v>476</v>
      </c>
      <c r="D14" s="63" t="s">
        <v>477</v>
      </c>
      <c r="E14" s="63" t="s">
        <v>466</v>
      </c>
      <c r="F14" s="63" t="s">
        <v>309</v>
      </c>
      <c r="G14" s="63" t="s">
        <v>465</v>
      </c>
      <c r="K14" s="72"/>
    </row>
    <row r="15" spans="1:11" ht="13.2" x14ac:dyDescent="0.25">
      <c r="A15" s="71"/>
      <c r="B15" s="75" t="s">
        <v>464</v>
      </c>
      <c r="C15" s="65">
        <v>3.03</v>
      </c>
      <c r="D15" s="65">
        <v>3.24</v>
      </c>
      <c r="E15" s="83">
        <f>(D15-C15)/C15*100</f>
        <v>6.9306930693069448</v>
      </c>
      <c r="F15" s="66" t="s">
        <v>459</v>
      </c>
      <c r="G15" s="66" t="s">
        <v>458</v>
      </c>
      <c r="K15" s="72"/>
    </row>
    <row r="16" spans="1:11" ht="13.2" x14ac:dyDescent="0.25">
      <c r="A16" s="71"/>
      <c r="B16" s="75" t="s">
        <v>463</v>
      </c>
      <c r="C16" s="65">
        <v>3.2</v>
      </c>
      <c r="D16" s="65">
        <v>3.4</v>
      </c>
      <c r="E16" s="83">
        <f t="shared" ref="E16:E18" si="0">(D16-C16)/C16*100</f>
        <v>6.249999999999992</v>
      </c>
      <c r="F16" s="66" t="s">
        <v>459</v>
      </c>
      <c r="G16" s="66" t="s">
        <v>462</v>
      </c>
      <c r="K16" s="72"/>
    </row>
    <row r="17" spans="1:11" ht="13.2" x14ac:dyDescent="0.25">
      <c r="A17" s="71"/>
      <c r="B17" s="75" t="s">
        <v>461</v>
      </c>
      <c r="C17" s="65">
        <v>3.6</v>
      </c>
      <c r="D17" s="65">
        <v>3.9</v>
      </c>
      <c r="E17" s="83">
        <f t="shared" si="0"/>
        <v>8.3333333333333286</v>
      </c>
      <c r="F17" s="66" t="s">
        <v>459</v>
      </c>
      <c r="G17" s="66" t="s">
        <v>462</v>
      </c>
      <c r="K17" s="72"/>
    </row>
    <row r="18" spans="1:11" ht="13.2" x14ac:dyDescent="0.25">
      <c r="A18" s="71"/>
      <c r="B18" s="75" t="s">
        <v>460</v>
      </c>
      <c r="C18" s="65">
        <v>4.0999999999999996</v>
      </c>
      <c r="D18" s="65">
        <v>4.3</v>
      </c>
      <c r="E18" s="83">
        <f t="shared" si="0"/>
        <v>4.8780487804878101</v>
      </c>
      <c r="F18" s="66" t="s">
        <v>459</v>
      </c>
      <c r="G18" s="66" t="s">
        <v>458</v>
      </c>
      <c r="K18" s="72"/>
    </row>
    <row r="19" spans="1:11" ht="13.2" x14ac:dyDescent="0.25">
      <c r="A19" s="73"/>
      <c r="B19" s="73"/>
      <c r="C19" s="67"/>
      <c r="D19" s="67"/>
      <c r="E19" s="67"/>
      <c r="F19" s="67"/>
      <c r="G19" s="67"/>
      <c r="H19" s="67"/>
      <c r="I19" s="67"/>
      <c r="J19" s="67"/>
      <c r="K19" s="74"/>
    </row>
    <row r="20" spans="1:11" ht="13.2" x14ac:dyDescent="0.25">
      <c r="A20" s="75" t="s">
        <v>457</v>
      </c>
      <c r="B20" s="71" t="s">
        <v>456</v>
      </c>
      <c r="K20" s="72"/>
    </row>
    <row r="21" spans="1:11" ht="13.8" thickBot="1" x14ac:dyDescent="0.3">
      <c r="A21" s="79"/>
      <c r="B21" s="76" t="s">
        <v>455</v>
      </c>
      <c r="C21" s="77"/>
      <c r="D21" s="77"/>
      <c r="E21" s="77"/>
      <c r="F21" s="77"/>
      <c r="G21" s="77"/>
      <c r="H21" s="77"/>
      <c r="I21" s="77"/>
      <c r="J21" s="77"/>
      <c r="K21" s="78"/>
    </row>
    <row r="22" spans="1:11" ht="15.75" customHeight="1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"/>
  <sheetViews>
    <sheetView zoomScaleNormal="100" workbookViewId="0">
      <selection activeCell="A255" sqref="A255"/>
    </sheetView>
  </sheetViews>
  <sheetFormatPr defaultColWidth="11.44140625" defaultRowHeight="13.2" x14ac:dyDescent="0.25"/>
  <cols>
    <col min="1" max="1" width="20.44140625" customWidth="1"/>
    <col min="2" max="2" width="19.6640625" customWidth="1"/>
    <col min="3" max="3" width="20.77734375" customWidth="1"/>
    <col min="4" max="4" width="25" customWidth="1"/>
    <col min="5" max="5" width="20.33203125" customWidth="1"/>
    <col min="6" max="6" width="18.21875" customWidth="1"/>
    <col min="7" max="7" width="13.6640625" customWidth="1"/>
    <col min="8" max="8" width="16.77734375" customWidth="1"/>
  </cols>
  <sheetData>
    <row r="1" spans="1:11" ht="13.8" x14ac:dyDescent="0.25">
      <c r="A1" s="5" t="s">
        <v>0</v>
      </c>
      <c r="B1" s="5" t="s">
        <v>1</v>
      </c>
      <c r="C1" s="5" t="s">
        <v>254</v>
      </c>
      <c r="D1" s="5" t="s">
        <v>255</v>
      </c>
      <c r="E1" s="5" t="s">
        <v>256</v>
      </c>
      <c r="F1" s="5" t="s">
        <v>257</v>
      </c>
      <c r="H1" s="6" t="s">
        <v>258</v>
      </c>
      <c r="I1">
        <v>132</v>
      </c>
    </row>
    <row r="2" spans="1:11" ht="13.8" x14ac:dyDescent="0.25">
      <c r="A2" t="s">
        <v>2</v>
      </c>
      <c r="B2">
        <v>92.3</v>
      </c>
      <c r="H2" s="6" t="s">
        <v>259</v>
      </c>
      <c r="I2">
        <f>COUNTIF(E3:E253,"+")</f>
        <v>127</v>
      </c>
    </row>
    <row r="3" spans="1:11" ht="13.8" x14ac:dyDescent="0.25">
      <c r="A3" t="s">
        <v>3</v>
      </c>
      <c r="B3">
        <v>92.77</v>
      </c>
      <c r="C3">
        <f>(B3-B2)/B2</f>
        <v>5.0920910075839534E-3</v>
      </c>
      <c r="E3" t="str">
        <f>IF(C3&gt;0,"+","-")</f>
        <v>+</v>
      </c>
      <c r="F3">
        <v>1</v>
      </c>
      <c r="H3" s="6" t="s">
        <v>260</v>
      </c>
      <c r="I3">
        <f>COUNTIF(E3:E253,"-")</f>
        <v>124</v>
      </c>
    </row>
    <row r="4" spans="1:11" ht="13.8" x14ac:dyDescent="0.25">
      <c r="A4" t="s">
        <v>4</v>
      </c>
      <c r="B4">
        <v>90.33</v>
      </c>
      <c r="C4">
        <f t="shared" ref="C4:C67" si="0">(B4-B3)/B3</f>
        <v>-2.6301606122668943E-2</v>
      </c>
      <c r="D4">
        <f>C3</f>
        <v>5.0920910075839534E-3</v>
      </c>
      <c r="E4" t="str">
        <f t="shared" ref="E4:E67" si="1">IF(C4&gt;0,"+","-")</f>
        <v>-</v>
      </c>
      <c r="F4">
        <f>IF(E4=E3,F3,F3+1)</f>
        <v>2</v>
      </c>
      <c r="H4" s="6" t="s">
        <v>261</v>
      </c>
      <c r="I4">
        <f>I3+I2</f>
        <v>251</v>
      </c>
    </row>
    <row r="5" spans="1:11" ht="14.4" x14ac:dyDescent="0.3">
      <c r="A5" t="s">
        <v>5</v>
      </c>
      <c r="B5">
        <v>95.16</v>
      </c>
      <c r="C5">
        <f t="shared" si="0"/>
        <v>5.3470607771504468E-2</v>
      </c>
      <c r="D5">
        <f t="shared" ref="D5:D68" si="2">C4</f>
        <v>-2.6301606122668943E-2</v>
      </c>
      <c r="E5" t="str">
        <f t="shared" si="1"/>
        <v>+</v>
      </c>
      <c r="F5">
        <f t="shared" ref="F5:F68" si="3">IF(E5=E4,F4,F4+1)</f>
        <v>3</v>
      </c>
      <c r="H5" s="6" t="s">
        <v>262</v>
      </c>
      <c r="I5" s="2">
        <f>1+((2*I2*I3)/I4)</f>
        <v>126.48207171314741</v>
      </c>
    </row>
    <row r="6" spans="1:11" ht="13.8" x14ac:dyDescent="0.25">
      <c r="A6" t="s">
        <v>6</v>
      </c>
      <c r="B6">
        <v>94.58</v>
      </c>
      <c r="C6">
        <f t="shared" si="0"/>
        <v>-6.094997898276569E-3</v>
      </c>
      <c r="D6">
        <f t="shared" si="2"/>
        <v>5.3470607771504468E-2</v>
      </c>
      <c r="E6" t="str">
        <f t="shared" si="1"/>
        <v>-</v>
      </c>
      <c r="F6">
        <f t="shared" si="3"/>
        <v>4</v>
      </c>
      <c r="H6" s="6" t="s">
        <v>263</v>
      </c>
      <c r="I6">
        <f>2*I2*I3*(2*I3*I2-I4)</f>
        <v>984092520</v>
      </c>
    </row>
    <row r="7" spans="1:11" ht="14.4" x14ac:dyDescent="0.3">
      <c r="A7" t="s">
        <v>7</v>
      </c>
      <c r="B7">
        <v>97.25</v>
      </c>
      <c r="C7">
        <f t="shared" si="0"/>
        <v>2.8230069782194986E-2</v>
      </c>
      <c r="D7">
        <f t="shared" si="2"/>
        <v>-6.094997898276569E-3</v>
      </c>
      <c r="E7" t="str">
        <f t="shared" si="1"/>
        <v>+</v>
      </c>
      <c r="F7">
        <f t="shared" si="3"/>
        <v>5</v>
      </c>
      <c r="H7" s="6" t="s">
        <v>264</v>
      </c>
      <c r="I7" s="2">
        <f>I4^2*(I4-1)</f>
        <v>15750250</v>
      </c>
    </row>
    <row r="8" spans="1:11" ht="14.4" x14ac:dyDescent="0.3">
      <c r="A8" t="s">
        <v>8</v>
      </c>
      <c r="B8">
        <v>95.355000000000004</v>
      </c>
      <c r="C8">
        <f t="shared" si="0"/>
        <v>-1.9485861182519239E-2</v>
      </c>
      <c r="D8">
        <f t="shared" si="2"/>
        <v>2.8230069782194986E-2</v>
      </c>
      <c r="E8" t="str">
        <f t="shared" si="1"/>
        <v>-</v>
      </c>
      <c r="F8">
        <f t="shared" si="3"/>
        <v>6</v>
      </c>
      <c r="H8" s="6" t="s">
        <v>265</v>
      </c>
      <c r="I8" s="84">
        <f>I6/I7</f>
        <v>62.481072998841292</v>
      </c>
    </row>
    <row r="9" spans="1:11" ht="14.4" x14ac:dyDescent="0.3">
      <c r="A9" s="1" t="s">
        <v>9</v>
      </c>
      <c r="B9">
        <v>91.78</v>
      </c>
      <c r="C9">
        <f t="shared" si="0"/>
        <v>-3.7491479209270651E-2</v>
      </c>
      <c r="D9">
        <f t="shared" si="2"/>
        <v>-1.9485861182519239E-2</v>
      </c>
      <c r="E9" t="str">
        <f t="shared" si="1"/>
        <v>-</v>
      </c>
      <c r="F9">
        <f t="shared" si="3"/>
        <v>6</v>
      </c>
      <c r="H9" s="6" t="s">
        <v>266</v>
      </c>
      <c r="I9" s="2">
        <f>SQRT(I8)</f>
        <v>7.9044970111222952</v>
      </c>
    </row>
    <row r="10" spans="1:11" ht="14.4" x14ac:dyDescent="0.3">
      <c r="A10" s="1" t="s">
        <v>10</v>
      </c>
      <c r="B10">
        <v>90.79</v>
      </c>
      <c r="C10">
        <f t="shared" si="0"/>
        <v>-1.0786663761167955E-2</v>
      </c>
      <c r="D10">
        <f t="shared" si="2"/>
        <v>-3.7491479209270651E-2</v>
      </c>
      <c r="E10" t="str">
        <f t="shared" si="1"/>
        <v>-</v>
      </c>
      <c r="F10">
        <f t="shared" si="3"/>
        <v>6</v>
      </c>
      <c r="H10" s="6" t="s">
        <v>267</v>
      </c>
      <c r="I10" s="84">
        <f>(I1-I5)/I9</f>
        <v>0.69807456174484006</v>
      </c>
    </row>
    <row r="11" spans="1:11" ht="14.4" x14ac:dyDescent="0.3">
      <c r="A11" s="1" t="s">
        <v>11</v>
      </c>
      <c r="B11">
        <v>88.21</v>
      </c>
      <c r="C11">
        <f t="shared" si="0"/>
        <v>-2.8417226566802647E-2</v>
      </c>
      <c r="D11">
        <f t="shared" si="2"/>
        <v>-1.0786663761167955E-2</v>
      </c>
      <c r="E11" t="str">
        <f t="shared" si="1"/>
        <v>-</v>
      </c>
      <c r="F11">
        <f t="shared" si="3"/>
        <v>6</v>
      </c>
      <c r="I11" s="84">
        <f>ABS(I10)</f>
        <v>0.69807456174484006</v>
      </c>
      <c r="J11" s="3" t="s">
        <v>268</v>
      </c>
      <c r="K11" s="3" t="s">
        <v>269</v>
      </c>
    </row>
    <row r="12" spans="1:11" x14ac:dyDescent="0.25">
      <c r="A12" s="1" t="s">
        <v>12</v>
      </c>
      <c r="B12">
        <v>89.45</v>
      </c>
      <c r="C12">
        <f t="shared" si="0"/>
        <v>1.4057363110758522E-2</v>
      </c>
      <c r="D12">
        <f t="shared" si="2"/>
        <v>-2.8417226566802647E-2</v>
      </c>
      <c r="E12" t="str">
        <f t="shared" si="1"/>
        <v>+</v>
      </c>
      <c r="F12">
        <f t="shared" si="3"/>
        <v>7</v>
      </c>
      <c r="K12" s="3" t="s">
        <v>270</v>
      </c>
    </row>
    <row r="13" spans="1:11" x14ac:dyDescent="0.25">
      <c r="A13" s="1" t="s">
        <v>13</v>
      </c>
      <c r="B13">
        <v>88.75</v>
      </c>
      <c r="C13">
        <f t="shared" si="0"/>
        <v>-7.8256008943544189E-3</v>
      </c>
      <c r="D13">
        <f t="shared" si="2"/>
        <v>1.4057363110758522E-2</v>
      </c>
      <c r="E13" t="str">
        <f t="shared" si="1"/>
        <v>-</v>
      </c>
      <c r="F13">
        <f t="shared" si="3"/>
        <v>8</v>
      </c>
    </row>
    <row r="14" spans="1:11" x14ac:dyDescent="0.25">
      <c r="A14" s="1" t="s">
        <v>14</v>
      </c>
      <c r="B14">
        <v>91.53</v>
      </c>
      <c r="C14">
        <f t="shared" si="0"/>
        <v>3.1323943661971845E-2</v>
      </c>
      <c r="D14">
        <f t="shared" si="2"/>
        <v>-7.8256008943544189E-3</v>
      </c>
      <c r="E14" t="str">
        <f t="shared" si="1"/>
        <v>+</v>
      </c>
      <c r="F14">
        <f t="shared" si="3"/>
        <v>9</v>
      </c>
    </row>
    <row r="15" spans="1:11" ht="13.8" x14ac:dyDescent="0.25">
      <c r="A15" s="1" t="s">
        <v>15</v>
      </c>
      <c r="B15">
        <v>92.79</v>
      </c>
      <c r="C15">
        <f t="shared" si="0"/>
        <v>1.3765978367748335E-2</v>
      </c>
      <c r="D15">
        <f t="shared" si="2"/>
        <v>3.1323943661971845E-2</v>
      </c>
      <c r="E15" t="str">
        <f t="shared" si="1"/>
        <v>+</v>
      </c>
      <c r="F15">
        <f t="shared" si="3"/>
        <v>9</v>
      </c>
      <c r="H15" s="6" t="s">
        <v>271</v>
      </c>
      <c r="I15">
        <f>CORREL(C4:C253,D4:D253)</f>
        <v>-6.7000726593721791E-2</v>
      </c>
      <c r="J15">
        <f>1.96/SQRT(250)</f>
        <v>0.12396128427860047</v>
      </c>
      <c r="K15" t="s">
        <v>273</v>
      </c>
    </row>
    <row r="16" spans="1:11" x14ac:dyDescent="0.25">
      <c r="A16" s="1" t="s">
        <v>16</v>
      </c>
      <c r="B16">
        <v>94.13</v>
      </c>
      <c r="C16">
        <f t="shared" si="0"/>
        <v>1.4441211337428485E-2</v>
      </c>
      <c r="D16">
        <f t="shared" si="2"/>
        <v>1.3765978367748335E-2</v>
      </c>
      <c r="E16" t="str">
        <f t="shared" si="1"/>
        <v>+</v>
      </c>
      <c r="F16">
        <f t="shared" si="3"/>
        <v>9</v>
      </c>
      <c r="J16" s="3" t="s">
        <v>272</v>
      </c>
    </row>
    <row r="17" spans="1:6" x14ac:dyDescent="0.25">
      <c r="A17" s="1" t="s">
        <v>17</v>
      </c>
      <c r="B17">
        <v>94.71</v>
      </c>
      <c r="C17">
        <f t="shared" si="0"/>
        <v>6.1616912780197422E-3</v>
      </c>
      <c r="D17">
        <f t="shared" si="2"/>
        <v>1.4441211337428485E-2</v>
      </c>
      <c r="E17" t="str">
        <f t="shared" si="1"/>
        <v>+</v>
      </c>
      <c r="F17">
        <f t="shared" si="3"/>
        <v>9</v>
      </c>
    </row>
    <row r="18" spans="1:6" x14ac:dyDescent="0.25">
      <c r="A18" s="1" t="s">
        <v>18</v>
      </c>
      <c r="B18">
        <v>88.84</v>
      </c>
      <c r="C18">
        <f t="shared" si="0"/>
        <v>-6.1978671734769196E-2</v>
      </c>
      <c r="D18">
        <f t="shared" si="2"/>
        <v>6.1616912780197422E-3</v>
      </c>
      <c r="E18" t="str">
        <f t="shared" si="1"/>
        <v>-</v>
      </c>
      <c r="F18">
        <f t="shared" si="3"/>
        <v>10</v>
      </c>
    </row>
    <row r="19" spans="1:6" x14ac:dyDescent="0.25">
      <c r="A19" s="1" t="s">
        <v>19</v>
      </c>
      <c r="B19">
        <v>87.52</v>
      </c>
      <c r="C19">
        <f t="shared" si="0"/>
        <v>-1.4858171994597111E-2</v>
      </c>
      <c r="D19">
        <f t="shared" si="2"/>
        <v>-6.1978671734769196E-2</v>
      </c>
      <c r="E19" t="str">
        <f t="shared" si="1"/>
        <v>-</v>
      </c>
      <c r="F19">
        <f t="shared" si="3"/>
        <v>10</v>
      </c>
    </row>
    <row r="20" spans="1:6" x14ac:dyDescent="0.25">
      <c r="A20" s="1" t="s">
        <v>20</v>
      </c>
      <c r="B20">
        <v>85.64</v>
      </c>
      <c r="C20">
        <f t="shared" si="0"/>
        <v>-2.1480804387568504E-2</v>
      </c>
      <c r="D20">
        <f t="shared" si="2"/>
        <v>-1.4858171994597111E-2</v>
      </c>
      <c r="E20" t="str">
        <f t="shared" si="1"/>
        <v>-</v>
      </c>
      <c r="F20">
        <f t="shared" si="3"/>
        <v>10</v>
      </c>
    </row>
    <row r="21" spans="1:6" x14ac:dyDescent="0.25">
      <c r="A21" t="s">
        <v>21</v>
      </c>
      <c r="B21">
        <v>87.66</v>
      </c>
      <c r="C21">
        <f t="shared" si="0"/>
        <v>2.3587108827650582E-2</v>
      </c>
      <c r="D21">
        <f t="shared" si="2"/>
        <v>-2.1480804387568504E-2</v>
      </c>
      <c r="E21" t="str">
        <f t="shared" si="1"/>
        <v>+</v>
      </c>
      <c r="F21">
        <f t="shared" si="3"/>
        <v>11</v>
      </c>
    </row>
    <row r="22" spans="1:6" x14ac:dyDescent="0.25">
      <c r="A22" t="s">
        <v>22</v>
      </c>
      <c r="B22">
        <v>88.86</v>
      </c>
      <c r="C22">
        <f t="shared" si="0"/>
        <v>1.3689253935660539E-2</v>
      </c>
      <c r="D22">
        <f t="shared" si="2"/>
        <v>2.3587108827650582E-2</v>
      </c>
      <c r="E22" t="str">
        <f t="shared" si="1"/>
        <v>+</v>
      </c>
      <c r="F22">
        <f t="shared" si="3"/>
        <v>11</v>
      </c>
    </row>
    <row r="23" spans="1:6" x14ac:dyDescent="0.25">
      <c r="A23" t="s">
        <v>23</v>
      </c>
      <c r="B23">
        <v>87.89</v>
      </c>
      <c r="C23">
        <f t="shared" si="0"/>
        <v>-1.0916047715507526E-2</v>
      </c>
      <c r="D23">
        <f t="shared" si="2"/>
        <v>1.3689253935660539E-2</v>
      </c>
      <c r="E23" t="str">
        <f t="shared" si="1"/>
        <v>-</v>
      </c>
      <c r="F23">
        <f t="shared" si="3"/>
        <v>12</v>
      </c>
    </row>
    <row r="24" spans="1:6" x14ac:dyDescent="0.25">
      <c r="A24" t="s">
        <v>24</v>
      </c>
      <c r="B24">
        <v>87.84</v>
      </c>
      <c r="C24">
        <f t="shared" si="0"/>
        <v>-5.6889293434972301E-4</v>
      </c>
      <c r="D24">
        <f t="shared" si="2"/>
        <v>-1.0916047715507526E-2</v>
      </c>
      <c r="E24" t="str">
        <f t="shared" si="1"/>
        <v>-</v>
      </c>
      <c r="F24">
        <f t="shared" si="3"/>
        <v>12</v>
      </c>
    </row>
    <row r="25" spans="1:6" x14ac:dyDescent="0.25">
      <c r="A25" t="s">
        <v>25</v>
      </c>
      <c r="B25">
        <v>87.9</v>
      </c>
      <c r="C25">
        <f t="shared" si="0"/>
        <v>6.830601092896434E-4</v>
      </c>
      <c r="D25">
        <f t="shared" si="2"/>
        <v>-5.6889293434972301E-4</v>
      </c>
      <c r="E25" t="str">
        <f t="shared" si="1"/>
        <v>+</v>
      </c>
      <c r="F25">
        <f t="shared" si="3"/>
        <v>13</v>
      </c>
    </row>
    <row r="26" spans="1:6" x14ac:dyDescent="0.25">
      <c r="A26" t="s">
        <v>26</v>
      </c>
      <c r="B26">
        <v>91.47</v>
      </c>
      <c r="C26">
        <f t="shared" si="0"/>
        <v>4.061433447098968E-2</v>
      </c>
      <c r="D26">
        <f t="shared" si="2"/>
        <v>6.830601092896434E-4</v>
      </c>
      <c r="E26" t="str">
        <f t="shared" si="1"/>
        <v>+</v>
      </c>
      <c r="F26">
        <f t="shared" si="3"/>
        <v>13</v>
      </c>
    </row>
    <row r="27" spans="1:6" x14ac:dyDescent="0.25">
      <c r="A27" t="s">
        <v>27</v>
      </c>
      <c r="B27">
        <v>90.91</v>
      </c>
      <c r="C27">
        <f t="shared" si="0"/>
        <v>-6.1222258664043105E-3</v>
      </c>
      <c r="D27">
        <f t="shared" si="2"/>
        <v>4.061433447098968E-2</v>
      </c>
      <c r="E27" t="str">
        <f t="shared" si="1"/>
        <v>-</v>
      </c>
      <c r="F27">
        <f t="shared" si="3"/>
        <v>14</v>
      </c>
    </row>
    <row r="28" spans="1:6" x14ac:dyDescent="0.25">
      <c r="A28" t="s">
        <v>28</v>
      </c>
      <c r="B28">
        <v>92.35</v>
      </c>
      <c r="C28">
        <f t="shared" si="0"/>
        <v>1.583984160158396E-2</v>
      </c>
      <c r="D28">
        <f t="shared" si="2"/>
        <v>-6.1222258664043105E-3</v>
      </c>
      <c r="E28" t="str">
        <f t="shared" si="1"/>
        <v>+</v>
      </c>
      <c r="F28">
        <f t="shared" si="3"/>
        <v>15</v>
      </c>
    </row>
    <row r="29" spans="1:6" x14ac:dyDescent="0.25">
      <c r="A29" t="s">
        <v>29</v>
      </c>
      <c r="B29">
        <v>92.66</v>
      </c>
      <c r="C29">
        <f t="shared" si="0"/>
        <v>3.3567948023822663E-3</v>
      </c>
      <c r="D29">
        <f t="shared" si="2"/>
        <v>1.583984160158396E-2</v>
      </c>
      <c r="E29" t="str">
        <f t="shared" si="1"/>
        <v>+</v>
      </c>
      <c r="F29">
        <f t="shared" si="3"/>
        <v>15</v>
      </c>
    </row>
    <row r="30" spans="1:6" x14ac:dyDescent="0.25">
      <c r="A30" t="s">
        <v>30</v>
      </c>
      <c r="B30">
        <v>93.77</v>
      </c>
      <c r="C30">
        <f t="shared" si="0"/>
        <v>1.197927908482624E-2</v>
      </c>
      <c r="D30">
        <f t="shared" si="2"/>
        <v>3.3567948023822663E-3</v>
      </c>
      <c r="E30" t="str">
        <f t="shared" si="1"/>
        <v>+</v>
      </c>
      <c r="F30">
        <f t="shared" si="3"/>
        <v>15</v>
      </c>
    </row>
    <row r="31" spans="1:6" x14ac:dyDescent="0.25">
      <c r="A31" s="1" t="s">
        <v>31</v>
      </c>
      <c r="B31">
        <v>91.46</v>
      </c>
      <c r="C31">
        <f t="shared" si="0"/>
        <v>-2.4634744587821292E-2</v>
      </c>
      <c r="D31">
        <f t="shared" si="2"/>
        <v>1.197927908482624E-2</v>
      </c>
      <c r="E31" t="str">
        <f t="shared" si="1"/>
        <v>-</v>
      </c>
      <c r="F31">
        <f t="shared" si="3"/>
        <v>16</v>
      </c>
    </row>
    <row r="32" spans="1:6" x14ac:dyDescent="0.25">
      <c r="A32" s="1" t="s">
        <v>32</v>
      </c>
      <c r="B32">
        <v>89.94</v>
      </c>
      <c r="C32">
        <f t="shared" si="0"/>
        <v>-1.661928712005244E-2</v>
      </c>
      <c r="D32">
        <f t="shared" si="2"/>
        <v>-2.4634744587821292E-2</v>
      </c>
      <c r="E32" t="str">
        <f t="shared" si="1"/>
        <v>-</v>
      </c>
      <c r="F32">
        <f t="shared" si="3"/>
        <v>16</v>
      </c>
    </row>
    <row r="33" spans="1:6" x14ac:dyDescent="0.25">
      <c r="A33" s="1" t="s">
        <v>33</v>
      </c>
      <c r="B33">
        <v>88.64</v>
      </c>
      <c r="C33">
        <f t="shared" si="0"/>
        <v>-1.445408049810982E-2</v>
      </c>
      <c r="D33">
        <f t="shared" si="2"/>
        <v>-1.661928712005244E-2</v>
      </c>
      <c r="E33" t="str">
        <f t="shared" si="1"/>
        <v>-</v>
      </c>
      <c r="F33">
        <f t="shared" si="3"/>
        <v>16</v>
      </c>
    </row>
    <row r="34" spans="1:6" x14ac:dyDescent="0.25">
      <c r="A34" s="1" t="s">
        <v>34</v>
      </c>
      <c r="B34">
        <v>89.58</v>
      </c>
      <c r="C34">
        <f t="shared" si="0"/>
        <v>1.0604693140794198E-2</v>
      </c>
      <c r="D34">
        <f t="shared" si="2"/>
        <v>-1.445408049810982E-2</v>
      </c>
      <c r="E34" t="str">
        <f t="shared" si="1"/>
        <v>+</v>
      </c>
      <c r="F34">
        <f t="shared" si="3"/>
        <v>17</v>
      </c>
    </row>
    <row r="35" spans="1:6" x14ac:dyDescent="0.25">
      <c r="A35" s="1" t="s">
        <v>35</v>
      </c>
      <c r="B35">
        <v>85.37</v>
      </c>
      <c r="C35">
        <f t="shared" si="0"/>
        <v>-4.6997097566421009E-2</v>
      </c>
      <c r="D35">
        <f t="shared" si="2"/>
        <v>1.0604693140794198E-2</v>
      </c>
      <c r="E35" t="str">
        <f t="shared" si="1"/>
        <v>-</v>
      </c>
      <c r="F35">
        <f t="shared" si="3"/>
        <v>18</v>
      </c>
    </row>
    <row r="36" spans="1:6" x14ac:dyDescent="0.25">
      <c r="A36" s="1" t="s">
        <v>36</v>
      </c>
      <c r="B36">
        <v>84.74</v>
      </c>
      <c r="C36">
        <f t="shared" si="0"/>
        <v>-7.3796415602671852E-3</v>
      </c>
      <c r="D36">
        <f t="shared" si="2"/>
        <v>-4.6997097566421009E-2</v>
      </c>
      <c r="E36" t="str">
        <f t="shared" si="1"/>
        <v>-</v>
      </c>
      <c r="F36">
        <f t="shared" si="3"/>
        <v>18</v>
      </c>
    </row>
    <row r="37" spans="1:6" x14ac:dyDescent="0.25">
      <c r="A37" s="1" t="s">
        <v>37</v>
      </c>
      <c r="B37">
        <v>86.94</v>
      </c>
      <c r="C37">
        <f t="shared" si="0"/>
        <v>2.596176540004724E-2</v>
      </c>
      <c r="D37">
        <f t="shared" si="2"/>
        <v>-7.3796415602671852E-3</v>
      </c>
      <c r="E37" t="str">
        <f t="shared" si="1"/>
        <v>+</v>
      </c>
      <c r="F37">
        <f t="shared" si="3"/>
        <v>19</v>
      </c>
    </row>
    <row r="38" spans="1:6" x14ac:dyDescent="0.25">
      <c r="A38" s="1" t="s">
        <v>38</v>
      </c>
      <c r="B38">
        <v>82.42</v>
      </c>
      <c r="C38">
        <f t="shared" si="0"/>
        <v>-5.1989878076834556E-2</v>
      </c>
      <c r="D38">
        <f t="shared" si="2"/>
        <v>2.596176540004724E-2</v>
      </c>
      <c r="E38" t="str">
        <f t="shared" si="1"/>
        <v>-</v>
      </c>
      <c r="F38">
        <f t="shared" si="3"/>
        <v>20</v>
      </c>
    </row>
    <row r="39" spans="1:6" x14ac:dyDescent="0.25">
      <c r="A39" s="1" t="s">
        <v>39</v>
      </c>
      <c r="B39">
        <v>84.51</v>
      </c>
      <c r="C39">
        <f t="shared" si="0"/>
        <v>2.5357922834263569E-2</v>
      </c>
      <c r="D39">
        <f t="shared" si="2"/>
        <v>-5.1989878076834556E-2</v>
      </c>
      <c r="E39" t="str">
        <f t="shared" si="1"/>
        <v>+</v>
      </c>
      <c r="F39">
        <f t="shared" si="3"/>
        <v>21</v>
      </c>
    </row>
    <row r="40" spans="1:6" x14ac:dyDescent="0.25">
      <c r="A40" t="s">
        <v>40</v>
      </c>
      <c r="B40">
        <v>86.39</v>
      </c>
      <c r="C40">
        <f t="shared" si="0"/>
        <v>2.2245888060584491E-2</v>
      </c>
      <c r="D40">
        <f t="shared" si="2"/>
        <v>2.5357922834263569E-2</v>
      </c>
      <c r="E40" t="str">
        <f t="shared" si="1"/>
        <v>+</v>
      </c>
      <c r="F40">
        <f t="shared" si="3"/>
        <v>21</v>
      </c>
    </row>
    <row r="41" spans="1:6" x14ac:dyDescent="0.25">
      <c r="A41" t="s">
        <v>41</v>
      </c>
      <c r="B41">
        <v>84.13</v>
      </c>
      <c r="C41">
        <f t="shared" si="0"/>
        <v>-2.6160435235559731E-2</v>
      </c>
      <c r="D41">
        <f t="shared" si="2"/>
        <v>2.2245888060584491E-2</v>
      </c>
      <c r="E41" t="str">
        <f t="shared" si="1"/>
        <v>-</v>
      </c>
      <c r="F41">
        <f t="shared" si="3"/>
        <v>22</v>
      </c>
    </row>
    <row r="42" spans="1:6" x14ac:dyDescent="0.25">
      <c r="A42" t="s">
        <v>42</v>
      </c>
      <c r="B42">
        <v>80.86</v>
      </c>
      <c r="C42">
        <f t="shared" si="0"/>
        <v>-3.8868417924640394E-2</v>
      </c>
      <c r="D42">
        <f t="shared" si="2"/>
        <v>-2.6160435235559731E-2</v>
      </c>
      <c r="E42" t="str">
        <f t="shared" si="1"/>
        <v>-</v>
      </c>
      <c r="F42">
        <f t="shared" si="3"/>
        <v>22</v>
      </c>
    </row>
    <row r="43" spans="1:6" x14ac:dyDescent="0.25">
      <c r="A43" t="s">
        <v>43</v>
      </c>
      <c r="B43">
        <v>77.75</v>
      </c>
      <c r="C43">
        <f t="shared" si="0"/>
        <v>-3.8461538461538457E-2</v>
      </c>
      <c r="D43">
        <f t="shared" si="2"/>
        <v>-3.8868417924640394E-2</v>
      </c>
      <c r="E43" t="str">
        <f t="shared" si="1"/>
        <v>-</v>
      </c>
      <c r="F43">
        <f t="shared" si="3"/>
        <v>22</v>
      </c>
    </row>
    <row r="44" spans="1:6" x14ac:dyDescent="0.25">
      <c r="A44" t="s">
        <v>44</v>
      </c>
      <c r="B44">
        <v>78.52</v>
      </c>
      <c r="C44">
        <f t="shared" si="0"/>
        <v>9.9035369774919096E-3</v>
      </c>
      <c r="D44">
        <f t="shared" si="2"/>
        <v>-3.8461538461538457E-2</v>
      </c>
      <c r="E44" t="str">
        <f t="shared" si="1"/>
        <v>+</v>
      </c>
      <c r="F44">
        <f t="shared" si="3"/>
        <v>23</v>
      </c>
    </row>
    <row r="45" spans="1:6" x14ac:dyDescent="0.25">
      <c r="A45" t="s">
        <v>45</v>
      </c>
      <c r="B45">
        <v>73.959999999999994</v>
      </c>
      <c r="C45">
        <f t="shared" si="0"/>
        <v>-5.807437595517069E-2</v>
      </c>
      <c r="D45">
        <f t="shared" si="2"/>
        <v>9.9035369774919096E-3</v>
      </c>
      <c r="E45" t="str">
        <f t="shared" si="1"/>
        <v>-</v>
      </c>
      <c r="F45">
        <f t="shared" si="3"/>
        <v>24</v>
      </c>
    </row>
    <row r="46" spans="1:6" x14ac:dyDescent="0.25">
      <c r="A46" t="s">
        <v>46</v>
      </c>
      <c r="B46">
        <v>78.53</v>
      </c>
      <c r="C46">
        <f t="shared" si="0"/>
        <v>6.1790156841536069E-2</v>
      </c>
      <c r="D46">
        <f t="shared" si="2"/>
        <v>-5.807437595517069E-2</v>
      </c>
      <c r="E46" t="str">
        <f t="shared" si="1"/>
        <v>+</v>
      </c>
      <c r="F46">
        <f t="shared" si="3"/>
        <v>25</v>
      </c>
    </row>
    <row r="47" spans="1:6" x14ac:dyDescent="0.25">
      <c r="A47" t="s">
        <v>47</v>
      </c>
      <c r="B47">
        <v>77.52</v>
      </c>
      <c r="C47">
        <f t="shared" si="0"/>
        <v>-1.2861326881446646E-2</v>
      </c>
      <c r="D47">
        <f t="shared" si="2"/>
        <v>6.1790156841536069E-2</v>
      </c>
      <c r="E47" t="str">
        <f t="shared" si="1"/>
        <v>-</v>
      </c>
      <c r="F47">
        <f t="shared" si="3"/>
        <v>26</v>
      </c>
    </row>
    <row r="48" spans="1:6" x14ac:dyDescent="0.25">
      <c r="A48" t="s">
        <v>48</v>
      </c>
      <c r="B48">
        <v>81.23</v>
      </c>
      <c r="C48">
        <f t="shared" si="0"/>
        <v>4.7858617131063055E-2</v>
      </c>
      <c r="D48">
        <f t="shared" si="2"/>
        <v>-1.2861326881446646E-2</v>
      </c>
      <c r="E48" t="str">
        <f t="shared" si="1"/>
        <v>+</v>
      </c>
      <c r="F48">
        <f t="shared" si="3"/>
        <v>27</v>
      </c>
    </row>
    <row r="49" spans="1:6" x14ac:dyDescent="0.25">
      <c r="A49" t="s">
        <v>49</v>
      </c>
      <c r="B49">
        <v>81.05</v>
      </c>
      <c r="C49">
        <f t="shared" si="0"/>
        <v>-2.215930075095492E-3</v>
      </c>
      <c r="D49">
        <f t="shared" si="2"/>
        <v>4.7858617131063055E-2</v>
      </c>
      <c r="E49" t="str">
        <f t="shared" si="1"/>
        <v>-</v>
      </c>
      <c r="F49">
        <f t="shared" si="3"/>
        <v>28</v>
      </c>
    </row>
    <row r="50" spans="1:6" x14ac:dyDescent="0.25">
      <c r="A50" s="1" t="s">
        <v>50</v>
      </c>
      <c r="B50">
        <v>82.5</v>
      </c>
      <c r="C50">
        <f t="shared" si="0"/>
        <v>1.7890191239975359E-2</v>
      </c>
      <c r="D50">
        <f t="shared" si="2"/>
        <v>-2.215930075095492E-3</v>
      </c>
      <c r="E50" t="str">
        <f t="shared" si="1"/>
        <v>+</v>
      </c>
      <c r="F50">
        <f t="shared" si="3"/>
        <v>29</v>
      </c>
    </row>
    <row r="51" spans="1:6" x14ac:dyDescent="0.25">
      <c r="A51" s="1" t="s">
        <v>51</v>
      </c>
      <c r="B51">
        <v>82.75</v>
      </c>
      <c r="C51">
        <f t="shared" si="0"/>
        <v>3.0303030303030303E-3</v>
      </c>
      <c r="D51">
        <f t="shared" si="2"/>
        <v>1.7890191239975359E-2</v>
      </c>
      <c r="E51" t="str">
        <f t="shared" si="1"/>
        <v>+</v>
      </c>
      <c r="F51">
        <f t="shared" si="3"/>
        <v>29</v>
      </c>
    </row>
    <row r="52" spans="1:6" x14ac:dyDescent="0.25">
      <c r="A52" s="1" t="s">
        <v>52</v>
      </c>
      <c r="B52">
        <v>82.63</v>
      </c>
      <c r="C52">
        <f t="shared" si="0"/>
        <v>-1.4501510574018675E-3</v>
      </c>
      <c r="D52">
        <f t="shared" si="2"/>
        <v>3.0303030303030303E-3</v>
      </c>
      <c r="E52" t="str">
        <f t="shared" si="1"/>
        <v>-</v>
      </c>
      <c r="F52">
        <f t="shared" si="3"/>
        <v>30</v>
      </c>
    </row>
    <row r="53" spans="1:6" x14ac:dyDescent="0.25">
      <c r="A53" s="1" t="s">
        <v>53</v>
      </c>
      <c r="B53">
        <v>78.12</v>
      </c>
      <c r="C53">
        <f t="shared" si="0"/>
        <v>-5.4580660776957411E-2</v>
      </c>
      <c r="D53">
        <f t="shared" si="2"/>
        <v>-1.4501510574018675E-3</v>
      </c>
      <c r="E53" t="str">
        <f t="shared" si="1"/>
        <v>-</v>
      </c>
      <c r="F53">
        <f t="shared" si="3"/>
        <v>30</v>
      </c>
    </row>
    <row r="54" spans="1:6" x14ac:dyDescent="0.25">
      <c r="A54" s="1" t="s">
        <v>54</v>
      </c>
      <c r="B54">
        <v>79.06</v>
      </c>
      <c r="C54">
        <f t="shared" si="0"/>
        <v>1.2032770097286196E-2</v>
      </c>
      <c r="D54">
        <f t="shared" si="2"/>
        <v>-5.4580660776957411E-2</v>
      </c>
      <c r="E54" t="str">
        <f t="shared" si="1"/>
        <v>+</v>
      </c>
      <c r="F54">
        <f t="shared" si="3"/>
        <v>31</v>
      </c>
    </row>
    <row r="55" spans="1:6" x14ac:dyDescent="0.25">
      <c r="A55" s="1" t="s">
        <v>55</v>
      </c>
      <c r="B55">
        <v>80.3</v>
      </c>
      <c r="C55">
        <f t="shared" si="0"/>
        <v>1.5684290412344988E-2</v>
      </c>
      <c r="D55">
        <f t="shared" si="2"/>
        <v>1.2032770097286196E-2</v>
      </c>
      <c r="E55" t="str">
        <f t="shared" si="1"/>
        <v>+</v>
      </c>
      <c r="F55">
        <f t="shared" si="3"/>
        <v>31</v>
      </c>
    </row>
    <row r="56" spans="1:6" x14ac:dyDescent="0.25">
      <c r="A56" s="1" t="s">
        <v>56</v>
      </c>
      <c r="B56">
        <v>78.38</v>
      </c>
      <c r="C56">
        <f t="shared" si="0"/>
        <v>-2.3910336239103384E-2</v>
      </c>
      <c r="D56">
        <f t="shared" si="2"/>
        <v>1.5684290412344988E-2</v>
      </c>
      <c r="E56" t="str">
        <f t="shared" si="1"/>
        <v>-</v>
      </c>
      <c r="F56">
        <f t="shared" si="3"/>
        <v>32</v>
      </c>
    </row>
    <row r="57" spans="1:6" x14ac:dyDescent="0.25">
      <c r="A57" s="1" t="s">
        <v>57</v>
      </c>
      <c r="B57">
        <v>76.48</v>
      </c>
      <c r="C57">
        <f t="shared" si="0"/>
        <v>-2.4240877774942479E-2</v>
      </c>
      <c r="D57">
        <f t="shared" si="2"/>
        <v>-2.3910336239103384E-2</v>
      </c>
      <c r="E57" t="str">
        <f t="shared" si="1"/>
        <v>-</v>
      </c>
      <c r="F57">
        <f t="shared" si="3"/>
        <v>32</v>
      </c>
    </row>
    <row r="58" spans="1:6" x14ac:dyDescent="0.25">
      <c r="A58" s="1" t="s">
        <v>58</v>
      </c>
      <c r="B58">
        <v>76.22</v>
      </c>
      <c r="C58">
        <f t="shared" si="0"/>
        <v>-3.3995815899582255E-3</v>
      </c>
      <c r="D58">
        <f t="shared" si="2"/>
        <v>-2.4240877774942479E-2</v>
      </c>
      <c r="E58" t="str">
        <f t="shared" si="1"/>
        <v>-</v>
      </c>
      <c r="F58">
        <f t="shared" si="3"/>
        <v>32</v>
      </c>
    </row>
    <row r="59" spans="1:6" x14ac:dyDescent="0.25">
      <c r="A59" s="1" t="s">
        <v>59</v>
      </c>
      <c r="B59">
        <v>77.41</v>
      </c>
      <c r="C59">
        <f t="shared" si="0"/>
        <v>1.5612700078719467E-2</v>
      </c>
      <c r="D59">
        <f t="shared" si="2"/>
        <v>-3.3995815899582255E-3</v>
      </c>
      <c r="E59" t="str">
        <f t="shared" si="1"/>
        <v>+</v>
      </c>
      <c r="F59">
        <f t="shared" si="3"/>
        <v>33</v>
      </c>
    </row>
    <row r="60" spans="1:6" x14ac:dyDescent="0.25">
      <c r="A60" s="1" t="s">
        <v>60</v>
      </c>
      <c r="B60">
        <v>77.14</v>
      </c>
      <c r="C60">
        <f t="shared" si="0"/>
        <v>-3.4879214571760242E-3</v>
      </c>
      <c r="D60">
        <f t="shared" si="2"/>
        <v>1.5612700078719467E-2</v>
      </c>
      <c r="E60" t="str">
        <f t="shared" si="1"/>
        <v>-</v>
      </c>
      <c r="F60">
        <f t="shared" si="3"/>
        <v>34</v>
      </c>
    </row>
    <row r="61" spans="1:6" x14ac:dyDescent="0.25">
      <c r="A61" s="1" t="s">
        <v>61</v>
      </c>
      <c r="B61">
        <v>76</v>
      </c>
      <c r="C61">
        <f t="shared" si="0"/>
        <v>-1.4778325123152717E-2</v>
      </c>
      <c r="D61">
        <f t="shared" si="2"/>
        <v>-3.4879214571760242E-3</v>
      </c>
      <c r="E61" t="str">
        <f t="shared" si="1"/>
        <v>-</v>
      </c>
      <c r="F61">
        <f t="shared" si="3"/>
        <v>34</v>
      </c>
    </row>
    <row r="62" spans="1:6" x14ac:dyDescent="0.25">
      <c r="A62" s="1" t="s">
        <v>62</v>
      </c>
      <c r="B62">
        <v>78.5</v>
      </c>
      <c r="C62">
        <f t="shared" si="0"/>
        <v>3.2894736842105261E-2</v>
      </c>
      <c r="D62">
        <f t="shared" si="2"/>
        <v>-1.4778325123152717E-2</v>
      </c>
      <c r="E62" t="str">
        <f t="shared" si="1"/>
        <v>+</v>
      </c>
      <c r="F62">
        <f t="shared" si="3"/>
        <v>35</v>
      </c>
    </row>
    <row r="63" spans="1:6" x14ac:dyDescent="0.25">
      <c r="A63" t="s">
        <v>63</v>
      </c>
      <c r="B63">
        <v>81.09</v>
      </c>
      <c r="C63">
        <f t="shared" si="0"/>
        <v>3.2993630573248452E-2</v>
      </c>
      <c r="D63">
        <f t="shared" si="2"/>
        <v>3.2894736842105261E-2</v>
      </c>
      <c r="E63" t="str">
        <f t="shared" si="1"/>
        <v>+</v>
      </c>
      <c r="F63">
        <f t="shared" si="3"/>
        <v>35</v>
      </c>
    </row>
    <row r="64" spans="1:6" x14ac:dyDescent="0.25">
      <c r="A64" t="s">
        <v>64</v>
      </c>
      <c r="B64">
        <v>81.430000000000007</v>
      </c>
      <c r="C64">
        <f t="shared" si="0"/>
        <v>4.1928721174004611E-3</v>
      </c>
      <c r="D64">
        <f t="shared" si="2"/>
        <v>3.2993630573248452E-2</v>
      </c>
      <c r="E64" t="str">
        <f t="shared" si="1"/>
        <v>+</v>
      </c>
      <c r="F64">
        <f t="shared" si="3"/>
        <v>35</v>
      </c>
    </row>
    <row r="65" spans="1:6" x14ac:dyDescent="0.25">
      <c r="A65" t="s">
        <v>65</v>
      </c>
      <c r="B65">
        <v>81.44</v>
      </c>
      <c r="C65">
        <f t="shared" si="0"/>
        <v>1.2280486307246597E-4</v>
      </c>
      <c r="D65">
        <f t="shared" si="2"/>
        <v>4.1928721174004611E-3</v>
      </c>
      <c r="E65" t="str">
        <f t="shared" si="1"/>
        <v>+</v>
      </c>
      <c r="F65">
        <f t="shared" si="3"/>
        <v>35</v>
      </c>
    </row>
    <row r="66" spans="1:6" x14ac:dyDescent="0.25">
      <c r="A66" t="s">
        <v>66</v>
      </c>
      <c r="B66">
        <v>82.2</v>
      </c>
      <c r="C66">
        <f t="shared" si="0"/>
        <v>9.3320235756385699E-3</v>
      </c>
      <c r="D66">
        <f t="shared" si="2"/>
        <v>1.2280486307246597E-4</v>
      </c>
      <c r="E66" t="str">
        <f t="shared" si="1"/>
        <v>+</v>
      </c>
      <c r="F66">
        <f t="shared" si="3"/>
        <v>35</v>
      </c>
    </row>
    <row r="67" spans="1:6" x14ac:dyDescent="0.25">
      <c r="A67" t="s">
        <v>67</v>
      </c>
      <c r="B67">
        <v>83.35</v>
      </c>
      <c r="C67">
        <f t="shared" si="0"/>
        <v>1.3990267639902573E-2</v>
      </c>
      <c r="D67">
        <f t="shared" si="2"/>
        <v>9.3320235756385699E-3</v>
      </c>
      <c r="E67" t="str">
        <f t="shared" si="1"/>
        <v>+</v>
      </c>
      <c r="F67">
        <f t="shared" si="3"/>
        <v>35</v>
      </c>
    </row>
    <row r="68" spans="1:6" x14ac:dyDescent="0.25">
      <c r="A68" t="s">
        <v>68</v>
      </c>
      <c r="B68">
        <v>82.76</v>
      </c>
      <c r="C68">
        <f t="shared" ref="C68:C131" si="4">(B68-B67)/B67</f>
        <v>-7.0785842831432421E-3</v>
      </c>
      <c r="D68">
        <f t="shared" si="2"/>
        <v>1.3990267639902573E-2</v>
      </c>
      <c r="E68" t="str">
        <f t="shared" ref="E68:E131" si="5">IF(C68&gt;0,"+","-")</f>
        <v>-</v>
      </c>
      <c r="F68">
        <f t="shared" si="3"/>
        <v>36</v>
      </c>
    </row>
    <row r="69" spans="1:6" x14ac:dyDescent="0.25">
      <c r="A69" t="s">
        <v>69</v>
      </c>
      <c r="B69">
        <v>78.58</v>
      </c>
      <c r="C69">
        <f t="shared" si="4"/>
        <v>-5.0507491541807718E-2</v>
      </c>
      <c r="D69">
        <f t="shared" ref="D69:D132" si="6">C68</f>
        <v>-7.0785842831432421E-3</v>
      </c>
      <c r="E69" t="str">
        <f t="shared" si="5"/>
        <v>-</v>
      </c>
      <c r="F69">
        <f t="shared" ref="F69:F132" si="7">IF(E69=E68,F68,F68+1)</f>
        <v>36</v>
      </c>
    </row>
    <row r="70" spans="1:6" x14ac:dyDescent="0.25">
      <c r="A70" s="1" t="s">
        <v>70</v>
      </c>
      <c r="B70">
        <v>80.19</v>
      </c>
      <c r="C70">
        <f t="shared" si="4"/>
        <v>2.048867396284041E-2</v>
      </c>
      <c r="D70">
        <f t="shared" si="6"/>
        <v>-5.0507491541807718E-2</v>
      </c>
      <c r="E70" t="str">
        <f t="shared" si="5"/>
        <v>+</v>
      </c>
      <c r="F70">
        <f t="shared" si="7"/>
        <v>37</v>
      </c>
    </row>
    <row r="71" spans="1:6" x14ac:dyDescent="0.25">
      <c r="A71" s="1" t="s">
        <v>71</v>
      </c>
      <c r="B71">
        <v>78.55</v>
      </c>
      <c r="C71">
        <f t="shared" si="4"/>
        <v>-2.0451427858835275E-2</v>
      </c>
      <c r="D71">
        <f t="shared" si="6"/>
        <v>2.048867396284041E-2</v>
      </c>
      <c r="E71" t="str">
        <f t="shared" si="5"/>
        <v>-</v>
      </c>
      <c r="F71">
        <f t="shared" si="7"/>
        <v>38</v>
      </c>
    </row>
    <row r="72" spans="1:6" x14ac:dyDescent="0.25">
      <c r="A72" s="1" t="s">
        <v>72</v>
      </c>
      <c r="B72">
        <v>83.01</v>
      </c>
      <c r="C72">
        <f t="shared" si="4"/>
        <v>5.6779121578612451E-2</v>
      </c>
      <c r="D72">
        <f t="shared" si="6"/>
        <v>-2.0451427858835275E-2</v>
      </c>
      <c r="E72" t="str">
        <f t="shared" si="5"/>
        <v>+</v>
      </c>
      <c r="F72">
        <f t="shared" si="7"/>
        <v>39</v>
      </c>
    </row>
    <row r="73" spans="1:6" x14ac:dyDescent="0.25">
      <c r="A73" s="1" t="s">
        <v>73</v>
      </c>
      <c r="B73">
        <v>82.15</v>
      </c>
      <c r="C73">
        <f t="shared" si="4"/>
        <v>-1.0360197566558239E-2</v>
      </c>
      <c r="D73">
        <f t="shared" si="6"/>
        <v>5.6779121578612451E-2</v>
      </c>
      <c r="E73" t="str">
        <f t="shared" si="5"/>
        <v>-</v>
      </c>
      <c r="F73">
        <f t="shared" si="7"/>
        <v>40</v>
      </c>
    </row>
    <row r="74" spans="1:6" x14ac:dyDescent="0.25">
      <c r="A74" s="1" t="s">
        <v>74</v>
      </c>
      <c r="B74">
        <v>81.11</v>
      </c>
      <c r="C74">
        <f t="shared" si="4"/>
        <v>-1.2659768715763922E-2</v>
      </c>
      <c r="D74">
        <f t="shared" si="6"/>
        <v>-1.0360197566558239E-2</v>
      </c>
      <c r="E74" t="str">
        <f t="shared" si="5"/>
        <v>-</v>
      </c>
      <c r="F74">
        <f t="shared" si="7"/>
        <v>40</v>
      </c>
    </row>
    <row r="75" spans="1:6" x14ac:dyDescent="0.25">
      <c r="A75" s="1" t="s">
        <v>75</v>
      </c>
      <c r="B75">
        <v>79.27</v>
      </c>
      <c r="C75">
        <f t="shared" si="4"/>
        <v>-2.2685242263592694E-2</v>
      </c>
      <c r="D75">
        <f t="shared" si="6"/>
        <v>-1.2659768715763922E-2</v>
      </c>
      <c r="E75" t="str">
        <f t="shared" si="5"/>
        <v>-</v>
      </c>
      <c r="F75">
        <f t="shared" si="7"/>
        <v>40</v>
      </c>
    </row>
    <row r="76" spans="1:6" x14ac:dyDescent="0.25">
      <c r="A76" s="1" t="s">
        <v>76</v>
      </c>
      <c r="B76">
        <v>81.61</v>
      </c>
      <c r="C76">
        <f t="shared" si="4"/>
        <v>2.9519364198309618E-2</v>
      </c>
      <c r="D76">
        <f t="shared" si="6"/>
        <v>-2.2685242263592694E-2</v>
      </c>
      <c r="E76" t="str">
        <f t="shared" si="5"/>
        <v>+</v>
      </c>
      <c r="F76">
        <f t="shared" si="7"/>
        <v>41</v>
      </c>
    </row>
    <row r="77" spans="1:6" x14ac:dyDescent="0.25">
      <c r="A77" s="1" t="s">
        <v>77</v>
      </c>
      <c r="B77">
        <v>79.06</v>
      </c>
      <c r="C77">
        <f t="shared" si="4"/>
        <v>-3.1246170812400408E-2</v>
      </c>
      <c r="D77">
        <f t="shared" si="6"/>
        <v>2.9519364198309618E-2</v>
      </c>
      <c r="E77" t="str">
        <f t="shared" si="5"/>
        <v>-</v>
      </c>
      <c r="F77">
        <f t="shared" si="7"/>
        <v>42</v>
      </c>
    </row>
    <row r="78" spans="1:6" x14ac:dyDescent="0.25">
      <c r="A78" s="1" t="s">
        <v>78</v>
      </c>
      <c r="B78">
        <v>82.76</v>
      </c>
      <c r="C78">
        <f t="shared" si="4"/>
        <v>4.6799898811029632E-2</v>
      </c>
      <c r="D78">
        <f t="shared" si="6"/>
        <v>-3.1246170812400408E-2</v>
      </c>
      <c r="E78" t="str">
        <f t="shared" si="5"/>
        <v>+</v>
      </c>
      <c r="F78">
        <f t="shared" si="7"/>
        <v>43</v>
      </c>
    </row>
    <row r="79" spans="1:6" x14ac:dyDescent="0.25">
      <c r="A79" s="1" t="s">
        <v>79</v>
      </c>
      <c r="B79">
        <v>85.41</v>
      </c>
      <c r="C79">
        <f t="shared" si="4"/>
        <v>3.2020299661672198E-2</v>
      </c>
      <c r="D79">
        <f t="shared" si="6"/>
        <v>4.6799898811029632E-2</v>
      </c>
      <c r="E79" t="str">
        <f t="shared" si="5"/>
        <v>+</v>
      </c>
      <c r="F79">
        <f t="shared" si="7"/>
        <v>43</v>
      </c>
    </row>
    <row r="80" spans="1:6" x14ac:dyDescent="0.25">
      <c r="A80" s="1" t="s">
        <v>80</v>
      </c>
      <c r="B80">
        <v>85.21</v>
      </c>
      <c r="C80">
        <f t="shared" si="4"/>
        <v>-2.3416461772626492E-3</v>
      </c>
      <c r="D80">
        <f t="shared" si="6"/>
        <v>3.2020299661672198E-2</v>
      </c>
      <c r="E80" t="str">
        <f t="shared" si="5"/>
        <v>-</v>
      </c>
      <c r="F80">
        <f t="shared" si="7"/>
        <v>44</v>
      </c>
    </row>
    <row r="81" spans="1:6" x14ac:dyDescent="0.25">
      <c r="A81" s="1" t="s">
        <v>81</v>
      </c>
      <c r="B81">
        <v>84.02</v>
      </c>
      <c r="C81">
        <f t="shared" si="4"/>
        <v>-1.3965497007393473E-2</v>
      </c>
      <c r="D81">
        <f t="shared" si="6"/>
        <v>-2.3416461772626492E-3</v>
      </c>
      <c r="E81" t="str">
        <f t="shared" si="5"/>
        <v>-</v>
      </c>
      <c r="F81">
        <f t="shared" si="7"/>
        <v>44</v>
      </c>
    </row>
    <row r="82" spans="1:6" x14ac:dyDescent="0.25">
      <c r="A82" s="1" t="s">
        <v>82</v>
      </c>
      <c r="B82">
        <v>83.91</v>
      </c>
      <c r="C82">
        <f t="shared" si="4"/>
        <v>-1.3092120923589555E-3</v>
      </c>
      <c r="D82">
        <f t="shared" si="6"/>
        <v>-1.3965497007393473E-2</v>
      </c>
      <c r="E82" t="str">
        <f t="shared" si="5"/>
        <v>-</v>
      </c>
      <c r="F82">
        <f t="shared" si="7"/>
        <v>44</v>
      </c>
    </row>
    <row r="83" spans="1:6" x14ac:dyDescent="0.25">
      <c r="A83" s="1" t="s">
        <v>83</v>
      </c>
      <c r="B83">
        <v>81.62</v>
      </c>
      <c r="C83">
        <f t="shared" si="4"/>
        <v>-2.7291145274698989E-2</v>
      </c>
      <c r="D83">
        <f t="shared" si="6"/>
        <v>-1.3092120923589555E-3</v>
      </c>
      <c r="E83" t="str">
        <f t="shared" si="5"/>
        <v>-</v>
      </c>
      <c r="F83">
        <f t="shared" si="7"/>
        <v>44</v>
      </c>
    </row>
    <row r="84" spans="1:6" x14ac:dyDescent="0.25">
      <c r="A84" t="s">
        <v>84</v>
      </c>
      <c r="B84">
        <v>78.55</v>
      </c>
      <c r="C84">
        <f t="shared" si="4"/>
        <v>-3.7613330066160341E-2</v>
      </c>
      <c r="D84">
        <f t="shared" si="6"/>
        <v>-2.7291145274698989E-2</v>
      </c>
      <c r="E84" t="str">
        <f t="shared" si="5"/>
        <v>-</v>
      </c>
      <c r="F84">
        <f t="shared" si="7"/>
        <v>44</v>
      </c>
    </row>
    <row r="85" spans="1:6" x14ac:dyDescent="0.25">
      <c r="A85" t="s">
        <v>85</v>
      </c>
      <c r="B85">
        <v>78.61</v>
      </c>
      <c r="C85">
        <f t="shared" si="4"/>
        <v>7.6384468491409643E-4</v>
      </c>
      <c r="D85">
        <f t="shared" si="6"/>
        <v>-3.7613330066160341E-2</v>
      </c>
      <c r="E85" t="str">
        <f t="shared" si="5"/>
        <v>+</v>
      </c>
      <c r="F85">
        <f t="shared" si="7"/>
        <v>45</v>
      </c>
    </row>
    <row r="86" spans="1:6" x14ac:dyDescent="0.25">
      <c r="A86" t="s">
        <v>86</v>
      </c>
      <c r="B86">
        <v>77.83</v>
      </c>
      <c r="C86">
        <f t="shared" si="4"/>
        <v>-9.9224017300598034E-3</v>
      </c>
      <c r="D86">
        <f t="shared" si="6"/>
        <v>7.6384468491409643E-4</v>
      </c>
      <c r="E86" t="str">
        <f t="shared" si="5"/>
        <v>-</v>
      </c>
      <c r="F86">
        <f t="shared" si="7"/>
        <v>46</v>
      </c>
    </row>
    <row r="87" spans="1:6" x14ac:dyDescent="0.25">
      <c r="A87" t="s">
        <v>87</v>
      </c>
      <c r="B87">
        <v>77.89</v>
      </c>
      <c r="C87">
        <f t="shared" si="4"/>
        <v>7.7091095978417421E-4</v>
      </c>
      <c r="D87">
        <f t="shared" si="6"/>
        <v>-9.9224017300598034E-3</v>
      </c>
      <c r="E87" t="str">
        <f t="shared" si="5"/>
        <v>+</v>
      </c>
      <c r="F87">
        <f t="shared" si="7"/>
        <v>47</v>
      </c>
    </row>
    <row r="88" spans="1:6" x14ac:dyDescent="0.25">
      <c r="A88" t="s">
        <v>88</v>
      </c>
      <c r="B88">
        <v>78.81</v>
      </c>
      <c r="C88">
        <f t="shared" si="4"/>
        <v>1.1811529079471072E-2</v>
      </c>
      <c r="D88">
        <f t="shared" si="6"/>
        <v>7.7091095978417421E-4</v>
      </c>
      <c r="E88" t="str">
        <f t="shared" si="5"/>
        <v>+</v>
      </c>
      <c r="F88">
        <f t="shared" si="7"/>
        <v>47</v>
      </c>
    </row>
    <row r="89" spans="1:6" x14ac:dyDescent="0.25">
      <c r="A89" t="s">
        <v>89</v>
      </c>
      <c r="B89">
        <v>75.989999999999995</v>
      </c>
      <c r="C89">
        <f t="shared" si="4"/>
        <v>-3.5782261134373904E-2</v>
      </c>
      <c r="D89">
        <f t="shared" si="6"/>
        <v>1.1811529079471072E-2</v>
      </c>
      <c r="E89" t="str">
        <f t="shared" si="5"/>
        <v>-</v>
      </c>
      <c r="F89">
        <f t="shared" si="7"/>
        <v>48</v>
      </c>
    </row>
    <row r="90" spans="1:6" x14ac:dyDescent="0.25">
      <c r="A90" t="s">
        <v>90</v>
      </c>
      <c r="B90">
        <v>76.83</v>
      </c>
      <c r="C90">
        <f t="shared" si="4"/>
        <v>1.105408606395583E-2</v>
      </c>
      <c r="D90">
        <f t="shared" si="6"/>
        <v>-3.5782261134373904E-2</v>
      </c>
      <c r="E90" t="str">
        <f t="shared" si="5"/>
        <v>+</v>
      </c>
      <c r="F90">
        <f t="shared" si="7"/>
        <v>49</v>
      </c>
    </row>
    <row r="91" spans="1:6" x14ac:dyDescent="0.25">
      <c r="A91" t="s">
        <v>91</v>
      </c>
      <c r="B91">
        <v>74.64</v>
      </c>
      <c r="C91">
        <f t="shared" si="4"/>
        <v>-2.8504490433424415E-2</v>
      </c>
      <c r="D91">
        <f t="shared" si="6"/>
        <v>1.105408606395583E-2</v>
      </c>
      <c r="E91" t="str">
        <f t="shared" si="5"/>
        <v>-</v>
      </c>
      <c r="F91">
        <f t="shared" si="7"/>
        <v>50</v>
      </c>
    </row>
    <row r="92" spans="1:6" x14ac:dyDescent="0.25">
      <c r="A92" s="1" t="s">
        <v>92</v>
      </c>
      <c r="B92">
        <v>73.09</v>
      </c>
      <c r="C92">
        <f t="shared" si="4"/>
        <v>-2.0766345123258267E-2</v>
      </c>
      <c r="D92">
        <f t="shared" si="6"/>
        <v>-2.8504490433424415E-2</v>
      </c>
      <c r="E92" t="str">
        <f t="shared" si="5"/>
        <v>-</v>
      </c>
      <c r="F92">
        <f t="shared" si="7"/>
        <v>50</v>
      </c>
    </row>
    <row r="93" spans="1:6" x14ac:dyDescent="0.25">
      <c r="A93" s="1" t="s">
        <v>93</v>
      </c>
      <c r="B93">
        <v>74.59</v>
      </c>
      <c r="C93">
        <f t="shared" si="4"/>
        <v>2.0522643316459158E-2</v>
      </c>
      <c r="D93">
        <f t="shared" si="6"/>
        <v>-2.0766345123258267E-2</v>
      </c>
      <c r="E93" t="str">
        <f t="shared" si="5"/>
        <v>+</v>
      </c>
      <c r="F93">
        <f t="shared" si="7"/>
        <v>51</v>
      </c>
    </row>
    <row r="94" spans="1:6" x14ac:dyDescent="0.25">
      <c r="A94" s="1" t="s">
        <v>94</v>
      </c>
      <c r="B94">
        <v>74.650000000000006</v>
      </c>
      <c r="C94">
        <f t="shared" si="4"/>
        <v>8.0439737230194762E-4</v>
      </c>
      <c r="D94">
        <f t="shared" si="6"/>
        <v>2.0522643316459158E-2</v>
      </c>
      <c r="E94" t="str">
        <f t="shared" si="5"/>
        <v>+</v>
      </c>
      <c r="F94">
        <f t="shared" si="7"/>
        <v>51</v>
      </c>
    </row>
    <row r="95" spans="1:6" x14ac:dyDescent="0.25">
      <c r="A95" s="1" t="s">
        <v>95</v>
      </c>
      <c r="B95">
        <v>74.44</v>
      </c>
      <c r="C95">
        <f t="shared" si="4"/>
        <v>-2.8131279303417003E-3</v>
      </c>
      <c r="D95">
        <f t="shared" si="6"/>
        <v>8.0439737230194762E-4</v>
      </c>
      <c r="E95" t="str">
        <f t="shared" si="5"/>
        <v>-</v>
      </c>
      <c r="F95">
        <f t="shared" si="7"/>
        <v>52</v>
      </c>
    </row>
    <row r="96" spans="1:6" x14ac:dyDescent="0.25">
      <c r="A96" s="1" t="s">
        <v>96</v>
      </c>
      <c r="B96">
        <v>76.23</v>
      </c>
      <c r="C96">
        <f t="shared" si="4"/>
        <v>2.4046211714132272E-2</v>
      </c>
      <c r="D96">
        <f t="shared" si="6"/>
        <v>-2.8131279303417003E-3</v>
      </c>
      <c r="E96" t="str">
        <f t="shared" si="5"/>
        <v>+</v>
      </c>
      <c r="F96">
        <f t="shared" si="7"/>
        <v>53</v>
      </c>
    </row>
    <row r="97" spans="1:6" x14ac:dyDescent="0.25">
      <c r="A97" s="1" t="s">
        <v>97</v>
      </c>
      <c r="B97">
        <v>78.06</v>
      </c>
      <c r="C97">
        <f t="shared" si="4"/>
        <v>2.4006296733569438E-2</v>
      </c>
      <c r="D97">
        <f t="shared" si="6"/>
        <v>2.4046211714132272E-2</v>
      </c>
      <c r="E97" t="str">
        <f t="shared" si="5"/>
        <v>+</v>
      </c>
      <c r="F97">
        <f t="shared" si="7"/>
        <v>53</v>
      </c>
    </row>
    <row r="98" spans="1:6" x14ac:dyDescent="0.25">
      <c r="A98" s="1" t="s">
        <v>98</v>
      </c>
      <c r="B98">
        <v>77.17</v>
      </c>
      <c r="C98">
        <f t="shared" si="4"/>
        <v>-1.1401486036382276E-2</v>
      </c>
      <c r="D98">
        <f t="shared" si="6"/>
        <v>2.4006296733569438E-2</v>
      </c>
      <c r="E98" t="str">
        <f t="shared" si="5"/>
        <v>-</v>
      </c>
      <c r="F98">
        <f t="shared" si="7"/>
        <v>54</v>
      </c>
    </row>
    <row r="99" spans="1:6" x14ac:dyDescent="0.25">
      <c r="A99" s="1" t="s">
        <v>99</v>
      </c>
      <c r="B99">
        <v>77.44</v>
      </c>
      <c r="C99">
        <f t="shared" si="4"/>
        <v>3.4987689516651032E-3</v>
      </c>
      <c r="D99">
        <f t="shared" si="6"/>
        <v>-1.1401486036382276E-2</v>
      </c>
      <c r="E99" t="str">
        <f t="shared" si="5"/>
        <v>+</v>
      </c>
      <c r="F99">
        <f t="shared" si="7"/>
        <v>55</v>
      </c>
    </row>
    <row r="100" spans="1:6" x14ac:dyDescent="0.25">
      <c r="A100" s="1" t="s">
        <v>100</v>
      </c>
      <c r="B100">
        <v>77.86</v>
      </c>
      <c r="C100">
        <f t="shared" si="4"/>
        <v>5.4235537190082863E-3</v>
      </c>
      <c r="D100">
        <f t="shared" si="6"/>
        <v>3.4987689516651032E-3</v>
      </c>
      <c r="E100" t="str">
        <f t="shared" si="5"/>
        <v>+</v>
      </c>
      <c r="F100">
        <f t="shared" si="7"/>
        <v>55</v>
      </c>
    </row>
    <row r="101" spans="1:6" x14ac:dyDescent="0.25">
      <c r="A101" s="1" t="s">
        <v>101</v>
      </c>
      <c r="B101">
        <v>78.34</v>
      </c>
      <c r="C101">
        <f t="shared" si="4"/>
        <v>6.1649113793989727E-3</v>
      </c>
      <c r="D101">
        <f t="shared" si="6"/>
        <v>5.4235537190082863E-3</v>
      </c>
      <c r="E101" t="str">
        <f t="shared" si="5"/>
        <v>+</v>
      </c>
      <c r="F101">
        <f t="shared" si="7"/>
        <v>55</v>
      </c>
    </row>
    <row r="102" spans="1:6" x14ac:dyDescent="0.25">
      <c r="A102" s="1" t="s">
        <v>102</v>
      </c>
      <c r="B102">
        <v>78.42</v>
      </c>
      <c r="C102">
        <f t="shared" si="4"/>
        <v>1.0211896859841497E-3</v>
      </c>
      <c r="D102">
        <f t="shared" si="6"/>
        <v>6.1649113793989727E-3</v>
      </c>
      <c r="E102" t="str">
        <f t="shared" si="5"/>
        <v>+</v>
      </c>
      <c r="F102">
        <f t="shared" si="7"/>
        <v>55</v>
      </c>
    </row>
    <row r="103" spans="1:6" x14ac:dyDescent="0.25">
      <c r="A103" s="1" t="s">
        <v>103</v>
      </c>
      <c r="B103">
        <v>80.08</v>
      </c>
      <c r="C103">
        <f t="shared" si="4"/>
        <v>2.1168069370058613E-2</v>
      </c>
      <c r="D103">
        <f t="shared" si="6"/>
        <v>1.0211896859841497E-3</v>
      </c>
      <c r="E103" t="str">
        <f t="shared" si="5"/>
        <v>+</v>
      </c>
      <c r="F103">
        <f t="shared" si="7"/>
        <v>55</v>
      </c>
    </row>
    <row r="104" spans="1:6" x14ac:dyDescent="0.25">
      <c r="A104" t="s">
        <v>104</v>
      </c>
      <c r="B104">
        <v>80.81</v>
      </c>
      <c r="C104">
        <f t="shared" si="4"/>
        <v>9.1158841158841663E-3</v>
      </c>
      <c r="D104">
        <f t="shared" si="6"/>
        <v>2.1168069370058613E-2</v>
      </c>
      <c r="E104" t="str">
        <f t="shared" si="5"/>
        <v>+</v>
      </c>
      <c r="F104">
        <f t="shared" si="7"/>
        <v>55</v>
      </c>
    </row>
    <row r="105" spans="1:6" x14ac:dyDescent="0.25">
      <c r="A105" t="s">
        <v>105</v>
      </c>
      <c r="B105">
        <v>81.97</v>
      </c>
      <c r="C105">
        <f t="shared" si="4"/>
        <v>1.4354659076846882E-2</v>
      </c>
      <c r="D105">
        <f t="shared" si="6"/>
        <v>9.1158841158841663E-3</v>
      </c>
      <c r="E105" t="str">
        <f t="shared" si="5"/>
        <v>+</v>
      </c>
      <c r="F105">
        <f t="shared" si="7"/>
        <v>55</v>
      </c>
    </row>
    <row r="106" spans="1:6" x14ac:dyDescent="0.25">
      <c r="A106" t="s">
        <v>106</v>
      </c>
      <c r="B106">
        <v>80.28</v>
      </c>
      <c r="C106">
        <f t="shared" si="4"/>
        <v>-2.0617299011833571E-2</v>
      </c>
      <c r="D106">
        <f t="shared" si="6"/>
        <v>1.4354659076846882E-2</v>
      </c>
      <c r="E106" t="str">
        <f t="shared" si="5"/>
        <v>-</v>
      </c>
      <c r="F106">
        <f t="shared" si="7"/>
        <v>56</v>
      </c>
    </row>
    <row r="107" spans="1:6" x14ac:dyDescent="0.25">
      <c r="A107" t="s">
        <v>107</v>
      </c>
      <c r="B107">
        <v>81.58</v>
      </c>
      <c r="C107">
        <f t="shared" si="4"/>
        <v>1.6193323368211224E-2</v>
      </c>
      <c r="D107">
        <f t="shared" si="6"/>
        <v>-2.0617299011833571E-2</v>
      </c>
      <c r="E107" t="str">
        <f t="shared" si="5"/>
        <v>+</v>
      </c>
      <c r="F107">
        <f t="shared" si="7"/>
        <v>57</v>
      </c>
    </row>
    <row r="108" spans="1:6" x14ac:dyDescent="0.25">
      <c r="A108" t="s">
        <v>108</v>
      </c>
      <c r="B108">
        <v>81.349999999999994</v>
      </c>
      <c r="C108">
        <f t="shared" si="4"/>
        <v>-2.8193184604070115E-3</v>
      </c>
      <c r="D108">
        <f t="shared" si="6"/>
        <v>1.6193323368211224E-2</v>
      </c>
      <c r="E108" t="str">
        <f t="shared" si="5"/>
        <v>-</v>
      </c>
      <c r="F108">
        <f t="shared" si="7"/>
        <v>58</v>
      </c>
    </row>
    <row r="109" spans="1:6" x14ac:dyDescent="0.25">
      <c r="A109" t="s">
        <v>109</v>
      </c>
      <c r="B109">
        <v>80.89</v>
      </c>
      <c r="C109">
        <f t="shared" si="4"/>
        <v>-5.6545789797171949E-3</v>
      </c>
      <c r="D109">
        <f t="shared" si="6"/>
        <v>-2.8193184604070115E-3</v>
      </c>
      <c r="E109" t="str">
        <f t="shared" si="5"/>
        <v>-</v>
      </c>
      <c r="F109">
        <f t="shared" si="7"/>
        <v>58</v>
      </c>
    </row>
    <row r="110" spans="1:6" x14ac:dyDescent="0.25">
      <c r="A110" t="s">
        <v>110</v>
      </c>
      <c r="B110">
        <v>79.959999999999994</v>
      </c>
      <c r="C110">
        <f t="shared" si="4"/>
        <v>-1.1497094820126182E-2</v>
      </c>
      <c r="D110">
        <f t="shared" si="6"/>
        <v>-5.6545789797171949E-3</v>
      </c>
      <c r="E110" t="str">
        <f t="shared" si="5"/>
        <v>-</v>
      </c>
      <c r="F110">
        <f t="shared" si="7"/>
        <v>58</v>
      </c>
    </row>
    <row r="111" spans="1:6" x14ac:dyDescent="0.25">
      <c r="A111" t="s">
        <v>111</v>
      </c>
      <c r="B111">
        <v>81.56</v>
      </c>
      <c r="C111">
        <f t="shared" si="4"/>
        <v>2.0010005002501358E-2</v>
      </c>
      <c r="D111">
        <f t="shared" si="6"/>
        <v>-1.1497094820126182E-2</v>
      </c>
      <c r="E111" t="str">
        <f t="shared" si="5"/>
        <v>+</v>
      </c>
      <c r="F111">
        <f t="shared" si="7"/>
        <v>59</v>
      </c>
    </row>
    <row r="112" spans="1:6" x14ac:dyDescent="0.25">
      <c r="A112" t="s">
        <v>112</v>
      </c>
      <c r="B112">
        <v>81.31</v>
      </c>
      <c r="C112">
        <f t="shared" si="4"/>
        <v>-3.0652280529671408E-3</v>
      </c>
      <c r="D112">
        <f t="shared" si="6"/>
        <v>2.0010005002501358E-2</v>
      </c>
      <c r="E112" t="str">
        <f t="shared" si="5"/>
        <v>-</v>
      </c>
      <c r="F112">
        <f t="shared" si="7"/>
        <v>60</v>
      </c>
    </row>
    <row r="113" spans="1:6" x14ac:dyDescent="0.25">
      <c r="A113" s="1" t="s">
        <v>113</v>
      </c>
      <c r="B113">
        <v>81.55</v>
      </c>
      <c r="C113">
        <f t="shared" si="4"/>
        <v>2.9516664616897662E-3</v>
      </c>
      <c r="D113">
        <f t="shared" si="6"/>
        <v>-3.0652280529671408E-3</v>
      </c>
      <c r="E113" t="str">
        <f t="shared" si="5"/>
        <v>+</v>
      </c>
      <c r="F113">
        <f t="shared" si="7"/>
        <v>61</v>
      </c>
    </row>
    <row r="114" spans="1:6" x14ac:dyDescent="0.25">
      <c r="A114" s="1" t="s">
        <v>114</v>
      </c>
      <c r="B114">
        <v>80.47</v>
      </c>
      <c r="C114">
        <f t="shared" si="4"/>
        <v>-1.3243408951563437E-2</v>
      </c>
      <c r="D114">
        <f t="shared" si="6"/>
        <v>2.9516664616897662E-3</v>
      </c>
      <c r="E114" t="str">
        <f t="shared" si="5"/>
        <v>-</v>
      </c>
      <c r="F114">
        <f t="shared" si="7"/>
        <v>62</v>
      </c>
    </row>
    <row r="115" spans="1:6" x14ac:dyDescent="0.25">
      <c r="A115" s="1" t="s">
        <v>115</v>
      </c>
      <c r="B115">
        <v>80.11</v>
      </c>
      <c r="C115">
        <f t="shared" si="4"/>
        <v>-4.4737169131353225E-3</v>
      </c>
      <c r="D115">
        <f t="shared" si="6"/>
        <v>-1.3243408951563437E-2</v>
      </c>
      <c r="E115" t="str">
        <f t="shared" si="5"/>
        <v>-</v>
      </c>
      <c r="F115">
        <f t="shared" si="7"/>
        <v>62</v>
      </c>
    </row>
    <row r="116" spans="1:6" x14ac:dyDescent="0.25">
      <c r="A116" s="1" t="s">
        <v>116</v>
      </c>
      <c r="B116">
        <v>84.56</v>
      </c>
      <c r="C116">
        <f t="shared" si="4"/>
        <v>5.5548620646610945E-2</v>
      </c>
      <c r="D116">
        <f t="shared" si="6"/>
        <v>-4.4737169131353225E-3</v>
      </c>
      <c r="E116" t="str">
        <f t="shared" si="5"/>
        <v>+</v>
      </c>
      <c r="F116">
        <f t="shared" si="7"/>
        <v>63</v>
      </c>
    </row>
    <row r="117" spans="1:6" x14ac:dyDescent="0.25">
      <c r="A117" s="1" t="s">
        <v>117</v>
      </c>
      <c r="B117">
        <v>84.65</v>
      </c>
      <c r="C117">
        <f t="shared" si="4"/>
        <v>1.0643330179754423E-3</v>
      </c>
      <c r="D117">
        <f t="shared" si="6"/>
        <v>5.5548620646610945E-2</v>
      </c>
      <c r="E117" t="str">
        <f t="shared" si="5"/>
        <v>+</v>
      </c>
      <c r="F117">
        <f t="shared" si="7"/>
        <v>63</v>
      </c>
    </row>
    <row r="118" spans="1:6" x14ac:dyDescent="0.25">
      <c r="A118" s="1" t="s">
        <v>118</v>
      </c>
      <c r="B118">
        <v>82.59</v>
      </c>
      <c r="C118">
        <f t="shared" si="4"/>
        <v>-2.4335499113998845E-2</v>
      </c>
      <c r="D118">
        <f t="shared" si="6"/>
        <v>1.0643330179754423E-3</v>
      </c>
      <c r="E118" t="str">
        <f t="shared" si="5"/>
        <v>-</v>
      </c>
      <c r="F118">
        <f t="shared" si="7"/>
        <v>64</v>
      </c>
    </row>
    <row r="119" spans="1:6" x14ac:dyDescent="0.25">
      <c r="A119" s="1" t="s">
        <v>119</v>
      </c>
      <c r="B119">
        <v>83.58</v>
      </c>
      <c r="C119">
        <f t="shared" si="4"/>
        <v>1.1986923356338478E-2</v>
      </c>
      <c r="D119">
        <f t="shared" si="6"/>
        <v>-2.4335499113998845E-2</v>
      </c>
      <c r="E119" t="str">
        <f t="shared" si="5"/>
        <v>+</v>
      </c>
      <c r="F119">
        <f t="shared" si="7"/>
        <v>65</v>
      </c>
    </row>
    <row r="120" spans="1:6" x14ac:dyDescent="0.25">
      <c r="A120" s="1" t="s">
        <v>120</v>
      </c>
      <c r="B120">
        <v>83.82</v>
      </c>
      <c r="C120">
        <f t="shared" si="4"/>
        <v>2.8715003589374838E-3</v>
      </c>
      <c r="D120">
        <f t="shared" si="6"/>
        <v>1.1986923356338478E-2</v>
      </c>
      <c r="E120" t="str">
        <f t="shared" si="5"/>
        <v>+</v>
      </c>
      <c r="F120">
        <f t="shared" si="7"/>
        <v>65</v>
      </c>
    </row>
    <row r="121" spans="1:6" x14ac:dyDescent="0.25">
      <c r="A121" s="1" t="s">
        <v>121</v>
      </c>
      <c r="B121">
        <v>86.1</v>
      </c>
      <c r="C121">
        <f t="shared" si="4"/>
        <v>2.7201145311381549E-2</v>
      </c>
      <c r="D121">
        <f t="shared" si="6"/>
        <v>2.8715003589374838E-3</v>
      </c>
      <c r="E121" t="str">
        <f t="shared" si="5"/>
        <v>+</v>
      </c>
      <c r="F121">
        <f t="shared" si="7"/>
        <v>65</v>
      </c>
    </row>
    <row r="122" spans="1:6" x14ac:dyDescent="0.25">
      <c r="A122" s="1" t="s">
        <v>122</v>
      </c>
      <c r="B122">
        <v>85.62</v>
      </c>
      <c r="C122">
        <f t="shared" si="4"/>
        <v>-5.5749128919859439E-3</v>
      </c>
      <c r="D122">
        <f t="shared" si="6"/>
        <v>2.7201145311381549E-2</v>
      </c>
      <c r="E122" t="str">
        <f t="shared" si="5"/>
        <v>-</v>
      </c>
      <c r="F122">
        <f t="shared" si="7"/>
        <v>66</v>
      </c>
    </row>
    <row r="123" spans="1:6" x14ac:dyDescent="0.25">
      <c r="A123" s="1" t="s">
        <v>123</v>
      </c>
      <c r="B123">
        <v>87.08</v>
      </c>
      <c r="C123">
        <f t="shared" si="4"/>
        <v>1.7052090633029593E-2</v>
      </c>
      <c r="D123">
        <f t="shared" si="6"/>
        <v>-5.5749128919859439E-3</v>
      </c>
      <c r="E123" t="str">
        <f t="shared" si="5"/>
        <v>+</v>
      </c>
      <c r="F123">
        <f t="shared" si="7"/>
        <v>67</v>
      </c>
    </row>
    <row r="124" spans="1:6" x14ac:dyDescent="0.25">
      <c r="A124" s="1" t="s">
        <v>124</v>
      </c>
      <c r="B124">
        <v>89.52</v>
      </c>
      <c r="C124">
        <f t="shared" si="4"/>
        <v>2.8020211299954041E-2</v>
      </c>
      <c r="D124">
        <f t="shared" si="6"/>
        <v>1.7052090633029593E-2</v>
      </c>
      <c r="E124" t="str">
        <f t="shared" si="5"/>
        <v>+</v>
      </c>
      <c r="F124">
        <f t="shared" si="7"/>
        <v>67</v>
      </c>
    </row>
    <row r="125" spans="1:6" x14ac:dyDescent="0.25">
      <c r="A125" s="1" t="s">
        <v>125</v>
      </c>
      <c r="B125">
        <v>93.93</v>
      </c>
      <c r="C125">
        <f t="shared" si="4"/>
        <v>4.9262734584450525E-2</v>
      </c>
      <c r="D125">
        <f t="shared" si="6"/>
        <v>2.8020211299954041E-2</v>
      </c>
      <c r="E125" t="str">
        <f t="shared" si="5"/>
        <v>+</v>
      </c>
      <c r="F125">
        <f t="shared" si="7"/>
        <v>67</v>
      </c>
    </row>
    <row r="126" spans="1:6" x14ac:dyDescent="0.25">
      <c r="A126" t="s">
        <v>126</v>
      </c>
      <c r="B126">
        <v>93.31</v>
      </c>
      <c r="C126">
        <f t="shared" si="4"/>
        <v>-6.6006600660066484E-3</v>
      </c>
      <c r="D126">
        <f t="shared" si="6"/>
        <v>4.9262734584450525E-2</v>
      </c>
      <c r="E126" t="str">
        <f t="shared" si="5"/>
        <v>-</v>
      </c>
      <c r="F126">
        <f t="shared" si="7"/>
        <v>68</v>
      </c>
    </row>
    <row r="127" spans="1:6" x14ac:dyDescent="0.25">
      <c r="A127" t="s">
        <v>127</v>
      </c>
      <c r="B127">
        <v>94.7</v>
      </c>
      <c r="C127">
        <f t="shared" si="4"/>
        <v>1.4896581288179193E-2</v>
      </c>
      <c r="D127">
        <f t="shared" si="6"/>
        <v>-6.6006600660066484E-3</v>
      </c>
      <c r="E127" t="str">
        <f t="shared" si="5"/>
        <v>+</v>
      </c>
      <c r="F127">
        <f t="shared" si="7"/>
        <v>69</v>
      </c>
    </row>
    <row r="128" spans="1:6" x14ac:dyDescent="0.25">
      <c r="A128" t="s">
        <v>128</v>
      </c>
      <c r="B128">
        <v>94.47</v>
      </c>
      <c r="C128">
        <f t="shared" si="4"/>
        <v>-2.4287222808870535E-3</v>
      </c>
      <c r="D128">
        <f t="shared" si="6"/>
        <v>1.4896581288179193E-2</v>
      </c>
      <c r="E128" t="str">
        <f t="shared" si="5"/>
        <v>-</v>
      </c>
      <c r="F128">
        <f t="shared" si="7"/>
        <v>70</v>
      </c>
    </row>
    <row r="129" spans="1:6" x14ac:dyDescent="0.25">
      <c r="A129" t="s">
        <v>129</v>
      </c>
      <c r="B129">
        <v>90.54</v>
      </c>
      <c r="C129">
        <f t="shared" si="4"/>
        <v>-4.1600508097808749E-2</v>
      </c>
      <c r="D129">
        <f t="shared" si="6"/>
        <v>-2.4287222808870535E-3</v>
      </c>
      <c r="E129" t="str">
        <f t="shared" si="5"/>
        <v>-</v>
      </c>
      <c r="F129">
        <f t="shared" si="7"/>
        <v>70</v>
      </c>
    </row>
    <row r="130" spans="1:6" x14ac:dyDescent="0.25">
      <c r="A130" t="s">
        <v>130</v>
      </c>
      <c r="B130">
        <v>89.74</v>
      </c>
      <c r="C130">
        <f t="shared" si="4"/>
        <v>-8.8358736470069733E-3</v>
      </c>
      <c r="D130">
        <f t="shared" si="6"/>
        <v>-4.1600508097808749E-2</v>
      </c>
      <c r="E130" t="str">
        <f t="shared" si="5"/>
        <v>-</v>
      </c>
      <c r="F130">
        <f t="shared" si="7"/>
        <v>70</v>
      </c>
    </row>
    <row r="131" spans="1:6" x14ac:dyDescent="0.25">
      <c r="A131" t="s">
        <v>131</v>
      </c>
      <c r="B131">
        <v>90.9</v>
      </c>
      <c r="C131">
        <f t="shared" si="4"/>
        <v>1.2926231334967805E-2</v>
      </c>
      <c r="D131">
        <f t="shared" si="6"/>
        <v>-8.8358736470069733E-3</v>
      </c>
      <c r="E131" t="str">
        <f t="shared" si="5"/>
        <v>+</v>
      </c>
      <c r="F131">
        <f t="shared" si="7"/>
        <v>71</v>
      </c>
    </row>
    <row r="132" spans="1:6" x14ac:dyDescent="0.25">
      <c r="A132" t="s">
        <v>132</v>
      </c>
      <c r="B132">
        <v>90.81</v>
      </c>
      <c r="C132">
        <f t="shared" ref="C132:C195" si="8">(B132-B131)/B131</f>
        <v>-9.9009900990102762E-4</v>
      </c>
      <c r="D132">
        <f t="shared" si="6"/>
        <v>1.2926231334967805E-2</v>
      </c>
      <c r="E132" t="str">
        <f t="shared" ref="E132:E195" si="9">IF(C132&gt;0,"+","-")</f>
        <v>-</v>
      </c>
      <c r="F132">
        <f t="shared" si="7"/>
        <v>72</v>
      </c>
    </row>
    <row r="133" spans="1:6" x14ac:dyDescent="0.25">
      <c r="A133" s="1" t="s">
        <v>133</v>
      </c>
      <c r="B133">
        <v>90.26</v>
      </c>
      <c r="C133">
        <f t="shared" si="8"/>
        <v>-6.0566016958484431E-3</v>
      </c>
      <c r="D133">
        <f t="shared" ref="D133:D196" si="10">C132</f>
        <v>-9.9009900990102762E-4</v>
      </c>
      <c r="E133" t="str">
        <f t="shared" si="9"/>
        <v>-</v>
      </c>
      <c r="F133">
        <f t="shared" ref="F133:F196" si="11">IF(E133=E132,F132,F132+1)</f>
        <v>72</v>
      </c>
    </row>
    <row r="134" spans="1:6" x14ac:dyDescent="0.25">
      <c r="A134" s="1" t="s">
        <v>134</v>
      </c>
      <c r="B134">
        <v>89.05</v>
      </c>
      <c r="C134">
        <f t="shared" si="8"/>
        <v>-1.3405716818081186E-2</v>
      </c>
      <c r="D134">
        <f t="shared" si="10"/>
        <v>-6.0566016958484431E-3</v>
      </c>
      <c r="E134" t="str">
        <f t="shared" si="9"/>
        <v>-</v>
      </c>
      <c r="F134">
        <f t="shared" si="11"/>
        <v>72</v>
      </c>
    </row>
    <row r="135" spans="1:6" x14ac:dyDescent="0.25">
      <c r="A135" s="1" t="s">
        <v>135</v>
      </c>
      <c r="B135">
        <v>86.93</v>
      </c>
      <c r="C135">
        <f t="shared" si="8"/>
        <v>-2.3806850084222238E-2</v>
      </c>
      <c r="D135">
        <f t="shared" si="10"/>
        <v>-1.3405716818081186E-2</v>
      </c>
      <c r="E135" t="str">
        <f t="shared" si="9"/>
        <v>-</v>
      </c>
      <c r="F135">
        <f t="shared" si="11"/>
        <v>72</v>
      </c>
    </row>
    <row r="136" spans="1:6" x14ac:dyDescent="0.25">
      <c r="A136" s="1" t="s">
        <v>136</v>
      </c>
      <c r="B136">
        <v>85.89</v>
      </c>
      <c r="C136">
        <f t="shared" si="8"/>
        <v>-1.1963648912918512E-2</v>
      </c>
      <c r="D136">
        <f t="shared" si="10"/>
        <v>-2.3806850084222238E-2</v>
      </c>
      <c r="E136" t="str">
        <f t="shared" si="9"/>
        <v>-</v>
      </c>
      <c r="F136">
        <f t="shared" si="11"/>
        <v>72</v>
      </c>
    </row>
    <row r="137" spans="1:6" x14ac:dyDescent="0.25">
      <c r="A137" s="1" t="s">
        <v>137</v>
      </c>
      <c r="B137">
        <v>86.58</v>
      </c>
      <c r="C137">
        <f t="shared" si="8"/>
        <v>8.0335312609150968E-3</v>
      </c>
      <c r="D137">
        <f t="shared" si="10"/>
        <v>-1.1963648912918512E-2</v>
      </c>
      <c r="E137" t="str">
        <f t="shared" si="9"/>
        <v>+</v>
      </c>
      <c r="F137">
        <f t="shared" si="11"/>
        <v>73</v>
      </c>
    </row>
    <row r="138" spans="1:6" x14ac:dyDescent="0.25">
      <c r="A138" s="1" t="s">
        <v>138</v>
      </c>
      <c r="B138">
        <v>87.11</v>
      </c>
      <c r="C138">
        <f t="shared" si="8"/>
        <v>6.1215061215061347E-3</v>
      </c>
      <c r="D138">
        <f t="shared" si="10"/>
        <v>8.0335312609150968E-3</v>
      </c>
      <c r="E138" t="str">
        <f t="shared" si="9"/>
        <v>+</v>
      </c>
      <c r="F138">
        <f t="shared" si="11"/>
        <v>73</v>
      </c>
    </row>
    <row r="139" spans="1:6" x14ac:dyDescent="0.25">
      <c r="A139" s="1" t="s">
        <v>139</v>
      </c>
      <c r="B139">
        <v>89.41</v>
      </c>
      <c r="C139">
        <f t="shared" si="8"/>
        <v>2.6403398002525509E-2</v>
      </c>
      <c r="D139">
        <f t="shared" si="10"/>
        <v>6.1215061215061347E-3</v>
      </c>
      <c r="E139" t="str">
        <f t="shared" si="9"/>
        <v>+</v>
      </c>
      <c r="F139">
        <f t="shared" si="11"/>
        <v>73</v>
      </c>
    </row>
    <row r="140" spans="1:6" x14ac:dyDescent="0.25">
      <c r="A140" s="1" t="s">
        <v>140</v>
      </c>
      <c r="B140">
        <v>91.21</v>
      </c>
      <c r="C140">
        <f t="shared" si="8"/>
        <v>2.0131976289005673E-2</v>
      </c>
      <c r="D140">
        <f t="shared" si="10"/>
        <v>2.6403398002525509E-2</v>
      </c>
      <c r="E140" t="str">
        <f t="shared" si="9"/>
        <v>+</v>
      </c>
      <c r="F140">
        <f t="shared" si="11"/>
        <v>73</v>
      </c>
    </row>
    <row r="141" spans="1:6" x14ac:dyDescent="0.25">
      <c r="A141" s="1" t="s">
        <v>141</v>
      </c>
      <c r="B141">
        <v>92.15</v>
      </c>
      <c r="C141">
        <f t="shared" si="8"/>
        <v>1.0305887512334305E-2</v>
      </c>
      <c r="D141">
        <f t="shared" si="10"/>
        <v>2.0131976289005673E-2</v>
      </c>
      <c r="E141" t="str">
        <f t="shared" si="9"/>
        <v>+</v>
      </c>
      <c r="F141">
        <f t="shared" si="11"/>
        <v>73</v>
      </c>
    </row>
    <row r="142" spans="1:6" x14ac:dyDescent="0.25">
      <c r="A142" s="1" t="s">
        <v>142</v>
      </c>
      <c r="B142">
        <v>91.82</v>
      </c>
      <c r="C142">
        <f t="shared" si="8"/>
        <v>-3.5811177428107703E-3</v>
      </c>
      <c r="D142">
        <f t="shared" si="10"/>
        <v>1.0305887512334305E-2</v>
      </c>
      <c r="E142" t="str">
        <f t="shared" si="9"/>
        <v>-</v>
      </c>
      <c r="F142">
        <f t="shared" si="11"/>
        <v>74</v>
      </c>
    </row>
    <row r="143" spans="1:6" x14ac:dyDescent="0.25">
      <c r="A143" s="1" t="s">
        <v>143</v>
      </c>
      <c r="B143">
        <v>91.03</v>
      </c>
      <c r="C143">
        <f t="shared" si="8"/>
        <v>-8.6037900239598359E-3</v>
      </c>
      <c r="D143">
        <f t="shared" si="10"/>
        <v>-3.5811177428107703E-3</v>
      </c>
      <c r="E143" t="str">
        <f t="shared" si="9"/>
        <v>-</v>
      </c>
      <c r="F143">
        <f t="shared" si="11"/>
        <v>74</v>
      </c>
    </row>
    <row r="144" spans="1:6" x14ac:dyDescent="0.25">
      <c r="A144" s="1" t="s">
        <v>144</v>
      </c>
      <c r="B144">
        <v>97.93</v>
      </c>
      <c r="C144">
        <f t="shared" si="8"/>
        <v>7.5799187081182093E-2</v>
      </c>
      <c r="D144">
        <f t="shared" si="10"/>
        <v>-8.6037900239598359E-3</v>
      </c>
      <c r="E144" t="str">
        <f t="shared" si="9"/>
        <v>+</v>
      </c>
      <c r="F144">
        <f t="shared" si="11"/>
        <v>75</v>
      </c>
    </row>
    <row r="145" spans="1:6" x14ac:dyDescent="0.25">
      <c r="A145" s="1" t="s">
        <v>145</v>
      </c>
      <c r="B145">
        <v>102.95</v>
      </c>
      <c r="C145">
        <f t="shared" si="8"/>
        <v>5.1261104870826059E-2</v>
      </c>
      <c r="D145">
        <f t="shared" si="10"/>
        <v>7.5799187081182093E-2</v>
      </c>
      <c r="E145" t="str">
        <f t="shared" si="9"/>
        <v>+</v>
      </c>
      <c r="F145">
        <f t="shared" si="11"/>
        <v>75</v>
      </c>
    </row>
    <row r="146" spans="1:6" x14ac:dyDescent="0.25">
      <c r="A146" s="1" t="s">
        <v>146</v>
      </c>
      <c r="B146">
        <v>106.19</v>
      </c>
      <c r="C146">
        <f t="shared" si="8"/>
        <v>3.1471588149587129E-2</v>
      </c>
      <c r="D146">
        <f t="shared" si="10"/>
        <v>5.1261104870826059E-2</v>
      </c>
      <c r="E146" t="str">
        <f t="shared" si="9"/>
        <v>+</v>
      </c>
      <c r="F146">
        <f t="shared" si="11"/>
        <v>75</v>
      </c>
    </row>
    <row r="147" spans="1:6" x14ac:dyDescent="0.25">
      <c r="A147" t="s">
        <v>147</v>
      </c>
      <c r="B147">
        <v>108.63</v>
      </c>
      <c r="C147">
        <f t="shared" si="8"/>
        <v>2.2977681514266858E-2</v>
      </c>
      <c r="D147">
        <f t="shared" si="10"/>
        <v>3.1471588149587129E-2</v>
      </c>
      <c r="E147" t="str">
        <f t="shared" si="9"/>
        <v>+</v>
      </c>
      <c r="F147">
        <f t="shared" si="11"/>
        <v>75</v>
      </c>
    </row>
    <row r="148" spans="1:6" x14ac:dyDescent="0.25">
      <c r="A148" t="s">
        <v>148</v>
      </c>
      <c r="B148">
        <v>112.56</v>
      </c>
      <c r="C148">
        <f t="shared" si="8"/>
        <v>3.6177851422259107E-2</v>
      </c>
      <c r="D148">
        <f t="shared" si="10"/>
        <v>2.2977681514266858E-2</v>
      </c>
      <c r="E148" t="str">
        <f t="shared" si="9"/>
        <v>+</v>
      </c>
      <c r="F148">
        <f t="shared" si="11"/>
        <v>75</v>
      </c>
    </row>
    <row r="149" spans="1:6" x14ac:dyDescent="0.25">
      <c r="A149" t="s">
        <v>149</v>
      </c>
      <c r="B149">
        <v>118.77</v>
      </c>
      <c r="C149">
        <f t="shared" si="8"/>
        <v>5.5170575692963693E-2</v>
      </c>
      <c r="D149">
        <f t="shared" si="10"/>
        <v>3.6177851422259107E-2</v>
      </c>
      <c r="E149" t="str">
        <f t="shared" si="9"/>
        <v>+</v>
      </c>
      <c r="F149">
        <f t="shared" si="11"/>
        <v>75</v>
      </c>
    </row>
    <row r="150" spans="1:6" x14ac:dyDescent="0.25">
      <c r="A150" t="s">
        <v>150</v>
      </c>
      <c r="B150">
        <v>112.35</v>
      </c>
      <c r="C150">
        <f t="shared" si="8"/>
        <v>-5.4054054054054071E-2</v>
      </c>
      <c r="D150">
        <f t="shared" si="10"/>
        <v>5.5170575692963693E-2</v>
      </c>
      <c r="E150" t="str">
        <f t="shared" si="9"/>
        <v>-</v>
      </c>
      <c r="F150">
        <f t="shared" si="11"/>
        <v>76</v>
      </c>
    </row>
    <row r="151" spans="1:6" x14ac:dyDescent="0.25">
      <c r="A151" t="s">
        <v>151</v>
      </c>
      <c r="B151">
        <v>110.11</v>
      </c>
      <c r="C151">
        <f t="shared" si="8"/>
        <v>-1.99376947040498E-2</v>
      </c>
      <c r="D151">
        <f t="shared" si="10"/>
        <v>-5.4054054054054071E-2</v>
      </c>
      <c r="E151" t="str">
        <f t="shared" si="9"/>
        <v>-</v>
      </c>
      <c r="F151">
        <f t="shared" si="11"/>
        <v>76</v>
      </c>
    </row>
    <row r="152" spans="1:6" x14ac:dyDescent="0.25">
      <c r="A152" t="s">
        <v>152</v>
      </c>
      <c r="B152">
        <v>107.58</v>
      </c>
      <c r="C152">
        <f t="shared" si="8"/>
        <v>-2.2977022977022987E-2</v>
      </c>
      <c r="D152">
        <f t="shared" si="10"/>
        <v>-1.99376947040498E-2</v>
      </c>
      <c r="E152" t="str">
        <f t="shared" si="9"/>
        <v>-</v>
      </c>
      <c r="F152">
        <f t="shared" si="11"/>
        <v>76</v>
      </c>
    </row>
    <row r="153" spans="1:6" x14ac:dyDescent="0.25">
      <c r="A153" t="s">
        <v>153</v>
      </c>
      <c r="B153">
        <v>106.48</v>
      </c>
      <c r="C153">
        <f t="shared" si="8"/>
        <v>-1.022494887525557E-2</v>
      </c>
      <c r="D153">
        <f t="shared" si="10"/>
        <v>-2.2977022977022987E-2</v>
      </c>
      <c r="E153" t="str">
        <f t="shared" si="9"/>
        <v>-</v>
      </c>
      <c r="F153">
        <f t="shared" si="11"/>
        <v>76</v>
      </c>
    </row>
    <row r="154" spans="1:6" x14ac:dyDescent="0.25">
      <c r="A154" t="s">
        <v>154</v>
      </c>
      <c r="B154">
        <v>107.68</v>
      </c>
      <c r="C154">
        <f t="shared" si="8"/>
        <v>1.1269722013523692E-2</v>
      </c>
      <c r="D154">
        <f t="shared" si="10"/>
        <v>-1.022494887525557E-2</v>
      </c>
      <c r="E154" t="str">
        <f t="shared" si="9"/>
        <v>+</v>
      </c>
      <c r="F154">
        <f t="shared" si="11"/>
        <v>77</v>
      </c>
    </row>
    <row r="155" spans="1:6" x14ac:dyDescent="0.25">
      <c r="A155" t="s">
        <v>155</v>
      </c>
      <c r="B155">
        <v>106.5</v>
      </c>
      <c r="C155">
        <f t="shared" si="8"/>
        <v>-1.095839524517094E-2</v>
      </c>
      <c r="D155">
        <f t="shared" si="10"/>
        <v>1.1269722013523692E-2</v>
      </c>
      <c r="E155" t="str">
        <f t="shared" si="9"/>
        <v>-</v>
      </c>
      <c r="F155">
        <f t="shared" si="11"/>
        <v>78</v>
      </c>
    </row>
    <row r="156" spans="1:6" x14ac:dyDescent="0.25">
      <c r="A156" s="1" t="s">
        <v>156</v>
      </c>
      <c r="B156">
        <v>110.55</v>
      </c>
      <c r="C156">
        <f t="shared" si="8"/>
        <v>3.8028169014084477E-2</v>
      </c>
      <c r="D156">
        <f t="shared" si="10"/>
        <v>-1.095839524517094E-2</v>
      </c>
      <c r="E156" t="str">
        <f t="shared" si="9"/>
        <v>+</v>
      </c>
      <c r="F156">
        <f t="shared" si="11"/>
        <v>79</v>
      </c>
    </row>
    <row r="157" spans="1:6" x14ac:dyDescent="0.25">
      <c r="A157" s="1" t="s">
        <v>157</v>
      </c>
      <c r="B157">
        <v>107.48</v>
      </c>
      <c r="C157">
        <f t="shared" si="8"/>
        <v>-2.7770239710538158E-2</v>
      </c>
      <c r="D157">
        <f t="shared" si="10"/>
        <v>3.8028169014084477E-2</v>
      </c>
      <c r="E157" t="str">
        <f t="shared" si="9"/>
        <v>-</v>
      </c>
      <c r="F157">
        <f t="shared" si="11"/>
        <v>80</v>
      </c>
    </row>
    <row r="158" spans="1:6" x14ac:dyDescent="0.25">
      <c r="A158" s="1" t="s">
        <v>158</v>
      </c>
      <c r="B158">
        <v>107.56</v>
      </c>
      <c r="C158">
        <f t="shared" si="8"/>
        <v>7.4432452549309911E-4</v>
      </c>
      <c r="D158">
        <f t="shared" si="10"/>
        <v>-2.7770239710538158E-2</v>
      </c>
      <c r="E158" t="str">
        <f t="shared" si="9"/>
        <v>+</v>
      </c>
      <c r="F158">
        <f t="shared" si="11"/>
        <v>81</v>
      </c>
    </row>
    <row r="159" spans="1:6" x14ac:dyDescent="0.25">
      <c r="A159" s="1" t="s">
        <v>159</v>
      </c>
      <c r="B159">
        <v>103.44</v>
      </c>
      <c r="C159">
        <f t="shared" si="8"/>
        <v>-3.8304202305689886E-2</v>
      </c>
      <c r="D159">
        <f t="shared" si="10"/>
        <v>7.4432452549309911E-4</v>
      </c>
      <c r="E159" t="str">
        <f t="shared" si="9"/>
        <v>-</v>
      </c>
      <c r="F159">
        <f t="shared" si="11"/>
        <v>82</v>
      </c>
    </row>
    <row r="160" spans="1:6" x14ac:dyDescent="0.25">
      <c r="A160" s="1" t="s">
        <v>160</v>
      </c>
      <c r="B160">
        <v>103.7</v>
      </c>
      <c r="C160">
        <f t="shared" si="8"/>
        <v>2.5135344160866699E-3</v>
      </c>
      <c r="D160">
        <f t="shared" si="10"/>
        <v>-3.8304202305689886E-2</v>
      </c>
      <c r="E160" t="str">
        <f t="shared" si="9"/>
        <v>+</v>
      </c>
      <c r="F160">
        <f t="shared" si="11"/>
        <v>83</v>
      </c>
    </row>
    <row r="161" spans="1:6" x14ac:dyDescent="0.25">
      <c r="A161" s="1" t="s">
        <v>161</v>
      </c>
      <c r="B161">
        <v>104.65</v>
      </c>
      <c r="C161">
        <f t="shared" si="8"/>
        <v>9.1610414657666613E-3</v>
      </c>
      <c r="D161">
        <f t="shared" si="10"/>
        <v>2.5135344160866699E-3</v>
      </c>
      <c r="E161" t="str">
        <f t="shared" si="9"/>
        <v>+</v>
      </c>
      <c r="F161">
        <f t="shared" si="11"/>
        <v>83</v>
      </c>
    </row>
    <row r="162" spans="1:6" x14ac:dyDescent="0.25">
      <c r="A162" s="1" t="s">
        <v>162</v>
      </c>
      <c r="B162">
        <v>108.77</v>
      </c>
      <c r="C162">
        <f t="shared" si="8"/>
        <v>3.936932632584797E-2</v>
      </c>
      <c r="D162">
        <f t="shared" si="10"/>
        <v>9.1610414657666613E-3</v>
      </c>
      <c r="E162" t="str">
        <f t="shared" si="9"/>
        <v>+</v>
      </c>
      <c r="F162">
        <f t="shared" si="11"/>
        <v>83</v>
      </c>
    </row>
    <row r="163" spans="1:6" x14ac:dyDescent="0.25">
      <c r="A163" s="1" t="s">
        <v>163</v>
      </c>
      <c r="B163">
        <v>107.65</v>
      </c>
      <c r="C163">
        <f t="shared" si="8"/>
        <v>-1.029695688149297E-2</v>
      </c>
      <c r="D163">
        <f t="shared" si="10"/>
        <v>3.936932632584797E-2</v>
      </c>
      <c r="E163" t="str">
        <f t="shared" si="9"/>
        <v>-</v>
      </c>
      <c r="F163">
        <f t="shared" si="11"/>
        <v>84</v>
      </c>
    </row>
    <row r="164" spans="1:6" x14ac:dyDescent="0.25">
      <c r="A164" s="1" t="s">
        <v>164</v>
      </c>
      <c r="B164">
        <v>108.3</v>
      </c>
      <c r="C164">
        <f t="shared" si="8"/>
        <v>6.0380863910821318E-3</v>
      </c>
      <c r="D164">
        <f t="shared" si="10"/>
        <v>-1.029695688149297E-2</v>
      </c>
      <c r="E164" t="str">
        <f t="shared" si="9"/>
        <v>+</v>
      </c>
      <c r="F164">
        <f t="shared" si="11"/>
        <v>85</v>
      </c>
    </row>
    <row r="165" spans="1:6" x14ac:dyDescent="0.25">
      <c r="A165" s="1" t="s">
        <v>165</v>
      </c>
      <c r="B165">
        <v>107.27</v>
      </c>
      <c r="C165">
        <f t="shared" si="8"/>
        <v>-9.510618651892901E-3</v>
      </c>
      <c r="D165">
        <f t="shared" si="10"/>
        <v>6.0380863910821318E-3</v>
      </c>
      <c r="E165" t="str">
        <f t="shared" si="9"/>
        <v>-</v>
      </c>
      <c r="F165">
        <f t="shared" si="11"/>
        <v>86</v>
      </c>
    </row>
    <row r="166" spans="1:6" x14ac:dyDescent="0.25">
      <c r="A166" s="1" t="s">
        <v>166</v>
      </c>
      <c r="B166">
        <v>111.4</v>
      </c>
      <c r="C166">
        <f t="shared" si="8"/>
        <v>3.8500978838445138E-2</v>
      </c>
      <c r="D166">
        <f t="shared" si="10"/>
        <v>-9.510618651892901E-3</v>
      </c>
      <c r="E166" t="str">
        <f t="shared" si="9"/>
        <v>+</v>
      </c>
      <c r="F166">
        <f t="shared" si="11"/>
        <v>87</v>
      </c>
    </row>
    <row r="167" spans="1:6" x14ac:dyDescent="0.25">
      <c r="A167" s="1" t="s">
        <v>167</v>
      </c>
      <c r="B167">
        <v>111.32</v>
      </c>
      <c r="C167">
        <f t="shared" si="8"/>
        <v>-7.1813285457820921E-4</v>
      </c>
      <c r="D167">
        <f t="shared" si="10"/>
        <v>3.8500978838445138E-2</v>
      </c>
      <c r="E167" t="str">
        <f t="shared" si="9"/>
        <v>-</v>
      </c>
      <c r="F167">
        <f t="shared" si="11"/>
        <v>88</v>
      </c>
    </row>
    <row r="168" spans="1:6" x14ac:dyDescent="0.25">
      <c r="A168" s="1" t="s">
        <v>168</v>
      </c>
      <c r="B168">
        <v>110.72</v>
      </c>
      <c r="C168">
        <f t="shared" si="8"/>
        <v>-5.3898670499460503E-3</v>
      </c>
      <c r="D168">
        <f t="shared" si="10"/>
        <v>-7.1813285457820921E-4</v>
      </c>
      <c r="E168" t="str">
        <f t="shared" si="9"/>
        <v>-</v>
      </c>
      <c r="F168">
        <f t="shared" si="11"/>
        <v>88</v>
      </c>
    </row>
    <row r="169" spans="1:6" x14ac:dyDescent="0.25">
      <c r="A169" t="s">
        <v>169</v>
      </c>
      <c r="B169">
        <v>109.99</v>
      </c>
      <c r="C169">
        <f t="shared" si="8"/>
        <v>-6.5932080924855849E-3</v>
      </c>
      <c r="D169">
        <f t="shared" si="10"/>
        <v>-5.3898670499460503E-3</v>
      </c>
      <c r="E169" t="str">
        <f t="shared" si="9"/>
        <v>-</v>
      </c>
      <c r="F169">
        <f t="shared" si="11"/>
        <v>88</v>
      </c>
    </row>
    <row r="170" spans="1:6" x14ac:dyDescent="0.25">
      <c r="A170" t="s">
        <v>170</v>
      </c>
      <c r="B170">
        <v>109.2</v>
      </c>
      <c r="C170">
        <f t="shared" si="8"/>
        <v>-7.1824711337393592E-3</v>
      </c>
      <c r="D170">
        <f t="shared" si="10"/>
        <v>-6.5932080924855849E-3</v>
      </c>
      <c r="E170" t="str">
        <f t="shared" si="9"/>
        <v>-</v>
      </c>
      <c r="F170">
        <f t="shared" si="11"/>
        <v>88</v>
      </c>
    </row>
    <row r="171" spans="1:6" x14ac:dyDescent="0.25">
      <c r="A171" t="s">
        <v>171</v>
      </c>
      <c r="B171">
        <v>109.92</v>
      </c>
      <c r="C171">
        <f t="shared" si="8"/>
        <v>6.593406593406583E-3</v>
      </c>
      <c r="D171">
        <f t="shared" si="10"/>
        <v>-7.1824711337393592E-3</v>
      </c>
      <c r="E171" t="str">
        <f t="shared" si="9"/>
        <v>+</v>
      </c>
      <c r="F171">
        <f t="shared" si="11"/>
        <v>89</v>
      </c>
    </row>
    <row r="172" spans="1:6" x14ac:dyDescent="0.25">
      <c r="A172" t="s">
        <v>172</v>
      </c>
      <c r="B172">
        <v>109.15</v>
      </c>
      <c r="C172">
        <f t="shared" si="8"/>
        <v>-7.0050946142648837E-3</v>
      </c>
      <c r="D172">
        <f t="shared" si="10"/>
        <v>6.593406593406583E-3</v>
      </c>
      <c r="E172" t="str">
        <f t="shared" si="9"/>
        <v>-</v>
      </c>
      <c r="F172">
        <f t="shared" si="11"/>
        <v>90</v>
      </c>
    </row>
    <row r="173" spans="1:6" x14ac:dyDescent="0.25">
      <c r="A173" t="s">
        <v>173</v>
      </c>
      <c r="B173">
        <v>106.17</v>
      </c>
      <c r="C173">
        <f t="shared" si="8"/>
        <v>-2.7301878149335813E-2</v>
      </c>
      <c r="D173">
        <f t="shared" si="10"/>
        <v>-7.0050946142648837E-3</v>
      </c>
      <c r="E173" t="str">
        <f t="shared" si="9"/>
        <v>-</v>
      </c>
      <c r="F173">
        <f t="shared" si="11"/>
        <v>90</v>
      </c>
    </row>
    <row r="174" spans="1:6" x14ac:dyDescent="0.25">
      <c r="A174" t="s">
        <v>174</v>
      </c>
      <c r="B174">
        <v>106.15</v>
      </c>
      <c r="C174">
        <f t="shared" si="8"/>
        <v>-1.8837713101625713E-4</v>
      </c>
      <c r="D174">
        <f t="shared" si="10"/>
        <v>-2.7301878149335813E-2</v>
      </c>
      <c r="E174" t="str">
        <f t="shared" si="9"/>
        <v>-</v>
      </c>
      <c r="F174">
        <f t="shared" si="11"/>
        <v>90</v>
      </c>
    </row>
    <row r="175" spans="1:6" x14ac:dyDescent="0.25">
      <c r="A175" t="s">
        <v>175</v>
      </c>
      <c r="B175">
        <v>105.2</v>
      </c>
      <c r="C175">
        <f t="shared" si="8"/>
        <v>-8.9495996231747782E-3</v>
      </c>
      <c r="D175">
        <f t="shared" si="10"/>
        <v>-1.8837713101625713E-4</v>
      </c>
      <c r="E175" t="str">
        <f t="shared" si="9"/>
        <v>-</v>
      </c>
      <c r="F175">
        <f t="shared" si="11"/>
        <v>90</v>
      </c>
    </row>
    <row r="176" spans="1:6" x14ac:dyDescent="0.25">
      <c r="A176" s="1" t="s">
        <v>176</v>
      </c>
      <c r="B176">
        <v>104.8</v>
      </c>
      <c r="C176">
        <f t="shared" si="8"/>
        <v>-3.8022813688213465E-3</v>
      </c>
      <c r="D176">
        <f t="shared" si="10"/>
        <v>-8.9495996231747782E-3</v>
      </c>
      <c r="E176" t="str">
        <f t="shared" si="9"/>
        <v>-</v>
      </c>
      <c r="F176">
        <f t="shared" si="11"/>
        <v>90</v>
      </c>
    </row>
    <row r="177" spans="1:6" x14ac:dyDescent="0.25">
      <c r="A177" s="1" t="s">
        <v>177</v>
      </c>
      <c r="B177">
        <v>105.73</v>
      </c>
      <c r="C177">
        <f t="shared" si="8"/>
        <v>8.874045801526783E-3</v>
      </c>
      <c r="D177">
        <f t="shared" si="10"/>
        <v>-3.8022813688213465E-3</v>
      </c>
      <c r="E177" t="str">
        <f t="shared" si="9"/>
        <v>+</v>
      </c>
      <c r="F177">
        <f t="shared" si="11"/>
        <v>91</v>
      </c>
    </row>
    <row r="178" spans="1:6" x14ac:dyDescent="0.25">
      <c r="A178" s="1" t="s">
        <v>178</v>
      </c>
      <c r="B178">
        <v>105.6</v>
      </c>
      <c r="C178">
        <f t="shared" si="8"/>
        <v>-1.2295469592358806E-3</v>
      </c>
      <c r="D178">
        <f t="shared" si="10"/>
        <v>8.874045801526783E-3</v>
      </c>
      <c r="E178" t="str">
        <f t="shared" si="9"/>
        <v>-</v>
      </c>
      <c r="F178">
        <f t="shared" si="11"/>
        <v>92</v>
      </c>
    </row>
    <row r="179" spans="1:6" x14ac:dyDescent="0.25">
      <c r="A179" s="1" t="s">
        <v>179</v>
      </c>
      <c r="B179">
        <v>106.22</v>
      </c>
      <c r="C179">
        <f t="shared" si="8"/>
        <v>5.8712121212121642E-3</v>
      </c>
      <c r="D179">
        <f t="shared" si="10"/>
        <v>-1.2295469592358806E-3</v>
      </c>
      <c r="E179" t="str">
        <f t="shared" si="9"/>
        <v>+</v>
      </c>
      <c r="F179">
        <f t="shared" si="11"/>
        <v>93</v>
      </c>
    </row>
    <row r="180" spans="1:6" x14ac:dyDescent="0.25">
      <c r="A180" s="1" t="s">
        <v>180</v>
      </c>
      <c r="B180">
        <v>103.88</v>
      </c>
      <c r="C180">
        <f t="shared" si="8"/>
        <v>-2.2029749576351003E-2</v>
      </c>
      <c r="D180">
        <f t="shared" si="10"/>
        <v>5.8712121212121642E-3</v>
      </c>
      <c r="E180" t="str">
        <f t="shared" si="9"/>
        <v>-</v>
      </c>
      <c r="F180">
        <f t="shared" si="11"/>
        <v>94</v>
      </c>
    </row>
    <row r="181" spans="1:6" x14ac:dyDescent="0.25">
      <c r="A181" s="1" t="s">
        <v>181</v>
      </c>
      <c r="B181">
        <v>101.55</v>
      </c>
      <c r="C181">
        <f t="shared" si="8"/>
        <v>-2.2429726607624167E-2</v>
      </c>
      <c r="D181">
        <f t="shared" si="10"/>
        <v>-2.2029749576351003E-2</v>
      </c>
      <c r="E181" t="str">
        <f t="shared" si="9"/>
        <v>-</v>
      </c>
      <c r="F181">
        <f t="shared" si="11"/>
        <v>94</v>
      </c>
    </row>
    <row r="182" spans="1:6" x14ac:dyDescent="0.25">
      <c r="A182" s="1" t="s">
        <v>182</v>
      </c>
      <c r="B182">
        <v>102.82</v>
      </c>
      <c r="C182">
        <f t="shared" si="8"/>
        <v>1.2506154603643486E-2</v>
      </c>
      <c r="D182">
        <f t="shared" si="10"/>
        <v>-2.2429726607624167E-2</v>
      </c>
      <c r="E182" t="str">
        <f t="shared" si="9"/>
        <v>+</v>
      </c>
      <c r="F182">
        <f t="shared" si="11"/>
        <v>95</v>
      </c>
    </row>
    <row r="183" spans="1:6" x14ac:dyDescent="0.25">
      <c r="A183" s="1" t="s">
        <v>183</v>
      </c>
      <c r="B183">
        <v>104.38</v>
      </c>
      <c r="C183">
        <f t="shared" si="8"/>
        <v>1.5172145496985045E-2</v>
      </c>
      <c r="D183">
        <f t="shared" si="10"/>
        <v>1.2506154603643486E-2</v>
      </c>
      <c r="E183" t="str">
        <f t="shared" si="9"/>
        <v>+</v>
      </c>
      <c r="F183">
        <f t="shared" si="11"/>
        <v>95</v>
      </c>
    </row>
    <row r="184" spans="1:6" x14ac:dyDescent="0.25">
      <c r="A184" s="1" t="s">
        <v>184</v>
      </c>
      <c r="B184">
        <v>106.15</v>
      </c>
      <c r="C184">
        <f t="shared" si="8"/>
        <v>1.6957271507951812E-2</v>
      </c>
      <c r="D184">
        <f t="shared" si="10"/>
        <v>1.5172145496985045E-2</v>
      </c>
      <c r="E184" t="str">
        <f t="shared" si="9"/>
        <v>+</v>
      </c>
      <c r="F184">
        <f t="shared" si="11"/>
        <v>95</v>
      </c>
    </row>
    <row r="185" spans="1:6" x14ac:dyDescent="0.25">
      <c r="A185" s="1" t="s">
        <v>185</v>
      </c>
      <c r="B185">
        <v>105.8</v>
      </c>
      <c r="C185">
        <f t="shared" si="8"/>
        <v>-3.297220913801305E-3</v>
      </c>
      <c r="D185">
        <f t="shared" si="10"/>
        <v>1.6957271507951812E-2</v>
      </c>
      <c r="E185" t="str">
        <f t="shared" si="9"/>
        <v>-</v>
      </c>
      <c r="F185">
        <f t="shared" si="11"/>
        <v>96</v>
      </c>
    </row>
    <row r="186" spans="1:6" x14ac:dyDescent="0.25">
      <c r="A186" s="1" t="s">
        <v>186</v>
      </c>
      <c r="B186">
        <v>108.16</v>
      </c>
      <c r="C186">
        <f t="shared" si="8"/>
        <v>2.2306238185255192E-2</v>
      </c>
      <c r="D186">
        <f t="shared" si="10"/>
        <v>-3.297220913801305E-3</v>
      </c>
      <c r="E186" t="str">
        <f t="shared" si="9"/>
        <v>+</v>
      </c>
      <c r="F186">
        <f t="shared" si="11"/>
        <v>97</v>
      </c>
    </row>
    <row r="187" spans="1:6" x14ac:dyDescent="0.25">
      <c r="A187" s="1" t="s">
        <v>187</v>
      </c>
      <c r="B187">
        <v>101.52</v>
      </c>
      <c r="C187">
        <f t="shared" si="8"/>
        <v>-6.1390532544378706E-2</v>
      </c>
      <c r="D187">
        <f t="shared" si="10"/>
        <v>2.2306238185255192E-2</v>
      </c>
      <c r="E187" t="str">
        <f t="shared" si="9"/>
        <v>-</v>
      </c>
      <c r="F187">
        <f t="shared" si="11"/>
        <v>98</v>
      </c>
    </row>
    <row r="188" spans="1:6" x14ac:dyDescent="0.25">
      <c r="A188" s="1" t="s">
        <v>188</v>
      </c>
      <c r="B188">
        <v>100.35</v>
      </c>
      <c r="C188">
        <f t="shared" si="8"/>
        <v>-1.1524822695035478E-2</v>
      </c>
      <c r="D188">
        <f t="shared" si="10"/>
        <v>-6.1390532544378706E-2</v>
      </c>
      <c r="E188" t="str">
        <f t="shared" si="9"/>
        <v>-</v>
      </c>
      <c r="F188">
        <f t="shared" si="11"/>
        <v>98</v>
      </c>
    </row>
    <row r="189" spans="1:6" x14ac:dyDescent="0.25">
      <c r="A189" s="1" t="s">
        <v>189</v>
      </c>
      <c r="B189">
        <v>102.9</v>
      </c>
      <c r="C189">
        <f t="shared" si="8"/>
        <v>2.5411061285500861E-2</v>
      </c>
      <c r="D189">
        <f t="shared" si="10"/>
        <v>-1.1524822695035478E-2</v>
      </c>
      <c r="E189" t="str">
        <f t="shared" si="9"/>
        <v>+</v>
      </c>
      <c r="F189">
        <f t="shared" si="11"/>
        <v>99</v>
      </c>
    </row>
    <row r="190" spans="1:6" x14ac:dyDescent="0.25">
      <c r="A190" t="s">
        <v>190</v>
      </c>
      <c r="B190">
        <v>102.45</v>
      </c>
      <c r="C190">
        <f t="shared" si="8"/>
        <v>-4.3731778425656247E-3</v>
      </c>
      <c r="D190">
        <f t="shared" si="10"/>
        <v>2.5411061285500861E-2</v>
      </c>
      <c r="E190" t="str">
        <f t="shared" si="9"/>
        <v>-</v>
      </c>
      <c r="F190">
        <f t="shared" si="11"/>
        <v>100</v>
      </c>
    </row>
    <row r="191" spans="1:6" x14ac:dyDescent="0.25">
      <c r="A191" t="s">
        <v>191</v>
      </c>
      <c r="B191">
        <v>100.34</v>
      </c>
      <c r="C191">
        <f t="shared" si="8"/>
        <v>-2.0595412396290869E-2</v>
      </c>
      <c r="D191">
        <f t="shared" si="10"/>
        <v>-4.3731778425656247E-3</v>
      </c>
      <c r="E191" t="str">
        <f t="shared" si="9"/>
        <v>-</v>
      </c>
      <c r="F191">
        <f t="shared" si="11"/>
        <v>100</v>
      </c>
    </row>
    <row r="192" spans="1:6" x14ac:dyDescent="0.25">
      <c r="A192" t="s">
        <v>192</v>
      </c>
      <c r="B192">
        <v>101.81</v>
      </c>
      <c r="C192">
        <f t="shared" si="8"/>
        <v>1.4650189356188946E-2</v>
      </c>
      <c r="D192">
        <f t="shared" si="10"/>
        <v>-2.0595412396290869E-2</v>
      </c>
      <c r="E192" t="str">
        <f t="shared" si="9"/>
        <v>+</v>
      </c>
      <c r="F192">
        <f t="shared" si="11"/>
        <v>101</v>
      </c>
    </row>
    <row r="193" spans="1:6" x14ac:dyDescent="0.25">
      <c r="A193" t="s">
        <v>193</v>
      </c>
      <c r="B193">
        <v>103.64</v>
      </c>
      <c r="C193">
        <f t="shared" si="8"/>
        <v>1.797465867792946E-2</v>
      </c>
      <c r="D193">
        <f t="shared" si="10"/>
        <v>1.4650189356188946E-2</v>
      </c>
      <c r="E193" t="str">
        <f t="shared" si="9"/>
        <v>+</v>
      </c>
      <c r="F193">
        <f t="shared" si="11"/>
        <v>101</v>
      </c>
    </row>
    <row r="194" spans="1:6" x14ac:dyDescent="0.25">
      <c r="A194" t="s">
        <v>194</v>
      </c>
      <c r="B194">
        <v>106.45</v>
      </c>
      <c r="C194">
        <f t="shared" si="8"/>
        <v>2.7113083751447338E-2</v>
      </c>
      <c r="D194">
        <f t="shared" si="10"/>
        <v>1.797465867792946E-2</v>
      </c>
      <c r="E194" t="str">
        <f t="shared" si="9"/>
        <v>+</v>
      </c>
      <c r="F194">
        <f t="shared" si="11"/>
        <v>101</v>
      </c>
    </row>
    <row r="195" spans="1:6" x14ac:dyDescent="0.25">
      <c r="A195" t="s">
        <v>195</v>
      </c>
      <c r="B195">
        <v>105.06</v>
      </c>
      <c r="C195">
        <f t="shared" si="8"/>
        <v>-1.3057773602630348E-2</v>
      </c>
      <c r="D195">
        <f t="shared" si="10"/>
        <v>2.7113083751447338E-2</v>
      </c>
      <c r="E195" t="str">
        <f t="shared" si="9"/>
        <v>-</v>
      </c>
      <c r="F195">
        <f t="shared" si="11"/>
        <v>102</v>
      </c>
    </row>
    <row r="196" spans="1:6" x14ac:dyDescent="0.25">
      <c r="A196" t="s">
        <v>196</v>
      </c>
      <c r="B196">
        <v>104.68</v>
      </c>
      <c r="C196">
        <f t="shared" ref="C196:C253" si="12">(B196-B195)/B195</f>
        <v>-3.6169807728916375E-3</v>
      </c>
      <c r="D196">
        <f t="shared" si="10"/>
        <v>-1.3057773602630348E-2</v>
      </c>
      <c r="E196" t="str">
        <f t="shared" ref="E196:E253" si="13">IF(C196&gt;0,"+","-")</f>
        <v>-</v>
      </c>
      <c r="F196">
        <f t="shared" si="11"/>
        <v>102</v>
      </c>
    </row>
    <row r="197" spans="1:6" x14ac:dyDescent="0.25">
      <c r="A197" t="s">
        <v>197</v>
      </c>
      <c r="B197">
        <v>105.04</v>
      </c>
      <c r="C197">
        <f t="shared" si="12"/>
        <v>3.4390523500191002E-3</v>
      </c>
      <c r="D197">
        <f t="shared" ref="D197:D253" si="14">C196</f>
        <v>-3.6169807728916375E-3</v>
      </c>
      <c r="E197" t="str">
        <f t="shared" si="13"/>
        <v>+</v>
      </c>
      <c r="F197">
        <f t="shared" ref="F197:F253" si="15">IF(E197=E196,F196,F196+1)</f>
        <v>103</v>
      </c>
    </row>
    <row r="198" spans="1:6" x14ac:dyDescent="0.25">
      <c r="A198" s="1" t="s">
        <v>198</v>
      </c>
      <c r="B198">
        <v>109.16</v>
      </c>
      <c r="C198">
        <f t="shared" si="12"/>
        <v>3.9223153084539129E-2</v>
      </c>
      <c r="D198">
        <f t="shared" si="14"/>
        <v>3.4390523500191002E-3</v>
      </c>
      <c r="E198" t="str">
        <f t="shared" si="13"/>
        <v>+</v>
      </c>
      <c r="F198">
        <f t="shared" si="15"/>
        <v>103</v>
      </c>
    </row>
    <row r="199" spans="1:6" x14ac:dyDescent="0.25">
      <c r="A199" s="1" t="s">
        <v>199</v>
      </c>
      <c r="B199">
        <v>111.99</v>
      </c>
      <c r="C199">
        <f t="shared" si="12"/>
        <v>2.5925247343349198E-2</v>
      </c>
      <c r="D199">
        <f t="shared" si="14"/>
        <v>3.9223153084539129E-2</v>
      </c>
      <c r="E199" t="str">
        <f t="shared" si="13"/>
        <v>+</v>
      </c>
      <c r="F199">
        <f t="shared" si="15"/>
        <v>103</v>
      </c>
    </row>
    <row r="200" spans="1:6" x14ac:dyDescent="0.25">
      <c r="A200" s="1" t="s">
        <v>200</v>
      </c>
      <c r="B200">
        <v>112.12</v>
      </c>
      <c r="C200">
        <f t="shared" si="12"/>
        <v>1.1608179301724232E-3</v>
      </c>
      <c r="D200">
        <f t="shared" si="14"/>
        <v>2.5925247343349198E-2</v>
      </c>
      <c r="E200" t="str">
        <f t="shared" si="13"/>
        <v>+</v>
      </c>
      <c r="F200">
        <f t="shared" si="15"/>
        <v>103</v>
      </c>
    </row>
    <row r="201" spans="1:6" x14ac:dyDescent="0.25">
      <c r="A201" s="1" t="s">
        <v>201</v>
      </c>
      <c r="B201">
        <v>116.43</v>
      </c>
      <c r="C201">
        <f t="shared" si="12"/>
        <v>3.8440956118444544E-2</v>
      </c>
      <c r="D201">
        <f t="shared" si="14"/>
        <v>1.1608179301724232E-3</v>
      </c>
      <c r="E201" t="str">
        <f t="shared" si="13"/>
        <v>+</v>
      </c>
      <c r="F201">
        <f t="shared" si="15"/>
        <v>103</v>
      </c>
    </row>
    <row r="202" spans="1:6" x14ac:dyDescent="0.25">
      <c r="A202" s="1" t="s">
        <v>202</v>
      </c>
      <c r="B202">
        <v>116.33</v>
      </c>
      <c r="C202">
        <f t="shared" si="12"/>
        <v>-8.588851670532382E-4</v>
      </c>
      <c r="D202">
        <f t="shared" si="14"/>
        <v>3.8440956118444544E-2</v>
      </c>
      <c r="E202" t="str">
        <f t="shared" si="13"/>
        <v>-</v>
      </c>
      <c r="F202">
        <f t="shared" si="15"/>
        <v>104</v>
      </c>
    </row>
    <row r="203" spans="1:6" x14ac:dyDescent="0.25">
      <c r="A203" s="1" t="s">
        <v>203</v>
      </c>
      <c r="B203">
        <v>116.39</v>
      </c>
      <c r="C203">
        <f t="shared" si="12"/>
        <v>5.157740909481843E-4</v>
      </c>
      <c r="D203">
        <f t="shared" si="14"/>
        <v>-8.588851670532382E-4</v>
      </c>
      <c r="E203" t="str">
        <f t="shared" si="13"/>
        <v>+</v>
      </c>
      <c r="F203">
        <f t="shared" si="15"/>
        <v>105</v>
      </c>
    </row>
    <row r="204" spans="1:6" x14ac:dyDescent="0.25">
      <c r="A204" s="1" t="s">
        <v>204</v>
      </c>
      <c r="B204">
        <v>119.33</v>
      </c>
      <c r="C204">
        <f t="shared" si="12"/>
        <v>2.5259902053440999E-2</v>
      </c>
      <c r="D204">
        <f t="shared" si="14"/>
        <v>5.157740909481843E-4</v>
      </c>
      <c r="E204" t="str">
        <f t="shared" si="13"/>
        <v>+</v>
      </c>
      <c r="F204">
        <f t="shared" si="15"/>
        <v>105</v>
      </c>
    </row>
    <row r="205" spans="1:6" x14ac:dyDescent="0.25">
      <c r="A205" s="1" t="s">
        <v>205</v>
      </c>
      <c r="B205">
        <v>119.82</v>
      </c>
      <c r="C205">
        <f t="shared" si="12"/>
        <v>4.1062599513952474E-3</v>
      </c>
      <c r="D205">
        <f t="shared" si="14"/>
        <v>2.5259902053440999E-2</v>
      </c>
      <c r="E205" t="str">
        <f t="shared" si="13"/>
        <v>+</v>
      </c>
      <c r="F205">
        <f t="shared" si="15"/>
        <v>105</v>
      </c>
    </row>
    <row r="206" spans="1:6" x14ac:dyDescent="0.25">
      <c r="A206" s="1" t="s">
        <v>206</v>
      </c>
      <c r="B206">
        <v>122.36</v>
      </c>
      <c r="C206">
        <f t="shared" si="12"/>
        <v>2.1198464363211537E-2</v>
      </c>
      <c r="D206">
        <f t="shared" si="14"/>
        <v>4.1062599513952474E-3</v>
      </c>
      <c r="E206" t="str">
        <f t="shared" si="13"/>
        <v>+</v>
      </c>
      <c r="F206">
        <f t="shared" si="15"/>
        <v>105</v>
      </c>
    </row>
    <row r="207" spans="1:6" x14ac:dyDescent="0.25">
      <c r="A207" s="1" t="s">
        <v>207</v>
      </c>
      <c r="B207">
        <v>122.93</v>
      </c>
      <c r="C207">
        <f t="shared" si="12"/>
        <v>4.6583850931677627E-3</v>
      </c>
      <c r="D207">
        <f t="shared" si="14"/>
        <v>2.1198464363211537E-2</v>
      </c>
      <c r="E207" t="str">
        <f t="shared" si="13"/>
        <v>+</v>
      </c>
      <c r="F207">
        <f t="shared" si="15"/>
        <v>105</v>
      </c>
    </row>
    <row r="208" spans="1:6" x14ac:dyDescent="0.25">
      <c r="A208" s="1" t="s">
        <v>208</v>
      </c>
      <c r="B208">
        <v>122.28</v>
      </c>
      <c r="C208">
        <f t="shared" si="12"/>
        <v>-5.2875620271699798E-3</v>
      </c>
      <c r="D208">
        <f t="shared" si="14"/>
        <v>4.6583850931677627E-3</v>
      </c>
      <c r="E208" t="str">
        <f t="shared" si="13"/>
        <v>-</v>
      </c>
      <c r="F208">
        <f t="shared" si="15"/>
        <v>106</v>
      </c>
    </row>
    <row r="209" spans="1:6" x14ac:dyDescent="0.25">
      <c r="A209" s="1" t="s">
        <v>209</v>
      </c>
      <c r="B209">
        <v>121.16</v>
      </c>
      <c r="C209">
        <f t="shared" si="12"/>
        <v>-9.1593065096500208E-3</v>
      </c>
      <c r="D209">
        <f t="shared" si="14"/>
        <v>-5.2875620271699798E-3</v>
      </c>
      <c r="E209" t="str">
        <f t="shared" si="13"/>
        <v>-</v>
      </c>
      <c r="F209">
        <f t="shared" si="15"/>
        <v>106</v>
      </c>
    </row>
    <row r="210" spans="1:6" x14ac:dyDescent="0.25">
      <c r="A210" s="1" t="s">
        <v>210</v>
      </c>
      <c r="B210">
        <v>120.23</v>
      </c>
      <c r="C210">
        <f t="shared" si="12"/>
        <v>-7.6758005942554695E-3</v>
      </c>
      <c r="D210">
        <f t="shared" si="14"/>
        <v>-9.1593065096500208E-3</v>
      </c>
      <c r="E210" t="str">
        <f t="shared" si="13"/>
        <v>-</v>
      </c>
      <c r="F210">
        <f t="shared" si="15"/>
        <v>106</v>
      </c>
    </row>
    <row r="211" spans="1:6" x14ac:dyDescent="0.25">
      <c r="A211" t="s">
        <v>211</v>
      </c>
      <c r="B211">
        <v>125.23</v>
      </c>
      <c r="C211">
        <f t="shared" si="12"/>
        <v>4.1586958329867751E-2</v>
      </c>
      <c r="D211">
        <f t="shared" si="14"/>
        <v>-7.6758005942554695E-3</v>
      </c>
      <c r="E211" t="str">
        <f t="shared" si="13"/>
        <v>+</v>
      </c>
      <c r="F211">
        <f t="shared" si="15"/>
        <v>107</v>
      </c>
    </row>
    <row r="212" spans="1:6" x14ac:dyDescent="0.25">
      <c r="A212" t="s">
        <v>212</v>
      </c>
      <c r="B212">
        <v>127.63</v>
      </c>
      <c r="C212">
        <f t="shared" si="12"/>
        <v>1.9164736884133126E-2</v>
      </c>
      <c r="D212">
        <f t="shared" si="14"/>
        <v>4.1586958329867751E-2</v>
      </c>
      <c r="E212" t="str">
        <f t="shared" si="13"/>
        <v>+</v>
      </c>
      <c r="F212">
        <f t="shared" si="15"/>
        <v>107</v>
      </c>
    </row>
    <row r="213" spans="1:6" x14ac:dyDescent="0.25">
      <c r="A213" t="s">
        <v>213</v>
      </c>
      <c r="B213">
        <v>130.53</v>
      </c>
      <c r="C213">
        <f t="shared" si="12"/>
        <v>2.2721930580584547E-2</v>
      </c>
      <c r="D213">
        <f t="shared" si="14"/>
        <v>1.9164736884133126E-2</v>
      </c>
      <c r="E213" t="str">
        <f t="shared" si="13"/>
        <v>+</v>
      </c>
      <c r="F213">
        <f t="shared" si="15"/>
        <v>107</v>
      </c>
    </row>
    <row r="214" spans="1:6" x14ac:dyDescent="0.25">
      <c r="A214" t="s">
        <v>214</v>
      </c>
      <c r="B214">
        <v>137.5</v>
      </c>
      <c r="C214">
        <f t="shared" si="12"/>
        <v>5.3397686355627048E-2</v>
      </c>
      <c r="D214">
        <f t="shared" si="14"/>
        <v>2.2721930580584547E-2</v>
      </c>
      <c r="E214" t="str">
        <f t="shared" si="13"/>
        <v>+</v>
      </c>
      <c r="F214">
        <f t="shared" si="15"/>
        <v>107</v>
      </c>
    </row>
    <row r="215" spans="1:6" x14ac:dyDescent="0.25">
      <c r="A215" t="s">
        <v>215</v>
      </c>
      <c r="B215">
        <v>136.34</v>
      </c>
      <c r="C215">
        <f t="shared" si="12"/>
        <v>-8.4363636363636117E-3</v>
      </c>
      <c r="D215">
        <f t="shared" si="14"/>
        <v>5.3397686355627048E-2</v>
      </c>
      <c r="E215" t="str">
        <f t="shared" si="13"/>
        <v>-</v>
      </c>
      <c r="F215">
        <f t="shared" si="15"/>
        <v>108</v>
      </c>
    </row>
    <row r="216" spans="1:6" x14ac:dyDescent="0.25">
      <c r="A216" t="s">
        <v>216</v>
      </c>
      <c r="B216">
        <v>150.16</v>
      </c>
      <c r="C216">
        <f t="shared" si="12"/>
        <v>0.10136423646765434</v>
      </c>
      <c r="D216">
        <f t="shared" si="14"/>
        <v>-8.4363636363636117E-3</v>
      </c>
      <c r="E216" t="str">
        <f t="shared" si="13"/>
        <v>+</v>
      </c>
      <c r="F216">
        <f t="shared" si="15"/>
        <v>109</v>
      </c>
    </row>
    <row r="217" spans="1:6" x14ac:dyDescent="0.25">
      <c r="A217" t="s">
        <v>217</v>
      </c>
      <c r="B217">
        <v>148.91999999999999</v>
      </c>
      <c r="C217">
        <f t="shared" si="12"/>
        <v>-8.257858284496598E-3</v>
      </c>
      <c r="D217">
        <f t="shared" si="14"/>
        <v>0.10136423646765434</v>
      </c>
      <c r="E217" t="str">
        <f t="shared" si="13"/>
        <v>-</v>
      </c>
      <c r="F217">
        <f t="shared" si="15"/>
        <v>110</v>
      </c>
    </row>
    <row r="218" spans="1:6" x14ac:dyDescent="0.25">
      <c r="A218" t="s">
        <v>218</v>
      </c>
      <c r="B218">
        <v>139.87</v>
      </c>
      <c r="C218">
        <f t="shared" si="12"/>
        <v>-6.0770883695944022E-2</v>
      </c>
      <c r="D218">
        <f t="shared" si="14"/>
        <v>-8.257858284496598E-3</v>
      </c>
      <c r="E218" t="str">
        <f t="shared" si="13"/>
        <v>-</v>
      </c>
      <c r="F218">
        <f t="shared" si="15"/>
        <v>110</v>
      </c>
    </row>
    <row r="219" spans="1:6" x14ac:dyDescent="0.25">
      <c r="A219" t="s">
        <v>219</v>
      </c>
      <c r="B219">
        <v>146.01</v>
      </c>
      <c r="C219">
        <f t="shared" si="12"/>
        <v>4.3897905197683468E-2</v>
      </c>
      <c r="D219">
        <f t="shared" si="14"/>
        <v>-6.0770883695944022E-2</v>
      </c>
      <c r="E219" t="str">
        <f t="shared" si="13"/>
        <v>+</v>
      </c>
      <c r="F219">
        <f t="shared" si="15"/>
        <v>111</v>
      </c>
    </row>
    <row r="220" spans="1:6" x14ac:dyDescent="0.25">
      <c r="A220" t="s">
        <v>220</v>
      </c>
      <c r="B220">
        <v>147.88999999999999</v>
      </c>
      <c r="C220">
        <f t="shared" si="12"/>
        <v>1.2875830422573765E-2</v>
      </c>
      <c r="D220">
        <f t="shared" si="14"/>
        <v>4.3897905197683468E-2</v>
      </c>
      <c r="E220" t="str">
        <f t="shared" si="13"/>
        <v>+</v>
      </c>
      <c r="F220">
        <f t="shared" si="15"/>
        <v>111</v>
      </c>
    </row>
    <row r="221" spans="1:6" x14ac:dyDescent="0.25">
      <c r="A221" s="1" t="s">
        <v>221</v>
      </c>
      <c r="B221">
        <v>146.49</v>
      </c>
      <c r="C221">
        <f t="shared" si="12"/>
        <v>-9.4664953681788989E-3</v>
      </c>
      <c r="D221">
        <f t="shared" si="14"/>
        <v>1.2875830422573765E-2</v>
      </c>
      <c r="E221" t="str">
        <f t="shared" si="13"/>
        <v>-</v>
      </c>
      <c r="F221">
        <f t="shared" si="15"/>
        <v>112</v>
      </c>
    </row>
    <row r="222" spans="1:6" x14ac:dyDescent="0.25">
      <c r="A222" s="1" t="s">
        <v>222</v>
      </c>
      <c r="B222">
        <v>152.44999999999999</v>
      </c>
      <c r="C222">
        <f t="shared" si="12"/>
        <v>4.0685371015086215E-2</v>
      </c>
      <c r="D222">
        <f t="shared" si="14"/>
        <v>-9.4664953681788989E-3</v>
      </c>
      <c r="E222" t="str">
        <f t="shared" si="13"/>
        <v>+</v>
      </c>
      <c r="F222">
        <f t="shared" si="15"/>
        <v>113</v>
      </c>
    </row>
    <row r="223" spans="1:6" x14ac:dyDescent="0.25">
      <c r="A223" s="1" t="s">
        <v>223</v>
      </c>
      <c r="B223">
        <v>151.34</v>
      </c>
      <c r="C223">
        <f t="shared" si="12"/>
        <v>-7.2810757625449999E-3</v>
      </c>
      <c r="D223">
        <f t="shared" si="14"/>
        <v>4.0685371015086215E-2</v>
      </c>
      <c r="E223" t="str">
        <f t="shared" si="13"/>
        <v>-</v>
      </c>
      <c r="F223">
        <f t="shared" si="15"/>
        <v>114</v>
      </c>
    </row>
    <row r="224" spans="1:6" x14ac:dyDescent="0.25">
      <c r="A224" s="1" t="s">
        <v>224</v>
      </c>
      <c r="B224">
        <v>155.02000000000001</v>
      </c>
      <c r="C224">
        <f t="shared" si="12"/>
        <v>2.4316109422492446E-2</v>
      </c>
      <c r="D224">
        <f t="shared" si="14"/>
        <v>-7.2810757625449999E-3</v>
      </c>
      <c r="E224" t="str">
        <f t="shared" si="13"/>
        <v>+</v>
      </c>
      <c r="F224">
        <f t="shared" si="15"/>
        <v>115</v>
      </c>
    </row>
    <row r="225" spans="1:6" x14ac:dyDescent="0.25">
      <c r="A225" s="1" t="s">
        <v>225</v>
      </c>
      <c r="B225">
        <v>155.41</v>
      </c>
      <c r="C225">
        <f t="shared" si="12"/>
        <v>2.5158044123338042E-3</v>
      </c>
      <c r="D225">
        <f t="shared" si="14"/>
        <v>2.4316109422492446E-2</v>
      </c>
      <c r="E225" t="str">
        <f t="shared" si="13"/>
        <v>+</v>
      </c>
      <c r="F225">
        <f t="shared" si="15"/>
        <v>115</v>
      </c>
    </row>
    <row r="226" spans="1:6" x14ac:dyDescent="0.25">
      <c r="A226" s="1" t="s">
        <v>226</v>
      </c>
      <c r="B226">
        <v>152.52000000000001</v>
      </c>
      <c r="C226">
        <f t="shared" si="12"/>
        <v>-1.8595971945177186E-2</v>
      </c>
      <c r="D226">
        <f t="shared" si="14"/>
        <v>2.5158044123338042E-3</v>
      </c>
      <c r="E226" t="str">
        <f t="shared" si="13"/>
        <v>-</v>
      </c>
      <c r="F226">
        <f t="shared" si="15"/>
        <v>116</v>
      </c>
    </row>
    <row r="227" spans="1:6" x14ac:dyDescent="0.25">
      <c r="A227" s="1" t="s">
        <v>227</v>
      </c>
      <c r="B227">
        <v>149.91999999999999</v>
      </c>
      <c r="C227">
        <f t="shared" si="12"/>
        <v>-1.7046944662995164E-2</v>
      </c>
      <c r="D227">
        <f t="shared" si="14"/>
        <v>-1.8595971945177186E-2</v>
      </c>
      <c r="E227" t="str">
        <f t="shared" si="13"/>
        <v>-</v>
      </c>
      <c r="F227">
        <f t="shared" si="15"/>
        <v>116</v>
      </c>
    </row>
    <row r="228" spans="1:6" x14ac:dyDescent="0.25">
      <c r="A228" s="1" t="s">
        <v>228</v>
      </c>
      <c r="B228">
        <v>157.80000000000001</v>
      </c>
      <c r="C228">
        <f t="shared" si="12"/>
        <v>5.2561366061899845E-2</v>
      </c>
      <c r="D228">
        <f t="shared" si="14"/>
        <v>-1.7046944662995164E-2</v>
      </c>
      <c r="E228" t="str">
        <f t="shared" si="13"/>
        <v>+</v>
      </c>
      <c r="F228">
        <f t="shared" si="15"/>
        <v>117</v>
      </c>
    </row>
    <row r="229" spans="1:6" x14ac:dyDescent="0.25">
      <c r="A229" s="1" t="s">
        <v>229</v>
      </c>
      <c r="B229">
        <v>154.81</v>
      </c>
      <c r="C229">
        <f t="shared" si="12"/>
        <v>-1.8948035487959498E-2</v>
      </c>
      <c r="D229">
        <f t="shared" si="14"/>
        <v>5.2561366061899845E-2</v>
      </c>
      <c r="E229" t="str">
        <f t="shared" si="13"/>
        <v>-</v>
      </c>
      <c r="F229">
        <f t="shared" si="15"/>
        <v>118</v>
      </c>
    </row>
    <row r="230" spans="1:6" x14ac:dyDescent="0.25">
      <c r="A230" s="1" t="s">
        <v>230</v>
      </c>
      <c r="B230">
        <v>161.91</v>
      </c>
      <c r="C230">
        <f t="shared" si="12"/>
        <v>4.5862670370131094E-2</v>
      </c>
      <c r="D230">
        <f t="shared" si="14"/>
        <v>-1.8948035487959498E-2</v>
      </c>
      <c r="E230" t="str">
        <f t="shared" si="13"/>
        <v>+</v>
      </c>
      <c r="F230">
        <f t="shared" si="15"/>
        <v>119</v>
      </c>
    </row>
    <row r="231" spans="1:6" x14ac:dyDescent="0.25">
      <c r="A231" s="1" t="s">
        <v>231</v>
      </c>
      <c r="B231">
        <v>158.37</v>
      </c>
      <c r="C231">
        <f t="shared" si="12"/>
        <v>-2.1863998517694966E-2</v>
      </c>
      <c r="D231">
        <f t="shared" si="14"/>
        <v>4.5862670370131094E-2</v>
      </c>
      <c r="E231" t="str">
        <f t="shared" si="13"/>
        <v>-</v>
      </c>
      <c r="F231">
        <f t="shared" si="15"/>
        <v>120</v>
      </c>
    </row>
    <row r="232" spans="1:6" x14ac:dyDescent="0.25">
      <c r="A232" t="s">
        <v>232</v>
      </c>
      <c r="B232">
        <v>149.11000000000001</v>
      </c>
      <c r="C232">
        <f t="shared" si="12"/>
        <v>-5.8470669950116759E-2</v>
      </c>
      <c r="D232">
        <f t="shared" si="14"/>
        <v>-2.1863998517694966E-2</v>
      </c>
      <c r="E232" t="str">
        <f t="shared" si="13"/>
        <v>-</v>
      </c>
      <c r="F232">
        <f t="shared" si="15"/>
        <v>120</v>
      </c>
    </row>
    <row r="233" spans="1:6" x14ac:dyDescent="0.25">
      <c r="A233" t="s">
        <v>233</v>
      </c>
      <c r="B233">
        <v>150.68</v>
      </c>
      <c r="C233">
        <f t="shared" si="12"/>
        <v>1.0529139561397579E-2</v>
      </c>
      <c r="D233">
        <f t="shared" si="14"/>
        <v>-5.8470669950116759E-2</v>
      </c>
      <c r="E233" t="str">
        <f t="shared" si="13"/>
        <v>+</v>
      </c>
      <c r="F233">
        <f t="shared" si="15"/>
        <v>121</v>
      </c>
    </row>
    <row r="234" spans="1:6" x14ac:dyDescent="0.25">
      <c r="A234" t="s">
        <v>234</v>
      </c>
      <c r="B234">
        <v>144.01</v>
      </c>
      <c r="C234">
        <f t="shared" si="12"/>
        <v>-4.4265994159808968E-2</v>
      </c>
      <c r="D234">
        <f t="shared" si="14"/>
        <v>1.0529139561397579E-2</v>
      </c>
      <c r="E234" t="str">
        <f t="shared" si="13"/>
        <v>-</v>
      </c>
      <c r="F234">
        <f t="shared" si="15"/>
        <v>122</v>
      </c>
    </row>
    <row r="235" spans="1:6" x14ac:dyDescent="0.25">
      <c r="A235" t="s">
        <v>235</v>
      </c>
      <c r="B235">
        <v>139.06</v>
      </c>
      <c r="C235">
        <f t="shared" si="12"/>
        <v>-3.437261301298513E-2</v>
      </c>
      <c r="D235">
        <f t="shared" si="14"/>
        <v>-4.4265994159808968E-2</v>
      </c>
      <c r="E235" t="str">
        <f t="shared" si="13"/>
        <v>-</v>
      </c>
      <c r="F235">
        <f t="shared" si="15"/>
        <v>122</v>
      </c>
    </row>
    <row r="236" spans="1:6" x14ac:dyDescent="0.25">
      <c r="A236" t="s">
        <v>236</v>
      </c>
      <c r="B236">
        <v>144.85</v>
      </c>
      <c r="C236">
        <f t="shared" si="12"/>
        <v>4.1636703581187921E-2</v>
      </c>
      <c r="D236">
        <f t="shared" si="14"/>
        <v>-3.437261301298513E-2</v>
      </c>
      <c r="E236" t="str">
        <f t="shared" si="13"/>
        <v>+</v>
      </c>
      <c r="F236">
        <f t="shared" si="15"/>
        <v>123</v>
      </c>
    </row>
    <row r="237" spans="1:6" x14ac:dyDescent="0.25">
      <c r="A237" t="s">
        <v>237</v>
      </c>
      <c r="B237">
        <v>145.24</v>
      </c>
      <c r="C237">
        <f t="shared" si="12"/>
        <v>2.6924404556438715E-3</v>
      </c>
      <c r="D237">
        <f t="shared" si="14"/>
        <v>4.1636703581187921E-2</v>
      </c>
      <c r="E237" t="str">
        <f t="shared" si="13"/>
        <v>+</v>
      </c>
      <c r="F237">
        <f t="shared" si="15"/>
        <v>123</v>
      </c>
    </row>
    <row r="238" spans="1:6" x14ac:dyDescent="0.25">
      <c r="A238" t="s">
        <v>238</v>
      </c>
      <c r="B238">
        <v>138.1</v>
      </c>
      <c r="C238">
        <f t="shared" si="12"/>
        <v>-4.9160011016249068E-2</v>
      </c>
      <c r="D238">
        <f t="shared" si="14"/>
        <v>2.6924404556438715E-3</v>
      </c>
      <c r="E238" t="str">
        <f t="shared" si="13"/>
        <v>-</v>
      </c>
      <c r="F238">
        <f t="shared" si="15"/>
        <v>124</v>
      </c>
    </row>
    <row r="239" spans="1:6" x14ac:dyDescent="0.25">
      <c r="A239" t="s">
        <v>239</v>
      </c>
      <c r="B239">
        <v>138.55000000000001</v>
      </c>
      <c r="C239">
        <f t="shared" si="12"/>
        <v>3.2585083272991824E-3</v>
      </c>
      <c r="D239">
        <f t="shared" si="14"/>
        <v>-4.9160011016249068E-2</v>
      </c>
      <c r="E239" t="str">
        <f t="shared" si="13"/>
        <v>+</v>
      </c>
      <c r="F239">
        <f t="shared" si="15"/>
        <v>125</v>
      </c>
    </row>
    <row r="240" spans="1:6" x14ac:dyDescent="0.25">
      <c r="A240" s="1" t="s">
        <v>240</v>
      </c>
      <c r="B240">
        <v>133.80000000000001</v>
      </c>
      <c r="C240">
        <f t="shared" si="12"/>
        <v>-3.4283652111151204E-2</v>
      </c>
      <c r="D240">
        <f t="shared" si="14"/>
        <v>3.2585083272991824E-3</v>
      </c>
      <c r="E240" t="str">
        <f t="shared" si="13"/>
        <v>-</v>
      </c>
      <c r="F240">
        <f t="shared" si="15"/>
        <v>126</v>
      </c>
    </row>
    <row r="241" spans="1:6" x14ac:dyDescent="0.25">
      <c r="A241" s="1" t="s">
        <v>241</v>
      </c>
      <c r="B241">
        <v>135.6</v>
      </c>
      <c r="C241">
        <f t="shared" si="12"/>
        <v>1.3452914798206149E-2</v>
      </c>
      <c r="D241">
        <f t="shared" si="14"/>
        <v>-3.4283652111151204E-2</v>
      </c>
      <c r="E241" t="str">
        <f t="shared" si="13"/>
        <v>+</v>
      </c>
      <c r="F241">
        <f t="shared" si="15"/>
        <v>127</v>
      </c>
    </row>
    <row r="242" spans="1:6" x14ac:dyDescent="0.25">
      <c r="A242" s="1" t="s">
        <v>242</v>
      </c>
      <c r="B242">
        <v>146.5</v>
      </c>
      <c r="C242">
        <f t="shared" si="12"/>
        <v>8.0383480825958753E-2</v>
      </c>
      <c r="D242">
        <f t="shared" si="14"/>
        <v>1.3452914798206149E-2</v>
      </c>
      <c r="E242" t="str">
        <f t="shared" si="13"/>
        <v>+</v>
      </c>
      <c r="F242">
        <f t="shared" si="15"/>
        <v>127</v>
      </c>
    </row>
    <row r="243" spans="1:6" x14ac:dyDescent="0.25">
      <c r="A243" s="1" t="s">
        <v>243</v>
      </c>
      <c r="B243">
        <v>138.63999999999999</v>
      </c>
      <c r="C243">
        <f t="shared" si="12"/>
        <v>-5.3651877133105895E-2</v>
      </c>
      <c r="D243">
        <f t="shared" si="14"/>
        <v>8.0383480825958753E-2</v>
      </c>
      <c r="E243" t="str">
        <f t="shared" si="13"/>
        <v>-</v>
      </c>
      <c r="F243">
        <f t="shared" si="15"/>
        <v>128</v>
      </c>
    </row>
    <row r="244" spans="1:6" x14ac:dyDescent="0.25">
      <c r="A244" s="1" t="s">
        <v>244</v>
      </c>
      <c r="B244">
        <v>137.75</v>
      </c>
      <c r="C244">
        <f t="shared" si="12"/>
        <v>-6.4195037507211944E-3</v>
      </c>
      <c r="D244">
        <f t="shared" si="14"/>
        <v>-5.3651877133105895E-2</v>
      </c>
      <c r="E244" t="str">
        <f t="shared" si="13"/>
        <v>-</v>
      </c>
      <c r="F244">
        <f t="shared" si="15"/>
        <v>128</v>
      </c>
    </row>
    <row r="245" spans="1:6" x14ac:dyDescent="0.25">
      <c r="A245" s="1" t="s">
        <v>245</v>
      </c>
      <c r="B245">
        <v>135.80000000000001</v>
      </c>
      <c r="C245">
        <f t="shared" si="12"/>
        <v>-1.4156079854809355E-2</v>
      </c>
      <c r="D245">
        <f t="shared" si="14"/>
        <v>-6.4195037507211944E-3</v>
      </c>
      <c r="E245" t="str">
        <f t="shared" si="13"/>
        <v>-</v>
      </c>
      <c r="F245">
        <f t="shared" si="15"/>
        <v>128</v>
      </c>
    </row>
    <row r="246" spans="1:6" x14ac:dyDescent="0.25">
      <c r="A246" s="1" t="s">
        <v>246</v>
      </c>
      <c r="B246">
        <v>144.25</v>
      </c>
      <c r="C246">
        <f t="shared" si="12"/>
        <v>6.2223858615611104E-2</v>
      </c>
      <c r="D246">
        <f t="shared" si="14"/>
        <v>-1.4156079854809355E-2</v>
      </c>
      <c r="E246" t="str">
        <f t="shared" si="13"/>
        <v>+</v>
      </c>
      <c r="F246">
        <f t="shared" si="15"/>
        <v>129</v>
      </c>
    </row>
    <row r="247" spans="1:6" x14ac:dyDescent="0.25">
      <c r="A247" s="1" t="s">
        <v>247</v>
      </c>
      <c r="B247">
        <v>143.88</v>
      </c>
      <c r="C247">
        <f t="shared" si="12"/>
        <v>-2.5649913344887665E-3</v>
      </c>
      <c r="D247">
        <f t="shared" si="14"/>
        <v>6.2223858615611104E-2</v>
      </c>
      <c r="E247" t="str">
        <f t="shared" si="13"/>
        <v>-</v>
      </c>
      <c r="F247">
        <f t="shared" si="15"/>
        <v>130</v>
      </c>
    </row>
    <row r="248" spans="1:6" x14ac:dyDescent="0.25">
      <c r="A248" s="1" t="s">
        <v>248</v>
      </c>
      <c r="B248">
        <v>146.13999999999999</v>
      </c>
      <c r="C248">
        <f t="shared" si="12"/>
        <v>1.5707534056157848E-2</v>
      </c>
      <c r="D248">
        <f t="shared" si="14"/>
        <v>-2.5649913344887665E-3</v>
      </c>
      <c r="E248" t="str">
        <f t="shared" si="13"/>
        <v>+</v>
      </c>
      <c r="F248">
        <f t="shared" si="15"/>
        <v>131</v>
      </c>
    </row>
    <row r="249" spans="1:6" x14ac:dyDescent="0.25">
      <c r="A249" s="1" t="s">
        <v>249</v>
      </c>
      <c r="B249">
        <v>154.36000000000001</v>
      </c>
      <c r="C249">
        <f t="shared" si="12"/>
        <v>5.6247433967428685E-2</v>
      </c>
      <c r="D249">
        <f t="shared" si="14"/>
        <v>1.5707534056157848E-2</v>
      </c>
      <c r="E249" t="str">
        <f t="shared" si="13"/>
        <v>+</v>
      </c>
      <c r="F249">
        <f t="shared" si="15"/>
        <v>131</v>
      </c>
    </row>
    <row r="250" spans="1:6" x14ac:dyDescent="0.25">
      <c r="A250" s="1" t="s">
        <v>250</v>
      </c>
      <c r="B250">
        <v>153.15</v>
      </c>
      <c r="C250">
        <f t="shared" si="12"/>
        <v>-7.8388183467219992E-3</v>
      </c>
      <c r="D250">
        <f t="shared" si="14"/>
        <v>5.6247433967428685E-2</v>
      </c>
      <c r="E250" t="str">
        <f t="shared" si="13"/>
        <v>-</v>
      </c>
      <c r="F250">
        <f t="shared" si="15"/>
        <v>132</v>
      </c>
    </row>
    <row r="251" spans="1:6" x14ac:dyDescent="0.25">
      <c r="A251" s="1" t="s">
        <v>251</v>
      </c>
      <c r="B251">
        <v>148.26</v>
      </c>
      <c r="C251">
        <f t="shared" si="12"/>
        <v>-3.1929480901077473E-2</v>
      </c>
      <c r="D251">
        <f t="shared" si="14"/>
        <v>-7.8388183467219992E-3</v>
      </c>
      <c r="E251" t="str">
        <f t="shared" si="13"/>
        <v>-</v>
      </c>
      <c r="F251">
        <f t="shared" si="15"/>
        <v>132</v>
      </c>
    </row>
    <row r="252" spans="1:6" x14ac:dyDescent="0.25">
      <c r="A252" s="1" t="s">
        <v>252</v>
      </c>
      <c r="B252">
        <v>145.15</v>
      </c>
      <c r="C252">
        <f t="shared" si="12"/>
        <v>-2.097666261972201E-2</v>
      </c>
      <c r="D252">
        <f t="shared" si="14"/>
        <v>-3.1929480901077473E-2</v>
      </c>
      <c r="E252" t="str">
        <f t="shared" si="13"/>
        <v>-</v>
      </c>
      <c r="F252">
        <f t="shared" si="15"/>
        <v>132</v>
      </c>
    </row>
    <row r="253" spans="1:6" x14ac:dyDescent="0.25">
      <c r="A253" s="1" t="s">
        <v>253</v>
      </c>
      <c r="B253">
        <v>143.9</v>
      </c>
      <c r="C253">
        <f t="shared" si="12"/>
        <v>-8.6117809162934884E-3</v>
      </c>
      <c r="D253">
        <f t="shared" si="14"/>
        <v>-2.097666261972201E-2</v>
      </c>
      <c r="E253" t="str">
        <f t="shared" si="13"/>
        <v>-</v>
      </c>
      <c r="F253">
        <f t="shared" si="15"/>
        <v>132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0E29-BD92-4924-9901-485925B22928}">
  <dimension ref="A1:M258"/>
  <sheetViews>
    <sheetView workbookViewId="0">
      <selection activeCell="G1" sqref="G1"/>
    </sheetView>
  </sheetViews>
  <sheetFormatPr defaultRowHeight="14.4" x14ac:dyDescent="0.3"/>
  <cols>
    <col min="1" max="1" width="16.5546875" style="13" customWidth="1"/>
    <col min="2" max="2" width="18.6640625" style="13" customWidth="1"/>
    <col min="3" max="3" width="23.5546875" style="14" customWidth="1"/>
    <col min="4" max="4" width="23.5546875" style="13" customWidth="1"/>
    <col min="5" max="5" width="17.5546875" style="14" customWidth="1"/>
    <col min="6" max="6" width="18.77734375" style="14" customWidth="1"/>
    <col min="7" max="7" width="20.109375" style="14" customWidth="1"/>
    <col min="8" max="8" width="14.77734375" style="14" customWidth="1"/>
    <col min="9" max="9" width="17.21875" style="14" customWidth="1"/>
    <col min="10" max="10" width="12.77734375" style="14" customWidth="1"/>
    <col min="11" max="11" width="12.33203125" style="14" customWidth="1"/>
    <col min="12" max="16384" width="8.88671875" style="14"/>
  </cols>
  <sheetData>
    <row r="1" spans="1:11" ht="15" thickBot="1" x14ac:dyDescent="0.35">
      <c r="C1" s="31" t="s">
        <v>296</v>
      </c>
      <c r="D1" s="32">
        <f>INTERCEPT(F9:F16,G9:G16)</f>
        <v>-8.0276305496348507E-3</v>
      </c>
      <c r="F1" s="12" t="s">
        <v>297</v>
      </c>
      <c r="G1" s="14">
        <v>3.24</v>
      </c>
      <c r="H1" s="29" t="s">
        <v>443</v>
      </c>
    </row>
    <row r="2" spans="1:11" x14ac:dyDescent="0.3">
      <c r="C2" s="12" t="s">
        <v>298</v>
      </c>
      <c r="D2" s="13">
        <f>SLOPE(F9:F16,G9:G16)</f>
        <v>1.2015633765163953</v>
      </c>
      <c r="F2" s="12" t="s">
        <v>299</v>
      </c>
      <c r="G2" s="14">
        <v>3.03</v>
      </c>
      <c r="H2" s="30" t="s">
        <v>444</v>
      </c>
    </row>
    <row r="3" spans="1:11" x14ac:dyDescent="0.3">
      <c r="C3" s="12" t="s">
        <v>300</v>
      </c>
      <c r="D3" s="13">
        <f>RSQ(F9:F16,G9:G16)</f>
        <v>0.21921217468057341</v>
      </c>
      <c r="F3" s="12" t="s">
        <v>301</v>
      </c>
      <c r="G3" s="14">
        <f>(G1-G2)/G2*100</f>
        <v>6.9306930693069448</v>
      </c>
      <c r="H3" s="17" t="s">
        <v>438</v>
      </c>
    </row>
    <row r="4" spans="1:11" x14ac:dyDescent="0.3">
      <c r="C4" s="12" t="s">
        <v>302</v>
      </c>
      <c r="D4" s="13">
        <f>STEYX(F9:F16,G9:G16)</f>
        <v>2.9789734323575932E-2</v>
      </c>
    </row>
    <row r="7" spans="1:11" x14ac:dyDescent="0.3">
      <c r="C7" s="15" t="s">
        <v>0</v>
      </c>
      <c r="D7" s="15" t="s">
        <v>303</v>
      </c>
      <c r="E7" s="15" t="s">
        <v>304</v>
      </c>
      <c r="F7" s="15" t="s">
        <v>305</v>
      </c>
      <c r="G7" s="15" t="s">
        <v>306</v>
      </c>
      <c r="H7" s="15" t="s">
        <v>307</v>
      </c>
      <c r="I7" s="15" t="s">
        <v>308</v>
      </c>
      <c r="J7" s="15" t="s">
        <v>309</v>
      </c>
      <c r="K7" s="15" t="s">
        <v>310</v>
      </c>
    </row>
    <row r="8" spans="1:11" x14ac:dyDescent="0.3">
      <c r="C8" s="16">
        <v>44317</v>
      </c>
      <c r="D8" s="13">
        <v>92.77</v>
      </c>
      <c r="E8" s="13">
        <v>12818.96</v>
      </c>
    </row>
    <row r="9" spans="1:11" x14ac:dyDescent="0.3">
      <c r="C9" s="16">
        <v>44348</v>
      </c>
      <c r="D9" s="13">
        <v>90.33</v>
      </c>
      <c r="E9" s="13">
        <v>12740.79</v>
      </c>
      <c r="F9" s="14">
        <f>(D9-D8)/D8</f>
        <v>-2.6301606122668943E-2</v>
      </c>
      <c r="G9" s="14">
        <f>(E9-E8)/E8</f>
        <v>-6.097998589589035E-3</v>
      </c>
      <c r="H9" s="14">
        <f>$D$1+$D$2*G9</f>
        <v>-1.5354762324933668E-2</v>
      </c>
      <c r="I9" s="14">
        <f>F9-H9</f>
        <v>-1.0946843797735275E-2</v>
      </c>
      <c r="K9" s="14">
        <f>I9/$D$4</f>
        <v>-0.36747033991074635</v>
      </c>
    </row>
    <row r="10" spans="1:11" x14ac:dyDescent="0.3">
      <c r="C10" s="16">
        <v>44378</v>
      </c>
      <c r="D10" s="13">
        <v>95.16</v>
      </c>
      <c r="E10" s="13">
        <v>13067.48</v>
      </c>
      <c r="F10" s="14">
        <f t="shared" ref="F10:F27" si="0">(D10-D9)/D9</f>
        <v>5.3470607771504468E-2</v>
      </c>
      <c r="G10" s="14">
        <f t="shared" ref="G10:G27" si="1">(E10-E9)/E9</f>
        <v>2.5641267142775186E-2</v>
      </c>
      <c r="H10" s="14">
        <f t="shared" ref="H10:H27" si="2">$D$1+$D$2*G10</f>
        <v>2.2781976976597007E-2</v>
      </c>
      <c r="I10" s="14">
        <f t="shared" ref="I10:I27" si="3">F10-H10</f>
        <v>3.0688630794907461E-2</v>
      </c>
      <c r="K10" s="14">
        <f t="shared" ref="K10:K27" si="4">I10/$D$4</f>
        <v>1.03017470587578</v>
      </c>
    </row>
    <row r="11" spans="1:11" x14ac:dyDescent="0.3">
      <c r="C11" s="16">
        <v>44409</v>
      </c>
      <c r="D11" s="13">
        <v>94.58</v>
      </c>
      <c r="E11" s="13">
        <v>13201.98</v>
      </c>
      <c r="F11" s="14">
        <f t="shared" si="0"/>
        <v>-6.094997898276569E-3</v>
      </c>
      <c r="G11" s="14">
        <f t="shared" si="1"/>
        <v>1.0292726677217031E-2</v>
      </c>
      <c r="H11" s="14">
        <f t="shared" si="2"/>
        <v>4.3397328702024229E-3</v>
      </c>
      <c r="I11" s="14">
        <f t="shared" si="3"/>
        <v>-1.0434730768478992E-2</v>
      </c>
      <c r="K11" s="14">
        <f t="shared" si="4"/>
        <v>-0.35027941690036585</v>
      </c>
    </row>
    <row r="12" spans="1:11" x14ac:dyDescent="0.3">
      <c r="C12" s="16">
        <v>44501</v>
      </c>
      <c r="D12" s="13">
        <v>97.25</v>
      </c>
      <c r="E12" s="13">
        <v>13036.43</v>
      </c>
      <c r="F12" s="14">
        <f t="shared" si="0"/>
        <v>2.8230069782194986E-2</v>
      </c>
      <c r="G12" s="14">
        <f t="shared" si="1"/>
        <v>-1.2539785698811791E-2</v>
      </c>
      <c r="H12" s="14">
        <f t="shared" si="2"/>
        <v>-2.3094977794691152E-2</v>
      </c>
      <c r="I12" s="14">
        <f t="shared" si="3"/>
        <v>5.1325047576886135E-2</v>
      </c>
      <c r="K12" s="14">
        <f t="shared" si="4"/>
        <v>1.7229105509768483</v>
      </c>
    </row>
    <row r="13" spans="1:11" x14ac:dyDescent="0.3">
      <c r="C13" s="16">
        <v>44531</v>
      </c>
      <c r="D13" s="13">
        <v>95.355000000000004</v>
      </c>
      <c r="E13" s="13">
        <v>13072.43</v>
      </c>
      <c r="F13" s="14">
        <f t="shared" si="0"/>
        <v>-1.9485861182519239E-2</v>
      </c>
      <c r="G13" s="14">
        <f t="shared" si="1"/>
        <v>2.7614922183450529E-3</v>
      </c>
      <c r="H13" s="14">
        <f t="shared" si="2"/>
        <v>-4.7095226355364176E-3</v>
      </c>
      <c r="I13" s="14">
        <f t="shared" si="3"/>
        <v>-1.4776338546982822E-2</v>
      </c>
      <c r="K13" s="14">
        <f t="shared" si="4"/>
        <v>-0.49602115905037331</v>
      </c>
    </row>
    <row r="14" spans="1:11" x14ac:dyDescent="0.3">
      <c r="C14" s="13" t="s">
        <v>311</v>
      </c>
      <c r="D14" s="13">
        <v>91.78</v>
      </c>
      <c r="E14" s="13">
        <v>13128.95</v>
      </c>
      <c r="F14" s="14">
        <f t="shared" si="0"/>
        <v>-3.7491479209270651E-2</v>
      </c>
      <c r="G14" s="14">
        <f t="shared" si="1"/>
        <v>4.3236031862477313E-3</v>
      </c>
      <c r="H14" s="14">
        <f t="shared" si="2"/>
        <v>-2.8325473064499812E-3</v>
      </c>
      <c r="I14" s="14">
        <f t="shared" si="3"/>
        <v>-3.4658931902820669E-2</v>
      </c>
      <c r="K14" s="14">
        <f t="shared" si="4"/>
        <v>-1.163452198880176</v>
      </c>
    </row>
    <row r="15" spans="1:11" x14ac:dyDescent="0.3">
      <c r="C15" s="13" t="s">
        <v>312</v>
      </c>
      <c r="D15" s="13">
        <v>90.79</v>
      </c>
      <c r="E15" s="13">
        <v>13112.64</v>
      </c>
      <c r="F15" s="14">
        <f t="shared" si="0"/>
        <v>-1.0786663761167955E-2</v>
      </c>
      <c r="G15" s="14">
        <f t="shared" si="1"/>
        <v>-1.2422927956920629E-3</v>
      </c>
      <c r="H15" s="14">
        <f t="shared" si="2"/>
        <v>-9.5203240758485984E-3</v>
      </c>
      <c r="I15" s="14">
        <f t="shared" si="3"/>
        <v>-1.2663396853193568E-3</v>
      </c>
      <c r="K15" s="14">
        <f t="shared" si="4"/>
        <v>-4.2509264150004902E-2</v>
      </c>
    </row>
    <row r="16" spans="1:11" ht="15" thickBot="1" x14ac:dyDescent="0.35">
      <c r="A16" s="33" t="s">
        <v>446</v>
      </c>
      <c r="C16" s="13" t="s">
        <v>313</v>
      </c>
      <c r="D16" s="13">
        <v>88.21</v>
      </c>
      <c r="E16" s="13">
        <v>12998.5</v>
      </c>
      <c r="F16" s="14">
        <f t="shared" si="0"/>
        <v>-2.8417226566802647E-2</v>
      </c>
      <c r="G16" s="14">
        <f t="shared" si="1"/>
        <v>-8.7045781780022494E-3</v>
      </c>
      <c r="H16" s="14">
        <f t="shared" si="2"/>
        <v>-1.8486732896346166E-2</v>
      </c>
      <c r="I16" s="14">
        <f t="shared" si="3"/>
        <v>-9.9304936704564806E-3</v>
      </c>
      <c r="K16" s="14">
        <f t="shared" si="4"/>
        <v>-0.33335287796096175</v>
      </c>
    </row>
    <row r="17" spans="1:13" x14ac:dyDescent="0.3">
      <c r="B17" s="18">
        <f>B18-1</f>
        <v>-5</v>
      </c>
      <c r="C17" s="19" t="s">
        <v>314</v>
      </c>
      <c r="D17" s="19">
        <v>89.45</v>
      </c>
      <c r="E17" s="19">
        <v>13197.18</v>
      </c>
      <c r="F17" s="20">
        <f t="shared" si="0"/>
        <v>1.4057363110758522E-2</v>
      </c>
      <c r="G17" s="20">
        <f t="shared" si="1"/>
        <v>1.5284840558526006E-2</v>
      </c>
      <c r="H17" s="20">
        <f t="shared" si="2"/>
        <v>1.0338074081382402E-2</v>
      </c>
      <c r="I17" s="20">
        <f t="shared" si="3"/>
        <v>3.7192890293761202E-3</v>
      </c>
      <c r="J17" s="20">
        <f>I17</f>
        <v>3.7192890293761202E-3</v>
      </c>
      <c r="K17" s="20">
        <f t="shared" si="4"/>
        <v>0.1248513662115017</v>
      </c>
      <c r="L17" s="21" t="str">
        <f>IF(ABS(K17)&gt;1.96,"YES","NO")</f>
        <v>NO</v>
      </c>
    </row>
    <row r="18" spans="1:13" x14ac:dyDescent="0.3">
      <c r="B18" s="22">
        <f>B19-1</f>
        <v>-4</v>
      </c>
      <c r="C18" s="13" t="s">
        <v>315</v>
      </c>
      <c r="D18" s="13">
        <v>88.75</v>
      </c>
      <c r="E18" s="13">
        <v>13457.25</v>
      </c>
      <c r="F18" s="14">
        <f t="shared" si="0"/>
        <v>-7.8256008943544189E-3</v>
      </c>
      <c r="G18" s="14">
        <f t="shared" si="1"/>
        <v>1.9706482748587176E-2</v>
      </c>
      <c r="H18" s="14">
        <f t="shared" si="2"/>
        <v>1.5650957401019648E-2</v>
      </c>
      <c r="I18" s="14">
        <f t="shared" si="3"/>
        <v>-2.3476558295374067E-2</v>
      </c>
      <c r="J18" s="14">
        <f>I18+J17</f>
        <v>-1.9757269265997947E-2</v>
      </c>
      <c r="K18" s="14">
        <f t="shared" si="4"/>
        <v>-0.78807545043442884</v>
      </c>
      <c r="L18" s="23" t="str">
        <f t="shared" ref="L18:L27" si="5">IF(ABS(K18)&gt;1.96,"YES","NO")</f>
        <v>NO</v>
      </c>
    </row>
    <row r="19" spans="1:13" x14ac:dyDescent="0.3">
      <c r="B19" s="22">
        <f>B20-1</f>
        <v>-3</v>
      </c>
      <c r="C19" s="13" t="s">
        <v>316</v>
      </c>
      <c r="D19" s="13">
        <v>91.53</v>
      </c>
      <c r="E19" s="13">
        <v>13530.91</v>
      </c>
      <c r="F19" s="14">
        <f t="shared" si="0"/>
        <v>3.1323943661971845E-2</v>
      </c>
      <c r="G19" s="14">
        <f t="shared" si="1"/>
        <v>5.4736294562410491E-3</v>
      </c>
      <c r="H19" s="14">
        <f t="shared" si="2"/>
        <v>-1.4507178583942548E-3</v>
      </c>
      <c r="I19" s="14">
        <f t="shared" si="3"/>
        <v>3.2774661520366101E-2</v>
      </c>
      <c r="J19" s="14">
        <f t="shared" ref="J19:J27" si="6">I19+J18</f>
        <v>1.3017392254368154E-2</v>
      </c>
      <c r="K19" s="14">
        <f t="shared" si="4"/>
        <v>1.100199859601563</v>
      </c>
      <c r="L19" s="23" t="str">
        <f t="shared" si="5"/>
        <v>NO</v>
      </c>
    </row>
    <row r="20" spans="1:13" x14ac:dyDescent="0.3">
      <c r="B20" s="22">
        <f>B21-1</f>
        <v>-2</v>
      </c>
      <c r="C20" s="13" t="s">
        <v>317</v>
      </c>
      <c r="D20" s="13">
        <v>92.79</v>
      </c>
      <c r="E20" s="13">
        <v>13543.06</v>
      </c>
      <c r="F20" s="14">
        <f t="shared" si="0"/>
        <v>1.3765978367748335E-2</v>
      </c>
      <c r="G20" s="14">
        <f t="shared" si="1"/>
        <v>8.9794404071859442E-4</v>
      </c>
      <c r="H20" s="14">
        <f t="shared" si="2"/>
        <v>-6.9486938761462412E-3</v>
      </c>
      <c r="I20" s="14">
        <f t="shared" si="3"/>
        <v>2.0714672243894575E-2</v>
      </c>
      <c r="J20" s="14">
        <f t="shared" si="6"/>
        <v>3.3732064498262729E-2</v>
      </c>
      <c r="K20" s="14">
        <f t="shared" si="4"/>
        <v>0.69536277225207577</v>
      </c>
      <c r="L20" s="23" t="str">
        <f t="shared" si="5"/>
        <v>NO</v>
      </c>
    </row>
    <row r="21" spans="1:13" x14ac:dyDescent="0.3">
      <c r="B21" s="22">
        <f>B22-1</f>
        <v>-1</v>
      </c>
      <c r="C21" s="13" t="s">
        <v>318</v>
      </c>
      <c r="D21" s="13">
        <v>94.13</v>
      </c>
      <c r="E21" s="13">
        <v>13635.99</v>
      </c>
      <c r="F21" s="14">
        <f t="shared" si="0"/>
        <v>1.4441211337428485E-2</v>
      </c>
      <c r="G21" s="14">
        <f t="shared" si="1"/>
        <v>6.8618170487319925E-3</v>
      </c>
      <c r="H21" s="14">
        <f t="shared" si="2"/>
        <v>2.1727751247732977E-4</v>
      </c>
      <c r="I21" s="14">
        <f t="shared" si="3"/>
        <v>1.4223933824951155E-2</v>
      </c>
      <c r="J21" s="14">
        <f t="shared" si="6"/>
        <v>4.7955998323213886E-2</v>
      </c>
      <c r="K21" s="14">
        <f t="shared" si="4"/>
        <v>0.47747769988314981</v>
      </c>
      <c r="L21" s="23" t="str">
        <f t="shared" si="5"/>
        <v>NO</v>
      </c>
    </row>
    <row r="22" spans="1:13" x14ac:dyDescent="0.3">
      <c r="A22" s="34" t="s">
        <v>442</v>
      </c>
      <c r="B22" s="22">
        <v>0</v>
      </c>
      <c r="C22" s="13" t="s">
        <v>319</v>
      </c>
      <c r="D22" s="13">
        <v>94.71</v>
      </c>
      <c r="E22" s="13">
        <v>13626.06</v>
      </c>
      <c r="F22" s="14">
        <f t="shared" si="0"/>
        <v>6.1616912780197422E-3</v>
      </c>
      <c r="G22" s="14">
        <f t="shared" si="1"/>
        <v>-7.2821995322673973E-4</v>
      </c>
      <c r="H22" s="14">
        <f t="shared" si="2"/>
        <v>-8.9026329754805841E-3</v>
      </c>
      <c r="I22" s="14">
        <f t="shared" si="3"/>
        <v>1.5064324253500325E-2</v>
      </c>
      <c r="J22" s="14">
        <f t="shared" si="6"/>
        <v>6.3020322576714208E-2</v>
      </c>
      <c r="K22" s="14">
        <f t="shared" si="4"/>
        <v>0.50568843917410333</v>
      </c>
      <c r="L22" s="23" t="str">
        <f t="shared" si="5"/>
        <v>NO</v>
      </c>
      <c r="M22" s="30" t="s">
        <v>448</v>
      </c>
    </row>
    <row r="23" spans="1:13" x14ac:dyDescent="0.3">
      <c r="B23" s="22">
        <f>B22+1</f>
        <v>1</v>
      </c>
      <c r="C23" s="13" t="s">
        <v>320</v>
      </c>
      <c r="D23" s="13">
        <v>88.84</v>
      </c>
      <c r="E23" s="13">
        <v>13270.6</v>
      </c>
      <c r="F23" s="14">
        <f t="shared" si="0"/>
        <v>-6.1978671734769196E-2</v>
      </c>
      <c r="G23" s="14">
        <f t="shared" si="1"/>
        <v>-2.6086777835999483E-2</v>
      </c>
      <c r="H23" s="14">
        <f t="shared" si="2"/>
        <v>-3.9372547408691456E-2</v>
      </c>
      <c r="I23" s="14">
        <f t="shared" si="3"/>
        <v>-2.2606124326077739E-2</v>
      </c>
      <c r="J23" s="14">
        <f t="shared" si="6"/>
        <v>4.0414198250636468E-2</v>
      </c>
      <c r="K23" s="14">
        <f t="shared" si="4"/>
        <v>-0.75885619121440095</v>
      </c>
      <c r="L23" s="23" t="str">
        <f t="shared" si="5"/>
        <v>NO</v>
      </c>
    </row>
    <row r="24" spans="1:13" x14ac:dyDescent="0.3">
      <c r="B24" s="22">
        <f>B23+1</f>
        <v>2</v>
      </c>
      <c r="C24" s="13" t="s">
        <v>321</v>
      </c>
      <c r="D24" s="13">
        <v>87.52</v>
      </c>
      <c r="E24" s="13">
        <v>13337.16</v>
      </c>
      <c r="F24" s="14">
        <f t="shared" si="0"/>
        <v>-1.4858171994597111E-2</v>
      </c>
      <c r="G24" s="14">
        <f t="shared" si="1"/>
        <v>5.0155983904269204E-3</v>
      </c>
      <c r="H24" s="14">
        <f t="shared" si="2"/>
        <v>-2.0010712123832821E-3</v>
      </c>
      <c r="I24" s="14">
        <f t="shared" si="3"/>
        <v>-1.2857100782213828E-2</v>
      </c>
      <c r="J24" s="14">
        <f t="shared" si="6"/>
        <v>2.755709746842264E-2</v>
      </c>
      <c r="K24" s="14">
        <f t="shared" si="4"/>
        <v>-0.43159501332103434</v>
      </c>
      <c r="L24" s="23" t="str">
        <f t="shared" si="5"/>
        <v>NO</v>
      </c>
    </row>
    <row r="25" spans="1:13" x14ac:dyDescent="0.3">
      <c r="B25" s="22">
        <f>B24+1</f>
        <v>3</v>
      </c>
      <c r="C25" s="13" t="s">
        <v>322</v>
      </c>
      <c r="D25" s="13">
        <v>85.64</v>
      </c>
      <c r="E25" s="13">
        <v>13070.69</v>
      </c>
      <c r="F25" s="14">
        <f t="shared" si="0"/>
        <v>-2.1480804387568504E-2</v>
      </c>
      <c r="G25" s="14">
        <f t="shared" si="1"/>
        <v>-1.9979515878942696E-2</v>
      </c>
      <c r="H25" s="14">
        <f t="shared" si="2"/>
        <v>-3.2034285110300174E-2</v>
      </c>
      <c r="I25" s="14">
        <f t="shared" si="3"/>
        <v>1.055348072273167E-2</v>
      </c>
      <c r="J25" s="14">
        <f t="shared" si="6"/>
        <v>3.8110578191154307E-2</v>
      </c>
      <c r="K25" s="14">
        <f t="shared" si="4"/>
        <v>0.35426568790778123</v>
      </c>
      <c r="L25" s="23" t="str">
        <f t="shared" si="5"/>
        <v>NO</v>
      </c>
    </row>
    <row r="26" spans="1:13" x14ac:dyDescent="0.3">
      <c r="B26" s="22">
        <f>B25+1</f>
        <v>4</v>
      </c>
      <c r="C26" s="16">
        <v>44198</v>
      </c>
      <c r="D26" s="13">
        <v>87.66</v>
      </c>
      <c r="E26" s="13">
        <v>13403.39</v>
      </c>
      <c r="F26" s="14">
        <f t="shared" si="0"/>
        <v>2.3587108827650582E-2</v>
      </c>
      <c r="G26" s="14">
        <f t="shared" si="1"/>
        <v>2.5453897231133085E-2</v>
      </c>
      <c r="H26" s="14">
        <f t="shared" si="2"/>
        <v>2.2556840152906744E-2</v>
      </c>
      <c r="I26" s="14">
        <f t="shared" si="3"/>
        <v>1.030268674743838E-3</v>
      </c>
      <c r="J26" s="14">
        <f t="shared" si="6"/>
        <v>3.9140846865898145E-2</v>
      </c>
      <c r="K26" s="14">
        <f t="shared" si="4"/>
        <v>3.4584688253781165E-2</v>
      </c>
      <c r="L26" s="23" t="str">
        <f t="shared" si="5"/>
        <v>NO</v>
      </c>
    </row>
    <row r="27" spans="1:13" ht="15" thickBot="1" x14ac:dyDescent="0.35">
      <c r="B27" s="24">
        <f>B26+1</f>
        <v>5</v>
      </c>
      <c r="C27" s="25">
        <v>44229</v>
      </c>
      <c r="D27" s="26">
        <v>88.86</v>
      </c>
      <c r="E27" s="26">
        <v>13612.78</v>
      </c>
      <c r="F27" s="27">
        <f t="shared" si="0"/>
        <v>1.3689253935660539E-2</v>
      </c>
      <c r="G27" s="27">
        <f t="shared" si="1"/>
        <v>1.5622167227843198E-2</v>
      </c>
      <c r="H27" s="27">
        <f t="shared" si="2"/>
        <v>1.0743393453156199E-2</v>
      </c>
      <c r="I27" s="27">
        <f t="shared" si="3"/>
        <v>2.9458604825043401E-3</v>
      </c>
      <c r="J27" s="27">
        <f t="shared" si="6"/>
        <v>4.2086707348402488E-2</v>
      </c>
      <c r="K27" s="27">
        <f t="shared" si="4"/>
        <v>9.8888444270983408E-2</v>
      </c>
      <c r="L27" s="28" t="str">
        <f t="shared" si="5"/>
        <v>NO</v>
      </c>
    </row>
    <row r="28" spans="1:13" x14ac:dyDescent="0.3">
      <c r="C28" s="16"/>
      <c r="E28" s="13"/>
    </row>
    <row r="29" spans="1:13" x14ac:dyDescent="0.3">
      <c r="C29" s="16"/>
      <c r="E29" s="13"/>
    </row>
    <row r="30" spans="1:13" x14ac:dyDescent="0.3">
      <c r="C30" s="16"/>
      <c r="E30" s="13"/>
    </row>
    <row r="31" spans="1:13" x14ac:dyDescent="0.3">
      <c r="C31" s="16"/>
      <c r="E31" s="13"/>
    </row>
    <row r="32" spans="1:13" x14ac:dyDescent="0.3">
      <c r="C32" s="16"/>
      <c r="E32" s="13"/>
    </row>
    <row r="33" spans="3:5" x14ac:dyDescent="0.3">
      <c r="C33" s="16"/>
      <c r="E33" s="13"/>
    </row>
    <row r="34" spans="3:5" x14ac:dyDescent="0.3">
      <c r="C34" s="16"/>
      <c r="E34" s="13"/>
    </row>
    <row r="35" spans="3:5" x14ac:dyDescent="0.3">
      <c r="C35" s="16"/>
      <c r="E35" s="13"/>
    </row>
    <row r="36" spans="3:5" x14ac:dyDescent="0.3">
      <c r="C36" s="13"/>
      <c r="E36" s="13"/>
    </row>
    <row r="37" spans="3:5" x14ac:dyDescent="0.3">
      <c r="C37" s="13"/>
      <c r="E37" s="13"/>
    </row>
    <row r="38" spans="3:5" x14ac:dyDescent="0.3">
      <c r="C38" s="13"/>
      <c r="E38" s="13"/>
    </row>
    <row r="39" spans="3:5" x14ac:dyDescent="0.3">
      <c r="C39" s="13"/>
      <c r="E39" s="13"/>
    </row>
    <row r="40" spans="3:5" x14ac:dyDescent="0.3">
      <c r="C40" s="13"/>
      <c r="E40" s="13"/>
    </row>
    <row r="41" spans="3:5" x14ac:dyDescent="0.3">
      <c r="C41" s="13"/>
      <c r="E41" s="13"/>
    </row>
    <row r="42" spans="3:5" x14ac:dyDescent="0.3">
      <c r="C42" s="13"/>
      <c r="E42" s="13"/>
    </row>
    <row r="43" spans="3:5" x14ac:dyDescent="0.3">
      <c r="C43" s="13"/>
      <c r="E43" s="13"/>
    </row>
    <row r="44" spans="3:5" x14ac:dyDescent="0.3">
      <c r="C44" s="13"/>
      <c r="E44" s="13"/>
    </row>
    <row r="45" spans="3:5" x14ac:dyDescent="0.3">
      <c r="C45" s="16"/>
      <c r="E45" s="13"/>
    </row>
    <row r="46" spans="3:5" x14ac:dyDescent="0.3">
      <c r="C46" s="16"/>
      <c r="E46" s="13"/>
    </row>
    <row r="47" spans="3:5" x14ac:dyDescent="0.3">
      <c r="C47" s="16"/>
      <c r="E47" s="13"/>
    </row>
    <row r="48" spans="3:5" x14ac:dyDescent="0.3">
      <c r="C48" s="16"/>
      <c r="E48" s="13"/>
    </row>
    <row r="49" spans="3:5" x14ac:dyDescent="0.3">
      <c r="C49" s="16"/>
      <c r="E49" s="13"/>
    </row>
    <row r="50" spans="3:5" x14ac:dyDescent="0.3">
      <c r="C50" s="16"/>
      <c r="E50" s="13"/>
    </row>
    <row r="51" spans="3:5" x14ac:dyDescent="0.3">
      <c r="C51" s="16"/>
      <c r="E51" s="13"/>
    </row>
    <row r="52" spans="3:5" x14ac:dyDescent="0.3">
      <c r="C52" s="16"/>
      <c r="E52" s="13"/>
    </row>
    <row r="53" spans="3:5" x14ac:dyDescent="0.3">
      <c r="C53" s="16"/>
      <c r="E53" s="13"/>
    </row>
    <row r="54" spans="3:5" x14ac:dyDescent="0.3">
      <c r="C54" s="16"/>
      <c r="E54" s="13"/>
    </row>
    <row r="55" spans="3:5" x14ac:dyDescent="0.3">
      <c r="C55" s="13"/>
      <c r="E55" s="13"/>
    </row>
    <row r="56" spans="3:5" x14ac:dyDescent="0.3">
      <c r="C56" s="13"/>
      <c r="E56" s="13"/>
    </row>
    <row r="57" spans="3:5" x14ac:dyDescent="0.3">
      <c r="C57" s="13"/>
      <c r="E57" s="13"/>
    </row>
    <row r="58" spans="3:5" x14ac:dyDescent="0.3">
      <c r="C58" s="13"/>
      <c r="E58" s="13"/>
    </row>
    <row r="59" spans="3:5" x14ac:dyDescent="0.3">
      <c r="C59" s="13"/>
      <c r="E59" s="13"/>
    </row>
    <row r="60" spans="3:5" x14ac:dyDescent="0.3">
      <c r="C60" s="13"/>
      <c r="E60" s="13"/>
    </row>
    <row r="61" spans="3:5" x14ac:dyDescent="0.3">
      <c r="C61" s="13"/>
      <c r="E61" s="13"/>
    </row>
    <row r="62" spans="3:5" x14ac:dyDescent="0.3">
      <c r="C62" s="13"/>
      <c r="E62" s="13"/>
    </row>
    <row r="63" spans="3:5" x14ac:dyDescent="0.3">
      <c r="C63" s="13"/>
      <c r="E63" s="13"/>
    </row>
    <row r="64" spans="3:5" x14ac:dyDescent="0.3">
      <c r="C64" s="13"/>
      <c r="E64" s="13"/>
    </row>
    <row r="65" spans="3:5" x14ac:dyDescent="0.3">
      <c r="C65" s="13"/>
      <c r="E65" s="13"/>
    </row>
    <row r="66" spans="3:5" x14ac:dyDescent="0.3">
      <c r="C66" s="13"/>
      <c r="E66" s="13"/>
    </row>
    <row r="67" spans="3:5" x14ac:dyDescent="0.3">
      <c r="C67" s="13"/>
      <c r="E67" s="13"/>
    </row>
    <row r="68" spans="3:5" x14ac:dyDescent="0.3">
      <c r="C68" s="16"/>
      <c r="E68" s="13"/>
    </row>
    <row r="69" spans="3:5" x14ac:dyDescent="0.3">
      <c r="C69" s="16"/>
      <c r="E69" s="13"/>
    </row>
    <row r="70" spans="3:5" x14ac:dyDescent="0.3">
      <c r="C70" s="16"/>
      <c r="E70" s="13"/>
    </row>
    <row r="71" spans="3:5" x14ac:dyDescent="0.3">
      <c r="C71" s="16"/>
      <c r="E71" s="13"/>
    </row>
    <row r="72" spans="3:5" x14ac:dyDescent="0.3">
      <c r="C72" s="16"/>
      <c r="E72" s="13"/>
    </row>
    <row r="73" spans="3:5" x14ac:dyDescent="0.3">
      <c r="C73" s="16"/>
      <c r="E73" s="13"/>
    </row>
    <row r="74" spans="3:5" x14ac:dyDescent="0.3">
      <c r="C74" s="16"/>
      <c r="E74" s="13"/>
    </row>
    <row r="75" spans="3:5" x14ac:dyDescent="0.3">
      <c r="C75" s="13"/>
      <c r="E75" s="13"/>
    </row>
    <row r="76" spans="3:5" x14ac:dyDescent="0.3">
      <c r="C76" s="13"/>
      <c r="E76" s="13"/>
    </row>
    <row r="77" spans="3:5" x14ac:dyDescent="0.3">
      <c r="C77" s="13"/>
      <c r="E77" s="13"/>
    </row>
    <row r="78" spans="3:5" x14ac:dyDescent="0.3">
      <c r="C78" s="13"/>
      <c r="E78" s="13"/>
    </row>
    <row r="79" spans="3:5" x14ac:dyDescent="0.3">
      <c r="C79" s="13"/>
      <c r="E79" s="13"/>
    </row>
    <row r="80" spans="3:5" x14ac:dyDescent="0.3">
      <c r="C80" s="13"/>
      <c r="E80" s="13"/>
    </row>
    <row r="81" spans="3:5" x14ac:dyDescent="0.3">
      <c r="C81" s="13"/>
      <c r="E81" s="13"/>
    </row>
    <row r="82" spans="3:5" x14ac:dyDescent="0.3">
      <c r="C82" s="13"/>
      <c r="E82" s="13"/>
    </row>
    <row r="83" spans="3:5" x14ac:dyDescent="0.3">
      <c r="C83" s="13"/>
      <c r="E83" s="13"/>
    </row>
    <row r="84" spans="3:5" x14ac:dyDescent="0.3">
      <c r="C84" s="13"/>
      <c r="E84" s="13"/>
    </row>
    <row r="85" spans="3:5" x14ac:dyDescent="0.3">
      <c r="C85" s="13"/>
      <c r="E85" s="13"/>
    </row>
    <row r="86" spans="3:5" x14ac:dyDescent="0.3">
      <c r="C86" s="13"/>
      <c r="E86" s="13"/>
    </row>
    <row r="87" spans="3:5" x14ac:dyDescent="0.3">
      <c r="C87" s="13"/>
      <c r="E87" s="13"/>
    </row>
    <row r="88" spans="3:5" x14ac:dyDescent="0.3">
      <c r="C88" s="13"/>
      <c r="E88" s="13"/>
    </row>
    <row r="89" spans="3:5" x14ac:dyDescent="0.3">
      <c r="C89" s="16"/>
      <c r="E89" s="13"/>
    </row>
    <row r="90" spans="3:5" x14ac:dyDescent="0.3">
      <c r="C90" s="16"/>
      <c r="E90" s="13"/>
    </row>
    <row r="91" spans="3:5" x14ac:dyDescent="0.3">
      <c r="C91" s="16"/>
      <c r="E91" s="13"/>
    </row>
    <row r="92" spans="3:5" x14ac:dyDescent="0.3">
      <c r="C92" s="16"/>
      <c r="E92" s="13"/>
    </row>
    <row r="93" spans="3:5" x14ac:dyDescent="0.3">
      <c r="C93" s="16"/>
      <c r="E93" s="13"/>
    </row>
    <row r="94" spans="3:5" x14ac:dyDescent="0.3">
      <c r="C94" s="16"/>
      <c r="E94" s="13"/>
    </row>
    <row r="95" spans="3:5" x14ac:dyDescent="0.3">
      <c r="C95" s="16"/>
      <c r="E95" s="13"/>
    </row>
    <row r="96" spans="3:5" x14ac:dyDescent="0.3">
      <c r="C96" s="16"/>
      <c r="E96" s="13"/>
    </row>
    <row r="97" spans="3:5" x14ac:dyDescent="0.3">
      <c r="C97" s="13"/>
      <c r="E97" s="13"/>
    </row>
    <row r="98" spans="3:5" x14ac:dyDescent="0.3">
      <c r="C98" s="13"/>
      <c r="E98" s="13"/>
    </row>
    <row r="99" spans="3:5" x14ac:dyDescent="0.3">
      <c r="C99" s="13"/>
      <c r="E99" s="13"/>
    </row>
    <row r="100" spans="3:5" x14ac:dyDescent="0.3">
      <c r="C100" s="13"/>
      <c r="E100" s="13"/>
    </row>
    <row r="101" spans="3:5" x14ac:dyDescent="0.3">
      <c r="C101" s="13"/>
      <c r="E101" s="13"/>
    </row>
    <row r="102" spans="3:5" x14ac:dyDescent="0.3">
      <c r="C102" s="13"/>
      <c r="E102" s="13"/>
    </row>
    <row r="103" spans="3:5" x14ac:dyDescent="0.3">
      <c r="C103" s="13"/>
      <c r="E103" s="13"/>
    </row>
    <row r="104" spans="3:5" x14ac:dyDescent="0.3">
      <c r="C104" s="13"/>
      <c r="E104" s="13"/>
    </row>
    <row r="105" spans="3:5" x14ac:dyDescent="0.3">
      <c r="C105" s="13"/>
      <c r="E105" s="13"/>
    </row>
    <row r="106" spans="3:5" x14ac:dyDescent="0.3">
      <c r="C106" s="13"/>
      <c r="E106" s="13"/>
    </row>
    <row r="107" spans="3:5" x14ac:dyDescent="0.3">
      <c r="C107" s="13"/>
      <c r="E107" s="13"/>
    </row>
    <row r="108" spans="3:5" x14ac:dyDescent="0.3">
      <c r="C108" s="13"/>
      <c r="E108" s="13"/>
    </row>
    <row r="109" spans="3:5" x14ac:dyDescent="0.3">
      <c r="C109" s="16"/>
      <c r="E109" s="13"/>
    </row>
    <row r="110" spans="3:5" x14ac:dyDescent="0.3">
      <c r="C110" s="16"/>
      <c r="E110" s="13"/>
    </row>
    <row r="111" spans="3:5" x14ac:dyDescent="0.3">
      <c r="C111" s="16"/>
      <c r="E111" s="13"/>
    </row>
    <row r="112" spans="3:5" x14ac:dyDescent="0.3">
      <c r="C112" s="16"/>
      <c r="E112" s="13"/>
    </row>
    <row r="113" spans="3:5" x14ac:dyDescent="0.3">
      <c r="C113" s="16"/>
      <c r="E113" s="13"/>
    </row>
    <row r="114" spans="3:5" x14ac:dyDescent="0.3">
      <c r="C114" s="16"/>
      <c r="E114" s="13"/>
    </row>
    <row r="115" spans="3:5" x14ac:dyDescent="0.3">
      <c r="C115" s="16"/>
      <c r="E115" s="13"/>
    </row>
    <row r="116" spans="3:5" x14ac:dyDescent="0.3">
      <c r="C116" s="16"/>
      <c r="E116" s="13"/>
    </row>
    <row r="117" spans="3:5" x14ac:dyDescent="0.3">
      <c r="C117" s="16"/>
      <c r="E117" s="13"/>
    </row>
    <row r="118" spans="3:5" x14ac:dyDescent="0.3">
      <c r="C118" s="13"/>
      <c r="E118" s="13"/>
    </row>
    <row r="119" spans="3:5" x14ac:dyDescent="0.3">
      <c r="C119" s="13"/>
      <c r="E119" s="13"/>
    </row>
    <row r="120" spans="3:5" x14ac:dyDescent="0.3">
      <c r="C120" s="13"/>
      <c r="E120" s="13"/>
    </row>
    <row r="121" spans="3:5" x14ac:dyDescent="0.3">
      <c r="C121" s="13"/>
      <c r="E121" s="13"/>
    </row>
    <row r="122" spans="3:5" x14ac:dyDescent="0.3">
      <c r="C122" s="13"/>
      <c r="E122" s="13"/>
    </row>
    <row r="123" spans="3:5" x14ac:dyDescent="0.3">
      <c r="C123" s="13"/>
      <c r="E123" s="13"/>
    </row>
    <row r="124" spans="3:5" x14ac:dyDescent="0.3">
      <c r="C124" s="13"/>
      <c r="E124" s="13"/>
    </row>
    <row r="125" spans="3:5" x14ac:dyDescent="0.3">
      <c r="C125" s="13"/>
      <c r="E125" s="13"/>
    </row>
    <row r="126" spans="3:5" x14ac:dyDescent="0.3">
      <c r="C126" s="13"/>
      <c r="E126" s="13"/>
    </row>
    <row r="127" spans="3:5" x14ac:dyDescent="0.3">
      <c r="C127" s="13"/>
      <c r="E127" s="13"/>
    </row>
    <row r="128" spans="3:5" x14ac:dyDescent="0.3">
      <c r="C128" s="13"/>
      <c r="E128" s="13"/>
    </row>
    <row r="129" spans="3:5" x14ac:dyDescent="0.3">
      <c r="C129" s="13"/>
      <c r="E129" s="13"/>
    </row>
    <row r="130" spans="3:5" x14ac:dyDescent="0.3">
      <c r="C130" s="13"/>
      <c r="E130" s="13"/>
    </row>
    <row r="131" spans="3:5" x14ac:dyDescent="0.3">
      <c r="C131" s="16"/>
      <c r="E131" s="13"/>
    </row>
    <row r="132" spans="3:5" x14ac:dyDescent="0.3">
      <c r="C132" s="16"/>
      <c r="E132" s="13"/>
    </row>
    <row r="133" spans="3:5" x14ac:dyDescent="0.3">
      <c r="C133" s="16"/>
      <c r="E133" s="13"/>
    </row>
    <row r="134" spans="3:5" x14ac:dyDescent="0.3">
      <c r="C134" s="16"/>
      <c r="E134" s="13"/>
    </row>
    <row r="135" spans="3:5" x14ac:dyDescent="0.3">
      <c r="C135" s="16"/>
      <c r="E135" s="13"/>
    </row>
    <row r="136" spans="3:5" x14ac:dyDescent="0.3">
      <c r="C136" s="16"/>
      <c r="E136" s="13"/>
    </row>
    <row r="137" spans="3:5" x14ac:dyDescent="0.3">
      <c r="C137" s="16"/>
      <c r="E137" s="13"/>
    </row>
    <row r="138" spans="3:5" x14ac:dyDescent="0.3">
      <c r="C138" s="13"/>
      <c r="E138" s="13"/>
    </row>
    <row r="139" spans="3:5" x14ac:dyDescent="0.3">
      <c r="C139" s="13"/>
      <c r="E139" s="13"/>
    </row>
    <row r="140" spans="3:5" x14ac:dyDescent="0.3">
      <c r="C140" s="13"/>
      <c r="E140" s="13"/>
    </row>
    <row r="141" spans="3:5" x14ac:dyDescent="0.3">
      <c r="C141" s="13"/>
      <c r="E141" s="13"/>
    </row>
    <row r="142" spans="3:5" x14ac:dyDescent="0.3">
      <c r="C142" s="13"/>
      <c r="E142" s="13"/>
    </row>
    <row r="143" spans="3:5" x14ac:dyDescent="0.3">
      <c r="C143" s="13"/>
      <c r="E143" s="13"/>
    </row>
    <row r="144" spans="3:5" x14ac:dyDescent="0.3">
      <c r="C144" s="13"/>
      <c r="E144" s="13"/>
    </row>
    <row r="145" spans="3:5" x14ac:dyDescent="0.3">
      <c r="C145" s="13"/>
      <c r="E145" s="13"/>
    </row>
    <row r="146" spans="3:5" x14ac:dyDescent="0.3">
      <c r="C146" s="13"/>
      <c r="E146" s="13"/>
    </row>
    <row r="147" spans="3:5" x14ac:dyDescent="0.3">
      <c r="C147" s="13"/>
      <c r="E147" s="13"/>
    </row>
    <row r="148" spans="3:5" x14ac:dyDescent="0.3">
      <c r="C148" s="13"/>
      <c r="E148" s="13"/>
    </row>
    <row r="149" spans="3:5" x14ac:dyDescent="0.3">
      <c r="C149" s="13"/>
      <c r="E149" s="13"/>
    </row>
    <row r="150" spans="3:5" x14ac:dyDescent="0.3">
      <c r="C150" s="13"/>
      <c r="E150" s="13"/>
    </row>
    <row r="151" spans="3:5" x14ac:dyDescent="0.3">
      <c r="C151" s="13"/>
      <c r="E151" s="13"/>
    </row>
    <row r="152" spans="3:5" x14ac:dyDescent="0.3">
      <c r="C152" s="16"/>
      <c r="E152" s="13"/>
    </row>
    <row r="153" spans="3:5" x14ac:dyDescent="0.3">
      <c r="C153" s="16"/>
      <c r="E153" s="13"/>
    </row>
    <row r="154" spans="3:5" x14ac:dyDescent="0.3">
      <c r="C154" s="16"/>
      <c r="E154" s="13"/>
    </row>
    <row r="155" spans="3:5" x14ac:dyDescent="0.3">
      <c r="C155" s="16"/>
      <c r="E155" s="13"/>
    </row>
    <row r="156" spans="3:5" x14ac:dyDescent="0.3">
      <c r="C156" s="16"/>
      <c r="E156" s="13"/>
    </row>
    <row r="157" spans="3:5" x14ac:dyDescent="0.3">
      <c r="C157" s="16"/>
      <c r="E157" s="13"/>
    </row>
    <row r="158" spans="3:5" x14ac:dyDescent="0.3">
      <c r="C158" s="16"/>
      <c r="E158" s="13"/>
    </row>
    <row r="159" spans="3:5" x14ac:dyDescent="0.3">
      <c r="C159" s="16"/>
      <c r="E159" s="13"/>
    </row>
    <row r="160" spans="3:5" x14ac:dyDescent="0.3">
      <c r="C160" s="16"/>
      <c r="E160" s="13"/>
    </row>
    <row r="161" spans="3:5" x14ac:dyDescent="0.3">
      <c r="C161" s="13"/>
      <c r="E161" s="13"/>
    </row>
    <row r="162" spans="3:5" x14ac:dyDescent="0.3">
      <c r="C162" s="13"/>
      <c r="E162" s="13"/>
    </row>
    <row r="163" spans="3:5" x14ac:dyDescent="0.3">
      <c r="C163" s="13"/>
      <c r="E163" s="13"/>
    </row>
    <row r="164" spans="3:5" x14ac:dyDescent="0.3">
      <c r="C164" s="13"/>
      <c r="E164" s="13"/>
    </row>
    <row r="165" spans="3:5" x14ac:dyDescent="0.3">
      <c r="C165" s="13"/>
      <c r="E165" s="13"/>
    </row>
    <row r="166" spans="3:5" x14ac:dyDescent="0.3">
      <c r="C166" s="13"/>
      <c r="E166" s="13"/>
    </row>
    <row r="167" spans="3:5" x14ac:dyDescent="0.3">
      <c r="C167" s="13"/>
      <c r="E167" s="13"/>
    </row>
    <row r="168" spans="3:5" x14ac:dyDescent="0.3">
      <c r="C168" s="13"/>
      <c r="E168" s="13"/>
    </row>
    <row r="169" spans="3:5" x14ac:dyDescent="0.3">
      <c r="C169" s="13"/>
      <c r="E169" s="13"/>
    </row>
    <row r="170" spans="3:5" x14ac:dyDescent="0.3">
      <c r="C170" s="13"/>
      <c r="E170" s="13"/>
    </row>
    <row r="171" spans="3:5" x14ac:dyDescent="0.3">
      <c r="C171" s="13"/>
      <c r="E171" s="13"/>
    </row>
    <row r="172" spans="3:5" x14ac:dyDescent="0.3">
      <c r="C172" s="13"/>
      <c r="E172" s="13"/>
    </row>
    <row r="173" spans="3:5" x14ac:dyDescent="0.3">
      <c r="C173" s="13"/>
      <c r="E173" s="13"/>
    </row>
    <row r="174" spans="3:5" x14ac:dyDescent="0.3">
      <c r="C174" s="16"/>
      <c r="E174" s="13"/>
    </row>
    <row r="175" spans="3:5" x14ac:dyDescent="0.3">
      <c r="C175" s="16"/>
      <c r="E175" s="13"/>
    </row>
    <row r="176" spans="3:5" x14ac:dyDescent="0.3">
      <c r="C176" s="16"/>
      <c r="E176" s="13"/>
    </row>
    <row r="177" spans="3:5" x14ac:dyDescent="0.3">
      <c r="C177" s="16"/>
      <c r="E177" s="13"/>
    </row>
    <row r="178" spans="3:5" x14ac:dyDescent="0.3">
      <c r="C178" s="16"/>
      <c r="E178" s="13"/>
    </row>
    <row r="179" spans="3:5" x14ac:dyDescent="0.3">
      <c r="C179" s="16"/>
      <c r="E179" s="13"/>
    </row>
    <row r="180" spans="3:5" x14ac:dyDescent="0.3">
      <c r="C180" s="16"/>
      <c r="E180" s="13"/>
    </row>
    <row r="181" spans="3:5" x14ac:dyDescent="0.3">
      <c r="C181" s="13"/>
      <c r="E181" s="13"/>
    </row>
    <row r="182" spans="3:5" x14ac:dyDescent="0.3">
      <c r="C182" s="13"/>
      <c r="E182" s="13"/>
    </row>
    <row r="183" spans="3:5" x14ac:dyDescent="0.3">
      <c r="C183" s="13"/>
      <c r="E183" s="13"/>
    </row>
    <row r="184" spans="3:5" x14ac:dyDescent="0.3">
      <c r="C184" s="13"/>
      <c r="E184" s="13"/>
    </row>
    <row r="185" spans="3:5" x14ac:dyDescent="0.3">
      <c r="C185" s="13"/>
      <c r="E185" s="13"/>
    </row>
    <row r="186" spans="3:5" x14ac:dyDescent="0.3">
      <c r="C186" s="13"/>
      <c r="E186" s="13"/>
    </row>
    <row r="187" spans="3:5" x14ac:dyDescent="0.3">
      <c r="C187" s="13"/>
      <c r="E187" s="13"/>
    </row>
    <row r="188" spans="3:5" x14ac:dyDescent="0.3">
      <c r="C188" s="13"/>
      <c r="E188" s="13"/>
    </row>
    <row r="189" spans="3:5" x14ac:dyDescent="0.3">
      <c r="C189" s="13"/>
      <c r="E189" s="13"/>
    </row>
    <row r="190" spans="3:5" x14ac:dyDescent="0.3">
      <c r="C190" s="13"/>
      <c r="E190" s="13"/>
    </row>
    <row r="191" spans="3:5" x14ac:dyDescent="0.3">
      <c r="C191" s="13"/>
      <c r="E191" s="13"/>
    </row>
    <row r="192" spans="3:5" x14ac:dyDescent="0.3">
      <c r="C192" s="13"/>
      <c r="E192" s="13"/>
    </row>
    <row r="193" spans="3:5" x14ac:dyDescent="0.3">
      <c r="C193" s="13"/>
      <c r="E193" s="13"/>
    </row>
    <row r="194" spans="3:5" x14ac:dyDescent="0.3">
      <c r="C194" s="13"/>
      <c r="E194" s="13"/>
    </row>
    <row r="195" spans="3:5" x14ac:dyDescent="0.3">
      <c r="C195" s="16"/>
      <c r="E195" s="13"/>
    </row>
    <row r="196" spans="3:5" x14ac:dyDescent="0.3">
      <c r="C196" s="16"/>
      <c r="E196" s="13"/>
    </row>
    <row r="197" spans="3:5" x14ac:dyDescent="0.3">
      <c r="C197" s="16"/>
      <c r="E197" s="13"/>
    </row>
    <row r="198" spans="3:5" x14ac:dyDescent="0.3">
      <c r="C198" s="16"/>
      <c r="E198" s="13"/>
    </row>
    <row r="199" spans="3:5" x14ac:dyDescent="0.3">
      <c r="C199" s="16"/>
      <c r="E199" s="13"/>
    </row>
    <row r="200" spans="3:5" x14ac:dyDescent="0.3">
      <c r="C200" s="16"/>
      <c r="E200" s="13"/>
    </row>
    <row r="201" spans="3:5" x14ac:dyDescent="0.3">
      <c r="C201" s="16"/>
      <c r="E201" s="13"/>
    </row>
    <row r="202" spans="3:5" x14ac:dyDescent="0.3">
      <c r="C202" s="16"/>
      <c r="E202" s="13"/>
    </row>
    <row r="203" spans="3:5" x14ac:dyDescent="0.3">
      <c r="C203" s="13"/>
      <c r="E203" s="13"/>
    </row>
    <row r="204" spans="3:5" x14ac:dyDescent="0.3">
      <c r="C204" s="13"/>
      <c r="E204" s="13"/>
    </row>
    <row r="205" spans="3:5" x14ac:dyDescent="0.3">
      <c r="C205" s="13"/>
      <c r="E205" s="13"/>
    </row>
    <row r="206" spans="3:5" x14ac:dyDescent="0.3">
      <c r="C206" s="13"/>
      <c r="E206" s="13"/>
    </row>
    <row r="207" spans="3:5" x14ac:dyDescent="0.3">
      <c r="C207" s="13"/>
      <c r="E207" s="13"/>
    </row>
    <row r="208" spans="3:5" x14ac:dyDescent="0.3">
      <c r="C208" s="13"/>
      <c r="E208" s="13"/>
    </row>
    <row r="209" spans="3:5" x14ac:dyDescent="0.3">
      <c r="C209" s="13"/>
      <c r="E209" s="13"/>
    </row>
    <row r="210" spans="3:5" x14ac:dyDescent="0.3">
      <c r="C210" s="13"/>
      <c r="E210" s="13"/>
    </row>
    <row r="211" spans="3:5" x14ac:dyDescent="0.3">
      <c r="C211" s="13"/>
      <c r="E211" s="13"/>
    </row>
    <row r="212" spans="3:5" x14ac:dyDescent="0.3">
      <c r="C212" s="13"/>
      <c r="E212" s="13"/>
    </row>
    <row r="213" spans="3:5" x14ac:dyDescent="0.3">
      <c r="C213" s="13"/>
      <c r="E213" s="13"/>
    </row>
    <row r="214" spans="3:5" x14ac:dyDescent="0.3">
      <c r="C214" s="13"/>
      <c r="E214" s="13"/>
    </row>
    <row r="215" spans="3:5" x14ac:dyDescent="0.3">
      <c r="C215" s="13"/>
      <c r="E215" s="13"/>
    </row>
    <row r="216" spans="3:5" x14ac:dyDescent="0.3">
      <c r="C216" s="16"/>
      <c r="E216" s="13"/>
    </row>
    <row r="217" spans="3:5" x14ac:dyDescent="0.3">
      <c r="C217" s="16"/>
      <c r="E217" s="13"/>
    </row>
    <row r="218" spans="3:5" x14ac:dyDescent="0.3">
      <c r="C218" s="16"/>
      <c r="E218" s="13"/>
    </row>
    <row r="219" spans="3:5" x14ac:dyDescent="0.3">
      <c r="C219" s="16"/>
      <c r="E219" s="13"/>
    </row>
    <row r="220" spans="3:5" x14ac:dyDescent="0.3">
      <c r="C220" s="16"/>
      <c r="E220" s="13"/>
    </row>
    <row r="221" spans="3:5" x14ac:dyDescent="0.3">
      <c r="C221" s="16"/>
      <c r="E221" s="13"/>
    </row>
    <row r="222" spans="3:5" x14ac:dyDescent="0.3">
      <c r="C222" s="16"/>
      <c r="E222" s="13"/>
    </row>
    <row r="223" spans="3:5" x14ac:dyDescent="0.3">
      <c r="C223" s="16"/>
      <c r="E223" s="13"/>
    </row>
    <row r="224" spans="3:5" x14ac:dyDescent="0.3">
      <c r="C224" s="16"/>
      <c r="E224" s="13"/>
    </row>
    <row r="225" spans="3:5" x14ac:dyDescent="0.3">
      <c r="C225" s="16"/>
      <c r="E225" s="13"/>
    </row>
    <row r="226" spans="3:5" x14ac:dyDescent="0.3">
      <c r="C226" s="13"/>
      <c r="E226" s="13"/>
    </row>
    <row r="227" spans="3:5" x14ac:dyDescent="0.3">
      <c r="C227" s="13"/>
      <c r="E227" s="13"/>
    </row>
    <row r="228" spans="3:5" x14ac:dyDescent="0.3">
      <c r="C228" s="13"/>
      <c r="E228" s="13"/>
    </row>
    <row r="229" spans="3:5" x14ac:dyDescent="0.3">
      <c r="C229" s="13"/>
      <c r="E229" s="13"/>
    </row>
    <row r="230" spans="3:5" x14ac:dyDescent="0.3">
      <c r="C230" s="13"/>
      <c r="E230" s="13"/>
    </row>
    <row r="231" spans="3:5" x14ac:dyDescent="0.3">
      <c r="C231" s="13"/>
      <c r="E231" s="13"/>
    </row>
    <row r="232" spans="3:5" x14ac:dyDescent="0.3">
      <c r="C232" s="13"/>
      <c r="E232" s="13"/>
    </row>
    <row r="233" spans="3:5" x14ac:dyDescent="0.3">
      <c r="C233" s="13"/>
      <c r="E233" s="13"/>
    </row>
    <row r="234" spans="3:5" x14ac:dyDescent="0.3">
      <c r="C234" s="13"/>
      <c r="E234" s="13"/>
    </row>
    <row r="235" spans="3:5" x14ac:dyDescent="0.3">
      <c r="C235" s="13"/>
      <c r="E235" s="13"/>
    </row>
    <row r="236" spans="3:5" x14ac:dyDescent="0.3">
      <c r="C236" s="13"/>
      <c r="E236" s="13"/>
    </row>
    <row r="237" spans="3:5" x14ac:dyDescent="0.3">
      <c r="C237" s="16"/>
      <c r="E237" s="13"/>
    </row>
    <row r="238" spans="3:5" x14ac:dyDescent="0.3">
      <c r="C238" s="16"/>
      <c r="E238" s="13"/>
    </row>
    <row r="239" spans="3:5" x14ac:dyDescent="0.3">
      <c r="C239" s="16"/>
      <c r="E239" s="13"/>
    </row>
    <row r="240" spans="3:5" x14ac:dyDescent="0.3">
      <c r="C240" s="16"/>
      <c r="E240" s="13"/>
    </row>
    <row r="241" spans="3:5" x14ac:dyDescent="0.3">
      <c r="C241" s="16"/>
      <c r="E241" s="13"/>
    </row>
    <row r="242" spans="3:5" x14ac:dyDescent="0.3">
      <c r="C242" s="16"/>
      <c r="E242" s="13"/>
    </row>
    <row r="243" spans="3:5" x14ac:dyDescent="0.3">
      <c r="C243" s="16"/>
      <c r="E243" s="13"/>
    </row>
    <row r="244" spans="3:5" x14ac:dyDescent="0.3">
      <c r="C244" s="16"/>
      <c r="E244" s="13"/>
    </row>
    <row r="245" spans="3:5" x14ac:dyDescent="0.3">
      <c r="C245" s="13"/>
      <c r="E245" s="13"/>
    </row>
    <row r="246" spans="3:5" x14ac:dyDescent="0.3">
      <c r="C246" s="13"/>
      <c r="E246" s="13"/>
    </row>
    <row r="247" spans="3:5" x14ac:dyDescent="0.3">
      <c r="C247" s="13"/>
      <c r="E247" s="13"/>
    </row>
    <row r="248" spans="3:5" x14ac:dyDescent="0.3">
      <c r="C248" s="13"/>
      <c r="E248" s="13"/>
    </row>
    <row r="249" spans="3:5" x14ac:dyDescent="0.3">
      <c r="C249" s="13"/>
      <c r="E249" s="13"/>
    </row>
    <row r="250" spans="3:5" x14ac:dyDescent="0.3">
      <c r="C250" s="13"/>
      <c r="E250" s="13"/>
    </row>
    <row r="251" spans="3:5" x14ac:dyDescent="0.3">
      <c r="C251" s="13"/>
      <c r="E251" s="13"/>
    </row>
    <row r="252" spans="3:5" x14ac:dyDescent="0.3">
      <c r="C252" s="13"/>
      <c r="E252" s="13"/>
    </row>
    <row r="253" spans="3:5" x14ac:dyDescent="0.3">
      <c r="C253" s="13"/>
      <c r="E253" s="13"/>
    </row>
    <row r="254" spans="3:5" x14ac:dyDescent="0.3">
      <c r="C254" s="13"/>
      <c r="E254" s="13"/>
    </row>
    <row r="255" spans="3:5" x14ac:dyDescent="0.3">
      <c r="C255" s="13"/>
      <c r="E255" s="13"/>
    </row>
    <row r="256" spans="3:5" x14ac:dyDescent="0.3">
      <c r="C256" s="13"/>
      <c r="E256" s="13"/>
    </row>
    <row r="257" spans="3:5" x14ac:dyDescent="0.3">
      <c r="C257" s="13"/>
      <c r="E257" s="13"/>
    </row>
    <row r="258" spans="3:5" x14ac:dyDescent="0.3">
      <c r="C258" s="13"/>
      <c r="E258" s="13"/>
    </row>
  </sheetData>
  <hyperlinks>
    <hyperlink ref="H3" r:id="rId1" xr:uid="{9CA4C111-057C-491D-9FDC-7873D4CD18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EDB2-34DE-4E1C-B127-31A734A9D985}">
  <dimension ref="A1:M75"/>
  <sheetViews>
    <sheetView workbookViewId="0">
      <selection activeCell="P74" sqref="P74"/>
    </sheetView>
  </sheetViews>
  <sheetFormatPr defaultRowHeight="14.4" x14ac:dyDescent="0.3"/>
  <cols>
    <col min="1" max="1" width="16.5546875" style="13" customWidth="1"/>
    <col min="2" max="2" width="18.6640625" style="13" customWidth="1"/>
    <col min="3" max="3" width="23.5546875" style="14" customWidth="1"/>
    <col min="4" max="4" width="23.5546875" style="13" customWidth="1"/>
    <col min="5" max="5" width="17.5546875" style="14" customWidth="1"/>
    <col min="6" max="6" width="18.77734375" style="14" customWidth="1"/>
    <col min="7" max="7" width="20.109375" style="14" customWidth="1"/>
    <col min="8" max="8" width="14.77734375" style="14" customWidth="1"/>
    <col min="9" max="9" width="17.21875" style="14" customWidth="1"/>
    <col min="10" max="10" width="12.77734375" style="14" customWidth="1"/>
    <col min="11" max="11" width="12.33203125" style="14" customWidth="1"/>
    <col min="12" max="16384" width="8.88671875" style="14"/>
  </cols>
  <sheetData>
    <row r="1" spans="3:11" x14ac:dyDescent="0.3">
      <c r="C1" s="12" t="s">
        <v>296</v>
      </c>
      <c r="D1" s="13">
        <f>INTERCEPT(F8:F64,G8:G64)</f>
        <v>-2.7605928423729523E-3</v>
      </c>
      <c r="F1" s="12" t="s">
        <v>297</v>
      </c>
      <c r="G1" s="14">
        <v>3.4</v>
      </c>
      <c r="H1" s="29" t="s">
        <v>445</v>
      </c>
    </row>
    <row r="2" spans="3:11" x14ac:dyDescent="0.3">
      <c r="C2" s="12" t="s">
        <v>298</v>
      </c>
      <c r="D2" s="13">
        <f>SLOPE(F8:F64,G8:G64)</f>
        <v>1.5589519708544322</v>
      </c>
      <c r="F2" s="12" t="s">
        <v>299</v>
      </c>
      <c r="G2" s="14">
        <v>3.2</v>
      </c>
      <c r="H2" s="30" t="s">
        <v>447</v>
      </c>
    </row>
    <row r="3" spans="3:11" x14ac:dyDescent="0.3">
      <c r="C3" s="12" t="s">
        <v>300</v>
      </c>
      <c r="D3" s="13">
        <f>RSQ(F8:F64,G8:G64)</f>
        <v>0.75386560364361965</v>
      </c>
      <c r="F3" s="12" t="s">
        <v>301</v>
      </c>
      <c r="G3" s="14">
        <f>(G1-G2)/G2*100</f>
        <v>6.249999999999992</v>
      </c>
      <c r="H3" s="17" t="s">
        <v>439</v>
      </c>
    </row>
    <row r="4" spans="3:11" x14ac:dyDescent="0.3">
      <c r="C4" s="12" t="s">
        <v>302</v>
      </c>
      <c r="D4" s="13">
        <f>STEYX(F8:F64,G8:G64)</f>
        <v>1.34524197633526E-2</v>
      </c>
    </row>
    <row r="7" spans="3:11" x14ac:dyDescent="0.3">
      <c r="C7" s="15" t="s">
        <v>0</v>
      </c>
      <c r="D7" s="15" t="s">
        <v>303</v>
      </c>
      <c r="E7" s="15" t="s">
        <v>304</v>
      </c>
      <c r="F7" s="15" t="s">
        <v>305</v>
      </c>
      <c r="G7" s="15" t="s">
        <v>306</v>
      </c>
      <c r="H7" s="15" t="s">
        <v>307</v>
      </c>
      <c r="I7" s="15" t="s">
        <v>308</v>
      </c>
      <c r="J7" s="15" t="s">
        <v>309</v>
      </c>
      <c r="K7" s="15" t="s">
        <v>310</v>
      </c>
    </row>
    <row r="8" spans="3:11" x14ac:dyDescent="0.3">
      <c r="C8" s="13" t="s">
        <v>320</v>
      </c>
      <c r="D8" s="13">
        <v>88.84</v>
      </c>
      <c r="E8" s="13">
        <v>13270.6</v>
      </c>
    </row>
    <row r="9" spans="3:11" x14ac:dyDescent="0.3">
      <c r="C9" s="13" t="s">
        <v>321</v>
      </c>
      <c r="D9" s="13">
        <v>87.52</v>
      </c>
      <c r="E9" s="13">
        <v>13337.16</v>
      </c>
      <c r="F9" s="14">
        <f t="shared" ref="F9:F40" si="0">(D9-D8)/D8</f>
        <v>-1.4858171994597111E-2</v>
      </c>
      <c r="G9" s="14">
        <f t="shared" ref="G9:G58" si="1">(E9-E8)/E8</f>
        <v>5.0155983904269204E-3</v>
      </c>
      <c r="H9" s="14">
        <f t="shared" ref="H9:H58" si="2">$D$1+$D$2*G9</f>
        <v>5.0584841533974131E-3</v>
      </c>
      <c r="I9" s="14">
        <f t="shared" ref="I9:I40" si="3">F9-H9</f>
        <v>-1.9916656147994524E-2</v>
      </c>
      <c r="K9" s="14">
        <f t="shared" ref="K9:K58" si="4">I9/$D$4</f>
        <v>-1.4805259201212224</v>
      </c>
    </row>
    <row r="10" spans="3:11" x14ac:dyDescent="0.3">
      <c r="C10" s="13" t="s">
        <v>322</v>
      </c>
      <c r="D10" s="13">
        <v>85.64</v>
      </c>
      <c r="E10" s="13">
        <v>13070.69</v>
      </c>
      <c r="F10" s="14">
        <f t="shared" si="0"/>
        <v>-2.1480804387568504E-2</v>
      </c>
      <c r="G10" s="14">
        <f t="shared" si="1"/>
        <v>-1.9979515878942696E-2</v>
      </c>
      <c r="H10" s="14">
        <f t="shared" si="2"/>
        <v>-3.390769849856809E-2</v>
      </c>
      <c r="I10" s="14">
        <f t="shared" si="3"/>
        <v>1.2426894110999585E-2</v>
      </c>
      <c r="K10" s="14">
        <f t="shared" si="4"/>
        <v>0.92376645463095231</v>
      </c>
    </row>
    <row r="11" spans="3:11" x14ac:dyDescent="0.3">
      <c r="C11" s="16">
        <v>44198</v>
      </c>
      <c r="D11" s="13">
        <v>87.66</v>
      </c>
      <c r="E11" s="13">
        <v>13403.39</v>
      </c>
      <c r="F11" s="14">
        <f t="shared" si="0"/>
        <v>2.3587108827650582E-2</v>
      </c>
      <c r="G11" s="14">
        <f t="shared" si="1"/>
        <v>2.5453897231133085E-2</v>
      </c>
      <c r="H11" s="14">
        <f t="shared" si="2"/>
        <v>3.6920810412028139E-2</v>
      </c>
      <c r="I11" s="14">
        <f t="shared" si="3"/>
        <v>-1.3333701584377557E-2</v>
      </c>
      <c r="K11" s="14">
        <f t="shared" si="4"/>
        <v>-0.99117495728921134</v>
      </c>
    </row>
    <row r="12" spans="3:11" x14ac:dyDescent="0.3">
      <c r="C12" s="16">
        <v>44229</v>
      </c>
      <c r="D12" s="13">
        <v>88.86</v>
      </c>
      <c r="E12" s="13">
        <v>13612.78</v>
      </c>
      <c r="F12" s="14">
        <f t="shared" si="0"/>
        <v>1.3689253935660539E-2</v>
      </c>
      <c r="G12" s="14">
        <f t="shared" si="1"/>
        <v>1.5622167227843198E-2</v>
      </c>
      <c r="H12" s="14">
        <f t="shared" si="2"/>
        <v>2.1593615546490724E-2</v>
      </c>
      <c r="I12" s="14">
        <f t="shared" si="3"/>
        <v>-7.9043616108301854E-3</v>
      </c>
      <c r="K12" s="14">
        <f t="shared" si="4"/>
        <v>-0.58757916790282105</v>
      </c>
    </row>
    <row r="13" spans="3:11" x14ac:dyDescent="0.3">
      <c r="C13" s="16">
        <v>44257</v>
      </c>
      <c r="D13" s="13">
        <v>87.89</v>
      </c>
      <c r="E13" s="13">
        <v>13610.54</v>
      </c>
      <c r="F13" s="14">
        <f t="shared" si="0"/>
        <v>-1.0916047715507526E-2</v>
      </c>
      <c r="G13" s="14">
        <f t="shared" si="1"/>
        <v>-1.6455125257293379E-4</v>
      </c>
      <c r="H13" s="14">
        <f t="shared" si="2"/>
        <v>-3.017120341878093E-3</v>
      </c>
      <c r="I13" s="14">
        <f t="shared" si="3"/>
        <v>-7.898927373629433E-3</v>
      </c>
      <c r="K13" s="14">
        <f t="shared" si="4"/>
        <v>-0.58717520807281653</v>
      </c>
    </row>
    <row r="14" spans="3:11" x14ac:dyDescent="0.3">
      <c r="C14" s="16">
        <v>44288</v>
      </c>
      <c r="D14" s="13">
        <v>87.84</v>
      </c>
      <c r="E14" s="13">
        <v>13777.74</v>
      </c>
      <c r="F14" s="14">
        <f t="shared" si="0"/>
        <v>-5.6889293434972301E-4</v>
      </c>
      <c r="G14" s="14">
        <f t="shared" si="1"/>
        <v>1.2284597084318396E-2</v>
      </c>
      <c r="H14" s="14">
        <f t="shared" si="2"/>
        <v>1.6390503993377822E-2</v>
      </c>
      <c r="I14" s="14">
        <f t="shared" si="3"/>
        <v>-1.6959396927727546E-2</v>
      </c>
      <c r="K14" s="14">
        <f t="shared" si="4"/>
        <v>-1.2606948954959565</v>
      </c>
    </row>
    <row r="15" spans="3:11" x14ac:dyDescent="0.3">
      <c r="C15" s="16">
        <v>44318</v>
      </c>
      <c r="D15" s="13">
        <v>87.9</v>
      </c>
      <c r="E15" s="13">
        <v>13856.3</v>
      </c>
      <c r="F15" s="14">
        <f t="shared" si="0"/>
        <v>6.830601092896434E-4</v>
      </c>
      <c r="G15" s="14">
        <f t="shared" si="1"/>
        <v>5.7019511182530291E-3</v>
      </c>
      <c r="H15" s="14">
        <f t="shared" si="2"/>
        <v>6.1284750911432418E-3</v>
      </c>
      <c r="I15" s="14">
        <f t="shared" si="3"/>
        <v>-5.4454149818535984E-3</v>
      </c>
      <c r="K15" s="14">
        <f t="shared" si="4"/>
        <v>-0.4047907423085419</v>
      </c>
    </row>
    <row r="16" spans="3:11" x14ac:dyDescent="0.3">
      <c r="C16" s="16">
        <v>44410</v>
      </c>
      <c r="D16" s="13">
        <v>91.47</v>
      </c>
      <c r="E16" s="13">
        <v>13987.64</v>
      </c>
      <c r="F16" s="14">
        <f t="shared" si="0"/>
        <v>4.061433447098968E-2</v>
      </c>
      <c r="G16" s="14">
        <f t="shared" si="1"/>
        <v>9.4787208706509068E-3</v>
      </c>
      <c r="H16" s="14">
        <f t="shared" si="2"/>
        <v>1.2016277740107318E-2</v>
      </c>
      <c r="I16" s="14">
        <f t="shared" si="3"/>
        <v>2.8598056730882362E-2</v>
      </c>
      <c r="K16" s="14">
        <f t="shared" si="4"/>
        <v>2.12586711045026</v>
      </c>
    </row>
    <row r="17" spans="3:11" x14ac:dyDescent="0.3">
      <c r="C17" s="16">
        <v>44441</v>
      </c>
      <c r="D17" s="13">
        <v>90.91</v>
      </c>
      <c r="E17" s="13">
        <v>14007.7</v>
      </c>
      <c r="F17" s="14">
        <f t="shared" si="0"/>
        <v>-6.1222258664043105E-3</v>
      </c>
      <c r="G17" s="14">
        <f t="shared" si="1"/>
        <v>1.4341232688288596E-3</v>
      </c>
      <c r="H17" s="14">
        <f t="shared" si="2"/>
        <v>-5.2486354598400104E-4</v>
      </c>
      <c r="I17" s="14">
        <f t="shared" si="3"/>
        <v>-5.5973623204203099E-3</v>
      </c>
      <c r="K17" s="14">
        <f t="shared" si="4"/>
        <v>-0.41608591011029677</v>
      </c>
    </row>
    <row r="18" spans="3:11" x14ac:dyDescent="0.3">
      <c r="C18" s="16">
        <v>44471</v>
      </c>
      <c r="D18" s="13">
        <v>92.35</v>
      </c>
      <c r="E18" s="13">
        <v>13972.53</v>
      </c>
      <c r="F18" s="14">
        <f t="shared" si="0"/>
        <v>1.583984160158396E-2</v>
      </c>
      <c r="G18" s="14">
        <f t="shared" si="1"/>
        <v>-2.5107619380769198E-3</v>
      </c>
      <c r="H18" s="14">
        <f t="shared" si="2"/>
        <v>-6.6747501140842595E-3</v>
      </c>
      <c r="I18" s="14">
        <f t="shared" si="3"/>
        <v>2.251459171566822E-2</v>
      </c>
      <c r="K18" s="14">
        <f t="shared" si="4"/>
        <v>1.6736462370140279</v>
      </c>
    </row>
    <row r="19" spans="3:11" x14ac:dyDescent="0.3">
      <c r="C19" s="16">
        <v>44502</v>
      </c>
      <c r="D19" s="13">
        <v>92.66</v>
      </c>
      <c r="E19" s="13">
        <v>14025.77</v>
      </c>
      <c r="F19" s="14">
        <f t="shared" si="0"/>
        <v>3.3567948023822663E-3</v>
      </c>
      <c r="G19" s="14">
        <f t="shared" si="1"/>
        <v>3.8103335616384276E-3</v>
      </c>
      <c r="H19" s="14">
        <f t="shared" si="2"/>
        <v>3.1795341731560623E-3</v>
      </c>
      <c r="I19" s="14">
        <f t="shared" si="3"/>
        <v>1.7726062922620396E-4</v>
      </c>
      <c r="K19" s="14">
        <f t="shared" si="4"/>
        <v>1.3176858315788031E-2</v>
      </c>
    </row>
    <row r="20" spans="3:11" x14ac:dyDescent="0.3">
      <c r="C20" s="16">
        <v>44532</v>
      </c>
      <c r="D20" s="13">
        <v>93.77</v>
      </c>
      <c r="E20" s="13">
        <v>14095.47</v>
      </c>
      <c r="F20" s="14">
        <f t="shared" si="0"/>
        <v>1.197927908482624E-2</v>
      </c>
      <c r="G20" s="14">
        <f t="shared" si="1"/>
        <v>4.9694241385677155E-3</v>
      </c>
      <c r="H20" s="14">
        <f t="shared" si="2"/>
        <v>4.9865007124587774E-3</v>
      </c>
      <c r="I20" s="14">
        <f t="shared" si="3"/>
        <v>6.9927783723674631E-3</v>
      </c>
      <c r="K20" s="14">
        <f t="shared" si="4"/>
        <v>0.51981565364302373</v>
      </c>
    </row>
    <row r="21" spans="3:11" x14ac:dyDescent="0.3">
      <c r="C21" s="13" t="s">
        <v>323</v>
      </c>
      <c r="D21" s="13">
        <v>91.46</v>
      </c>
      <c r="E21" s="13">
        <v>14047.5</v>
      </c>
      <c r="F21" s="14">
        <f t="shared" si="0"/>
        <v>-2.4634744587821292E-2</v>
      </c>
      <c r="G21" s="14">
        <f t="shared" si="1"/>
        <v>-3.403221034843063E-3</v>
      </c>
      <c r="H21" s="14">
        <f t="shared" si="2"/>
        <v>-8.066050981894805E-3</v>
      </c>
      <c r="I21" s="14">
        <f t="shared" si="3"/>
        <v>-1.6568693605926485E-2</v>
      </c>
      <c r="K21" s="14">
        <f t="shared" si="4"/>
        <v>-1.2316515465168068</v>
      </c>
    </row>
    <row r="22" spans="3:11" x14ac:dyDescent="0.3">
      <c r="C22" s="13" t="s">
        <v>324</v>
      </c>
      <c r="D22" s="13">
        <v>89.94</v>
      </c>
      <c r="E22" s="13">
        <v>13965.49</v>
      </c>
      <c r="F22" s="14">
        <f t="shared" si="0"/>
        <v>-1.661928712005244E-2</v>
      </c>
      <c r="G22" s="14">
        <f t="shared" si="1"/>
        <v>-5.838049474995566E-3</v>
      </c>
      <c r="H22" s="14">
        <f t="shared" si="2"/>
        <v>-1.1861831577362973E-2</v>
      </c>
      <c r="I22" s="14">
        <f t="shared" si="3"/>
        <v>-4.757455542689467E-3</v>
      </c>
      <c r="K22" s="14">
        <f t="shared" si="4"/>
        <v>-0.35365054216118352</v>
      </c>
    </row>
    <row r="23" spans="3:11" x14ac:dyDescent="0.3">
      <c r="C23" s="13" t="s">
        <v>325</v>
      </c>
      <c r="D23" s="13">
        <v>88.64</v>
      </c>
      <c r="E23" s="13">
        <v>13865.36</v>
      </c>
      <c r="F23" s="14">
        <f t="shared" si="0"/>
        <v>-1.445408049810982E-2</v>
      </c>
      <c r="G23" s="14">
        <f t="shared" si="1"/>
        <v>-7.1698164547036444E-3</v>
      </c>
      <c r="H23" s="14">
        <f t="shared" si="2"/>
        <v>-1.3937992335097736E-2</v>
      </c>
      <c r="I23" s="14">
        <f t="shared" si="3"/>
        <v>-5.1608816301208435E-4</v>
      </c>
      <c r="K23" s="14">
        <f t="shared" si="4"/>
        <v>-3.8363965152055687E-2</v>
      </c>
    </row>
    <row r="24" spans="3:11" x14ac:dyDescent="0.3">
      <c r="C24" s="13" t="s">
        <v>326</v>
      </c>
      <c r="D24" s="13">
        <v>89.58</v>
      </c>
      <c r="E24" s="13">
        <v>13874.46</v>
      </c>
      <c r="F24" s="14">
        <f t="shared" si="0"/>
        <v>1.0604693140794198E-2</v>
      </c>
      <c r="G24" s="14">
        <f t="shared" si="1"/>
        <v>6.5631184476988298E-4</v>
      </c>
      <c r="H24" s="14">
        <f t="shared" si="2"/>
        <v>-1.7374341984738352E-3</v>
      </c>
      <c r="I24" s="14">
        <f t="shared" si="3"/>
        <v>1.2342127339268033E-2</v>
      </c>
      <c r="K24" s="14">
        <f t="shared" si="4"/>
        <v>0.91746522606220993</v>
      </c>
    </row>
    <row r="25" spans="3:11" x14ac:dyDescent="0.3">
      <c r="C25" s="13" t="s">
        <v>327</v>
      </c>
      <c r="D25" s="13">
        <v>85.37</v>
      </c>
      <c r="E25" s="13">
        <v>13533.05</v>
      </c>
      <c r="F25" s="14">
        <f t="shared" si="0"/>
        <v>-4.6997097566421009E-2</v>
      </c>
      <c r="G25" s="14">
        <f t="shared" si="1"/>
        <v>-2.4607083807225642E-2</v>
      </c>
      <c r="H25" s="14">
        <f t="shared" si="2"/>
        <v>-4.1121854640627557E-2</v>
      </c>
      <c r="I25" s="14">
        <f t="shared" si="3"/>
        <v>-5.8752429257934516E-3</v>
      </c>
      <c r="K25" s="14">
        <f t="shared" si="4"/>
        <v>-0.43674246188770643</v>
      </c>
    </row>
    <row r="26" spans="3:11" x14ac:dyDescent="0.3">
      <c r="C26" s="13" t="s">
        <v>328</v>
      </c>
      <c r="D26" s="13">
        <v>84.74</v>
      </c>
      <c r="E26" s="13">
        <v>13465.2</v>
      </c>
      <c r="F26" s="14">
        <f t="shared" si="0"/>
        <v>-7.3796415602671852E-3</v>
      </c>
      <c r="G26" s="14">
        <f t="shared" si="1"/>
        <v>-5.0136517636451905E-3</v>
      </c>
      <c r="H26" s="14">
        <f t="shared" si="2"/>
        <v>-1.0576635140485421E-2</v>
      </c>
      <c r="I26" s="14">
        <f t="shared" si="3"/>
        <v>3.1969935802182358E-3</v>
      </c>
      <c r="K26" s="14">
        <f t="shared" si="4"/>
        <v>0.23765193448152439</v>
      </c>
    </row>
    <row r="27" spans="3:11" x14ac:dyDescent="0.3">
      <c r="C27" s="13" t="s">
        <v>329</v>
      </c>
      <c r="D27" s="13">
        <v>86.94</v>
      </c>
      <c r="E27" s="13">
        <v>13597.97</v>
      </c>
      <c r="F27" s="14">
        <f t="shared" si="0"/>
        <v>2.596176540004724E-2</v>
      </c>
      <c r="G27" s="14">
        <f t="shared" si="1"/>
        <v>9.8602323025278951E-3</v>
      </c>
      <c r="H27" s="14">
        <f t="shared" si="2"/>
        <v>1.2611035738735446E-2</v>
      </c>
      <c r="I27" s="14">
        <f t="shared" si="3"/>
        <v>1.3350729661311794E-2</v>
      </c>
      <c r="K27" s="14">
        <f t="shared" si="4"/>
        <v>0.99244075758639105</v>
      </c>
    </row>
    <row r="28" spans="3:11" x14ac:dyDescent="0.3">
      <c r="C28" s="13" t="s">
        <v>330</v>
      </c>
      <c r="D28" s="13">
        <v>82.42</v>
      </c>
      <c r="E28" s="13">
        <v>13119.43</v>
      </c>
      <c r="F28" s="14">
        <f t="shared" si="0"/>
        <v>-5.1989878076834556E-2</v>
      </c>
      <c r="G28" s="14">
        <f t="shared" si="1"/>
        <v>-3.5192017632043542E-2</v>
      </c>
      <c r="H28" s="14">
        <f t="shared" si="2"/>
        <v>-5.7623258088191159E-2</v>
      </c>
      <c r="I28" s="14">
        <f t="shared" si="3"/>
        <v>5.6333800113566035E-3</v>
      </c>
      <c r="K28" s="14">
        <f t="shared" si="4"/>
        <v>0.41876332365892943</v>
      </c>
    </row>
    <row r="29" spans="3:11" x14ac:dyDescent="0.3">
      <c r="C29" s="13" t="s">
        <v>331</v>
      </c>
      <c r="D29" s="13">
        <v>84.51</v>
      </c>
      <c r="E29" s="13">
        <v>13192.35</v>
      </c>
      <c r="F29" s="14">
        <f t="shared" si="0"/>
        <v>2.5357922834263569E-2</v>
      </c>
      <c r="G29" s="14">
        <f t="shared" si="1"/>
        <v>5.5581683045681151E-3</v>
      </c>
      <c r="H29" s="14">
        <f t="shared" si="2"/>
        <v>5.9043245903741496E-3</v>
      </c>
      <c r="I29" s="14">
        <f t="shared" si="3"/>
        <v>1.9453598243889418E-2</v>
      </c>
      <c r="K29" s="14">
        <f t="shared" si="4"/>
        <v>1.4461040159395986</v>
      </c>
    </row>
    <row r="30" spans="3:11" x14ac:dyDescent="0.3">
      <c r="C30" s="16">
        <v>44199</v>
      </c>
      <c r="D30" s="13">
        <v>86.39</v>
      </c>
      <c r="E30" s="13">
        <v>13588.83</v>
      </c>
      <c r="F30" s="14">
        <f t="shared" si="0"/>
        <v>2.2245888060584491E-2</v>
      </c>
      <c r="G30" s="14">
        <f t="shared" si="1"/>
        <v>3.0053781168631787E-2</v>
      </c>
      <c r="H30" s="14">
        <f t="shared" si="2"/>
        <v>4.4091808542093387E-2</v>
      </c>
      <c r="I30" s="14">
        <f t="shared" si="3"/>
        <v>-2.1845920481508897E-2</v>
      </c>
      <c r="K30" s="14">
        <f t="shared" si="4"/>
        <v>-1.6239398461994228</v>
      </c>
    </row>
    <row r="31" spans="3:11" x14ac:dyDescent="0.3">
      <c r="C31" s="16">
        <v>44230</v>
      </c>
      <c r="D31" s="13">
        <v>84.13</v>
      </c>
      <c r="E31" s="13">
        <v>13358.79</v>
      </c>
      <c r="F31" s="14">
        <f t="shared" si="0"/>
        <v>-2.6160435235559731E-2</v>
      </c>
      <c r="G31" s="14">
        <f t="shared" si="1"/>
        <v>-1.6928609747859018E-2</v>
      </c>
      <c r="H31" s="14">
        <f t="shared" si="2"/>
        <v>-2.915148237262332E-2</v>
      </c>
      <c r="I31" s="14">
        <f t="shared" si="3"/>
        <v>2.9910471370635898E-3</v>
      </c>
      <c r="K31" s="14">
        <f t="shared" si="4"/>
        <v>0.22234268553021747</v>
      </c>
    </row>
    <row r="32" spans="3:11" x14ac:dyDescent="0.3">
      <c r="C32" s="16">
        <v>44258</v>
      </c>
      <c r="D32" s="13">
        <v>80.86</v>
      </c>
      <c r="E32" s="13">
        <v>12997.75</v>
      </c>
      <c r="F32" s="14">
        <f t="shared" si="0"/>
        <v>-3.8868417924640394E-2</v>
      </c>
      <c r="G32" s="14">
        <f t="shared" si="1"/>
        <v>-2.702639984609391E-2</v>
      </c>
      <c r="H32" s="14">
        <f t="shared" si="2"/>
        <v>-4.489345214754098E-2</v>
      </c>
      <c r="I32" s="14">
        <f t="shared" si="3"/>
        <v>6.0250342229005854E-3</v>
      </c>
      <c r="K32" s="14">
        <f t="shared" si="4"/>
        <v>0.4478773580433556</v>
      </c>
    </row>
    <row r="33" spans="3:11" x14ac:dyDescent="0.3">
      <c r="C33" s="16">
        <v>44289</v>
      </c>
      <c r="D33" s="13">
        <v>77.75</v>
      </c>
      <c r="E33" s="13">
        <v>12723.47</v>
      </c>
      <c r="F33" s="14">
        <f t="shared" si="0"/>
        <v>-3.8461538461538457E-2</v>
      </c>
      <c r="G33" s="14">
        <f t="shared" si="1"/>
        <v>-2.1102113827393253E-2</v>
      </c>
      <c r="H33" s="14">
        <f t="shared" si="2"/>
        <v>-3.5657774782782231E-2</v>
      </c>
      <c r="I33" s="14">
        <f t="shared" si="3"/>
        <v>-2.8037636787562256E-3</v>
      </c>
      <c r="K33" s="14">
        <f t="shared" si="4"/>
        <v>-0.20842076950306776</v>
      </c>
    </row>
    <row r="34" spans="3:11" x14ac:dyDescent="0.3">
      <c r="C34" s="16">
        <v>44319</v>
      </c>
      <c r="D34" s="13">
        <v>78.52</v>
      </c>
      <c r="E34" s="13">
        <v>12920.15</v>
      </c>
      <c r="F34" s="14">
        <f t="shared" si="0"/>
        <v>9.9035369774919096E-3</v>
      </c>
      <c r="G34" s="14">
        <f t="shared" si="1"/>
        <v>1.5458047215107223E-2</v>
      </c>
      <c r="H34" s="14">
        <f t="shared" si="2"/>
        <v>2.133776032917932E-2</v>
      </c>
      <c r="I34" s="14">
        <f t="shared" si="3"/>
        <v>-1.143422335168741E-2</v>
      </c>
      <c r="K34" s="14">
        <f t="shared" si="4"/>
        <v>-0.84997521284882827</v>
      </c>
    </row>
    <row r="35" spans="3:11" x14ac:dyDescent="0.3">
      <c r="C35" s="16">
        <v>44411</v>
      </c>
      <c r="D35" s="13">
        <v>73.959999999999994</v>
      </c>
      <c r="E35" s="13">
        <v>12609.16</v>
      </c>
      <c r="F35" s="14">
        <f t="shared" si="0"/>
        <v>-5.807437595517069E-2</v>
      </c>
      <c r="G35" s="14">
        <f t="shared" si="1"/>
        <v>-2.4070153984280352E-2</v>
      </c>
      <c r="H35" s="14">
        <f t="shared" si="2"/>
        <v>-4.0284806834936474E-2</v>
      </c>
      <c r="I35" s="14">
        <f t="shared" si="3"/>
        <v>-1.7789569120234217E-2</v>
      </c>
      <c r="K35" s="14">
        <f t="shared" si="4"/>
        <v>-1.3224066326488697</v>
      </c>
    </row>
    <row r="36" spans="3:11" x14ac:dyDescent="0.3">
      <c r="C36" s="16">
        <v>44442</v>
      </c>
      <c r="D36" s="13">
        <v>78.53</v>
      </c>
      <c r="E36" s="13">
        <v>13073.82</v>
      </c>
      <c r="F36" s="14">
        <f t="shared" si="0"/>
        <v>6.1790156841536069E-2</v>
      </c>
      <c r="G36" s="14">
        <f t="shared" si="1"/>
        <v>3.685098769466006E-2</v>
      </c>
      <c r="H36" s="14">
        <f t="shared" si="2"/>
        <v>5.4688327052149772E-2</v>
      </c>
      <c r="I36" s="14">
        <f t="shared" si="3"/>
        <v>7.1018297893862964E-3</v>
      </c>
      <c r="K36" s="14">
        <f t="shared" si="4"/>
        <v>0.52792210727272049</v>
      </c>
    </row>
    <row r="37" spans="3:11" x14ac:dyDescent="0.3">
      <c r="C37" s="16">
        <v>44472</v>
      </c>
      <c r="D37" s="13">
        <v>77.52</v>
      </c>
      <c r="E37" s="13">
        <v>13068.83</v>
      </c>
      <c r="F37" s="14">
        <f t="shared" si="0"/>
        <v>-1.2861326881446646E-2</v>
      </c>
      <c r="G37" s="14">
        <f t="shared" si="1"/>
        <v>-3.8167880542945993E-4</v>
      </c>
      <c r="H37" s="14">
        <f t="shared" si="2"/>
        <v>-3.3556117683305742E-3</v>
      </c>
      <c r="I37" s="14">
        <f t="shared" si="3"/>
        <v>-9.5057151131160717E-3</v>
      </c>
      <c r="K37" s="14">
        <f t="shared" si="4"/>
        <v>-0.70661749189627321</v>
      </c>
    </row>
    <row r="38" spans="3:11" x14ac:dyDescent="0.3">
      <c r="C38" s="16">
        <v>44503</v>
      </c>
      <c r="D38" s="13">
        <v>81.23</v>
      </c>
      <c r="E38" s="13">
        <v>13398.67</v>
      </c>
      <c r="F38" s="14">
        <f t="shared" si="0"/>
        <v>4.7858617131063055E-2</v>
      </c>
      <c r="G38" s="14">
        <f t="shared" si="1"/>
        <v>2.5238678596324244E-2</v>
      </c>
      <c r="H38" s="14">
        <f t="shared" si="2"/>
        <v>3.65852948971283E-2</v>
      </c>
      <c r="I38" s="14">
        <f t="shared" si="3"/>
        <v>1.1273322233934756E-2</v>
      </c>
      <c r="K38" s="14">
        <f t="shared" si="4"/>
        <v>0.83801445630218929</v>
      </c>
    </row>
    <row r="39" spans="3:11" x14ac:dyDescent="0.3">
      <c r="C39" s="16">
        <v>44533</v>
      </c>
      <c r="D39" s="13">
        <v>81.05</v>
      </c>
      <c r="E39" s="13">
        <v>13319.86</v>
      </c>
      <c r="F39" s="14">
        <f t="shared" si="0"/>
        <v>-2.215930075095492E-3</v>
      </c>
      <c r="G39" s="14">
        <f t="shared" si="1"/>
        <v>-5.8819270867929048E-3</v>
      </c>
      <c r="H39" s="14">
        <f t="shared" si="2"/>
        <v>-1.1930234666750819E-2</v>
      </c>
      <c r="I39" s="14">
        <f t="shared" si="3"/>
        <v>9.7143045916553272E-3</v>
      </c>
      <c r="K39" s="14">
        <f t="shared" si="4"/>
        <v>0.72212321370756405</v>
      </c>
    </row>
    <row r="40" spans="3:11" x14ac:dyDescent="0.3">
      <c r="C40" s="13" t="s">
        <v>332</v>
      </c>
      <c r="D40" s="13">
        <v>82.5</v>
      </c>
      <c r="E40" s="13">
        <v>13459.71</v>
      </c>
      <c r="F40" s="14">
        <f t="shared" si="0"/>
        <v>1.7890191239975359E-2</v>
      </c>
      <c r="G40" s="14">
        <f t="shared" si="1"/>
        <v>1.0499359602878599E-2</v>
      </c>
      <c r="H40" s="14">
        <f t="shared" si="2"/>
        <v>1.3607404503244047E-2</v>
      </c>
      <c r="I40" s="14">
        <f t="shared" si="3"/>
        <v>4.2827867367313116E-3</v>
      </c>
      <c r="K40" s="14">
        <f t="shared" si="4"/>
        <v>0.31836552918149197</v>
      </c>
    </row>
    <row r="41" spans="3:11" x14ac:dyDescent="0.3">
      <c r="C41" s="13" t="s">
        <v>333</v>
      </c>
      <c r="D41" s="13">
        <v>82.75</v>
      </c>
      <c r="E41" s="13">
        <v>13471.57</v>
      </c>
      <c r="F41" s="14">
        <f t="shared" ref="F41:F75" si="5">(D41-D40)/D40</f>
        <v>3.0303030303030303E-3</v>
      </c>
      <c r="G41" s="14">
        <f t="shared" si="1"/>
        <v>8.8114825653751703E-4</v>
      </c>
      <c r="H41" s="14">
        <f t="shared" si="2"/>
        <v>-1.3869250312288433E-3</v>
      </c>
      <c r="I41" s="14">
        <f t="shared" ref="I41:I72" si="6">F41-H41</f>
        <v>4.4172280615318738E-3</v>
      </c>
      <c r="K41" s="14">
        <f t="shared" si="4"/>
        <v>0.32835936874088562</v>
      </c>
    </row>
    <row r="42" spans="3:11" x14ac:dyDescent="0.3">
      <c r="C42" s="13" t="s">
        <v>334</v>
      </c>
      <c r="D42" s="13">
        <v>82.63</v>
      </c>
      <c r="E42" s="13">
        <v>13525.2</v>
      </c>
      <c r="F42" s="14">
        <f t="shared" si="5"/>
        <v>-1.4501510574018675E-3</v>
      </c>
      <c r="G42" s="14">
        <f t="shared" si="1"/>
        <v>3.9809762336536145E-3</v>
      </c>
      <c r="H42" s="14">
        <f t="shared" si="2"/>
        <v>3.4455579030060047E-3</v>
      </c>
      <c r="I42" s="14">
        <f t="shared" si="6"/>
        <v>-4.8957089604078725E-3</v>
      </c>
      <c r="K42" s="14">
        <f t="shared" si="4"/>
        <v>-0.363927757721691</v>
      </c>
    </row>
    <row r="43" spans="3:11" x14ac:dyDescent="0.3">
      <c r="C43" s="13" t="s">
        <v>335</v>
      </c>
      <c r="D43" s="13">
        <v>78.12</v>
      </c>
      <c r="E43" s="13">
        <v>13116.17</v>
      </c>
      <c r="F43" s="14">
        <f t="shared" si="5"/>
        <v>-5.4580660776957411E-2</v>
      </c>
      <c r="G43" s="14">
        <f t="shared" si="1"/>
        <v>-3.024206666075183E-2</v>
      </c>
      <c r="H43" s="14">
        <f t="shared" si="2"/>
        <v>-4.9906522265863139E-2</v>
      </c>
      <c r="I43" s="14">
        <f t="shared" si="6"/>
        <v>-4.6741385110942724E-3</v>
      </c>
      <c r="K43" s="14">
        <f t="shared" si="4"/>
        <v>-0.34745708157484584</v>
      </c>
    </row>
    <row r="44" spans="3:11" x14ac:dyDescent="0.3">
      <c r="C44" s="13" t="s">
        <v>336</v>
      </c>
      <c r="D44" s="13">
        <v>79.06</v>
      </c>
      <c r="E44" s="13">
        <v>13215.24</v>
      </c>
      <c r="F44" s="14">
        <f t="shared" si="5"/>
        <v>1.2032770097286196E-2</v>
      </c>
      <c r="G44" s="14">
        <f t="shared" si="1"/>
        <v>7.553272029868453E-3</v>
      </c>
      <c r="H44" s="14">
        <f t="shared" si="2"/>
        <v>9.0145954749901308E-3</v>
      </c>
      <c r="I44" s="14">
        <f t="shared" si="6"/>
        <v>3.0181746222960656E-3</v>
      </c>
      <c r="K44" s="14">
        <f t="shared" si="4"/>
        <v>0.22435923613670219</v>
      </c>
    </row>
    <row r="45" spans="3:11" x14ac:dyDescent="0.3">
      <c r="C45" s="13" t="s">
        <v>337</v>
      </c>
      <c r="D45" s="13">
        <v>80.3</v>
      </c>
      <c r="E45" s="13">
        <v>13377.54</v>
      </c>
      <c r="F45" s="14">
        <f t="shared" si="5"/>
        <v>1.5684290412344988E-2</v>
      </c>
      <c r="G45" s="14">
        <f t="shared" si="1"/>
        <v>1.2281275254933024E-2</v>
      </c>
      <c r="H45" s="14">
        <f t="shared" si="2"/>
        <v>1.6385325420910653E-2</v>
      </c>
      <c r="I45" s="14">
        <f t="shared" si="6"/>
        <v>-7.010350085656647E-4</v>
      </c>
      <c r="K45" s="14">
        <f t="shared" si="4"/>
        <v>-5.2112186572964431E-2</v>
      </c>
    </row>
    <row r="46" spans="3:11" x14ac:dyDescent="0.3">
      <c r="C46" s="13" t="s">
        <v>338</v>
      </c>
      <c r="D46" s="13">
        <v>78.38</v>
      </c>
      <c r="E46" s="13">
        <v>13227.7</v>
      </c>
      <c r="F46" s="14">
        <f t="shared" si="5"/>
        <v>-2.3910336239103384E-2</v>
      </c>
      <c r="G46" s="14">
        <f t="shared" si="1"/>
        <v>-1.1200863536943275E-2</v>
      </c>
      <c r="H46" s="14">
        <f t="shared" si="2"/>
        <v>-2.0222201128562215E-2</v>
      </c>
      <c r="I46" s="14">
        <f t="shared" si="6"/>
        <v>-3.6881351105411686E-3</v>
      </c>
      <c r="K46" s="14">
        <f t="shared" si="4"/>
        <v>-0.27416146503162753</v>
      </c>
    </row>
    <row r="47" spans="3:11" x14ac:dyDescent="0.3">
      <c r="C47" s="13" t="s">
        <v>339</v>
      </c>
      <c r="D47" s="13">
        <v>76.48</v>
      </c>
      <c r="E47" s="13">
        <v>12961.89</v>
      </c>
      <c r="F47" s="14">
        <f t="shared" si="5"/>
        <v>-2.4240877774942479E-2</v>
      </c>
      <c r="G47" s="14">
        <f t="shared" si="1"/>
        <v>-2.0094952259274199E-2</v>
      </c>
      <c r="H47" s="14">
        <f t="shared" si="2"/>
        <v>-3.4087658271194192E-2</v>
      </c>
      <c r="I47" s="14">
        <f t="shared" si="6"/>
        <v>9.8467804962517128E-3</v>
      </c>
      <c r="K47" s="14">
        <f t="shared" si="4"/>
        <v>0.73197095165559323</v>
      </c>
    </row>
    <row r="48" spans="3:11" x14ac:dyDescent="0.3">
      <c r="C48" s="13" t="s">
        <v>340</v>
      </c>
      <c r="D48" s="13">
        <v>76.22</v>
      </c>
      <c r="E48" s="13">
        <v>12977.68</v>
      </c>
      <c r="F48" s="14">
        <f t="shared" si="5"/>
        <v>-3.3995815899582255E-3</v>
      </c>
      <c r="G48" s="14">
        <f t="shared" si="1"/>
        <v>1.2181865453264049E-3</v>
      </c>
      <c r="H48" s="14">
        <f t="shared" si="2"/>
        <v>-8.6149852666800135E-4</v>
      </c>
      <c r="I48" s="14">
        <f t="shared" si="6"/>
        <v>-2.5380830632902242E-3</v>
      </c>
      <c r="K48" s="14">
        <f t="shared" si="4"/>
        <v>-0.18867111701379777</v>
      </c>
    </row>
    <row r="49" spans="1:11" x14ac:dyDescent="0.3">
      <c r="C49" s="13" t="s">
        <v>341</v>
      </c>
      <c r="D49" s="13">
        <v>77.41</v>
      </c>
      <c r="E49" s="13">
        <v>13138.72</v>
      </c>
      <c r="F49" s="14">
        <f t="shared" si="5"/>
        <v>1.5612700078719467E-2</v>
      </c>
      <c r="G49" s="14">
        <f t="shared" si="1"/>
        <v>1.2408997602036655E-2</v>
      </c>
      <c r="H49" s="14">
        <f t="shared" si="2"/>
        <v>1.6584438425650015E-2</v>
      </c>
      <c r="I49" s="14">
        <f t="shared" si="6"/>
        <v>-9.7173834693054829E-4</v>
      </c>
      <c r="K49" s="14">
        <f t="shared" si="4"/>
        <v>-7.2235208536815129E-2</v>
      </c>
    </row>
    <row r="50" spans="1:11" x14ac:dyDescent="0.3">
      <c r="C50" s="13" t="s">
        <v>342</v>
      </c>
      <c r="D50" s="13">
        <v>77.14</v>
      </c>
      <c r="E50" s="13">
        <v>13059.65</v>
      </c>
      <c r="F50" s="14">
        <f t="shared" si="5"/>
        <v>-3.4879214571760242E-3</v>
      </c>
      <c r="G50" s="14">
        <f t="shared" si="1"/>
        <v>-6.0180900422567582E-3</v>
      </c>
      <c r="H50" s="14">
        <f t="shared" si="2"/>
        <v>-1.2142506174528557E-2</v>
      </c>
      <c r="I50" s="14">
        <f t="shared" si="6"/>
        <v>8.6545847173525332E-3</v>
      </c>
      <c r="K50" s="14">
        <f t="shared" si="4"/>
        <v>0.64334780430577687</v>
      </c>
    </row>
    <row r="51" spans="1:11" x14ac:dyDescent="0.3">
      <c r="C51" s="13" t="s">
        <v>343</v>
      </c>
      <c r="D51" s="13">
        <v>76</v>
      </c>
      <c r="E51" s="13">
        <v>13045.39</v>
      </c>
      <c r="F51" s="14">
        <f t="shared" si="5"/>
        <v>-1.4778325123152717E-2</v>
      </c>
      <c r="G51" s="14">
        <f t="shared" si="1"/>
        <v>-1.0919128766850733E-3</v>
      </c>
      <c r="H51" s="14">
        <f t="shared" si="2"/>
        <v>-4.4628325734824802E-3</v>
      </c>
      <c r="I51" s="14">
        <f t="shared" si="6"/>
        <v>-1.0315492549670237E-2</v>
      </c>
      <c r="K51" s="14">
        <f t="shared" si="4"/>
        <v>-0.76681316306914138</v>
      </c>
    </row>
    <row r="52" spans="1:11" x14ac:dyDescent="0.3">
      <c r="C52" s="13" t="s">
        <v>344</v>
      </c>
      <c r="D52" s="13">
        <v>78.5</v>
      </c>
      <c r="E52" s="13">
        <v>13246.87</v>
      </c>
      <c r="F52" s="14">
        <f t="shared" si="5"/>
        <v>3.2894736842105261E-2</v>
      </c>
      <c r="G52" s="14">
        <f t="shared" si="1"/>
        <v>1.5444536345789692E-2</v>
      </c>
      <c r="H52" s="14">
        <f t="shared" si="2"/>
        <v>2.1316697532828797E-2</v>
      </c>
      <c r="I52" s="14">
        <f t="shared" si="6"/>
        <v>1.1578039309276464E-2</v>
      </c>
      <c r="K52" s="14">
        <f t="shared" si="4"/>
        <v>0.86066592575542666</v>
      </c>
    </row>
    <row r="53" spans="1:11" x14ac:dyDescent="0.3">
      <c r="C53" s="16">
        <v>44200</v>
      </c>
      <c r="D53" s="13">
        <v>81.09</v>
      </c>
      <c r="E53" s="13">
        <v>13480.11</v>
      </c>
      <c r="F53" s="14">
        <f t="shared" si="5"/>
        <v>3.2993630573248452E-2</v>
      </c>
      <c r="G53" s="14">
        <f t="shared" si="1"/>
        <v>1.7607178148498458E-2</v>
      </c>
      <c r="H53" s="14">
        <f t="shared" si="2"/>
        <v>2.4688152233413811E-2</v>
      </c>
      <c r="I53" s="14">
        <f t="shared" si="6"/>
        <v>8.3054783398346411E-3</v>
      </c>
      <c r="K53" s="14">
        <f t="shared" si="4"/>
        <v>0.61739660863546808</v>
      </c>
    </row>
    <row r="54" spans="1:11" x14ac:dyDescent="0.3">
      <c r="C54" s="16">
        <v>44320</v>
      </c>
      <c r="D54" s="13">
        <v>81.430000000000007</v>
      </c>
      <c r="E54" s="13">
        <v>13705.59</v>
      </c>
      <c r="F54" s="14">
        <f t="shared" si="5"/>
        <v>4.1928721174004611E-3</v>
      </c>
      <c r="G54" s="14">
        <f t="shared" si="1"/>
        <v>1.6726866472157834E-2</v>
      </c>
      <c r="H54" s="14">
        <f t="shared" si="2"/>
        <v>2.3315788610616426E-2</v>
      </c>
      <c r="I54" s="14">
        <f t="shared" si="6"/>
        <v>-1.9122916493215965E-2</v>
      </c>
      <c r="K54" s="14">
        <f t="shared" si="4"/>
        <v>-1.4215224345965671</v>
      </c>
    </row>
    <row r="55" spans="1:11" x14ac:dyDescent="0.3">
      <c r="C55" s="16">
        <v>44351</v>
      </c>
      <c r="D55" s="13">
        <v>81.44</v>
      </c>
      <c r="E55" s="13">
        <v>13698.38</v>
      </c>
      <c r="F55" s="14">
        <f t="shared" si="5"/>
        <v>1.2280486307246597E-4</v>
      </c>
      <c r="G55" s="14">
        <f t="shared" si="1"/>
        <v>-5.2606272331223584E-4</v>
      </c>
      <c r="H55" s="14">
        <f t="shared" si="2"/>
        <v>-3.5806993616736122E-3</v>
      </c>
      <c r="I55" s="14">
        <f t="shared" si="6"/>
        <v>3.7035042247460783E-3</v>
      </c>
      <c r="K55" s="14">
        <f t="shared" si="4"/>
        <v>0.27530394456135338</v>
      </c>
    </row>
    <row r="56" spans="1:11" x14ac:dyDescent="0.3">
      <c r="C56" s="16">
        <v>44381</v>
      </c>
      <c r="D56" s="13">
        <v>82.2</v>
      </c>
      <c r="E56" s="13">
        <v>13688.84</v>
      </c>
      <c r="F56" s="14">
        <f t="shared" si="5"/>
        <v>9.3320235756385699E-3</v>
      </c>
      <c r="G56" s="14">
        <f t="shared" si="1"/>
        <v>-6.9643271686134088E-4</v>
      </c>
      <c r="H56" s="14">
        <f t="shared" si="2"/>
        <v>-3.8462979988914464E-3</v>
      </c>
      <c r="I56" s="14">
        <f t="shared" si="6"/>
        <v>1.3178321574530017E-2</v>
      </c>
      <c r="K56" s="14">
        <f t="shared" si="4"/>
        <v>0.9796246181992263</v>
      </c>
    </row>
    <row r="57" spans="1:11" x14ac:dyDescent="0.3">
      <c r="C57" s="16">
        <v>44412</v>
      </c>
      <c r="D57" s="13">
        <v>83.35</v>
      </c>
      <c r="E57" s="13">
        <v>13829.31</v>
      </c>
      <c r="F57" s="14">
        <f t="shared" si="5"/>
        <v>1.3990267639902573E-2</v>
      </c>
      <c r="G57" s="14">
        <f t="shared" si="1"/>
        <v>1.0261643791584922E-2</v>
      </c>
      <c r="H57" s="14">
        <f t="shared" si="2"/>
        <v>1.323681697072451E-2</v>
      </c>
      <c r="I57" s="14">
        <f t="shared" si="6"/>
        <v>7.5345066917806292E-4</v>
      </c>
      <c r="K57" s="14">
        <f t="shared" si="4"/>
        <v>5.6008560722334212E-2</v>
      </c>
    </row>
    <row r="58" spans="1:11" x14ac:dyDescent="0.3">
      <c r="C58" s="16">
        <v>44443</v>
      </c>
      <c r="D58" s="13">
        <v>82.76</v>
      </c>
      <c r="E58" s="13">
        <v>13900.19</v>
      </c>
      <c r="F58" s="14">
        <f t="shared" si="5"/>
        <v>-7.0785842831432421E-3</v>
      </c>
      <c r="G58" s="14">
        <f t="shared" si="1"/>
        <v>5.1253460946353085E-3</v>
      </c>
      <c r="H58" s="14">
        <f t="shared" si="2"/>
        <v>5.2295755531698296E-3</v>
      </c>
      <c r="I58" s="14">
        <f t="shared" si="6"/>
        <v>-1.2308159836313072E-2</v>
      </c>
      <c r="K58" s="14">
        <f t="shared" si="4"/>
        <v>-0.91494021542824966</v>
      </c>
    </row>
    <row r="59" spans="1:11" x14ac:dyDescent="0.3">
      <c r="C59" s="16">
        <v>44534</v>
      </c>
      <c r="D59" s="13">
        <v>78.58</v>
      </c>
      <c r="E59" s="13">
        <v>13850</v>
      </c>
      <c r="F59" s="14">
        <f t="shared" si="5"/>
        <v>-5.0507491541807718E-2</v>
      </c>
      <c r="G59" s="14">
        <f t="shared" ref="G59:G75" si="7">(E59-E58)/E58</f>
        <v>-3.6107420114401679E-3</v>
      </c>
      <c r="H59" s="14">
        <f t="shared" ref="H59:H75" si="8">$D$1+$D$2*G59</f>
        <v>-8.3895662173544983E-3</v>
      </c>
      <c r="I59" s="14">
        <f t="shared" si="6"/>
        <v>-4.2117925324453222E-2</v>
      </c>
      <c r="K59" s="14">
        <f t="shared" ref="K59:K75" si="9">I59/$D$4</f>
        <v>-3.1308809913285542</v>
      </c>
    </row>
    <row r="60" spans="1:11" x14ac:dyDescent="0.3">
      <c r="C60" s="13" t="s">
        <v>345</v>
      </c>
      <c r="D60" s="13">
        <v>80.19</v>
      </c>
      <c r="E60" s="13">
        <v>13996.1</v>
      </c>
      <c r="F60" s="14">
        <f t="shared" si="5"/>
        <v>2.048867396284041E-2</v>
      </c>
      <c r="G60" s="14">
        <f t="shared" si="7"/>
        <v>1.0548736462093889E-2</v>
      </c>
      <c r="H60" s="14">
        <f t="shared" si="8"/>
        <v>1.3684380655232326E-2</v>
      </c>
      <c r="I60" s="14">
        <f t="shared" si="6"/>
        <v>6.8042933076080843E-3</v>
      </c>
      <c r="K60" s="14">
        <f t="shared" si="9"/>
        <v>0.50580441491608086</v>
      </c>
    </row>
    <row r="61" spans="1:11" x14ac:dyDescent="0.3">
      <c r="C61" s="13" t="s">
        <v>346</v>
      </c>
      <c r="D61" s="13">
        <v>78.55</v>
      </c>
      <c r="E61" s="13">
        <v>13857.84</v>
      </c>
      <c r="F61" s="14">
        <f t="shared" si="5"/>
        <v>-2.0451427858835275E-2</v>
      </c>
      <c r="G61" s="14">
        <f t="shared" si="7"/>
        <v>-9.8784661441401692E-3</v>
      </c>
      <c r="H61" s="14">
        <f t="shared" si="8"/>
        <v>-1.8160647106799054E-2</v>
      </c>
      <c r="I61" s="14">
        <f t="shared" si="6"/>
        <v>-2.2907807520362207E-3</v>
      </c>
      <c r="K61" s="14">
        <f t="shared" si="9"/>
        <v>-0.1702876354094168</v>
      </c>
    </row>
    <row r="62" spans="1:11" x14ac:dyDescent="0.3">
      <c r="C62" s="13" t="s">
        <v>347</v>
      </c>
      <c r="D62" s="13">
        <v>83.01</v>
      </c>
      <c r="E62" s="13">
        <v>14038.76</v>
      </c>
      <c r="F62" s="14">
        <f t="shared" si="5"/>
        <v>5.6779121578612451E-2</v>
      </c>
      <c r="G62" s="14">
        <f t="shared" si="7"/>
        <v>1.3055425665183034E-2</v>
      </c>
      <c r="H62" s="14">
        <f t="shared" si="8"/>
        <v>1.7592188728707676E-2</v>
      </c>
      <c r="I62" s="14">
        <f t="shared" si="6"/>
        <v>3.9186932849904779E-2</v>
      </c>
      <c r="K62" s="14">
        <f t="shared" si="9"/>
        <v>2.9130025333181133</v>
      </c>
    </row>
    <row r="63" spans="1:11" x14ac:dyDescent="0.3">
      <c r="C63" s="13" t="s">
        <v>348</v>
      </c>
      <c r="D63" s="13">
        <v>82.15</v>
      </c>
      <c r="E63" s="13">
        <v>14052.34</v>
      </c>
      <c r="F63" s="14">
        <f t="shared" si="5"/>
        <v>-1.0360197566558239E-2</v>
      </c>
      <c r="G63" s="14">
        <f t="shared" si="7"/>
        <v>9.67321900224801E-4</v>
      </c>
      <c r="H63" s="14">
        <f t="shared" si="8"/>
        <v>-1.2525844595668444E-3</v>
      </c>
      <c r="I63" s="14">
        <f t="shared" si="6"/>
        <v>-9.1076131069913954E-3</v>
      </c>
      <c r="K63" s="14">
        <f t="shared" si="9"/>
        <v>-0.67702415381079395</v>
      </c>
    </row>
    <row r="64" spans="1:11" ht="15" thickBot="1" x14ac:dyDescent="0.35">
      <c r="A64" s="33" t="s">
        <v>446</v>
      </c>
      <c r="C64" s="13" t="s">
        <v>349</v>
      </c>
      <c r="D64" s="13">
        <v>81.11</v>
      </c>
      <c r="E64" s="13">
        <v>13914.77</v>
      </c>
      <c r="F64" s="14">
        <f t="shared" si="5"/>
        <v>-1.2659768715763922E-2</v>
      </c>
      <c r="G64" s="14">
        <f t="shared" si="7"/>
        <v>-9.789828597941674E-3</v>
      </c>
      <c r="H64" s="14">
        <f t="shared" si="8"/>
        <v>-1.8022465429461208E-2</v>
      </c>
      <c r="I64" s="14">
        <f t="shared" si="6"/>
        <v>5.3626967136972854E-3</v>
      </c>
      <c r="K64" s="14">
        <f t="shared" si="9"/>
        <v>0.39864179144234485</v>
      </c>
    </row>
    <row r="65" spans="1:13" x14ac:dyDescent="0.3">
      <c r="B65" s="18">
        <f>B66-1</f>
        <v>-5</v>
      </c>
      <c r="C65" s="19" t="s">
        <v>350</v>
      </c>
      <c r="D65" s="19">
        <v>79.27</v>
      </c>
      <c r="E65" s="19">
        <v>13786.27</v>
      </c>
      <c r="F65" s="20">
        <f t="shared" si="5"/>
        <v>-2.2685242263592694E-2</v>
      </c>
      <c r="G65" s="20">
        <f t="shared" si="7"/>
        <v>-9.2347915200898037E-3</v>
      </c>
      <c r="H65" s="20">
        <f t="shared" si="8"/>
        <v>-1.7157189283046749E-2</v>
      </c>
      <c r="I65" s="20">
        <f t="shared" si="6"/>
        <v>-5.5280529805459451E-3</v>
      </c>
      <c r="J65" s="20">
        <f>I65</f>
        <v>-5.5280529805459451E-3</v>
      </c>
      <c r="K65" s="20">
        <f t="shared" si="9"/>
        <v>-0.41093372625834929</v>
      </c>
      <c r="L65" s="21" t="str">
        <f>IF(ABS(K65)&gt;1.96,"YES","NO")</f>
        <v>NO</v>
      </c>
    </row>
    <row r="66" spans="1:13" x14ac:dyDescent="0.3">
      <c r="B66" s="22">
        <f>B67-1</f>
        <v>-4</v>
      </c>
      <c r="C66" s="13" t="s">
        <v>351</v>
      </c>
      <c r="D66" s="13">
        <v>81.61</v>
      </c>
      <c r="E66" s="13">
        <v>13950.22</v>
      </c>
      <c r="F66" s="14">
        <f t="shared" si="5"/>
        <v>2.9519364198309618E-2</v>
      </c>
      <c r="G66" s="14">
        <f t="shared" si="7"/>
        <v>1.1892266726242769E-2</v>
      </c>
      <c r="H66" s="14">
        <f t="shared" si="8"/>
        <v>1.5778879808429798E-2</v>
      </c>
      <c r="I66" s="14">
        <f t="shared" si="6"/>
        <v>1.374048438987982E-2</v>
      </c>
      <c r="J66" s="14">
        <f>I66+J65</f>
        <v>8.212431409333875E-3</v>
      </c>
      <c r="K66" s="14">
        <f t="shared" si="9"/>
        <v>1.0214135918737812</v>
      </c>
      <c r="L66" s="23" t="str">
        <f t="shared" ref="L66:L75" si="10">IF(ABS(K66)&gt;1.96,"YES","NO")</f>
        <v>NO</v>
      </c>
    </row>
    <row r="67" spans="1:13" x14ac:dyDescent="0.3">
      <c r="B67" s="22">
        <f>B68-1</f>
        <v>-3</v>
      </c>
      <c r="C67" s="13" t="s">
        <v>352</v>
      </c>
      <c r="D67" s="13">
        <v>79.06</v>
      </c>
      <c r="E67" s="13">
        <v>13818.41</v>
      </c>
      <c r="F67" s="14">
        <f t="shared" si="5"/>
        <v>-3.1246170812400408E-2</v>
      </c>
      <c r="G67" s="14">
        <f t="shared" si="7"/>
        <v>-9.4485965095890603E-3</v>
      </c>
      <c r="H67" s="14">
        <f t="shared" si="8"/>
        <v>-1.7490500992805125E-2</v>
      </c>
      <c r="I67" s="14">
        <f t="shared" si="6"/>
        <v>-1.3755669819595282E-2</v>
      </c>
      <c r="J67" s="14">
        <f t="shared" ref="J67:J75" si="11">I67+J66</f>
        <v>-5.5432384102614071E-3</v>
      </c>
      <c r="K67" s="14">
        <f t="shared" si="9"/>
        <v>-1.0225424170206763</v>
      </c>
      <c r="L67" s="23" t="str">
        <f t="shared" si="10"/>
        <v>NO</v>
      </c>
    </row>
    <row r="68" spans="1:13" x14ac:dyDescent="0.3">
      <c r="B68" s="22">
        <f>B69-1</f>
        <v>-2</v>
      </c>
      <c r="C68" s="13" t="s">
        <v>353</v>
      </c>
      <c r="D68" s="13">
        <v>82.76</v>
      </c>
      <c r="E68" s="13">
        <v>14016.81</v>
      </c>
      <c r="F68" s="14">
        <f t="shared" si="5"/>
        <v>4.6799898811029632E-2</v>
      </c>
      <c r="G68" s="14">
        <f t="shared" si="7"/>
        <v>1.4357657646574363E-2</v>
      </c>
      <c r="H68" s="14">
        <f t="shared" si="8"/>
        <v>1.9622305842607358E-2</v>
      </c>
      <c r="I68" s="14">
        <f t="shared" si="6"/>
        <v>2.7177592968422273E-2</v>
      </c>
      <c r="J68" s="14">
        <f t="shared" si="11"/>
        <v>2.1634354558160866E-2</v>
      </c>
      <c r="K68" s="14">
        <f t="shared" si="9"/>
        <v>2.0202754185875254</v>
      </c>
      <c r="L68" s="23" t="str">
        <f t="shared" si="10"/>
        <v>YES</v>
      </c>
    </row>
    <row r="69" spans="1:13" x14ac:dyDescent="0.3">
      <c r="B69" s="22">
        <f>B70-1</f>
        <v>-1</v>
      </c>
      <c r="C69" s="13" t="s">
        <v>354</v>
      </c>
      <c r="D69" s="13">
        <v>85.41</v>
      </c>
      <c r="E69" s="13">
        <v>14138.78</v>
      </c>
      <c r="F69" s="14">
        <f t="shared" si="5"/>
        <v>3.2020299661672198E-2</v>
      </c>
      <c r="G69" s="14">
        <f t="shared" si="7"/>
        <v>8.7016946081170509E-3</v>
      </c>
      <c r="H69" s="14">
        <f t="shared" si="8"/>
        <v>1.0804931116724511E-2</v>
      </c>
      <c r="I69" s="14">
        <f t="shared" si="6"/>
        <v>2.1215368544947689E-2</v>
      </c>
      <c r="J69" s="14">
        <f t="shared" si="11"/>
        <v>4.2849723103108556E-2</v>
      </c>
      <c r="K69" s="14">
        <f t="shared" si="9"/>
        <v>1.5770670941106892</v>
      </c>
      <c r="L69" s="23" t="str">
        <f t="shared" si="10"/>
        <v>NO</v>
      </c>
    </row>
    <row r="70" spans="1:13" x14ac:dyDescent="0.3">
      <c r="A70" s="35" t="s">
        <v>442</v>
      </c>
      <c r="B70" s="22">
        <v>0</v>
      </c>
      <c r="C70" s="13" t="s">
        <v>355</v>
      </c>
      <c r="D70" s="13">
        <v>85.21</v>
      </c>
      <c r="E70" s="13">
        <v>14090.22</v>
      </c>
      <c r="F70" s="14">
        <f t="shared" si="5"/>
        <v>-2.3416461772626492E-3</v>
      </c>
      <c r="G70" s="14">
        <f t="shared" si="7"/>
        <v>-3.4345254682512428E-3</v>
      </c>
      <c r="H70" s="14">
        <f t="shared" si="8"/>
        <v>-8.1148530900529686E-3</v>
      </c>
      <c r="I70" s="14">
        <f t="shared" si="6"/>
        <v>5.7732069127903194E-3</v>
      </c>
      <c r="J70" s="14">
        <f t="shared" si="11"/>
        <v>4.8622930015898874E-2</v>
      </c>
      <c r="K70" s="14">
        <f t="shared" si="9"/>
        <v>0.42915750581303047</v>
      </c>
      <c r="L70" s="23" t="str">
        <f t="shared" si="10"/>
        <v>NO</v>
      </c>
      <c r="M70" s="30" t="s">
        <v>478</v>
      </c>
    </row>
    <row r="71" spans="1:13" x14ac:dyDescent="0.3">
      <c r="B71" s="22">
        <f>B70+1</f>
        <v>1</v>
      </c>
      <c r="C71" s="13" t="s">
        <v>356</v>
      </c>
      <c r="D71" s="13">
        <v>84.02</v>
      </c>
      <c r="E71" s="13">
        <v>14051.03</v>
      </c>
      <c r="F71" s="14">
        <f t="shared" si="5"/>
        <v>-1.3965497007393473E-2</v>
      </c>
      <c r="G71" s="14">
        <f t="shared" si="7"/>
        <v>-2.7813618240168495E-3</v>
      </c>
      <c r="H71" s="14">
        <f t="shared" si="8"/>
        <v>-7.0966023395832977E-3</v>
      </c>
      <c r="I71" s="14">
        <f t="shared" si="6"/>
        <v>-6.8688946678101756E-3</v>
      </c>
      <c r="J71" s="14">
        <f t="shared" si="11"/>
        <v>4.1754035348088699E-2</v>
      </c>
      <c r="K71" s="14">
        <f t="shared" si="9"/>
        <v>-0.51060662606757046</v>
      </c>
      <c r="L71" s="23" t="str">
        <f t="shared" si="10"/>
        <v>NO</v>
      </c>
    </row>
    <row r="72" spans="1:13" x14ac:dyDescent="0.3">
      <c r="B72" s="22">
        <f>B71+1</f>
        <v>2</v>
      </c>
      <c r="C72" s="13" t="s">
        <v>357</v>
      </c>
      <c r="D72" s="13">
        <v>83.91</v>
      </c>
      <c r="E72" s="13">
        <v>14082.55</v>
      </c>
      <c r="F72" s="14">
        <f t="shared" si="5"/>
        <v>-1.3092120923589555E-3</v>
      </c>
      <c r="G72" s="14">
        <f t="shared" si="7"/>
        <v>2.243251918186682E-3</v>
      </c>
      <c r="H72" s="14">
        <f t="shared" si="8"/>
        <v>7.3652915660716092E-4</v>
      </c>
      <c r="I72" s="14">
        <f t="shared" si="6"/>
        <v>-2.0457412489661162E-3</v>
      </c>
      <c r="J72" s="14">
        <f t="shared" si="11"/>
        <v>3.9708294099122583E-2</v>
      </c>
      <c r="K72" s="14">
        <f t="shared" si="9"/>
        <v>-0.15207236206969788</v>
      </c>
      <c r="L72" s="23" t="str">
        <f t="shared" si="10"/>
        <v>NO</v>
      </c>
    </row>
    <row r="73" spans="1:13" x14ac:dyDescent="0.3">
      <c r="B73" s="22">
        <f>B72+1</f>
        <v>3</v>
      </c>
      <c r="C73" s="13" t="s">
        <v>358</v>
      </c>
      <c r="D73" s="13">
        <v>81.62</v>
      </c>
      <c r="E73" s="13">
        <v>13962.68</v>
      </c>
      <c r="F73" s="14">
        <f t="shared" si="5"/>
        <v>-2.7291145274698989E-2</v>
      </c>
      <c r="G73" s="14">
        <f t="shared" si="7"/>
        <v>-8.5119527358325717E-3</v>
      </c>
      <c r="H73" s="14">
        <f t="shared" si="8"/>
        <v>-1.6030318335718916E-2</v>
      </c>
      <c r="I73" s="14">
        <f t="shared" ref="I73:I104" si="12">F73-H73</f>
        <v>-1.1260826938980072E-2</v>
      </c>
      <c r="J73" s="14">
        <f t="shared" si="11"/>
        <v>2.8447467160142511E-2</v>
      </c>
      <c r="K73" s="14">
        <f t="shared" si="9"/>
        <v>-0.83708560519774167</v>
      </c>
      <c r="L73" s="23" t="str">
        <f t="shared" si="10"/>
        <v>NO</v>
      </c>
    </row>
    <row r="74" spans="1:13" x14ac:dyDescent="0.3">
      <c r="B74" s="22">
        <f>B73+1</f>
        <v>4</v>
      </c>
      <c r="C74" s="16">
        <v>44260</v>
      </c>
      <c r="D74" s="13">
        <v>78.55</v>
      </c>
      <c r="E74" s="13">
        <v>13895.12</v>
      </c>
      <c r="F74" s="14">
        <f t="shared" si="5"/>
        <v>-3.7613330066160341E-2</v>
      </c>
      <c r="G74" s="14">
        <f t="shared" si="7"/>
        <v>-4.8386126445639013E-3</v>
      </c>
      <c r="H74" s="14">
        <f t="shared" si="8"/>
        <v>-1.0303757560817021E-2</v>
      </c>
      <c r="I74" s="14">
        <f t="shared" si="12"/>
        <v>-2.730957250534332E-2</v>
      </c>
      <c r="J74" s="14">
        <f t="shared" si="11"/>
        <v>1.137894654799191E-3</v>
      </c>
      <c r="K74" s="14">
        <f t="shared" si="9"/>
        <v>-2.0300862585139297</v>
      </c>
      <c r="L74" s="23" t="str">
        <f t="shared" si="10"/>
        <v>YES</v>
      </c>
    </row>
    <row r="75" spans="1:13" ht="15" thickBot="1" x14ac:dyDescent="0.35">
      <c r="B75" s="24">
        <f>B74+1</f>
        <v>5</v>
      </c>
      <c r="C75" s="25">
        <v>44291</v>
      </c>
      <c r="D75" s="26">
        <v>78.61</v>
      </c>
      <c r="E75" s="26">
        <v>13633.5</v>
      </c>
      <c r="F75" s="27">
        <f t="shared" si="5"/>
        <v>7.6384468491409643E-4</v>
      </c>
      <c r="G75" s="27">
        <f t="shared" si="7"/>
        <v>-1.8828192919528638E-2</v>
      </c>
      <c r="H75" s="27">
        <f t="shared" si="8"/>
        <v>-3.2112841301899592E-2</v>
      </c>
      <c r="I75" s="27">
        <f t="shared" si="12"/>
        <v>3.2876685986813689E-2</v>
      </c>
      <c r="J75" s="27">
        <f t="shared" si="11"/>
        <v>3.4014580641612877E-2</v>
      </c>
      <c r="K75" s="27">
        <f t="shared" si="9"/>
        <v>2.4439235888532957</v>
      </c>
      <c r="L75" s="28" t="str">
        <f t="shared" si="10"/>
        <v>YES</v>
      </c>
    </row>
  </sheetData>
  <hyperlinks>
    <hyperlink ref="H3" r:id="rId1" xr:uid="{A49D3223-952F-438E-AD09-A45ED78F2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263E-5B13-4364-B716-1B934AF06955}">
  <dimension ref="A1:Z921"/>
  <sheetViews>
    <sheetView workbookViewId="0">
      <selection activeCell="J66" sqref="J66"/>
    </sheetView>
  </sheetViews>
  <sheetFormatPr defaultColWidth="14.44140625" defaultRowHeight="15" customHeight="1" x14ac:dyDescent="0.25"/>
  <cols>
    <col min="1" max="1" width="16.5546875" style="36" customWidth="1"/>
    <col min="2" max="2" width="18.6640625" style="36" customWidth="1"/>
    <col min="3" max="4" width="23.5546875" style="36" customWidth="1"/>
    <col min="5" max="5" width="17.5546875" style="36" customWidth="1"/>
    <col min="6" max="6" width="18.6640625" style="36" customWidth="1"/>
    <col min="7" max="7" width="20.109375" style="36" customWidth="1"/>
    <col min="8" max="8" width="14.6640625" style="36" customWidth="1"/>
    <col min="9" max="9" width="17.33203125" style="36" customWidth="1"/>
    <col min="10" max="10" width="12.6640625" style="36" customWidth="1"/>
    <col min="11" max="11" width="12.33203125" style="36" customWidth="1"/>
    <col min="12" max="12" width="8.88671875" style="36" customWidth="1"/>
    <col min="13" max="26" width="8.6640625" style="36" customWidth="1"/>
    <col min="27" max="16384" width="14.44140625" style="36"/>
  </cols>
  <sheetData>
    <row r="1" spans="1:26" ht="14.25" customHeight="1" x14ac:dyDescent="0.3">
      <c r="A1" s="38"/>
      <c r="B1" s="38"/>
      <c r="C1" s="57" t="s">
        <v>296</v>
      </c>
      <c r="D1" s="38">
        <f>INTERCEPT(F9:F64,G9:G64)</f>
        <v>3.5317117373032E-4</v>
      </c>
      <c r="E1" s="37"/>
      <c r="F1" s="57" t="s">
        <v>297</v>
      </c>
      <c r="G1" s="37">
        <v>3.9</v>
      </c>
      <c r="H1" s="60" t="s">
        <v>451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4.25" customHeight="1" x14ac:dyDescent="0.3">
      <c r="A2" s="38"/>
      <c r="B2" s="38"/>
      <c r="C2" s="57" t="s">
        <v>298</v>
      </c>
      <c r="D2" s="38">
        <f>SLOPE(F9:F64,G9:G64)</f>
        <v>1.1317869264354934</v>
      </c>
      <c r="E2" s="37"/>
      <c r="F2" s="57" t="s">
        <v>299</v>
      </c>
      <c r="G2" s="37">
        <v>3.6</v>
      </c>
      <c r="H2" s="59" t="s">
        <v>447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4.25" customHeight="1" x14ac:dyDescent="0.3">
      <c r="A3" s="38"/>
      <c r="B3" s="38"/>
      <c r="C3" s="57" t="s">
        <v>300</v>
      </c>
      <c r="D3" s="38">
        <f>RSQ(F9:F64,G9:G64)</f>
        <v>0.27629009195402721</v>
      </c>
      <c r="E3" s="37"/>
      <c r="F3" s="57" t="s">
        <v>301</v>
      </c>
      <c r="G3" s="37">
        <f>(G1-G2)/G2*100</f>
        <v>8.3333333333333286</v>
      </c>
      <c r="H3" s="58" t="s">
        <v>440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4.25" customHeight="1" x14ac:dyDescent="0.3">
      <c r="A4" s="38"/>
      <c r="B4" s="38"/>
      <c r="C4" s="57" t="s">
        <v>302</v>
      </c>
      <c r="D4" s="38">
        <f>STEYX(F9:F64,G9:G64)</f>
        <v>1.6521486005336629E-2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4.25" customHeight="1" x14ac:dyDescent="0.3">
      <c r="A5" s="38"/>
      <c r="B5" s="38"/>
      <c r="C5" s="37"/>
      <c r="D5" s="3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4.25" customHeight="1" x14ac:dyDescent="0.3">
      <c r="A6" s="38"/>
      <c r="B6" s="38"/>
      <c r="C6" s="37"/>
      <c r="D6" s="38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4.25" customHeight="1" x14ac:dyDescent="0.3">
      <c r="A7" s="38"/>
      <c r="B7" s="38"/>
      <c r="C7" s="56" t="s">
        <v>0</v>
      </c>
      <c r="D7" s="56" t="s">
        <v>303</v>
      </c>
      <c r="E7" s="56" t="s">
        <v>304</v>
      </c>
      <c r="F7" s="56" t="s">
        <v>305</v>
      </c>
      <c r="G7" s="56" t="s">
        <v>306</v>
      </c>
      <c r="H7" s="56" t="s">
        <v>307</v>
      </c>
      <c r="I7" s="56" t="s">
        <v>308</v>
      </c>
      <c r="J7" s="56" t="s">
        <v>309</v>
      </c>
      <c r="K7" s="56" t="s">
        <v>310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4.25" customHeight="1" x14ac:dyDescent="0.3">
      <c r="A8" s="38"/>
      <c r="B8" s="38"/>
      <c r="C8" s="38" t="s">
        <v>356</v>
      </c>
      <c r="D8" s="38">
        <v>84.02</v>
      </c>
      <c r="E8" s="38">
        <v>14051.03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4.25" customHeight="1" x14ac:dyDescent="0.3">
      <c r="A9" s="38"/>
      <c r="B9" s="38"/>
      <c r="C9" s="38" t="s">
        <v>357</v>
      </c>
      <c r="D9" s="38">
        <v>83.91</v>
      </c>
      <c r="E9" s="38">
        <v>14082.55</v>
      </c>
      <c r="F9" s="37">
        <f t="shared" ref="F9:F40" si="0">(D9-D8)/D8</f>
        <v>-1.3092120923589555E-3</v>
      </c>
      <c r="G9" s="37">
        <f t="shared" ref="G9:G40" si="1">(E9-E8)/E8</f>
        <v>2.243251918186682E-3</v>
      </c>
      <c r="H9" s="46">
        <f t="shared" ref="H9:H40" si="2">$D$1+$D$2*G9</f>
        <v>2.8920543674353497E-3</v>
      </c>
      <c r="I9" s="37">
        <f t="shared" ref="I9:I40" si="3">F9-H9</f>
        <v>-4.2012664597943054E-3</v>
      </c>
      <c r="J9" s="37"/>
      <c r="K9" s="46">
        <f t="shared" ref="K9:K40" si="4">I9/$D$4</f>
        <v>-0.25429107638606169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4.25" customHeight="1" x14ac:dyDescent="0.3">
      <c r="A10" s="38"/>
      <c r="B10" s="38"/>
      <c r="C10" s="38" t="s">
        <v>358</v>
      </c>
      <c r="D10" s="38">
        <v>81.62</v>
      </c>
      <c r="E10" s="38">
        <v>13962.68</v>
      </c>
      <c r="F10" s="37">
        <f t="shared" si="0"/>
        <v>-2.7291145274698989E-2</v>
      </c>
      <c r="G10" s="37">
        <f t="shared" si="1"/>
        <v>-8.5119527358325717E-3</v>
      </c>
      <c r="H10" s="46">
        <f t="shared" si="2"/>
        <v>-9.2805456511218156E-3</v>
      </c>
      <c r="I10" s="37">
        <f t="shared" si="3"/>
        <v>-1.8010599623577171E-2</v>
      </c>
      <c r="J10" s="37"/>
      <c r="K10" s="46">
        <f t="shared" si="4"/>
        <v>-1.0901319419911466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4.25" customHeight="1" x14ac:dyDescent="0.3">
      <c r="A11" s="38"/>
      <c r="B11" s="38"/>
      <c r="C11" s="47">
        <v>44260</v>
      </c>
      <c r="D11" s="38">
        <v>78.55</v>
      </c>
      <c r="E11" s="38">
        <v>13895.12</v>
      </c>
      <c r="F11" s="37">
        <f t="shared" si="0"/>
        <v>-3.7613330066160341E-2</v>
      </c>
      <c r="G11" s="37">
        <f t="shared" si="1"/>
        <v>-4.8386126445639013E-3</v>
      </c>
      <c r="H11" s="46">
        <f t="shared" si="2"/>
        <v>-5.1231073594725724E-3</v>
      </c>
      <c r="I11" s="37">
        <f t="shared" si="3"/>
        <v>-3.249022270668777E-2</v>
      </c>
      <c r="J11" s="37"/>
      <c r="K11" s="46">
        <f t="shared" si="4"/>
        <v>-1.9665436084982342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4.25" customHeight="1" x14ac:dyDescent="0.3">
      <c r="A12" s="38"/>
      <c r="B12" s="38"/>
      <c r="C12" s="47">
        <v>44291</v>
      </c>
      <c r="D12" s="38">
        <v>78.61</v>
      </c>
      <c r="E12" s="38">
        <v>13633.5</v>
      </c>
      <c r="F12" s="37">
        <f t="shared" si="0"/>
        <v>7.6384468491409643E-4</v>
      </c>
      <c r="G12" s="37">
        <f t="shared" si="1"/>
        <v>-1.8828192919528638E-2</v>
      </c>
      <c r="H12" s="46">
        <f t="shared" si="2"/>
        <v>-2.0956331420997516E-2</v>
      </c>
      <c r="I12" s="37">
        <f t="shared" si="3"/>
        <v>2.1720176105911614E-2</v>
      </c>
      <c r="J12" s="37"/>
      <c r="K12" s="46">
        <f t="shared" si="4"/>
        <v>1.3146623795762529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4.25" customHeight="1" x14ac:dyDescent="0.3">
      <c r="A13" s="38"/>
      <c r="B13" s="38"/>
      <c r="C13" s="47">
        <v>44321</v>
      </c>
      <c r="D13" s="38">
        <v>77.83</v>
      </c>
      <c r="E13" s="38">
        <v>13582.42</v>
      </c>
      <c r="F13" s="37">
        <f t="shared" si="0"/>
        <v>-9.9224017300598034E-3</v>
      </c>
      <c r="G13" s="37">
        <f t="shared" si="1"/>
        <v>-3.7466534638940789E-3</v>
      </c>
      <c r="H13" s="46">
        <f t="shared" si="2"/>
        <v>-3.8872422345892547E-3</v>
      </c>
      <c r="I13" s="37">
        <f t="shared" si="3"/>
        <v>-6.0351594954705483E-3</v>
      </c>
      <c r="J13" s="37"/>
      <c r="K13" s="46">
        <f t="shared" si="4"/>
        <v>-0.36529156599600804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4.25" customHeight="1" x14ac:dyDescent="0.3">
      <c r="A14" s="38"/>
      <c r="B14" s="38"/>
      <c r="C14" s="47">
        <v>44352</v>
      </c>
      <c r="D14" s="38">
        <v>77.89</v>
      </c>
      <c r="E14" s="38">
        <v>13632.84</v>
      </c>
      <c r="F14" s="37">
        <f t="shared" si="0"/>
        <v>7.7091095978417421E-4</v>
      </c>
      <c r="G14" s="37">
        <f t="shared" si="1"/>
        <v>3.712151442820946E-3</v>
      </c>
      <c r="H14" s="46">
        <f t="shared" si="2"/>
        <v>4.5545356456637206E-3</v>
      </c>
      <c r="I14" s="37">
        <f t="shared" si="3"/>
        <v>-3.7836246858795465E-3</v>
      </c>
      <c r="J14" s="37"/>
      <c r="K14" s="46">
        <f t="shared" si="4"/>
        <v>-0.2290123712030136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4.25" customHeight="1" x14ac:dyDescent="0.3">
      <c r="A15" s="38"/>
      <c r="B15" s="38"/>
      <c r="C15" s="47">
        <v>44382</v>
      </c>
      <c r="D15" s="38">
        <v>78.81</v>
      </c>
      <c r="E15" s="38">
        <v>13752.24</v>
      </c>
      <c r="F15" s="37">
        <f t="shared" si="0"/>
        <v>1.1811529079471072E-2</v>
      </c>
      <c r="G15" s="37">
        <f t="shared" si="1"/>
        <v>8.7582631351941082E-3</v>
      </c>
      <c r="H15" s="46">
        <f t="shared" si="2"/>
        <v>1.0265658888424947E-2</v>
      </c>
      <c r="I15" s="37">
        <f t="shared" si="3"/>
        <v>1.5458701910461246E-3</v>
      </c>
      <c r="J15" s="37"/>
      <c r="K15" s="46">
        <f t="shared" si="4"/>
        <v>9.3567260871497332E-2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4.25" customHeight="1" x14ac:dyDescent="0.3">
      <c r="A16" s="38"/>
      <c r="B16" s="38"/>
      <c r="C16" s="47">
        <v>44474</v>
      </c>
      <c r="D16" s="38">
        <v>75.989999999999995</v>
      </c>
      <c r="E16" s="38">
        <v>13401.86</v>
      </c>
      <c r="F16" s="37">
        <f t="shared" si="0"/>
        <v>-3.5782261134373904E-2</v>
      </c>
      <c r="G16" s="37">
        <f t="shared" si="1"/>
        <v>-2.5478031215278325E-2</v>
      </c>
      <c r="H16" s="46">
        <f t="shared" si="2"/>
        <v>-2.8482531467037091E-2</v>
      </c>
      <c r="I16" s="37">
        <f t="shared" si="3"/>
        <v>-7.2997296673368121E-3</v>
      </c>
      <c r="J16" s="37"/>
      <c r="K16" s="46">
        <f t="shared" si="4"/>
        <v>-0.44183251221947689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4.25" customHeight="1" x14ac:dyDescent="0.3">
      <c r="A17" s="38"/>
      <c r="B17" s="38"/>
      <c r="C17" s="47">
        <v>44505</v>
      </c>
      <c r="D17" s="38">
        <v>76.83</v>
      </c>
      <c r="E17" s="38">
        <v>13389.43</v>
      </c>
      <c r="F17" s="37">
        <f t="shared" si="0"/>
        <v>1.105408606395583E-2</v>
      </c>
      <c r="G17" s="37">
        <f t="shared" si="1"/>
        <v>-9.2748320009314311E-4</v>
      </c>
      <c r="H17" s="46">
        <f t="shared" si="2"/>
        <v>-6.9654218662365411E-4</v>
      </c>
      <c r="I17" s="37">
        <f t="shared" si="3"/>
        <v>1.1750628250579483E-2</v>
      </c>
      <c r="J17" s="37"/>
      <c r="K17" s="46">
        <f t="shared" si="4"/>
        <v>0.71123313282981304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4.25" customHeight="1" x14ac:dyDescent="0.3">
      <c r="A18" s="38"/>
      <c r="B18" s="38"/>
      <c r="C18" s="47">
        <v>44535</v>
      </c>
      <c r="D18" s="38">
        <v>74.64</v>
      </c>
      <c r="E18" s="38">
        <v>13031.68</v>
      </c>
      <c r="F18" s="37">
        <f t="shared" si="0"/>
        <v>-2.8504490433424415E-2</v>
      </c>
      <c r="G18" s="37">
        <f t="shared" si="1"/>
        <v>-2.671883717230681E-2</v>
      </c>
      <c r="H18" s="46">
        <f t="shared" si="2"/>
        <v>-2.9886859427445213E-2</v>
      </c>
      <c r="I18" s="37">
        <f t="shared" si="3"/>
        <v>1.3823689940207981E-3</v>
      </c>
      <c r="J18" s="37"/>
      <c r="K18" s="46">
        <f t="shared" si="4"/>
        <v>8.3670984170205825E-2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25" customHeight="1" x14ac:dyDescent="0.3">
      <c r="A19" s="38"/>
      <c r="B19" s="38"/>
      <c r="C19" s="38" t="s">
        <v>359</v>
      </c>
      <c r="D19" s="38">
        <v>73.09</v>
      </c>
      <c r="E19" s="38">
        <v>13124.99</v>
      </c>
      <c r="F19" s="37">
        <f t="shared" si="0"/>
        <v>-2.0766345123258267E-2</v>
      </c>
      <c r="G19" s="37">
        <f t="shared" si="1"/>
        <v>7.1602433454473627E-3</v>
      </c>
      <c r="H19" s="46">
        <f t="shared" si="2"/>
        <v>8.4570409822043845E-3</v>
      </c>
      <c r="I19" s="37">
        <f t="shared" si="3"/>
        <v>-2.922338610546265E-2</v>
      </c>
      <c r="J19" s="37"/>
      <c r="K19" s="46">
        <f t="shared" si="4"/>
        <v>-1.7688109953319673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4.25" customHeight="1" x14ac:dyDescent="0.3">
      <c r="A20" s="38"/>
      <c r="B20" s="38"/>
      <c r="C20" s="38" t="s">
        <v>360</v>
      </c>
      <c r="D20" s="38">
        <v>74.59</v>
      </c>
      <c r="E20" s="38">
        <v>13379.05</v>
      </c>
      <c r="F20" s="37">
        <f t="shared" si="0"/>
        <v>2.0522643316459158E-2</v>
      </c>
      <c r="G20" s="37">
        <f t="shared" si="1"/>
        <v>1.9356967129117775E-2</v>
      </c>
      <c r="H20" s="46">
        <f t="shared" si="2"/>
        <v>2.2261133505907405E-2</v>
      </c>
      <c r="I20" s="37">
        <f t="shared" si="3"/>
        <v>-1.7384901894482475E-3</v>
      </c>
      <c r="J20" s="37"/>
      <c r="K20" s="46">
        <f t="shared" si="4"/>
        <v>-0.10522601834282312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4.25" customHeight="1" x14ac:dyDescent="0.3">
      <c r="A21" s="38"/>
      <c r="B21" s="38"/>
      <c r="C21" s="38" t="s">
        <v>361</v>
      </c>
      <c r="D21" s="38">
        <v>74.650000000000006</v>
      </c>
      <c r="E21" s="38">
        <v>13379.05</v>
      </c>
      <c r="F21" s="37">
        <f t="shared" si="0"/>
        <v>8.0439737230194762E-4</v>
      </c>
      <c r="G21" s="37">
        <f t="shared" si="1"/>
        <v>0</v>
      </c>
      <c r="H21" s="46">
        <f t="shared" si="2"/>
        <v>3.5317117373032E-4</v>
      </c>
      <c r="I21" s="37">
        <f t="shared" si="3"/>
        <v>4.5122619857162761E-4</v>
      </c>
      <c r="J21" s="37"/>
      <c r="K21" s="46">
        <f t="shared" si="4"/>
        <v>2.7311477818997419E-2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4.25" customHeight="1" x14ac:dyDescent="0.3">
      <c r="A22" s="38"/>
      <c r="B22" s="38"/>
      <c r="C22" s="38" t="s">
        <v>362</v>
      </c>
      <c r="D22" s="38">
        <v>74.44</v>
      </c>
      <c r="E22" s="38">
        <v>13303.64</v>
      </c>
      <c r="F22" s="37">
        <f t="shared" si="0"/>
        <v>-2.8131279303417003E-3</v>
      </c>
      <c r="G22" s="37">
        <f t="shared" si="1"/>
        <v>-5.6364241108299807E-3</v>
      </c>
      <c r="H22" s="46">
        <f t="shared" si="2"/>
        <v>-6.0260599467528526E-3</v>
      </c>
      <c r="I22" s="37">
        <f t="shared" si="3"/>
        <v>3.2129320164111523E-3</v>
      </c>
      <c r="J22" s="37"/>
      <c r="K22" s="46">
        <f t="shared" si="4"/>
        <v>0.19446991725643434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4.25" customHeight="1" x14ac:dyDescent="0.3">
      <c r="A23" s="38"/>
      <c r="B23" s="38"/>
      <c r="C23" s="38" t="s">
        <v>363</v>
      </c>
      <c r="D23" s="38">
        <v>76.23</v>
      </c>
      <c r="E23" s="38">
        <v>13299.74</v>
      </c>
      <c r="F23" s="37">
        <f t="shared" si="0"/>
        <v>2.4046211714132272E-2</v>
      </c>
      <c r="G23" s="37">
        <f t="shared" si="1"/>
        <v>-2.9315285140004061E-4</v>
      </c>
      <c r="H23" s="46">
        <f t="shared" si="2"/>
        <v>2.1384609068467099E-5</v>
      </c>
      <c r="I23" s="37">
        <f t="shared" si="3"/>
        <v>2.4024827105063803E-2</v>
      </c>
      <c r="J23" s="37"/>
      <c r="K23" s="46">
        <f t="shared" si="4"/>
        <v>1.4541565508879473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4.25" customHeight="1" x14ac:dyDescent="0.3">
      <c r="A24" s="38"/>
      <c r="B24" s="38"/>
      <c r="C24" s="38" t="s">
        <v>364</v>
      </c>
      <c r="D24" s="38">
        <v>78.06</v>
      </c>
      <c r="E24" s="38">
        <v>13535.74</v>
      </c>
      <c r="F24" s="37">
        <f t="shared" si="0"/>
        <v>2.4006296733569438E-2</v>
      </c>
      <c r="G24" s="37">
        <f t="shared" si="1"/>
        <v>1.774470779128013E-2</v>
      </c>
      <c r="H24" s="46">
        <f t="shared" si="2"/>
        <v>2.0436399465319211E-2</v>
      </c>
      <c r="I24" s="37">
        <f t="shared" si="3"/>
        <v>3.5698972682502265E-3</v>
      </c>
      <c r="J24" s="37"/>
      <c r="K24" s="46">
        <f t="shared" si="4"/>
        <v>0.21607603983667745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4.25" customHeight="1" x14ac:dyDescent="0.3">
      <c r="A25" s="38"/>
      <c r="B25" s="38"/>
      <c r="C25" s="38" t="s">
        <v>365</v>
      </c>
      <c r="D25" s="38">
        <v>77.17</v>
      </c>
      <c r="E25" s="38">
        <v>13470.99</v>
      </c>
      <c r="F25" s="37">
        <f t="shared" si="0"/>
        <v>-1.1401486036382276E-2</v>
      </c>
      <c r="G25" s="37">
        <f t="shared" si="1"/>
        <v>-4.7836320733111006E-3</v>
      </c>
      <c r="H25" s="46">
        <f t="shared" si="2"/>
        <v>-5.0608810677206968E-3</v>
      </c>
      <c r="I25" s="37">
        <f t="shared" si="3"/>
        <v>-6.3406049686615795E-3</v>
      </c>
      <c r="J25" s="37"/>
      <c r="K25" s="46">
        <f t="shared" si="4"/>
        <v>-0.38377933840899614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4.25" customHeight="1" x14ac:dyDescent="0.3">
      <c r="A26" s="38"/>
      <c r="B26" s="38"/>
      <c r="C26" s="38" t="s">
        <v>366</v>
      </c>
      <c r="D26" s="38">
        <v>77.44</v>
      </c>
      <c r="E26" s="38">
        <v>13661.17</v>
      </c>
      <c r="F26" s="37">
        <f t="shared" si="0"/>
        <v>3.4987689516651032E-3</v>
      </c>
      <c r="G26" s="37">
        <f t="shared" si="1"/>
        <v>1.4117744872500114E-2</v>
      </c>
      <c r="H26" s="46">
        <f t="shared" si="2"/>
        <v>1.633145025117767E-2</v>
      </c>
      <c r="I26" s="37">
        <f t="shared" si="3"/>
        <v>-1.2832681299512566E-2</v>
      </c>
      <c r="J26" s="37"/>
      <c r="K26" s="46">
        <f t="shared" si="4"/>
        <v>-0.77672682078158484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4.25" customHeight="1" x14ac:dyDescent="0.3">
      <c r="A27" s="38"/>
      <c r="B27" s="38"/>
      <c r="C27" s="38" t="s">
        <v>367</v>
      </c>
      <c r="D27" s="38">
        <v>77.86</v>
      </c>
      <c r="E27" s="38">
        <v>13657.17</v>
      </c>
      <c r="F27" s="37">
        <f t="shared" si="0"/>
        <v>5.4235537190082863E-3</v>
      </c>
      <c r="G27" s="37">
        <f t="shared" si="1"/>
        <v>-2.9280068983842528E-4</v>
      </c>
      <c r="H27" s="46">
        <f t="shared" si="2"/>
        <v>2.178318091989646E-5</v>
      </c>
      <c r="I27" s="37">
        <f t="shared" si="3"/>
        <v>5.40177053808839E-3</v>
      </c>
      <c r="J27" s="37"/>
      <c r="K27" s="46">
        <f t="shared" si="4"/>
        <v>0.32695427858871512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4.25" customHeight="1" x14ac:dyDescent="0.3">
      <c r="A28" s="38"/>
      <c r="B28" s="38"/>
      <c r="C28" s="38" t="s">
        <v>368</v>
      </c>
      <c r="D28" s="38">
        <v>78.34</v>
      </c>
      <c r="E28" s="38">
        <v>13738</v>
      </c>
      <c r="F28" s="37">
        <f t="shared" si="0"/>
        <v>6.1649113793989727E-3</v>
      </c>
      <c r="G28" s="37">
        <f t="shared" si="1"/>
        <v>5.9185028816365268E-3</v>
      </c>
      <c r="H28" s="46">
        <f t="shared" si="2"/>
        <v>7.0516553592373356E-3</v>
      </c>
      <c r="I28" s="37">
        <f t="shared" si="3"/>
        <v>-8.8674397983836296E-4</v>
      </c>
      <c r="J28" s="37"/>
      <c r="K28" s="46">
        <f t="shared" si="4"/>
        <v>-5.367216844489258E-2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4.25" customHeight="1" x14ac:dyDescent="0.3">
      <c r="A29" s="38"/>
      <c r="B29" s="38"/>
      <c r="C29" s="38" t="s">
        <v>369</v>
      </c>
      <c r="D29" s="38">
        <v>78.42</v>
      </c>
      <c r="E29" s="38">
        <v>13736.28</v>
      </c>
      <c r="F29" s="37">
        <f t="shared" si="0"/>
        <v>1.0211896859841497E-3</v>
      </c>
      <c r="G29" s="37">
        <f t="shared" si="1"/>
        <v>-1.2520017469787052E-4</v>
      </c>
      <c r="H29" s="46">
        <f t="shared" si="2"/>
        <v>2.1147125281983031E-4</v>
      </c>
      <c r="I29" s="37">
        <f t="shared" si="3"/>
        <v>8.0971843316431937E-4</v>
      </c>
      <c r="J29" s="37"/>
      <c r="K29" s="46">
        <f t="shared" si="4"/>
        <v>4.901002445559504E-2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4.25" customHeight="1" x14ac:dyDescent="0.45">
      <c r="A30" s="38"/>
      <c r="B30" s="38"/>
      <c r="C30" s="38" t="s">
        <v>370</v>
      </c>
      <c r="D30" s="38">
        <v>80.08</v>
      </c>
      <c r="E30" s="38">
        <v>13748.74</v>
      </c>
      <c r="F30" s="37">
        <f t="shared" si="0"/>
        <v>2.1168069370058613E-2</v>
      </c>
      <c r="G30" s="37">
        <f t="shared" si="1"/>
        <v>9.0708692600901598E-4</v>
      </c>
      <c r="H30" s="46">
        <f t="shared" si="2"/>
        <v>1.3798002977278841E-3</v>
      </c>
      <c r="I30" s="37">
        <f t="shared" si="3"/>
        <v>1.9788269072330729E-2</v>
      </c>
      <c r="J30" s="37"/>
      <c r="K30" s="46">
        <f t="shared" si="4"/>
        <v>1.1977293728868512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4.25" customHeight="1" x14ac:dyDescent="0.45">
      <c r="A31" s="38"/>
      <c r="B31" s="38"/>
      <c r="C31" s="47">
        <v>44202</v>
      </c>
      <c r="D31" s="38">
        <v>80.81</v>
      </c>
      <c r="E31" s="38">
        <v>13736.48</v>
      </c>
      <c r="F31" s="37">
        <f t="shared" si="0"/>
        <v>9.1158841158841663E-3</v>
      </c>
      <c r="G31" s="37">
        <f t="shared" si="1"/>
        <v>-8.9171807743838481E-4</v>
      </c>
      <c r="H31" s="46">
        <f t="shared" si="2"/>
        <v>-6.560636883806367E-4</v>
      </c>
      <c r="I31" s="37">
        <f t="shared" si="3"/>
        <v>9.7719478042648036E-3</v>
      </c>
      <c r="J31" s="37"/>
      <c r="K31" s="46">
        <f t="shared" si="4"/>
        <v>0.59146906041674174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4.25" customHeight="1" x14ac:dyDescent="0.45">
      <c r="A32" s="38"/>
      <c r="B32" s="38"/>
      <c r="C32" s="47">
        <v>44233</v>
      </c>
      <c r="D32" s="38">
        <v>81.97</v>
      </c>
      <c r="E32" s="38">
        <v>13756.33</v>
      </c>
      <c r="F32" s="37">
        <f t="shared" si="0"/>
        <v>1.4354659076846882E-2</v>
      </c>
      <c r="G32" s="37">
        <f t="shared" si="1"/>
        <v>1.445057249018698E-3</v>
      </c>
      <c r="H32" s="46">
        <f t="shared" si="2"/>
        <v>1.9886680761205216E-3</v>
      </c>
      <c r="I32" s="37">
        <f t="shared" si="3"/>
        <v>1.236599100072636E-2</v>
      </c>
      <c r="J32" s="37"/>
      <c r="K32" s="46">
        <f t="shared" si="4"/>
        <v>0.74847934360940671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4.25" customHeight="1" x14ac:dyDescent="0.45">
      <c r="A33" s="38"/>
      <c r="B33" s="38"/>
      <c r="C33" s="47">
        <v>44261</v>
      </c>
      <c r="D33" s="38">
        <v>80.28</v>
      </c>
      <c r="E33" s="38">
        <v>13614.51</v>
      </c>
      <c r="F33" s="37">
        <f t="shared" si="0"/>
        <v>-2.0617299011833571E-2</v>
      </c>
      <c r="G33" s="37">
        <f t="shared" si="1"/>
        <v>-1.0309435728860802E-2</v>
      </c>
      <c r="H33" s="46">
        <f t="shared" si="2"/>
        <v>-1.1314913403121308E-2</v>
      </c>
      <c r="I33" s="37">
        <f t="shared" si="3"/>
        <v>-9.3023856087122627E-3</v>
      </c>
      <c r="J33" s="37"/>
      <c r="K33" s="46">
        <f t="shared" si="4"/>
        <v>-0.56304775525079798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4.25" customHeight="1" x14ac:dyDescent="0.45">
      <c r="A34" s="38"/>
      <c r="B34" s="38"/>
      <c r="C34" s="47">
        <v>44292</v>
      </c>
      <c r="D34" s="38">
        <v>81.58</v>
      </c>
      <c r="E34" s="38">
        <v>13814.49</v>
      </c>
      <c r="F34" s="37">
        <f t="shared" si="0"/>
        <v>1.6193323368211224E-2</v>
      </c>
      <c r="G34" s="37">
        <f t="shared" si="1"/>
        <v>1.468874017500443E-2</v>
      </c>
      <c r="H34" s="46">
        <f t="shared" si="2"/>
        <v>1.6977695269608135E-2</v>
      </c>
      <c r="I34" s="37">
        <f t="shared" si="3"/>
        <v>-7.8437190139691096E-4</v>
      </c>
      <c r="J34" s="37"/>
      <c r="K34" s="46">
        <f t="shared" si="4"/>
        <v>-4.747586876528842E-2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4.25" customHeight="1" x14ac:dyDescent="0.45">
      <c r="A35" s="38"/>
      <c r="B35" s="38"/>
      <c r="C35" s="47">
        <v>44383</v>
      </c>
      <c r="D35" s="38">
        <v>81.349999999999994</v>
      </c>
      <c r="E35" s="38">
        <v>13881.72</v>
      </c>
      <c r="F35" s="37">
        <f t="shared" si="0"/>
        <v>-2.8193184604070115E-3</v>
      </c>
      <c r="G35" s="37">
        <f t="shared" si="1"/>
        <v>4.8666291698064544E-3</v>
      </c>
      <c r="H35" s="46">
        <f t="shared" si="2"/>
        <v>5.861158443926884E-3</v>
      </c>
      <c r="I35" s="37">
        <f t="shared" si="3"/>
        <v>-8.6804769043338954E-3</v>
      </c>
      <c r="J35" s="37"/>
      <c r="K35" s="46">
        <f t="shared" si="4"/>
        <v>-0.52540533590804128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4.25" customHeight="1" x14ac:dyDescent="0.45">
      <c r="A36" s="38"/>
      <c r="B36" s="38"/>
      <c r="C36" s="47">
        <v>44414</v>
      </c>
      <c r="D36" s="38">
        <v>80.89</v>
      </c>
      <c r="E36" s="38">
        <v>13924.91</v>
      </c>
      <c r="F36" s="37">
        <f t="shared" si="0"/>
        <v>-5.6545789797171949E-3</v>
      </c>
      <c r="G36" s="37">
        <f t="shared" si="1"/>
        <v>3.1112859213411961E-3</v>
      </c>
      <c r="H36" s="46">
        <f t="shared" si="2"/>
        <v>3.8744839039070943E-3</v>
      </c>
      <c r="I36" s="37">
        <f t="shared" si="3"/>
        <v>-9.5290628836242897E-3</v>
      </c>
      <c r="J36" s="37"/>
      <c r="K36" s="46">
        <f t="shared" si="4"/>
        <v>-0.57676790577713732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4.25" customHeight="1" x14ac:dyDescent="0.45">
      <c r="A37" s="38"/>
      <c r="B37" s="38"/>
      <c r="C37" s="47">
        <v>44445</v>
      </c>
      <c r="D37" s="38">
        <v>79.959999999999994</v>
      </c>
      <c r="E37" s="38">
        <v>13911.75</v>
      </c>
      <c r="F37" s="37">
        <f t="shared" si="0"/>
        <v>-1.1497094820126182E-2</v>
      </c>
      <c r="G37" s="37">
        <f t="shared" si="1"/>
        <v>-9.4506894479029697E-4</v>
      </c>
      <c r="H37" s="46">
        <f t="shared" si="2"/>
        <v>-7.164455025635251E-4</v>
      </c>
      <c r="I37" s="37">
        <f t="shared" si="3"/>
        <v>-1.0780649317562657E-2</v>
      </c>
      <c r="J37" s="37"/>
      <c r="K37" s="46">
        <f t="shared" si="4"/>
        <v>-0.65252298213855486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4.25" customHeight="1" x14ac:dyDescent="0.45">
      <c r="A38" s="38"/>
      <c r="B38" s="38"/>
      <c r="C38" s="47">
        <v>44475</v>
      </c>
      <c r="D38" s="38">
        <v>81.56</v>
      </c>
      <c r="E38" s="38">
        <v>14020.33</v>
      </c>
      <c r="F38" s="37">
        <f t="shared" si="0"/>
        <v>2.0010005002501358E-2</v>
      </c>
      <c r="G38" s="37">
        <f t="shared" si="1"/>
        <v>7.8049131130159708E-3</v>
      </c>
      <c r="H38" s="46">
        <f t="shared" si="2"/>
        <v>9.1866697970067433E-3</v>
      </c>
      <c r="I38" s="37">
        <f t="shared" si="3"/>
        <v>1.0823335205494614E-2</v>
      </c>
      <c r="J38" s="37"/>
      <c r="K38" s="46">
        <f t="shared" si="4"/>
        <v>0.65510664125482132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4.25" customHeight="1" x14ac:dyDescent="0.45">
      <c r="A39" s="38"/>
      <c r="B39" s="38"/>
      <c r="C39" s="47">
        <v>44506</v>
      </c>
      <c r="D39" s="38">
        <v>81.31</v>
      </c>
      <c r="E39" s="38">
        <v>14069.42</v>
      </c>
      <c r="F39" s="37">
        <f t="shared" si="0"/>
        <v>-3.0652280529671408E-3</v>
      </c>
      <c r="G39" s="37">
        <f t="shared" si="1"/>
        <v>3.5013441195749419E-3</v>
      </c>
      <c r="H39" s="46">
        <f t="shared" si="2"/>
        <v>4.3159466732170327E-3</v>
      </c>
      <c r="I39" s="37">
        <f t="shared" si="3"/>
        <v>-7.3811747261841735E-3</v>
      </c>
      <c r="J39" s="37"/>
      <c r="K39" s="46">
        <f t="shared" si="4"/>
        <v>-0.44676215709652084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4.25" customHeight="1" x14ac:dyDescent="0.45">
      <c r="A40" s="38"/>
      <c r="B40" s="38"/>
      <c r="C40" s="38" t="s">
        <v>371</v>
      </c>
      <c r="D40" s="38">
        <v>81.55</v>
      </c>
      <c r="E40" s="38">
        <v>14174.14</v>
      </c>
      <c r="F40" s="37">
        <f t="shared" si="0"/>
        <v>2.9516664616897662E-3</v>
      </c>
      <c r="G40" s="37">
        <f t="shared" si="1"/>
        <v>7.4430928922442673E-3</v>
      </c>
      <c r="H40" s="46">
        <f t="shared" si="2"/>
        <v>8.7771664014173259E-3</v>
      </c>
      <c r="I40" s="37">
        <f t="shared" si="3"/>
        <v>-5.8254999397275593E-3</v>
      </c>
      <c r="J40" s="37"/>
      <c r="K40" s="46">
        <f t="shared" si="4"/>
        <v>-0.35260145109500779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4.25" customHeight="1" x14ac:dyDescent="0.45">
      <c r="A41" s="38"/>
      <c r="B41" s="38"/>
      <c r="C41" s="38" t="s">
        <v>372</v>
      </c>
      <c r="D41" s="38">
        <v>80.47</v>
      </c>
      <c r="E41" s="38">
        <v>14072.86</v>
      </c>
      <c r="F41" s="37">
        <f t="shared" ref="F41:F75" si="5">(D41-D40)/D40</f>
        <v>-1.3243408951563437E-2</v>
      </c>
      <c r="G41" s="37">
        <f t="shared" ref="G41:G75" si="6">(E41-E40)/E40</f>
        <v>-7.1454070582059187E-3</v>
      </c>
      <c r="H41" s="46">
        <f t="shared" ref="H41:H72" si="7">$D$1+$D$2*G41</f>
        <v>-7.7339071188070379E-3</v>
      </c>
      <c r="I41" s="37">
        <f t="shared" ref="I41:I72" si="8">F41-H41</f>
        <v>-5.5095018327563994E-3</v>
      </c>
      <c r="J41" s="37"/>
      <c r="K41" s="46">
        <f t="shared" ref="K41:K75" si="9">I41/$D$4</f>
        <v>-0.33347495685174855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4.25" customHeight="1" x14ac:dyDescent="0.45">
      <c r="A42" s="38"/>
      <c r="B42" s="38"/>
      <c r="C42" s="38" t="s">
        <v>373</v>
      </c>
      <c r="D42" s="38">
        <v>80.11</v>
      </c>
      <c r="E42" s="38">
        <v>14039.68</v>
      </c>
      <c r="F42" s="37">
        <f t="shared" si="5"/>
        <v>-4.4737169131353225E-3</v>
      </c>
      <c r="G42" s="37">
        <f t="shared" si="6"/>
        <v>-2.3577297009989649E-3</v>
      </c>
      <c r="H42" s="46">
        <f t="shared" si="7"/>
        <v>-2.3152764779289735E-3</v>
      </c>
      <c r="I42" s="37">
        <f t="shared" si="8"/>
        <v>-2.158440435206349E-3</v>
      </c>
      <c r="J42" s="37"/>
      <c r="K42" s="46">
        <f t="shared" si="9"/>
        <v>-0.13064444896234806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4.25" customHeight="1" x14ac:dyDescent="0.45">
      <c r="A43" s="38"/>
      <c r="B43" s="38"/>
      <c r="C43" s="38" t="s">
        <v>374</v>
      </c>
      <c r="D43" s="38">
        <v>84.56</v>
      </c>
      <c r="E43" s="38">
        <v>14161.35</v>
      </c>
      <c r="F43" s="37">
        <f t="shared" si="5"/>
        <v>5.5548620646610945E-2</v>
      </c>
      <c r="G43" s="37">
        <f t="shared" si="6"/>
        <v>8.6661519350868452E-3</v>
      </c>
      <c r="H43" s="46">
        <f t="shared" si="7"/>
        <v>1.0161408636365263E-2</v>
      </c>
      <c r="I43" s="37">
        <f t="shared" si="8"/>
        <v>4.5387212010245682E-2</v>
      </c>
      <c r="J43" s="37"/>
      <c r="K43" s="46">
        <f t="shared" si="9"/>
        <v>2.7471628154746548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4.25" customHeight="1" x14ac:dyDescent="0.45">
      <c r="A44" s="38"/>
      <c r="B44" s="38"/>
      <c r="C44" s="38" t="s">
        <v>375</v>
      </c>
      <c r="D44" s="38">
        <v>84.65</v>
      </c>
      <c r="E44" s="38">
        <v>14030.38</v>
      </c>
      <c r="F44" s="37">
        <f t="shared" si="5"/>
        <v>1.0643330179754423E-3</v>
      </c>
      <c r="G44" s="37">
        <f t="shared" si="6"/>
        <v>-9.2484120511110279E-3</v>
      </c>
      <c r="H44" s="46">
        <f t="shared" si="7"/>
        <v>-1.0114060676005608E-2</v>
      </c>
      <c r="I44" s="37">
        <f t="shared" si="8"/>
        <v>1.1178393693981051E-2</v>
      </c>
      <c r="J44" s="37"/>
      <c r="K44" s="46">
        <f t="shared" si="9"/>
        <v>0.67659735270606425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4.25" customHeight="1" x14ac:dyDescent="0.45">
      <c r="A45" s="38"/>
      <c r="B45" s="38"/>
      <c r="C45" s="38" t="s">
        <v>376</v>
      </c>
      <c r="D45" s="38">
        <v>82.59</v>
      </c>
      <c r="E45" s="38">
        <v>14141.48</v>
      </c>
      <c r="F45" s="37">
        <f t="shared" si="5"/>
        <v>-2.4335499113998845E-2</v>
      </c>
      <c r="G45" s="37">
        <f t="shared" si="6"/>
        <v>7.9185310732852836E-3</v>
      </c>
      <c r="H45" s="46">
        <f t="shared" si="7"/>
        <v>9.3152611190478185E-3</v>
      </c>
      <c r="I45" s="37">
        <f t="shared" si="8"/>
        <v>-3.3650760233046667E-2</v>
      </c>
      <c r="J45" s="37"/>
      <c r="K45" s="46">
        <f t="shared" si="9"/>
        <v>-2.036787745495598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4.25" customHeight="1" x14ac:dyDescent="0.45">
      <c r="A46" s="38"/>
      <c r="B46" s="38"/>
      <c r="C46" s="38" t="s">
        <v>377</v>
      </c>
      <c r="D46" s="38">
        <v>83.58</v>
      </c>
      <c r="E46" s="38">
        <v>14253.27</v>
      </c>
      <c r="F46" s="37">
        <f t="shared" si="5"/>
        <v>1.1986923356338478E-2</v>
      </c>
      <c r="G46" s="37">
        <f t="shared" si="6"/>
        <v>7.9051131847586581E-3</v>
      </c>
      <c r="H46" s="46">
        <f t="shared" si="7"/>
        <v>9.3000749282330149E-3</v>
      </c>
      <c r="I46" s="37">
        <f t="shared" si="8"/>
        <v>2.6868484281054629E-3</v>
      </c>
      <c r="J46" s="37"/>
      <c r="K46" s="46">
        <f t="shared" si="9"/>
        <v>0.16262752801034847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4.25" customHeight="1" x14ac:dyDescent="0.45">
      <c r="A47" s="38"/>
      <c r="B47" s="38"/>
      <c r="C47" s="38" t="s">
        <v>378</v>
      </c>
      <c r="D47" s="38">
        <v>83.82</v>
      </c>
      <c r="E47" s="38">
        <v>14271.73</v>
      </c>
      <c r="F47" s="37">
        <f t="shared" si="5"/>
        <v>2.8715003589374838E-3</v>
      </c>
      <c r="G47" s="37">
        <f t="shared" si="6"/>
        <v>1.2951413956235394E-3</v>
      </c>
      <c r="H47" s="46">
        <f t="shared" si="7"/>
        <v>1.8189952731824611E-3</v>
      </c>
      <c r="I47" s="37">
        <f t="shared" si="8"/>
        <v>1.0525050857550227E-3</v>
      </c>
      <c r="J47" s="37"/>
      <c r="K47" s="46">
        <f t="shared" si="9"/>
        <v>6.3705231201058518E-2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4.25" customHeight="1" x14ac:dyDescent="0.45">
      <c r="A48" s="38"/>
      <c r="B48" s="38"/>
      <c r="C48" s="38" t="s">
        <v>379</v>
      </c>
      <c r="D48" s="38">
        <v>86.1</v>
      </c>
      <c r="E48" s="38">
        <v>14369.71</v>
      </c>
      <c r="F48" s="37">
        <f t="shared" si="5"/>
        <v>2.7201145311381549E-2</v>
      </c>
      <c r="G48" s="37">
        <f t="shared" si="6"/>
        <v>6.865320462200418E-3</v>
      </c>
      <c r="H48" s="46">
        <f t="shared" si="7"/>
        <v>8.1232511186388311E-3</v>
      </c>
      <c r="I48" s="37">
        <f t="shared" si="8"/>
        <v>1.9077894192742716E-2</v>
      </c>
      <c r="J48" s="37"/>
      <c r="K48" s="46">
        <f t="shared" si="9"/>
        <v>1.1547323398500799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4.25" customHeight="1" x14ac:dyDescent="0.45">
      <c r="A49" s="38"/>
      <c r="B49" s="38"/>
      <c r="C49" s="38" t="s">
        <v>380</v>
      </c>
      <c r="D49" s="38">
        <v>85.62</v>
      </c>
      <c r="E49" s="38">
        <v>14360.39</v>
      </c>
      <c r="F49" s="37">
        <f t="shared" si="5"/>
        <v>-5.5749128919859439E-3</v>
      </c>
      <c r="G49" s="37">
        <f t="shared" si="6"/>
        <v>-6.4858650592111526E-4</v>
      </c>
      <c r="H49" s="46">
        <f t="shared" si="7"/>
        <v>-3.8089055433367498E-4</v>
      </c>
      <c r="I49" s="37">
        <f t="shared" si="8"/>
        <v>-5.1940223376522685E-3</v>
      </c>
      <c r="J49" s="37"/>
      <c r="K49" s="46">
        <f t="shared" si="9"/>
        <v>-0.31437985275504515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4.25" customHeight="1" x14ac:dyDescent="0.45">
      <c r="A50" s="38"/>
      <c r="B50" s="38"/>
      <c r="C50" s="38" t="s">
        <v>381</v>
      </c>
      <c r="D50" s="38">
        <v>87.08</v>
      </c>
      <c r="E50" s="38">
        <v>14500.51</v>
      </c>
      <c r="F50" s="37">
        <f t="shared" si="5"/>
        <v>1.7052090633029593E-2</v>
      </c>
      <c r="G50" s="37">
        <f t="shared" si="6"/>
        <v>9.7573951682371311E-3</v>
      </c>
      <c r="H50" s="46">
        <f t="shared" si="7"/>
        <v>1.1396463461205956E-2</v>
      </c>
      <c r="I50" s="37">
        <f t="shared" si="8"/>
        <v>5.6556271718236368E-3</v>
      </c>
      <c r="J50" s="37"/>
      <c r="K50" s="46">
        <f t="shared" si="9"/>
        <v>0.34231952077414857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4.25" customHeight="1" x14ac:dyDescent="0.45">
      <c r="A51" s="38"/>
      <c r="B51" s="38"/>
      <c r="C51" s="38" t="s">
        <v>382</v>
      </c>
      <c r="D51" s="38">
        <v>89.52</v>
      </c>
      <c r="E51" s="38">
        <v>14528.33</v>
      </c>
      <c r="F51" s="37">
        <f t="shared" si="5"/>
        <v>2.8020211299954041E-2</v>
      </c>
      <c r="G51" s="37">
        <f t="shared" si="6"/>
        <v>1.9185532095077834E-3</v>
      </c>
      <c r="H51" s="46">
        <f t="shared" si="7"/>
        <v>2.5245646139220855E-3</v>
      </c>
      <c r="I51" s="37">
        <f t="shared" si="8"/>
        <v>2.5495646686031954E-2</v>
      </c>
      <c r="J51" s="37"/>
      <c r="K51" s="46">
        <f t="shared" si="9"/>
        <v>1.5431812052376261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4.25" customHeight="1" x14ac:dyDescent="0.45">
      <c r="A52" s="38"/>
      <c r="B52" s="38"/>
      <c r="C52" s="38" t="s">
        <v>383</v>
      </c>
      <c r="D52" s="38">
        <v>93.93</v>
      </c>
      <c r="E52" s="38">
        <v>14503.95</v>
      </c>
      <c r="F52" s="37">
        <f t="shared" si="5"/>
        <v>4.9262734584450525E-2</v>
      </c>
      <c r="G52" s="37">
        <f t="shared" si="6"/>
        <v>-1.6781006488701179E-3</v>
      </c>
      <c r="H52" s="46">
        <f t="shared" si="7"/>
        <v>-1.5460812019037979E-3</v>
      </c>
      <c r="I52" s="37">
        <f t="shared" si="8"/>
        <v>5.0808815786354322E-2</v>
      </c>
      <c r="J52" s="37"/>
      <c r="K52" s="46">
        <f t="shared" si="9"/>
        <v>3.0753175452827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4.25" customHeight="1" x14ac:dyDescent="0.45">
      <c r="A53" s="38"/>
      <c r="B53" s="38"/>
      <c r="C53" s="47">
        <v>44203</v>
      </c>
      <c r="D53" s="38">
        <v>93.31</v>
      </c>
      <c r="E53" s="38">
        <v>14522.38</v>
      </c>
      <c r="F53" s="37">
        <f t="shared" si="5"/>
        <v>-6.6006600660066484E-3</v>
      </c>
      <c r="G53" s="37">
        <f t="shared" si="6"/>
        <v>1.270688329730761E-3</v>
      </c>
      <c r="H53" s="46">
        <f t="shared" si="7"/>
        <v>1.7913196128937488E-3</v>
      </c>
      <c r="I53" s="37">
        <f t="shared" si="8"/>
        <v>-8.3919796789003968E-3</v>
      </c>
      <c r="J53" s="37"/>
      <c r="K53" s="46">
        <f t="shared" si="9"/>
        <v>-0.50794339420737888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4.25" customHeight="1" x14ac:dyDescent="0.45">
      <c r="A54" s="38"/>
      <c r="B54" s="38"/>
      <c r="C54" s="47">
        <v>44234</v>
      </c>
      <c r="D54" s="38">
        <v>94.7</v>
      </c>
      <c r="E54" s="38">
        <v>14639.33</v>
      </c>
      <c r="F54" s="37">
        <f t="shared" si="5"/>
        <v>1.4896581288179193E-2</v>
      </c>
      <c r="G54" s="37">
        <f t="shared" si="6"/>
        <v>8.0530877170271499E-3</v>
      </c>
      <c r="H54" s="46">
        <f t="shared" si="7"/>
        <v>9.4675505692999023E-3</v>
      </c>
      <c r="I54" s="37">
        <f t="shared" si="8"/>
        <v>5.4290307188792908E-3</v>
      </c>
      <c r="J54" s="37"/>
      <c r="K54" s="46">
        <f t="shared" si="9"/>
        <v>0.32860426217869576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4.25" customHeight="1" x14ac:dyDescent="0.45">
      <c r="A55" s="38"/>
      <c r="B55" s="38"/>
      <c r="C55" s="47">
        <v>44354</v>
      </c>
      <c r="D55" s="38">
        <v>94.47</v>
      </c>
      <c r="E55" s="38">
        <v>14663.64</v>
      </c>
      <c r="F55" s="37">
        <f t="shared" si="5"/>
        <v>-2.4287222808870535E-3</v>
      </c>
      <c r="G55" s="37">
        <f t="shared" si="6"/>
        <v>1.6605951228641947E-3</v>
      </c>
      <c r="H55" s="46">
        <f t="shared" si="7"/>
        <v>2.2326110238905573E-3</v>
      </c>
      <c r="I55" s="37">
        <f t="shared" si="8"/>
        <v>-4.6613333047776113E-3</v>
      </c>
      <c r="J55" s="37"/>
      <c r="K55" s="46">
        <f t="shared" si="9"/>
        <v>-0.28213765415967712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4.25" customHeight="1" x14ac:dyDescent="0.45">
      <c r="A56" s="38"/>
      <c r="B56" s="38"/>
      <c r="C56" s="47">
        <v>44384</v>
      </c>
      <c r="D56" s="38">
        <v>90.54</v>
      </c>
      <c r="E56" s="38">
        <v>14665.06</v>
      </c>
      <c r="F56" s="37">
        <f t="shared" si="5"/>
        <v>-4.1600508097808749E-2</v>
      </c>
      <c r="G56" s="37">
        <f t="shared" si="6"/>
        <v>9.6838165694198227E-5</v>
      </c>
      <c r="H56" s="46">
        <f t="shared" si="7"/>
        <v>4.6277134364300766E-4</v>
      </c>
      <c r="I56" s="37">
        <f t="shared" si="8"/>
        <v>-4.2063279441451759E-2</v>
      </c>
      <c r="J56" s="37"/>
      <c r="K56" s="46">
        <f t="shared" si="9"/>
        <v>-2.5459743407986934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4.25" customHeight="1" x14ac:dyDescent="0.45">
      <c r="A57" s="38"/>
      <c r="B57" s="38"/>
      <c r="C57" s="47">
        <v>44415</v>
      </c>
      <c r="D57" s="38">
        <v>89.74</v>
      </c>
      <c r="E57" s="38">
        <v>14559.78</v>
      </c>
      <c r="F57" s="37">
        <f t="shared" si="5"/>
        <v>-8.8358736470069733E-3</v>
      </c>
      <c r="G57" s="37">
        <f t="shared" si="6"/>
        <v>-7.1789682415209239E-3</v>
      </c>
      <c r="H57" s="46">
        <f t="shared" si="7"/>
        <v>-7.7718912273186643E-3</v>
      </c>
      <c r="I57" s="37">
        <f t="shared" si="8"/>
        <v>-1.0639824196883091E-3</v>
      </c>
      <c r="J57" s="37"/>
      <c r="K57" s="46">
        <f t="shared" si="9"/>
        <v>-6.4399922582304675E-2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4.25" customHeight="1" x14ac:dyDescent="0.45">
      <c r="A58" s="38"/>
      <c r="B58" s="38"/>
      <c r="C58" s="47">
        <v>44446</v>
      </c>
      <c r="D58" s="38">
        <v>90.9</v>
      </c>
      <c r="E58" s="38">
        <v>14701.92</v>
      </c>
      <c r="F58" s="37">
        <f t="shared" si="5"/>
        <v>1.2926231334967805E-2</v>
      </c>
      <c r="G58" s="37">
        <f t="shared" si="6"/>
        <v>9.7625101478181278E-3</v>
      </c>
      <c r="H58" s="46">
        <f t="shared" si="7"/>
        <v>1.1402252528224712E-2</v>
      </c>
      <c r="I58" s="37">
        <f t="shared" si="8"/>
        <v>1.523978806743093E-3</v>
      </c>
      <c r="J58" s="37"/>
      <c r="K58" s="46">
        <f t="shared" si="9"/>
        <v>9.2242235731751387E-2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4.25" customHeight="1" x14ac:dyDescent="0.45">
      <c r="A59" s="38"/>
      <c r="B59" s="38"/>
      <c r="C59" s="47">
        <v>44537</v>
      </c>
      <c r="D59" s="38">
        <v>90.81</v>
      </c>
      <c r="E59" s="38">
        <v>14733.24</v>
      </c>
      <c r="F59" s="37">
        <f t="shared" si="5"/>
        <v>-9.9009900990102762E-4</v>
      </c>
      <c r="G59" s="37">
        <f t="shared" si="6"/>
        <v>2.1303339971921837E-3</v>
      </c>
      <c r="H59" s="46">
        <f t="shared" si="7"/>
        <v>2.7642553406935005E-3</v>
      </c>
      <c r="I59" s="37">
        <f t="shared" si="8"/>
        <v>-3.7543543505945279E-3</v>
      </c>
      <c r="J59" s="37"/>
      <c r="K59" s="46">
        <f t="shared" si="9"/>
        <v>-0.22724071850327679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4.25" customHeight="1" x14ac:dyDescent="0.45">
      <c r="A60" s="38"/>
      <c r="B60" s="38"/>
      <c r="C60" s="38" t="s">
        <v>384</v>
      </c>
      <c r="D60" s="38">
        <v>90.26</v>
      </c>
      <c r="E60" s="38">
        <v>14677.65</v>
      </c>
      <c r="F60" s="37">
        <f t="shared" si="5"/>
        <v>-6.0566016958484431E-3</v>
      </c>
      <c r="G60" s="37">
        <f t="shared" si="6"/>
        <v>-3.7731008250731098E-3</v>
      </c>
      <c r="H60" s="46">
        <f t="shared" si="7"/>
        <v>-3.9171750122103987E-3</v>
      </c>
      <c r="I60" s="37">
        <f t="shared" si="8"/>
        <v>-2.1394266836380444E-3</v>
      </c>
      <c r="J60" s="37"/>
      <c r="K60" s="46">
        <f t="shared" si="9"/>
        <v>-0.12949359899872112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4.25" customHeight="1" x14ac:dyDescent="0.45">
      <c r="A61" s="38"/>
      <c r="B61" s="38"/>
      <c r="C61" s="38" t="s">
        <v>385</v>
      </c>
      <c r="D61" s="38">
        <v>89.05</v>
      </c>
      <c r="E61" s="38">
        <v>14644.95</v>
      </c>
      <c r="F61" s="37">
        <f t="shared" si="5"/>
        <v>-1.3405716818081186E-2</v>
      </c>
      <c r="G61" s="37">
        <f t="shared" si="6"/>
        <v>-2.227877078415067E-3</v>
      </c>
      <c r="H61" s="46">
        <f t="shared" si="7"/>
        <v>-2.1683109773251554E-3</v>
      </c>
      <c r="I61" s="37">
        <f t="shared" si="8"/>
        <v>-1.123740584075603E-2</v>
      </c>
      <c r="J61" s="37"/>
      <c r="K61" s="46">
        <f t="shared" si="9"/>
        <v>-0.68016919526041542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4.25" customHeight="1" x14ac:dyDescent="0.45">
      <c r="A62" s="38"/>
      <c r="B62" s="38"/>
      <c r="C62" s="38" t="s">
        <v>386</v>
      </c>
      <c r="D62" s="38">
        <v>86.93</v>
      </c>
      <c r="E62" s="38">
        <v>14543.13</v>
      </c>
      <c r="F62" s="37">
        <f t="shared" si="5"/>
        <v>-2.3806850084222238E-2</v>
      </c>
      <c r="G62" s="37">
        <f t="shared" si="6"/>
        <v>-6.9525672672150823E-3</v>
      </c>
      <c r="H62" s="46">
        <f t="shared" si="7"/>
        <v>-7.5156535644670562E-3</v>
      </c>
      <c r="I62" s="37">
        <f t="shared" si="8"/>
        <v>-1.6291196519755181E-2</v>
      </c>
      <c r="J62" s="37"/>
      <c r="K62" s="46">
        <f t="shared" si="9"/>
        <v>-0.98606121232030453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4.25" customHeight="1" x14ac:dyDescent="0.45">
      <c r="A63" s="38"/>
      <c r="B63" s="38"/>
      <c r="C63" s="38" t="s">
        <v>387</v>
      </c>
      <c r="D63" s="38">
        <v>85.89</v>
      </c>
      <c r="E63" s="38">
        <v>14427.24</v>
      </c>
      <c r="F63" s="37">
        <f t="shared" si="5"/>
        <v>-1.1963648912918512E-2</v>
      </c>
      <c r="G63" s="37">
        <f t="shared" si="6"/>
        <v>-7.9687109996265885E-3</v>
      </c>
      <c r="H63" s="46">
        <f t="shared" si="7"/>
        <v>-8.6657117561897649E-3</v>
      </c>
      <c r="I63" s="37">
        <f t="shared" si="8"/>
        <v>-3.2979371567287471E-3</v>
      </c>
      <c r="J63" s="37"/>
      <c r="K63" s="46">
        <f t="shared" si="9"/>
        <v>-0.19961504405012212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4.25" customHeight="1" thickBot="1" x14ac:dyDescent="0.5">
      <c r="A64" s="38" t="s">
        <v>450</v>
      </c>
      <c r="B64" s="38"/>
      <c r="C64" s="38" t="s">
        <v>388</v>
      </c>
      <c r="D64" s="38">
        <v>86.58</v>
      </c>
      <c r="E64" s="38">
        <v>14274.98</v>
      </c>
      <c r="F64" s="37">
        <f t="shared" si="5"/>
        <v>8.0335312609150968E-3</v>
      </c>
      <c r="G64" s="37">
        <f t="shared" si="6"/>
        <v>-1.0553647128626142E-2</v>
      </c>
      <c r="H64" s="46">
        <f t="shared" si="7"/>
        <v>-1.1591308672662231E-2</v>
      </c>
      <c r="I64" s="37">
        <f t="shared" si="8"/>
        <v>1.9624839933577328E-2</v>
      </c>
      <c r="J64" s="37"/>
      <c r="K64" s="46">
        <f t="shared" si="9"/>
        <v>1.1878374576741026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4.25" customHeight="1" thickTop="1" x14ac:dyDescent="0.45">
      <c r="A65" s="38"/>
      <c r="B65" s="55">
        <f>B66-1</f>
        <v>-5</v>
      </c>
      <c r="C65" s="54" t="s">
        <v>389</v>
      </c>
      <c r="D65" s="54">
        <v>87.11</v>
      </c>
      <c r="E65" s="54">
        <v>14498.88</v>
      </c>
      <c r="F65" s="53">
        <f t="shared" si="5"/>
        <v>6.1215061215061347E-3</v>
      </c>
      <c r="G65" s="53">
        <f t="shared" si="6"/>
        <v>1.5684785547860638E-2</v>
      </c>
      <c r="H65" s="52">
        <f t="shared" si="7"/>
        <v>1.8105006400743359E-2</v>
      </c>
      <c r="I65" s="53">
        <f t="shared" si="8"/>
        <v>-1.1983500279237225E-2</v>
      </c>
      <c r="J65" s="53">
        <f>I65</f>
        <v>-1.1983500279237225E-2</v>
      </c>
      <c r="K65" s="52">
        <f t="shared" si="9"/>
        <v>-0.72532823472213193</v>
      </c>
      <c r="L65" s="51" t="str">
        <f t="shared" ref="L65:L75" si="10">IF(ABS(K65)&gt;1.96,"YES","NO")</f>
        <v>NO</v>
      </c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4.25" customHeight="1" x14ac:dyDescent="0.45">
      <c r="A66" s="38"/>
      <c r="B66" s="48">
        <f>B67-1</f>
        <v>-4</v>
      </c>
      <c r="C66" s="38" t="s">
        <v>390</v>
      </c>
      <c r="D66" s="38">
        <v>89.41</v>
      </c>
      <c r="E66" s="38">
        <v>14631.95</v>
      </c>
      <c r="F66" s="37">
        <f t="shared" si="5"/>
        <v>2.6403398002525509E-2</v>
      </c>
      <c r="G66" s="37">
        <f t="shared" si="6"/>
        <v>9.1779502968506212E-3</v>
      </c>
      <c r="H66" s="46">
        <f t="shared" si="7"/>
        <v>1.0740655331180607E-2</v>
      </c>
      <c r="I66" s="37">
        <f t="shared" si="8"/>
        <v>1.5662742671344904E-2</v>
      </c>
      <c r="J66" s="37">
        <f t="shared" ref="J66:J75" si="11">I66+J65</f>
        <v>3.6792423921076789E-3</v>
      </c>
      <c r="K66" s="46">
        <f t="shared" si="9"/>
        <v>0.94802263345353188</v>
      </c>
      <c r="L66" s="45" t="str">
        <f t="shared" si="10"/>
        <v>NO</v>
      </c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4.25" customHeight="1" x14ac:dyDescent="0.45">
      <c r="A67" s="38"/>
      <c r="B67" s="48">
        <f>B68-1</f>
        <v>-3</v>
      </c>
      <c r="C67" s="38" t="s">
        <v>391</v>
      </c>
      <c r="D67" s="38">
        <v>91.21</v>
      </c>
      <c r="E67" s="38">
        <v>14684.6</v>
      </c>
      <c r="F67" s="37">
        <f t="shared" si="5"/>
        <v>2.0131976289005673E-2</v>
      </c>
      <c r="G67" s="37">
        <f t="shared" si="6"/>
        <v>3.5982900433639831E-3</v>
      </c>
      <c r="H67" s="46">
        <f t="shared" si="7"/>
        <v>4.425668802332681E-3</v>
      </c>
      <c r="I67" s="37">
        <f t="shared" si="8"/>
        <v>1.5706307486672993E-2</v>
      </c>
      <c r="J67" s="37">
        <f t="shared" si="11"/>
        <v>1.9385549878780672E-2</v>
      </c>
      <c r="K67" s="46">
        <f t="shared" si="9"/>
        <v>0.95065949162198093</v>
      </c>
      <c r="L67" s="45" t="str">
        <f t="shared" si="10"/>
        <v>NO</v>
      </c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4.25" customHeight="1" x14ac:dyDescent="0.45">
      <c r="A68" s="38"/>
      <c r="B68" s="48">
        <f>B69-1</f>
        <v>-2</v>
      </c>
      <c r="C68" s="38" t="s">
        <v>392</v>
      </c>
      <c r="D68" s="38">
        <v>92.15</v>
      </c>
      <c r="E68" s="38">
        <v>14836.99</v>
      </c>
      <c r="F68" s="37">
        <f t="shared" si="5"/>
        <v>1.0305887512334305E-2</v>
      </c>
      <c r="G68" s="37">
        <f t="shared" si="6"/>
        <v>1.0377538373534138E-2</v>
      </c>
      <c r="H68" s="46">
        <f t="shared" si="7"/>
        <v>1.209833343347891E-2</v>
      </c>
      <c r="I68" s="37">
        <f t="shared" si="8"/>
        <v>-1.7924459211446052E-3</v>
      </c>
      <c r="J68" s="37">
        <f t="shared" si="11"/>
        <v>1.7593103957636066E-2</v>
      </c>
      <c r="K68" s="46">
        <f t="shared" si="9"/>
        <v>-0.10849181003244046</v>
      </c>
      <c r="L68" s="45" t="str">
        <f t="shared" si="10"/>
        <v>NO</v>
      </c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4.25" customHeight="1" x14ac:dyDescent="0.45">
      <c r="A69" s="38"/>
      <c r="B69" s="48">
        <f>B70-1</f>
        <v>-1</v>
      </c>
      <c r="C69" s="38" t="s">
        <v>393</v>
      </c>
      <c r="D69" s="38">
        <v>91.82</v>
      </c>
      <c r="E69" s="38">
        <v>14840.71</v>
      </c>
      <c r="F69" s="37">
        <f t="shared" si="5"/>
        <v>-3.5811177428107703E-3</v>
      </c>
      <c r="G69" s="37">
        <f t="shared" si="6"/>
        <v>2.507247089874257E-4</v>
      </c>
      <c r="H69" s="46">
        <f t="shared" si="7"/>
        <v>6.3693812149663207E-4</v>
      </c>
      <c r="I69" s="37">
        <f t="shared" si="8"/>
        <v>-4.2180558643074026E-3</v>
      </c>
      <c r="J69" s="37">
        <f t="shared" si="11"/>
        <v>1.3375048093328665E-2</v>
      </c>
      <c r="K69" s="46">
        <f t="shared" si="9"/>
        <v>-0.25530729275471481</v>
      </c>
      <c r="L69" s="45" t="str">
        <f t="shared" si="10"/>
        <v>NO</v>
      </c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4.25" customHeight="1" x14ac:dyDescent="0.45">
      <c r="A70" s="50" t="s">
        <v>442</v>
      </c>
      <c r="B70" s="48">
        <v>0</v>
      </c>
      <c r="C70" s="38" t="s">
        <v>394</v>
      </c>
      <c r="D70" s="38">
        <v>91.03</v>
      </c>
      <c r="E70" s="38">
        <v>14660.58</v>
      </c>
      <c r="F70" s="37">
        <f t="shared" si="5"/>
        <v>-8.6037900239598359E-3</v>
      </c>
      <c r="G70" s="37">
        <f t="shared" si="6"/>
        <v>-1.2137559456387141E-2</v>
      </c>
      <c r="H70" s="46">
        <f t="shared" si="7"/>
        <v>-1.338395993784214E-2</v>
      </c>
      <c r="I70" s="37">
        <f t="shared" si="8"/>
        <v>4.7801699138823039E-3</v>
      </c>
      <c r="J70" s="37">
        <f t="shared" si="11"/>
        <v>1.8155218007210969E-2</v>
      </c>
      <c r="K70" s="46">
        <f t="shared" si="9"/>
        <v>0.28933050648944375</v>
      </c>
      <c r="L70" s="45" t="str">
        <f t="shared" si="10"/>
        <v>NO</v>
      </c>
      <c r="M70" s="49" t="s">
        <v>449</v>
      </c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4.25" customHeight="1" x14ac:dyDescent="0.45">
      <c r="A71" s="38"/>
      <c r="B71" s="48">
        <f>B70+1</f>
        <v>1</v>
      </c>
      <c r="C71" s="38" t="s">
        <v>395</v>
      </c>
      <c r="D71" s="38">
        <v>97.93</v>
      </c>
      <c r="E71" s="38">
        <v>14762.58</v>
      </c>
      <c r="F71" s="37">
        <f t="shared" si="5"/>
        <v>7.5799187081182093E-2</v>
      </c>
      <c r="G71" s="37">
        <f t="shared" si="6"/>
        <v>6.9574327891529534E-3</v>
      </c>
      <c r="H71" s="46">
        <f t="shared" si="7"/>
        <v>8.2275026460472619E-3</v>
      </c>
      <c r="I71" s="37">
        <f t="shared" si="8"/>
        <v>6.7571684435134838E-2</v>
      </c>
      <c r="J71" s="37">
        <f t="shared" si="11"/>
        <v>8.5726902442345806E-2</v>
      </c>
      <c r="K71" s="46">
        <f t="shared" si="9"/>
        <v>4.089927771225204</v>
      </c>
      <c r="L71" s="45" t="str">
        <f t="shared" si="10"/>
        <v>YES</v>
      </c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4.25" customHeight="1" x14ac:dyDescent="0.45">
      <c r="A72" s="38"/>
      <c r="B72" s="48">
        <f>B71+1</f>
        <v>2</v>
      </c>
      <c r="C72" s="38" t="s">
        <v>396</v>
      </c>
      <c r="D72" s="38">
        <v>102.95</v>
      </c>
      <c r="E72" s="38">
        <v>14778.26</v>
      </c>
      <c r="F72" s="37">
        <f t="shared" si="5"/>
        <v>5.1261104870826059E-2</v>
      </c>
      <c r="G72" s="37">
        <f t="shared" si="6"/>
        <v>1.0621449638207069E-3</v>
      </c>
      <c r="H72" s="46">
        <f t="shared" si="7"/>
        <v>1.5552929577618963E-3</v>
      </c>
      <c r="I72" s="37">
        <f t="shared" si="8"/>
        <v>4.9705811913064162E-2</v>
      </c>
      <c r="J72" s="37">
        <f t="shared" si="11"/>
        <v>0.13543271435540996</v>
      </c>
      <c r="K72" s="46">
        <f t="shared" si="9"/>
        <v>3.0085557616916914</v>
      </c>
      <c r="L72" s="45" t="str">
        <f t="shared" si="10"/>
        <v>YES</v>
      </c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4.25" customHeight="1" x14ac:dyDescent="0.45">
      <c r="A73" s="38"/>
      <c r="B73" s="48">
        <f>B72+1</f>
        <v>3</v>
      </c>
      <c r="C73" s="38" t="s">
        <v>397</v>
      </c>
      <c r="D73" s="38">
        <v>106.19</v>
      </c>
      <c r="E73" s="38">
        <v>14672.68</v>
      </c>
      <c r="F73" s="37">
        <f t="shared" si="5"/>
        <v>3.1471588149587129E-2</v>
      </c>
      <c r="G73" s="37">
        <f t="shared" si="6"/>
        <v>-7.1442781491190387E-3</v>
      </c>
      <c r="H73" s="46">
        <f t="shared" ref="H73:H104" si="12">$D$1+$D$2*G73</f>
        <v>-7.7326294342613721E-3</v>
      </c>
      <c r="I73" s="37">
        <f t="shared" ref="I73:I104" si="13">F73-H73</f>
        <v>3.9204217583848504E-2</v>
      </c>
      <c r="J73" s="37">
        <f t="shared" si="11"/>
        <v>0.17463693193925847</v>
      </c>
      <c r="K73" s="46">
        <f t="shared" si="9"/>
        <v>2.3729232086741527</v>
      </c>
      <c r="L73" s="45" t="str">
        <f t="shared" si="10"/>
        <v>YES</v>
      </c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4.25" customHeight="1" x14ac:dyDescent="0.45">
      <c r="A74" s="38"/>
      <c r="B74" s="48">
        <f>B73+1</f>
        <v>4</v>
      </c>
      <c r="C74" s="47">
        <v>44235</v>
      </c>
      <c r="D74" s="38">
        <v>108.63</v>
      </c>
      <c r="E74" s="38">
        <v>14681.07</v>
      </c>
      <c r="F74" s="37">
        <f t="shared" si="5"/>
        <v>2.2977681514266858E-2</v>
      </c>
      <c r="G74" s="37">
        <f t="shared" si="6"/>
        <v>5.7181101203048238E-4</v>
      </c>
      <c r="H74" s="46">
        <f t="shared" si="12"/>
        <v>1.0003394015382686E-3</v>
      </c>
      <c r="I74" s="37">
        <f t="shared" si="13"/>
        <v>2.1977342112728591E-2</v>
      </c>
      <c r="J74" s="37">
        <f t="shared" si="11"/>
        <v>0.19661427405198706</v>
      </c>
      <c r="K74" s="46">
        <f t="shared" si="9"/>
        <v>1.3302279289907493</v>
      </c>
      <c r="L74" s="45" t="str">
        <f t="shared" si="10"/>
        <v>NO</v>
      </c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4.25" customHeight="1" thickBot="1" x14ac:dyDescent="0.5">
      <c r="A75" s="38"/>
      <c r="B75" s="44">
        <f>B74+1</f>
        <v>5</v>
      </c>
      <c r="C75" s="43">
        <v>44263</v>
      </c>
      <c r="D75" s="42">
        <v>112.56</v>
      </c>
      <c r="E75" s="42">
        <v>14761.29</v>
      </c>
      <c r="F75" s="41">
        <f t="shared" si="5"/>
        <v>3.6177851422259107E-2</v>
      </c>
      <c r="G75" s="41">
        <f t="shared" si="6"/>
        <v>5.4641793820205996E-3</v>
      </c>
      <c r="H75" s="40">
        <f t="shared" si="12"/>
        <v>6.5374579619996084E-3</v>
      </c>
      <c r="I75" s="41">
        <f t="shared" si="13"/>
        <v>2.9640393460259498E-2</v>
      </c>
      <c r="J75" s="41">
        <f t="shared" si="11"/>
        <v>0.22625466751224654</v>
      </c>
      <c r="K75" s="40">
        <f t="shared" si="9"/>
        <v>1.7940513008748313</v>
      </c>
      <c r="L75" s="39" t="str">
        <f t="shared" si="10"/>
        <v>NO</v>
      </c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4.25" customHeight="1" thickTop="1" x14ac:dyDescent="0.3">
      <c r="A76" s="38"/>
      <c r="B76" s="38"/>
      <c r="C76" s="37"/>
      <c r="D76" s="38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4.25" customHeight="1" x14ac:dyDescent="0.3">
      <c r="A77" s="38"/>
      <c r="B77" s="38"/>
      <c r="C77" s="37"/>
      <c r="D77" s="38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4.25" customHeight="1" x14ac:dyDescent="0.3">
      <c r="A78" s="38"/>
      <c r="B78" s="38"/>
      <c r="C78" s="37"/>
      <c r="D78" s="38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4.25" customHeight="1" x14ac:dyDescent="0.3">
      <c r="A79" s="38"/>
      <c r="B79" s="38"/>
      <c r="C79" s="37"/>
      <c r="D79" s="38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4.25" customHeight="1" x14ac:dyDescent="0.3">
      <c r="A80" s="38"/>
      <c r="B80" s="38"/>
      <c r="C80" s="37"/>
      <c r="D80" s="38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4.25" customHeight="1" x14ac:dyDescent="0.3">
      <c r="A81" s="38"/>
      <c r="B81" s="38"/>
      <c r="C81" s="37"/>
      <c r="D81" s="38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4.25" customHeight="1" x14ac:dyDescent="0.3">
      <c r="A82" s="38"/>
      <c r="B82" s="38"/>
      <c r="C82" s="37"/>
      <c r="D82" s="38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4.25" customHeight="1" x14ac:dyDescent="0.3">
      <c r="A83" s="38"/>
      <c r="B83" s="38"/>
      <c r="C83" s="37"/>
      <c r="D83" s="38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4.25" customHeight="1" x14ac:dyDescent="0.3">
      <c r="A84" s="38"/>
      <c r="B84" s="38"/>
      <c r="C84" s="37"/>
      <c r="D84" s="38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4.25" customHeight="1" x14ac:dyDescent="0.3">
      <c r="A85" s="38"/>
      <c r="B85" s="38"/>
      <c r="C85" s="37"/>
      <c r="D85" s="38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4.25" customHeight="1" x14ac:dyDescent="0.3">
      <c r="A86" s="38"/>
      <c r="B86" s="38"/>
      <c r="C86" s="37"/>
      <c r="D86" s="38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4.25" customHeight="1" x14ac:dyDescent="0.3">
      <c r="A87" s="38"/>
      <c r="B87" s="38"/>
      <c r="C87" s="37"/>
      <c r="D87" s="38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4.25" customHeight="1" x14ac:dyDescent="0.3">
      <c r="A88" s="38"/>
      <c r="B88" s="38"/>
      <c r="C88" s="37"/>
      <c r="D88" s="38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4.25" customHeight="1" x14ac:dyDescent="0.3">
      <c r="A89" s="38"/>
      <c r="B89" s="38"/>
      <c r="C89" s="37"/>
      <c r="D89" s="38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4.25" customHeight="1" x14ac:dyDescent="0.3">
      <c r="A90" s="38"/>
      <c r="B90" s="38"/>
      <c r="C90" s="37"/>
      <c r="D90" s="38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4.25" customHeight="1" x14ac:dyDescent="0.3">
      <c r="A91" s="38"/>
      <c r="B91" s="38"/>
      <c r="C91" s="37"/>
      <c r="D91" s="38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4.25" customHeight="1" x14ac:dyDescent="0.3">
      <c r="A92" s="38"/>
      <c r="B92" s="38"/>
      <c r="C92" s="37"/>
      <c r="D92" s="38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4.25" customHeight="1" x14ac:dyDescent="0.3">
      <c r="A93" s="38"/>
      <c r="B93" s="38"/>
      <c r="C93" s="37"/>
      <c r="D93" s="38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4.25" customHeight="1" x14ac:dyDescent="0.3">
      <c r="A94" s="38"/>
      <c r="B94" s="38"/>
      <c r="C94" s="37"/>
      <c r="D94" s="38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4.25" customHeight="1" x14ac:dyDescent="0.3">
      <c r="A95" s="38"/>
      <c r="B95" s="38"/>
      <c r="C95" s="37"/>
      <c r="D95" s="38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4.25" customHeight="1" x14ac:dyDescent="0.3">
      <c r="A96" s="38"/>
      <c r="B96" s="38"/>
      <c r="C96" s="37"/>
      <c r="D96" s="38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4.25" customHeight="1" x14ac:dyDescent="0.3">
      <c r="A97" s="38"/>
      <c r="B97" s="38"/>
      <c r="C97" s="37"/>
      <c r="D97" s="38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4.25" customHeight="1" x14ac:dyDescent="0.3">
      <c r="A98" s="38"/>
      <c r="B98" s="38"/>
      <c r="C98" s="37"/>
      <c r="D98" s="38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4.25" customHeight="1" x14ac:dyDescent="0.3">
      <c r="A99" s="38"/>
      <c r="B99" s="38"/>
      <c r="C99" s="37"/>
      <c r="D99" s="38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4.25" customHeight="1" x14ac:dyDescent="0.3">
      <c r="A100" s="38"/>
      <c r="B100" s="38"/>
      <c r="C100" s="37"/>
      <c r="D100" s="38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4.25" customHeight="1" x14ac:dyDescent="0.3">
      <c r="A101" s="38"/>
      <c r="B101" s="38"/>
      <c r="C101" s="37"/>
      <c r="D101" s="38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4.25" customHeight="1" x14ac:dyDescent="0.3">
      <c r="A102" s="38"/>
      <c r="B102" s="38"/>
      <c r="C102" s="37"/>
      <c r="D102" s="38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4.25" customHeight="1" x14ac:dyDescent="0.3">
      <c r="A103" s="38"/>
      <c r="B103" s="38"/>
      <c r="C103" s="37"/>
      <c r="D103" s="38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4.25" customHeight="1" x14ac:dyDescent="0.3">
      <c r="A104" s="38"/>
      <c r="B104" s="38"/>
      <c r="C104" s="37"/>
      <c r="D104" s="38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4.25" customHeight="1" x14ac:dyDescent="0.3">
      <c r="A105" s="38"/>
      <c r="B105" s="38"/>
      <c r="C105" s="37"/>
      <c r="D105" s="38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4.25" customHeight="1" x14ac:dyDescent="0.3">
      <c r="A106" s="38"/>
      <c r="B106" s="38"/>
      <c r="C106" s="37"/>
      <c r="D106" s="38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4.25" customHeight="1" x14ac:dyDescent="0.3">
      <c r="A107" s="38"/>
      <c r="B107" s="38"/>
      <c r="C107" s="37"/>
      <c r="D107" s="38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4.25" customHeight="1" x14ac:dyDescent="0.3">
      <c r="A108" s="38"/>
      <c r="B108" s="38"/>
      <c r="C108" s="37"/>
      <c r="D108" s="38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4.25" customHeight="1" x14ac:dyDescent="0.3">
      <c r="A109" s="38"/>
      <c r="B109" s="38"/>
      <c r="C109" s="37"/>
      <c r="D109" s="38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4.25" customHeight="1" x14ac:dyDescent="0.3">
      <c r="A110" s="38"/>
      <c r="B110" s="38"/>
      <c r="C110" s="37"/>
      <c r="D110" s="38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4.25" customHeight="1" x14ac:dyDescent="0.3">
      <c r="A111" s="38"/>
      <c r="B111" s="38"/>
      <c r="C111" s="37"/>
      <c r="D111" s="38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4.25" customHeight="1" x14ac:dyDescent="0.3">
      <c r="A112" s="38"/>
      <c r="B112" s="38"/>
      <c r="C112" s="37"/>
      <c r="D112" s="38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4.25" customHeight="1" x14ac:dyDescent="0.3">
      <c r="A113" s="38"/>
      <c r="B113" s="38"/>
      <c r="C113" s="37"/>
      <c r="D113" s="3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4.25" customHeight="1" x14ac:dyDescent="0.3">
      <c r="A114" s="38"/>
      <c r="B114" s="38"/>
      <c r="C114" s="37"/>
      <c r="D114" s="38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4.25" customHeight="1" x14ac:dyDescent="0.3">
      <c r="A115" s="38"/>
      <c r="B115" s="38"/>
      <c r="C115" s="37"/>
      <c r="D115" s="38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4.25" customHeight="1" x14ac:dyDescent="0.3">
      <c r="A116" s="38"/>
      <c r="B116" s="38"/>
      <c r="C116" s="37"/>
      <c r="D116" s="3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4.25" customHeight="1" x14ac:dyDescent="0.3">
      <c r="A117" s="38"/>
      <c r="B117" s="38"/>
      <c r="C117" s="37"/>
      <c r="D117" s="38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4.25" customHeight="1" x14ac:dyDescent="0.3">
      <c r="A118" s="38"/>
      <c r="B118" s="38"/>
      <c r="C118" s="37"/>
      <c r="D118" s="38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4.25" customHeight="1" x14ac:dyDescent="0.3">
      <c r="A119" s="38"/>
      <c r="B119" s="38"/>
      <c r="C119" s="37"/>
      <c r="D119" s="38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4.25" customHeight="1" x14ac:dyDescent="0.3">
      <c r="A120" s="38"/>
      <c r="B120" s="38"/>
      <c r="C120" s="37"/>
      <c r="D120" s="38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4.25" customHeight="1" x14ac:dyDescent="0.3">
      <c r="A121" s="38"/>
      <c r="B121" s="38"/>
      <c r="C121" s="37"/>
      <c r="D121" s="38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4.25" customHeight="1" x14ac:dyDescent="0.3">
      <c r="A122" s="38"/>
      <c r="B122" s="38"/>
      <c r="C122" s="37"/>
      <c r="D122" s="38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4.25" customHeight="1" x14ac:dyDescent="0.3">
      <c r="A123" s="38"/>
      <c r="B123" s="38"/>
      <c r="C123" s="37"/>
      <c r="D123" s="38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4.25" customHeight="1" x14ac:dyDescent="0.3">
      <c r="A124" s="38"/>
      <c r="B124" s="38"/>
      <c r="C124" s="37"/>
      <c r="D124" s="38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4.25" customHeight="1" x14ac:dyDescent="0.3">
      <c r="A125" s="38"/>
      <c r="B125" s="38"/>
      <c r="C125" s="37"/>
      <c r="D125" s="38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4.25" customHeight="1" x14ac:dyDescent="0.3">
      <c r="A126" s="38"/>
      <c r="B126" s="38"/>
      <c r="C126" s="37"/>
      <c r="D126" s="38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4.25" customHeight="1" x14ac:dyDescent="0.3">
      <c r="A127" s="38"/>
      <c r="B127" s="38"/>
      <c r="C127" s="37"/>
      <c r="D127" s="38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4.25" customHeight="1" x14ac:dyDescent="0.3">
      <c r="A128" s="38"/>
      <c r="B128" s="38"/>
      <c r="C128" s="37"/>
      <c r="D128" s="38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4.25" customHeight="1" x14ac:dyDescent="0.3">
      <c r="A129" s="38"/>
      <c r="B129" s="38"/>
      <c r="C129" s="37"/>
      <c r="D129" s="38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4.25" customHeight="1" x14ac:dyDescent="0.3">
      <c r="A130" s="38"/>
      <c r="B130" s="38"/>
      <c r="C130" s="37"/>
      <c r="D130" s="38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4.25" customHeight="1" x14ac:dyDescent="0.3">
      <c r="A131" s="38"/>
      <c r="B131" s="38"/>
      <c r="C131" s="37"/>
      <c r="D131" s="38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4.25" customHeight="1" x14ac:dyDescent="0.3">
      <c r="A132" s="38"/>
      <c r="B132" s="38"/>
      <c r="C132" s="37"/>
      <c r="D132" s="38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4.25" customHeight="1" x14ac:dyDescent="0.3">
      <c r="A133" s="38"/>
      <c r="B133" s="38"/>
      <c r="C133" s="37"/>
      <c r="D133" s="38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4.25" customHeight="1" x14ac:dyDescent="0.3">
      <c r="A134" s="38"/>
      <c r="B134" s="38"/>
      <c r="C134" s="37"/>
      <c r="D134" s="38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4.25" customHeight="1" x14ac:dyDescent="0.3">
      <c r="A135" s="38"/>
      <c r="B135" s="38"/>
      <c r="C135" s="37"/>
      <c r="D135" s="38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4.25" customHeight="1" x14ac:dyDescent="0.3">
      <c r="A136" s="38"/>
      <c r="B136" s="38"/>
      <c r="C136" s="37"/>
      <c r="D136" s="38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4.25" customHeight="1" x14ac:dyDescent="0.3">
      <c r="A137" s="38"/>
      <c r="B137" s="38"/>
      <c r="C137" s="37"/>
      <c r="D137" s="38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4.25" customHeight="1" x14ac:dyDescent="0.3">
      <c r="A138" s="38"/>
      <c r="B138" s="38"/>
      <c r="C138" s="37"/>
      <c r="D138" s="38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4.25" customHeight="1" x14ac:dyDescent="0.3">
      <c r="A139" s="38"/>
      <c r="B139" s="38"/>
      <c r="C139" s="37"/>
      <c r="D139" s="38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4.25" customHeight="1" x14ac:dyDescent="0.3">
      <c r="A140" s="38"/>
      <c r="B140" s="38"/>
      <c r="C140" s="37"/>
      <c r="D140" s="38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4.25" customHeight="1" x14ac:dyDescent="0.3">
      <c r="A141" s="38"/>
      <c r="B141" s="38"/>
      <c r="C141" s="37"/>
      <c r="D141" s="38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4.25" customHeight="1" x14ac:dyDescent="0.3">
      <c r="A142" s="38"/>
      <c r="B142" s="38"/>
      <c r="C142" s="37"/>
      <c r="D142" s="38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4.25" customHeight="1" x14ac:dyDescent="0.3">
      <c r="A143" s="38"/>
      <c r="B143" s="38"/>
      <c r="C143" s="37"/>
      <c r="D143" s="38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4.25" customHeight="1" x14ac:dyDescent="0.3">
      <c r="A144" s="38"/>
      <c r="B144" s="38"/>
      <c r="C144" s="37"/>
      <c r="D144" s="38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4.25" customHeight="1" x14ac:dyDescent="0.3">
      <c r="A145" s="38"/>
      <c r="B145" s="38"/>
      <c r="C145" s="37"/>
      <c r="D145" s="38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4.25" customHeight="1" x14ac:dyDescent="0.3">
      <c r="A146" s="38"/>
      <c r="B146" s="38"/>
      <c r="C146" s="37"/>
      <c r="D146" s="38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4.25" customHeight="1" x14ac:dyDescent="0.3">
      <c r="A147" s="38"/>
      <c r="B147" s="38"/>
      <c r="C147" s="37"/>
      <c r="D147" s="38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4.25" customHeight="1" x14ac:dyDescent="0.3">
      <c r="A148" s="38"/>
      <c r="B148" s="38"/>
      <c r="C148" s="37"/>
      <c r="D148" s="38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4.25" customHeight="1" x14ac:dyDescent="0.3">
      <c r="A149" s="38"/>
      <c r="B149" s="38"/>
      <c r="C149" s="37"/>
      <c r="D149" s="38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4.25" customHeight="1" x14ac:dyDescent="0.3">
      <c r="A150" s="38"/>
      <c r="B150" s="38"/>
      <c r="C150" s="37"/>
      <c r="D150" s="38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4.25" customHeight="1" x14ac:dyDescent="0.3">
      <c r="A151" s="38"/>
      <c r="B151" s="38"/>
      <c r="C151" s="37"/>
      <c r="D151" s="38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4.25" customHeight="1" x14ac:dyDescent="0.3">
      <c r="A152" s="38"/>
      <c r="B152" s="38"/>
      <c r="C152" s="37"/>
      <c r="D152" s="38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4.25" customHeight="1" x14ac:dyDescent="0.3">
      <c r="A153" s="38"/>
      <c r="B153" s="38"/>
      <c r="C153" s="37"/>
      <c r="D153" s="38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4.25" customHeight="1" x14ac:dyDescent="0.3">
      <c r="A154" s="38"/>
      <c r="B154" s="38"/>
      <c r="C154" s="37"/>
      <c r="D154" s="3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4.25" customHeight="1" x14ac:dyDescent="0.3">
      <c r="A155" s="38"/>
      <c r="B155" s="38"/>
      <c r="C155" s="37"/>
      <c r="D155" s="38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4.25" customHeight="1" x14ac:dyDescent="0.3">
      <c r="A156" s="38"/>
      <c r="B156" s="38"/>
      <c r="C156" s="37"/>
      <c r="D156" s="38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4.25" customHeight="1" x14ac:dyDescent="0.3">
      <c r="A157" s="38"/>
      <c r="B157" s="38"/>
      <c r="C157" s="37"/>
      <c r="D157" s="38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4.25" customHeight="1" x14ac:dyDescent="0.3">
      <c r="A158" s="38"/>
      <c r="B158" s="38"/>
      <c r="C158" s="37"/>
      <c r="D158" s="38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4.25" customHeight="1" x14ac:dyDescent="0.3">
      <c r="A159" s="38"/>
      <c r="B159" s="38"/>
      <c r="C159" s="37"/>
      <c r="D159" s="38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4.25" customHeight="1" x14ac:dyDescent="0.3">
      <c r="A160" s="38"/>
      <c r="B160" s="38"/>
      <c r="C160" s="37"/>
      <c r="D160" s="3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4.25" customHeight="1" x14ac:dyDescent="0.3">
      <c r="A161" s="38"/>
      <c r="B161" s="38"/>
      <c r="C161" s="37"/>
      <c r="D161" s="38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4.25" customHeight="1" x14ac:dyDescent="0.3">
      <c r="A162" s="38"/>
      <c r="B162" s="38"/>
      <c r="C162" s="37"/>
      <c r="D162" s="38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4.25" customHeight="1" x14ac:dyDescent="0.3">
      <c r="A163" s="38"/>
      <c r="B163" s="38"/>
      <c r="C163" s="37"/>
      <c r="D163" s="38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4.25" customHeight="1" x14ac:dyDescent="0.3">
      <c r="A164" s="38"/>
      <c r="B164" s="38"/>
      <c r="C164" s="37"/>
      <c r="D164" s="38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4.25" customHeight="1" x14ac:dyDescent="0.3">
      <c r="A165" s="38"/>
      <c r="B165" s="38"/>
      <c r="C165" s="37"/>
      <c r="D165" s="38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4.25" customHeight="1" x14ac:dyDescent="0.3">
      <c r="A166" s="38"/>
      <c r="B166" s="38"/>
      <c r="C166" s="37"/>
      <c r="D166" s="38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4.25" customHeight="1" x14ac:dyDescent="0.3">
      <c r="A167" s="38"/>
      <c r="B167" s="38"/>
      <c r="C167" s="37"/>
      <c r="D167" s="38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4.25" customHeight="1" x14ac:dyDescent="0.3">
      <c r="A168" s="38"/>
      <c r="B168" s="38"/>
      <c r="C168" s="37"/>
      <c r="D168" s="38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4.25" customHeight="1" x14ac:dyDescent="0.3">
      <c r="A169" s="38"/>
      <c r="B169" s="38"/>
      <c r="C169" s="37"/>
      <c r="D169" s="38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4.25" customHeight="1" x14ac:dyDescent="0.3">
      <c r="A170" s="38"/>
      <c r="B170" s="38"/>
      <c r="C170" s="37"/>
      <c r="D170" s="38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4.25" customHeight="1" x14ac:dyDescent="0.3">
      <c r="A171" s="38"/>
      <c r="B171" s="38"/>
      <c r="C171" s="37"/>
      <c r="D171" s="38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4.25" customHeight="1" x14ac:dyDescent="0.3">
      <c r="A172" s="38"/>
      <c r="B172" s="38"/>
      <c r="C172" s="37"/>
      <c r="D172" s="38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4.25" customHeight="1" x14ac:dyDescent="0.3">
      <c r="A173" s="38"/>
      <c r="B173" s="38"/>
      <c r="C173" s="37"/>
      <c r="D173" s="38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4.25" customHeight="1" x14ac:dyDescent="0.3">
      <c r="A174" s="38"/>
      <c r="B174" s="38"/>
      <c r="C174" s="37"/>
      <c r="D174" s="38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4.25" customHeight="1" x14ac:dyDescent="0.3">
      <c r="A175" s="38"/>
      <c r="B175" s="38"/>
      <c r="C175" s="37"/>
      <c r="D175" s="38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4.25" customHeight="1" x14ac:dyDescent="0.3">
      <c r="A176" s="38"/>
      <c r="B176" s="38"/>
      <c r="C176" s="37"/>
      <c r="D176" s="38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4.25" customHeight="1" x14ac:dyDescent="0.3">
      <c r="A177" s="38"/>
      <c r="B177" s="38"/>
      <c r="C177" s="37"/>
      <c r="D177" s="38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4.25" customHeight="1" x14ac:dyDescent="0.3">
      <c r="A178" s="38"/>
      <c r="B178" s="38"/>
      <c r="C178" s="37"/>
      <c r="D178" s="38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4.25" customHeight="1" x14ac:dyDescent="0.3">
      <c r="A179" s="38"/>
      <c r="B179" s="38"/>
      <c r="C179" s="37"/>
      <c r="D179" s="38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4.25" customHeight="1" x14ac:dyDescent="0.3">
      <c r="A180" s="38"/>
      <c r="B180" s="38"/>
      <c r="C180" s="37"/>
      <c r="D180" s="38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4.25" customHeight="1" x14ac:dyDescent="0.3">
      <c r="A181" s="38"/>
      <c r="B181" s="38"/>
      <c r="C181" s="37"/>
      <c r="D181" s="38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4.25" customHeight="1" x14ac:dyDescent="0.3">
      <c r="A182" s="38"/>
      <c r="B182" s="38"/>
      <c r="C182" s="37"/>
      <c r="D182" s="38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4.25" customHeight="1" x14ac:dyDescent="0.3">
      <c r="A183" s="38"/>
      <c r="B183" s="38"/>
      <c r="C183" s="37"/>
      <c r="D183" s="38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4.25" customHeight="1" x14ac:dyDescent="0.3">
      <c r="A184" s="38"/>
      <c r="B184" s="38"/>
      <c r="C184" s="37"/>
      <c r="D184" s="38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4.25" customHeight="1" x14ac:dyDescent="0.3">
      <c r="A185" s="38"/>
      <c r="B185" s="38"/>
      <c r="C185" s="37"/>
      <c r="D185" s="38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4.25" customHeight="1" x14ac:dyDescent="0.3">
      <c r="A186" s="38"/>
      <c r="B186" s="38"/>
      <c r="C186" s="37"/>
      <c r="D186" s="38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4.25" customHeight="1" x14ac:dyDescent="0.3">
      <c r="A187" s="38"/>
      <c r="B187" s="38"/>
      <c r="C187" s="37"/>
      <c r="D187" s="38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4.25" customHeight="1" x14ac:dyDescent="0.3">
      <c r="A188" s="38"/>
      <c r="B188" s="38"/>
      <c r="C188" s="37"/>
      <c r="D188" s="38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4.25" customHeight="1" x14ac:dyDescent="0.3">
      <c r="A189" s="38"/>
      <c r="B189" s="38"/>
      <c r="C189" s="37"/>
      <c r="D189" s="3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4.25" customHeight="1" x14ac:dyDescent="0.3">
      <c r="A190" s="38"/>
      <c r="B190" s="38"/>
      <c r="C190" s="37"/>
      <c r="D190" s="38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4.25" customHeight="1" x14ac:dyDescent="0.3">
      <c r="A191" s="38"/>
      <c r="B191" s="38"/>
      <c r="C191" s="37"/>
      <c r="D191" s="38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4.25" customHeight="1" x14ac:dyDescent="0.3">
      <c r="A192" s="38"/>
      <c r="B192" s="38"/>
      <c r="C192" s="37"/>
      <c r="D192" s="38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4.25" customHeight="1" x14ac:dyDescent="0.3">
      <c r="A193" s="38"/>
      <c r="B193" s="38"/>
      <c r="C193" s="37"/>
      <c r="D193" s="38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4.25" customHeight="1" x14ac:dyDescent="0.3">
      <c r="A194" s="38"/>
      <c r="B194" s="38"/>
      <c r="C194" s="37"/>
      <c r="D194" s="38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4.25" customHeight="1" x14ac:dyDescent="0.3">
      <c r="A195" s="38"/>
      <c r="B195" s="38"/>
      <c r="C195" s="37"/>
      <c r="D195" s="38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4.25" customHeight="1" x14ac:dyDescent="0.3">
      <c r="A196" s="38"/>
      <c r="B196" s="38"/>
      <c r="C196" s="37"/>
      <c r="D196" s="38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4.25" customHeight="1" x14ac:dyDescent="0.3">
      <c r="A197" s="38"/>
      <c r="B197" s="38"/>
      <c r="C197" s="37"/>
      <c r="D197" s="38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4.25" customHeight="1" x14ac:dyDescent="0.3">
      <c r="A198" s="38"/>
      <c r="B198" s="38"/>
      <c r="C198" s="37"/>
      <c r="D198" s="38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4.25" customHeight="1" x14ac:dyDescent="0.3">
      <c r="A199" s="38"/>
      <c r="B199" s="38"/>
      <c r="C199" s="37"/>
      <c r="D199" s="38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4.25" customHeight="1" x14ac:dyDescent="0.3">
      <c r="A200" s="38"/>
      <c r="B200" s="38"/>
      <c r="C200" s="37"/>
      <c r="D200" s="3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4.25" customHeight="1" x14ac:dyDescent="0.3">
      <c r="A201" s="38"/>
      <c r="B201" s="38"/>
      <c r="C201" s="37"/>
      <c r="D201" s="38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4.25" customHeight="1" x14ac:dyDescent="0.3">
      <c r="A202" s="38"/>
      <c r="B202" s="38"/>
      <c r="C202" s="37"/>
      <c r="D202" s="38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4.25" customHeight="1" x14ac:dyDescent="0.3">
      <c r="A203" s="38"/>
      <c r="B203" s="38"/>
      <c r="C203" s="37"/>
      <c r="D203" s="38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4.25" customHeight="1" x14ac:dyDescent="0.3">
      <c r="A204" s="38"/>
      <c r="B204" s="38"/>
      <c r="C204" s="37"/>
      <c r="D204" s="3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4.25" customHeight="1" x14ac:dyDescent="0.3">
      <c r="A205" s="38"/>
      <c r="B205" s="38"/>
      <c r="C205" s="37"/>
      <c r="D205" s="38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4.25" customHeight="1" x14ac:dyDescent="0.3">
      <c r="A206" s="38"/>
      <c r="B206" s="38"/>
      <c r="C206" s="37"/>
      <c r="D206" s="38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4.25" customHeight="1" x14ac:dyDescent="0.3">
      <c r="A207" s="38"/>
      <c r="B207" s="38"/>
      <c r="C207" s="37"/>
      <c r="D207" s="38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4.25" customHeight="1" x14ac:dyDescent="0.3">
      <c r="A208" s="38"/>
      <c r="B208" s="38"/>
      <c r="C208" s="37"/>
      <c r="D208" s="38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4.25" customHeight="1" x14ac:dyDescent="0.3">
      <c r="A209" s="38"/>
      <c r="B209" s="38"/>
      <c r="C209" s="37"/>
      <c r="D209" s="38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4.25" customHeight="1" x14ac:dyDescent="0.3">
      <c r="A210" s="38"/>
      <c r="B210" s="38"/>
      <c r="C210" s="37"/>
      <c r="D210" s="38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4.25" customHeight="1" x14ac:dyDescent="0.3">
      <c r="A211" s="38"/>
      <c r="B211" s="38"/>
      <c r="C211" s="37"/>
      <c r="D211" s="38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4.25" customHeight="1" x14ac:dyDescent="0.3">
      <c r="A212" s="38"/>
      <c r="B212" s="38"/>
      <c r="C212" s="37"/>
      <c r="D212" s="38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4.25" customHeight="1" x14ac:dyDescent="0.3">
      <c r="A213" s="38"/>
      <c r="B213" s="38"/>
      <c r="C213" s="37"/>
      <c r="D213" s="38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4.25" customHeight="1" x14ac:dyDescent="0.3">
      <c r="A214" s="38"/>
      <c r="B214" s="38"/>
      <c r="C214" s="37"/>
      <c r="D214" s="38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4.25" customHeight="1" x14ac:dyDescent="0.3">
      <c r="A215" s="38"/>
      <c r="B215" s="38"/>
      <c r="C215" s="37"/>
      <c r="D215" s="38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4.25" customHeight="1" x14ac:dyDescent="0.3">
      <c r="A216" s="38"/>
      <c r="B216" s="38"/>
      <c r="C216" s="37"/>
      <c r="D216" s="38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4.25" customHeight="1" x14ac:dyDescent="0.3">
      <c r="A217" s="38"/>
      <c r="B217" s="38"/>
      <c r="C217" s="37"/>
      <c r="D217" s="38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4.25" customHeight="1" x14ac:dyDescent="0.3">
      <c r="A218" s="38"/>
      <c r="B218" s="38"/>
      <c r="C218" s="37"/>
      <c r="D218" s="38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4.25" customHeight="1" x14ac:dyDescent="0.3">
      <c r="A219" s="38"/>
      <c r="B219" s="38"/>
      <c r="C219" s="37"/>
      <c r="D219" s="38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4.25" customHeight="1" x14ac:dyDescent="0.3">
      <c r="A220" s="38"/>
      <c r="B220" s="38"/>
      <c r="C220" s="37"/>
      <c r="D220" s="38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4.25" customHeight="1" x14ac:dyDescent="0.3">
      <c r="A221" s="38"/>
      <c r="B221" s="38"/>
      <c r="C221" s="37"/>
      <c r="D221" s="38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4.25" customHeight="1" x14ac:dyDescent="0.3">
      <c r="A222" s="38"/>
      <c r="B222" s="38"/>
      <c r="C222" s="37"/>
      <c r="D222" s="38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4.25" customHeight="1" x14ac:dyDescent="0.3">
      <c r="A223" s="38"/>
      <c r="B223" s="38"/>
      <c r="C223" s="37"/>
      <c r="D223" s="38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4.25" customHeight="1" x14ac:dyDescent="0.3">
      <c r="A224" s="38"/>
      <c r="B224" s="38"/>
      <c r="C224" s="37"/>
      <c r="D224" s="38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4.25" customHeight="1" x14ac:dyDescent="0.3">
      <c r="A225" s="38"/>
      <c r="B225" s="38"/>
      <c r="C225" s="37"/>
      <c r="D225" s="38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4.25" customHeight="1" x14ac:dyDescent="0.3">
      <c r="A226" s="38"/>
      <c r="B226" s="38"/>
      <c r="C226" s="37"/>
      <c r="D226" s="38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4.25" customHeight="1" x14ac:dyDescent="0.3">
      <c r="A227" s="38"/>
      <c r="B227" s="38"/>
      <c r="C227" s="37"/>
      <c r="D227" s="38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4.25" customHeight="1" x14ac:dyDescent="0.3">
      <c r="A228" s="38"/>
      <c r="B228" s="38"/>
      <c r="C228" s="37"/>
      <c r="D228" s="38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4.25" customHeight="1" x14ac:dyDescent="0.3">
      <c r="A229" s="38"/>
      <c r="B229" s="38"/>
      <c r="C229" s="37"/>
      <c r="D229" s="38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4.25" customHeight="1" x14ac:dyDescent="0.3">
      <c r="A230" s="38"/>
      <c r="B230" s="38"/>
      <c r="C230" s="37"/>
      <c r="D230" s="38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4.25" customHeight="1" x14ac:dyDescent="0.3">
      <c r="A231" s="38"/>
      <c r="B231" s="38"/>
      <c r="C231" s="37"/>
      <c r="D231" s="38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4.25" customHeight="1" x14ac:dyDescent="0.3">
      <c r="A232" s="38"/>
      <c r="B232" s="38"/>
      <c r="C232" s="37"/>
      <c r="D232" s="38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4.25" customHeight="1" x14ac:dyDescent="0.3">
      <c r="A233" s="38"/>
      <c r="B233" s="38"/>
      <c r="C233" s="37"/>
      <c r="D233" s="38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4.25" customHeight="1" x14ac:dyDescent="0.3">
      <c r="A234" s="38"/>
      <c r="B234" s="38"/>
      <c r="C234" s="37"/>
      <c r="D234" s="38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4.25" customHeight="1" x14ac:dyDescent="0.3">
      <c r="A235" s="38"/>
      <c r="B235" s="38"/>
      <c r="C235" s="37"/>
      <c r="D235" s="38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4.25" customHeight="1" x14ac:dyDescent="0.3">
      <c r="A236" s="38"/>
      <c r="B236" s="38"/>
      <c r="C236" s="37"/>
      <c r="D236" s="38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4.25" customHeight="1" x14ac:dyDescent="0.3">
      <c r="A237" s="38"/>
      <c r="B237" s="38"/>
      <c r="C237" s="37"/>
      <c r="D237" s="38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4.25" customHeight="1" x14ac:dyDescent="0.3">
      <c r="A238" s="38"/>
      <c r="B238" s="38"/>
      <c r="C238" s="37"/>
      <c r="D238" s="38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4.25" customHeight="1" x14ac:dyDescent="0.3">
      <c r="A239" s="38"/>
      <c r="B239" s="38"/>
      <c r="C239" s="37"/>
      <c r="D239" s="38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4.25" customHeight="1" x14ac:dyDescent="0.3">
      <c r="A240" s="38"/>
      <c r="B240" s="38"/>
      <c r="C240" s="37"/>
      <c r="D240" s="38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4.25" customHeight="1" x14ac:dyDescent="0.3">
      <c r="A241" s="38"/>
      <c r="B241" s="38"/>
      <c r="C241" s="37"/>
      <c r="D241" s="38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4.25" customHeight="1" x14ac:dyDescent="0.3">
      <c r="A242" s="38"/>
      <c r="B242" s="38"/>
      <c r="C242" s="37"/>
      <c r="D242" s="38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4.25" customHeight="1" x14ac:dyDescent="0.3">
      <c r="A243" s="38"/>
      <c r="B243" s="38"/>
      <c r="C243" s="37"/>
      <c r="D243" s="38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4.25" customHeight="1" x14ac:dyDescent="0.3">
      <c r="A244" s="38"/>
      <c r="B244" s="38"/>
      <c r="C244" s="37"/>
      <c r="D244" s="38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4.25" customHeight="1" x14ac:dyDescent="0.3">
      <c r="A245" s="38"/>
      <c r="B245" s="38"/>
      <c r="C245" s="37"/>
      <c r="D245" s="38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4.25" customHeight="1" x14ac:dyDescent="0.3">
      <c r="A246" s="38"/>
      <c r="B246" s="38"/>
      <c r="C246" s="37"/>
      <c r="D246" s="38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4.25" customHeight="1" x14ac:dyDescent="0.3">
      <c r="A247" s="38"/>
      <c r="B247" s="38"/>
      <c r="C247" s="37"/>
      <c r="D247" s="38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4.25" customHeight="1" x14ac:dyDescent="0.3">
      <c r="A248" s="38"/>
      <c r="B248" s="38"/>
      <c r="C248" s="37"/>
      <c r="D248" s="38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4.25" customHeight="1" x14ac:dyDescent="0.3">
      <c r="A249" s="38"/>
      <c r="B249" s="38"/>
      <c r="C249" s="37"/>
      <c r="D249" s="38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4.25" customHeight="1" x14ac:dyDescent="0.3">
      <c r="A250" s="38"/>
      <c r="B250" s="38"/>
      <c r="C250" s="37"/>
      <c r="D250" s="38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4.25" customHeight="1" x14ac:dyDescent="0.3">
      <c r="A251" s="38"/>
      <c r="B251" s="38"/>
      <c r="C251" s="37"/>
      <c r="D251" s="38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4.25" customHeight="1" x14ac:dyDescent="0.3">
      <c r="A252" s="38"/>
      <c r="B252" s="38"/>
      <c r="C252" s="37"/>
      <c r="D252" s="38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4.25" customHeight="1" x14ac:dyDescent="0.3">
      <c r="A253" s="38"/>
      <c r="B253" s="38"/>
      <c r="C253" s="37"/>
      <c r="D253" s="38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4.25" customHeight="1" x14ac:dyDescent="0.3">
      <c r="A254" s="38"/>
      <c r="B254" s="38"/>
      <c r="C254" s="37"/>
      <c r="D254" s="38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4.25" customHeight="1" x14ac:dyDescent="0.3">
      <c r="A255" s="38"/>
      <c r="B255" s="38"/>
      <c r="C255" s="37"/>
      <c r="D255" s="38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4.25" customHeight="1" x14ac:dyDescent="0.3">
      <c r="A256" s="38"/>
      <c r="B256" s="38"/>
      <c r="C256" s="37"/>
      <c r="D256" s="38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4.25" customHeight="1" x14ac:dyDescent="0.3">
      <c r="A257" s="38"/>
      <c r="B257" s="38"/>
      <c r="C257" s="37"/>
      <c r="D257" s="38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4.25" customHeight="1" x14ac:dyDescent="0.3">
      <c r="A258" s="38"/>
      <c r="B258" s="38"/>
      <c r="C258" s="37"/>
      <c r="D258" s="38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4.25" customHeight="1" x14ac:dyDescent="0.3">
      <c r="A259" s="38"/>
      <c r="B259" s="38"/>
      <c r="C259" s="37"/>
      <c r="D259" s="38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4.25" customHeight="1" x14ac:dyDescent="0.3">
      <c r="A260" s="38"/>
      <c r="B260" s="38"/>
      <c r="C260" s="37"/>
      <c r="D260" s="38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4.25" customHeight="1" x14ac:dyDescent="0.3">
      <c r="A261" s="38"/>
      <c r="B261" s="38"/>
      <c r="C261" s="37"/>
      <c r="D261" s="38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4.25" customHeight="1" x14ac:dyDescent="0.3">
      <c r="A262" s="38"/>
      <c r="B262" s="38"/>
      <c r="C262" s="37"/>
      <c r="D262" s="38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4.25" customHeight="1" x14ac:dyDescent="0.3">
      <c r="A263" s="38"/>
      <c r="B263" s="38"/>
      <c r="C263" s="37"/>
      <c r="D263" s="38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4.25" customHeight="1" x14ac:dyDescent="0.3">
      <c r="A264" s="38"/>
      <c r="B264" s="38"/>
      <c r="C264" s="37"/>
      <c r="D264" s="38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4.25" customHeight="1" x14ac:dyDescent="0.3">
      <c r="A265" s="38"/>
      <c r="B265" s="38"/>
      <c r="C265" s="37"/>
      <c r="D265" s="38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4.25" customHeight="1" x14ac:dyDescent="0.3">
      <c r="A266" s="38"/>
      <c r="B266" s="38"/>
      <c r="C266" s="37"/>
      <c r="D266" s="38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4.25" customHeight="1" x14ac:dyDescent="0.3">
      <c r="A267" s="38"/>
      <c r="B267" s="38"/>
      <c r="C267" s="37"/>
      <c r="D267" s="38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4.25" customHeight="1" x14ac:dyDescent="0.3">
      <c r="A268" s="38"/>
      <c r="B268" s="38"/>
      <c r="C268" s="37"/>
      <c r="D268" s="38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4.25" customHeight="1" x14ac:dyDescent="0.3">
      <c r="A269" s="38"/>
      <c r="B269" s="38"/>
      <c r="C269" s="37"/>
      <c r="D269" s="38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4.25" customHeight="1" x14ac:dyDescent="0.3">
      <c r="A270" s="38"/>
      <c r="B270" s="38"/>
      <c r="C270" s="37"/>
      <c r="D270" s="38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4.25" customHeight="1" x14ac:dyDescent="0.3">
      <c r="A271" s="38"/>
      <c r="B271" s="38"/>
      <c r="C271" s="37"/>
      <c r="D271" s="38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4.25" customHeight="1" x14ac:dyDescent="0.3">
      <c r="A272" s="38"/>
      <c r="B272" s="38"/>
      <c r="C272" s="37"/>
      <c r="D272" s="38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4.25" customHeight="1" x14ac:dyDescent="0.3">
      <c r="A273" s="38"/>
      <c r="B273" s="38"/>
      <c r="C273" s="37"/>
      <c r="D273" s="38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4.25" customHeight="1" x14ac:dyDescent="0.3">
      <c r="A274" s="38"/>
      <c r="B274" s="38"/>
      <c r="C274" s="37"/>
      <c r="D274" s="38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4.25" customHeight="1" x14ac:dyDescent="0.3">
      <c r="A275" s="38"/>
      <c r="B275" s="38"/>
      <c r="C275" s="37"/>
      <c r="D275" s="38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4.25" customHeight="1" x14ac:dyDescent="0.3">
      <c r="A276" s="38"/>
      <c r="B276" s="38"/>
      <c r="C276" s="37"/>
      <c r="D276" s="38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4.25" customHeight="1" x14ac:dyDescent="0.3">
      <c r="A277" s="38"/>
      <c r="B277" s="38"/>
      <c r="C277" s="37"/>
      <c r="D277" s="38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4.25" customHeight="1" x14ac:dyDescent="0.3">
      <c r="A278" s="38"/>
      <c r="B278" s="38"/>
      <c r="C278" s="37"/>
      <c r="D278" s="38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4.25" customHeight="1" x14ac:dyDescent="0.3">
      <c r="A279" s="38"/>
      <c r="B279" s="38"/>
      <c r="C279" s="37"/>
      <c r="D279" s="38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4.25" customHeight="1" x14ac:dyDescent="0.3">
      <c r="A280" s="38"/>
      <c r="B280" s="38"/>
      <c r="C280" s="37"/>
      <c r="D280" s="38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4.25" customHeight="1" x14ac:dyDescent="0.3">
      <c r="A281" s="38"/>
      <c r="B281" s="38"/>
      <c r="C281" s="37"/>
      <c r="D281" s="38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4.25" customHeight="1" x14ac:dyDescent="0.3">
      <c r="A282" s="38"/>
      <c r="B282" s="38"/>
      <c r="C282" s="37"/>
      <c r="D282" s="38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4.25" customHeight="1" x14ac:dyDescent="0.3">
      <c r="A283" s="38"/>
      <c r="B283" s="38"/>
      <c r="C283" s="37"/>
      <c r="D283" s="38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4.25" customHeight="1" x14ac:dyDescent="0.3">
      <c r="A284" s="38"/>
      <c r="B284" s="38"/>
      <c r="C284" s="37"/>
      <c r="D284" s="38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4.25" customHeight="1" x14ac:dyDescent="0.3">
      <c r="A285" s="38"/>
      <c r="B285" s="38"/>
      <c r="C285" s="37"/>
      <c r="D285" s="38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4.25" customHeight="1" x14ac:dyDescent="0.3">
      <c r="A286" s="38"/>
      <c r="B286" s="38"/>
      <c r="C286" s="37"/>
      <c r="D286" s="38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4.25" customHeight="1" x14ac:dyDescent="0.3">
      <c r="A287" s="38"/>
      <c r="B287" s="38"/>
      <c r="C287" s="37"/>
      <c r="D287" s="38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4.25" customHeight="1" x14ac:dyDescent="0.3">
      <c r="A288" s="38"/>
      <c r="B288" s="38"/>
      <c r="C288" s="37"/>
      <c r="D288" s="38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4.25" customHeight="1" x14ac:dyDescent="0.3">
      <c r="A289" s="38"/>
      <c r="B289" s="38"/>
      <c r="C289" s="37"/>
      <c r="D289" s="38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4.25" customHeight="1" x14ac:dyDescent="0.3">
      <c r="A290" s="38"/>
      <c r="B290" s="38"/>
      <c r="C290" s="37"/>
      <c r="D290" s="38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4.25" customHeight="1" x14ac:dyDescent="0.3">
      <c r="A291" s="38"/>
      <c r="B291" s="38"/>
      <c r="C291" s="37"/>
      <c r="D291" s="38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4.25" customHeight="1" x14ac:dyDescent="0.3">
      <c r="A292" s="38"/>
      <c r="B292" s="38"/>
      <c r="C292" s="37"/>
      <c r="D292" s="38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4.25" customHeight="1" x14ac:dyDescent="0.3">
      <c r="A293" s="38"/>
      <c r="B293" s="38"/>
      <c r="C293" s="37"/>
      <c r="D293" s="38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4.25" customHeight="1" x14ac:dyDescent="0.3">
      <c r="A294" s="38"/>
      <c r="B294" s="38"/>
      <c r="C294" s="37"/>
      <c r="D294" s="38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4.25" customHeight="1" x14ac:dyDescent="0.3">
      <c r="A295" s="38"/>
      <c r="B295" s="38"/>
      <c r="C295" s="37"/>
      <c r="D295" s="38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4.25" customHeight="1" x14ac:dyDescent="0.3">
      <c r="A296" s="38"/>
      <c r="B296" s="38"/>
      <c r="C296" s="37"/>
      <c r="D296" s="38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4.25" customHeight="1" x14ac:dyDescent="0.3">
      <c r="A297" s="38"/>
      <c r="B297" s="38"/>
      <c r="C297" s="37"/>
      <c r="D297" s="38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4.25" customHeight="1" x14ac:dyDescent="0.3">
      <c r="A298" s="38"/>
      <c r="B298" s="38"/>
      <c r="C298" s="37"/>
      <c r="D298" s="38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4.25" customHeight="1" x14ac:dyDescent="0.3">
      <c r="A299" s="38"/>
      <c r="B299" s="38"/>
      <c r="C299" s="37"/>
      <c r="D299" s="38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4.25" customHeight="1" x14ac:dyDescent="0.3">
      <c r="A300" s="38"/>
      <c r="B300" s="38"/>
      <c r="C300" s="37"/>
      <c r="D300" s="38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4.25" customHeight="1" x14ac:dyDescent="0.3">
      <c r="A301" s="38"/>
      <c r="B301" s="38"/>
      <c r="C301" s="37"/>
      <c r="D301" s="38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4.25" customHeight="1" x14ac:dyDescent="0.3">
      <c r="A302" s="38"/>
      <c r="B302" s="38"/>
      <c r="C302" s="37"/>
      <c r="D302" s="38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4.25" customHeight="1" x14ac:dyDescent="0.3">
      <c r="A303" s="38"/>
      <c r="B303" s="38"/>
      <c r="C303" s="37"/>
      <c r="D303" s="38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4.25" customHeight="1" x14ac:dyDescent="0.3">
      <c r="A304" s="38"/>
      <c r="B304" s="38"/>
      <c r="C304" s="37"/>
      <c r="D304" s="38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4.25" customHeight="1" x14ac:dyDescent="0.3">
      <c r="A305" s="38"/>
      <c r="B305" s="38"/>
      <c r="C305" s="37"/>
      <c r="D305" s="38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4.25" customHeight="1" x14ac:dyDescent="0.3">
      <c r="A306" s="38"/>
      <c r="B306" s="38"/>
      <c r="C306" s="37"/>
      <c r="D306" s="38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4.25" customHeight="1" x14ac:dyDescent="0.3">
      <c r="A307" s="38"/>
      <c r="B307" s="38"/>
      <c r="C307" s="37"/>
      <c r="D307" s="38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4.25" customHeight="1" x14ac:dyDescent="0.3">
      <c r="A308" s="38"/>
      <c r="B308" s="38"/>
      <c r="C308" s="37"/>
      <c r="D308" s="38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4.25" customHeight="1" x14ac:dyDescent="0.3">
      <c r="A309" s="38"/>
      <c r="B309" s="38"/>
      <c r="C309" s="37"/>
      <c r="D309" s="38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4.25" customHeight="1" x14ac:dyDescent="0.3">
      <c r="A310" s="38"/>
      <c r="B310" s="38"/>
      <c r="C310" s="37"/>
      <c r="D310" s="38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4.25" customHeight="1" x14ac:dyDescent="0.3">
      <c r="A311" s="38"/>
      <c r="B311" s="38"/>
      <c r="C311" s="37"/>
      <c r="D311" s="38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4.25" customHeight="1" x14ac:dyDescent="0.3">
      <c r="A312" s="38"/>
      <c r="B312" s="38"/>
      <c r="C312" s="37"/>
      <c r="D312" s="38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4.25" customHeight="1" x14ac:dyDescent="0.3">
      <c r="A313" s="38"/>
      <c r="B313" s="38"/>
      <c r="C313" s="37"/>
      <c r="D313" s="38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4.25" customHeight="1" x14ac:dyDescent="0.3">
      <c r="A314" s="38"/>
      <c r="B314" s="38"/>
      <c r="C314" s="37"/>
      <c r="D314" s="38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4.25" customHeight="1" x14ac:dyDescent="0.3">
      <c r="A315" s="38"/>
      <c r="B315" s="38"/>
      <c r="C315" s="37"/>
      <c r="D315" s="38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4.25" customHeight="1" x14ac:dyDescent="0.3">
      <c r="A316" s="38"/>
      <c r="B316" s="38"/>
      <c r="C316" s="37"/>
      <c r="D316" s="38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4.25" customHeight="1" x14ac:dyDescent="0.3">
      <c r="A317" s="38"/>
      <c r="B317" s="38"/>
      <c r="C317" s="37"/>
      <c r="D317" s="38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4.25" customHeight="1" x14ac:dyDescent="0.3">
      <c r="A318" s="38"/>
      <c r="B318" s="38"/>
      <c r="C318" s="37"/>
      <c r="D318" s="38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4.25" customHeight="1" x14ac:dyDescent="0.3">
      <c r="A319" s="38"/>
      <c r="B319" s="38"/>
      <c r="C319" s="37"/>
      <c r="D319" s="38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4.25" customHeight="1" x14ac:dyDescent="0.3">
      <c r="A320" s="38"/>
      <c r="B320" s="38"/>
      <c r="C320" s="37"/>
      <c r="D320" s="38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4.25" customHeight="1" x14ac:dyDescent="0.3">
      <c r="A321" s="38"/>
      <c r="B321" s="38"/>
      <c r="C321" s="37"/>
      <c r="D321" s="38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4.25" customHeight="1" x14ac:dyDescent="0.3">
      <c r="A322" s="38"/>
      <c r="B322" s="38"/>
      <c r="C322" s="37"/>
      <c r="D322" s="38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4.25" customHeight="1" x14ac:dyDescent="0.3">
      <c r="A323" s="38"/>
      <c r="B323" s="38"/>
      <c r="C323" s="37"/>
      <c r="D323" s="38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4.25" customHeight="1" x14ac:dyDescent="0.3">
      <c r="A324" s="38"/>
      <c r="B324" s="38"/>
      <c r="C324" s="37"/>
      <c r="D324" s="38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4.25" customHeight="1" x14ac:dyDescent="0.3">
      <c r="A325" s="38"/>
      <c r="B325" s="38"/>
      <c r="C325" s="37"/>
      <c r="D325" s="38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4.25" customHeight="1" x14ac:dyDescent="0.3">
      <c r="A326" s="38"/>
      <c r="B326" s="38"/>
      <c r="C326" s="37"/>
      <c r="D326" s="38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4.25" customHeight="1" x14ac:dyDescent="0.3">
      <c r="A327" s="38"/>
      <c r="B327" s="38"/>
      <c r="C327" s="37"/>
      <c r="D327" s="38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4.25" customHeight="1" x14ac:dyDescent="0.3">
      <c r="A328" s="38"/>
      <c r="B328" s="38"/>
      <c r="C328" s="37"/>
      <c r="D328" s="38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4.25" customHeight="1" x14ac:dyDescent="0.3">
      <c r="A329" s="38"/>
      <c r="B329" s="38"/>
      <c r="C329" s="37"/>
      <c r="D329" s="38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4.25" customHeight="1" x14ac:dyDescent="0.3">
      <c r="A330" s="38"/>
      <c r="B330" s="38"/>
      <c r="C330" s="37"/>
      <c r="D330" s="38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4.25" customHeight="1" x14ac:dyDescent="0.3">
      <c r="A331" s="38"/>
      <c r="B331" s="38"/>
      <c r="C331" s="37"/>
      <c r="D331" s="38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4.25" customHeight="1" x14ac:dyDescent="0.3">
      <c r="A332" s="38"/>
      <c r="B332" s="38"/>
      <c r="C332" s="37"/>
      <c r="D332" s="38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4.25" customHeight="1" x14ac:dyDescent="0.3">
      <c r="A333" s="38"/>
      <c r="B333" s="38"/>
      <c r="C333" s="37"/>
      <c r="D333" s="38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4.25" customHeight="1" x14ac:dyDescent="0.3">
      <c r="A334" s="38"/>
      <c r="B334" s="38"/>
      <c r="C334" s="37"/>
      <c r="D334" s="38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4.25" customHeight="1" x14ac:dyDescent="0.3">
      <c r="A335" s="38"/>
      <c r="B335" s="38"/>
      <c r="C335" s="37"/>
      <c r="D335" s="38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4.25" customHeight="1" x14ac:dyDescent="0.3">
      <c r="A336" s="38"/>
      <c r="B336" s="38"/>
      <c r="C336" s="37"/>
      <c r="D336" s="38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4.25" customHeight="1" x14ac:dyDescent="0.3">
      <c r="A337" s="38"/>
      <c r="B337" s="38"/>
      <c r="C337" s="37"/>
      <c r="D337" s="38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4.25" customHeight="1" x14ac:dyDescent="0.3">
      <c r="A338" s="38"/>
      <c r="B338" s="38"/>
      <c r="C338" s="37"/>
      <c r="D338" s="38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4.25" customHeight="1" x14ac:dyDescent="0.3">
      <c r="A339" s="38"/>
      <c r="B339" s="38"/>
      <c r="C339" s="37"/>
      <c r="D339" s="38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4.25" customHeight="1" x14ac:dyDescent="0.3">
      <c r="A340" s="38"/>
      <c r="B340" s="38"/>
      <c r="C340" s="37"/>
      <c r="D340" s="38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4.25" customHeight="1" x14ac:dyDescent="0.3">
      <c r="A341" s="38"/>
      <c r="B341" s="38"/>
      <c r="C341" s="37"/>
      <c r="D341" s="38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4.25" customHeight="1" x14ac:dyDescent="0.3">
      <c r="A342" s="38"/>
      <c r="B342" s="38"/>
      <c r="C342" s="37"/>
      <c r="D342" s="38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4.25" customHeight="1" x14ac:dyDescent="0.3">
      <c r="A343" s="38"/>
      <c r="B343" s="38"/>
      <c r="C343" s="37"/>
      <c r="D343" s="38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4.25" customHeight="1" x14ac:dyDescent="0.3">
      <c r="A344" s="38"/>
      <c r="B344" s="38"/>
      <c r="C344" s="37"/>
      <c r="D344" s="38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4.25" customHeight="1" x14ac:dyDescent="0.3">
      <c r="A345" s="38"/>
      <c r="B345" s="38"/>
      <c r="C345" s="37"/>
      <c r="D345" s="38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4.25" customHeight="1" x14ac:dyDescent="0.3">
      <c r="A346" s="38"/>
      <c r="B346" s="38"/>
      <c r="C346" s="37"/>
      <c r="D346" s="38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4.25" customHeight="1" x14ac:dyDescent="0.3">
      <c r="A347" s="38"/>
      <c r="B347" s="38"/>
      <c r="C347" s="37"/>
      <c r="D347" s="38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4.25" customHeight="1" x14ac:dyDescent="0.3">
      <c r="A348" s="38"/>
      <c r="B348" s="38"/>
      <c r="C348" s="37"/>
      <c r="D348" s="38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4.25" customHeight="1" x14ac:dyDescent="0.3">
      <c r="A349" s="38"/>
      <c r="B349" s="38"/>
      <c r="C349" s="37"/>
      <c r="D349" s="38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4.25" customHeight="1" x14ac:dyDescent="0.3">
      <c r="A350" s="38"/>
      <c r="B350" s="38"/>
      <c r="C350" s="37"/>
      <c r="D350" s="38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4.25" customHeight="1" x14ac:dyDescent="0.3">
      <c r="A351" s="38"/>
      <c r="B351" s="38"/>
      <c r="C351" s="37"/>
      <c r="D351" s="38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4.25" customHeight="1" x14ac:dyDescent="0.3">
      <c r="A352" s="38"/>
      <c r="B352" s="38"/>
      <c r="C352" s="37"/>
      <c r="D352" s="38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4.25" customHeight="1" x14ac:dyDescent="0.3">
      <c r="A353" s="38"/>
      <c r="B353" s="38"/>
      <c r="C353" s="37"/>
      <c r="D353" s="38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4.25" customHeight="1" x14ac:dyDescent="0.3">
      <c r="A354" s="38"/>
      <c r="B354" s="38"/>
      <c r="C354" s="37"/>
      <c r="D354" s="38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4.25" customHeight="1" x14ac:dyDescent="0.3">
      <c r="A355" s="38"/>
      <c r="B355" s="38"/>
      <c r="C355" s="37"/>
      <c r="D355" s="38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4.25" customHeight="1" x14ac:dyDescent="0.3">
      <c r="A356" s="38"/>
      <c r="B356" s="38"/>
      <c r="C356" s="37"/>
      <c r="D356" s="38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4.25" customHeight="1" x14ac:dyDescent="0.3">
      <c r="A357" s="38"/>
      <c r="B357" s="38"/>
      <c r="C357" s="37"/>
      <c r="D357" s="38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4.25" customHeight="1" x14ac:dyDescent="0.3">
      <c r="A358" s="38"/>
      <c r="B358" s="38"/>
      <c r="C358" s="37"/>
      <c r="D358" s="38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4.25" customHeight="1" x14ac:dyDescent="0.3">
      <c r="A359" s="38"/>
      <c r="B359" s="38"/>
      <c r="C359" s="37"/>
      <c r="D359" s="38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4.25" customHeight="1" x14ac:dyDescent="0.3">
      <c r="A360" s="38"/>
      <c r="B360" s="38"/>
      <c r="C360" s="37"/>
      <c r="D360" s="38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4.25" customHeight="1" x14ac:dyDescent="0.3">
      <c r="A361" s="38"/>
      <c r="B361" s="38"/>
      <c r="C361" s="37"/>
      <c r="D361" s="38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4.25" customHeight="1" x14ac:dyDescent="0.3">
      <c r="A362" s="38"/>
      <c r="B362" s="38"/>
      <c r="C362" s="37"/>
      <c r="D362" s="38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4.25" customHeight="1" x14ac:dyDescent="0.3">
      <c r="A363" s="38"/>
      <c r="B363" s="38"/>
      <c r="C363" s="37"/>
      <c r="D363" s="38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4.25" customHeight="1" x14ac:dyDescent="0.3">
      <c r="A364" s="38"/>
      <c r="B364" s="38"/>
      <c r="C364" s="37"/>
      <c r="D364" s="38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4.25" customHeight="1" x14ac:dyDescent="0.3">
      <c r="A365" s="38"/>
      <c r="B365" s="38"/>
      <c r="C365" s="37"/>
      <c r="D365" s="38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4.25" customHeight="1" x14ac:dyDescent="0.3">
      <c r="A366" s="38"/>
      <c r="B366" s="38"/>
      <c r="C366" s="37"/>
      <c r="D366" s="38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4.25" customHeight="1" x14ac:dyDescent="0.3">
      <c r="A367" s="38"/>
      <c r="B367" s="38"/>
      <c r="C367" s="37"/>
      <c r="D367" s="38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4.25" customHeight="1" x14ac:dyDescent="0.3">
      <c r="A368" s="38"/>
      <c r="B368" s="38"/>
      <c r="C368" s="37"/>
      <c r="D368" s="38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4.25" customHeight="1" x14ac:dyDescent="0.3">
      <c r="A369" s="38"/>
      <c r="B369" s="38"/>
      <c r="C369" s="37"/>
      <c r="D369" s="38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4.25" customHeight="1" x14ac:dyDescent="0.3">
      <c r="A370" s="38"/>
      <c r="B370" s="38"/>
      <c r="C370" s="37"/>
      <c r="D370" s="38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4.25" customHeight="1" x14ac:dyDescent="0.3">
      <c r="A371" s="38"/>
      <c r="B371" s="38"/>
      <c r="C371" s="37"/>
      <c r="D371" s="38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4.25" customHeight="1" x14ac:dyDescent="0.3">
      <c r="A372" s="38"/>
      <c r="B372" s="38"/>
      <c r="C372" s="37"/>
      <c r="D372" s="38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4.25" customHeight="1" x14ac:dyDescent="0.3">
      <c r="A373" s="38"/>
      <c r="B373" s="38"/>
      <c r="C373" s="37"/>
      <c r="D373" s="38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4.25" customHeight="1" x14ac:dyDescent="0.3">
      <c r="A374" s="38"/>
      <c r="B374" s="38"/>
      <c r="C374" s="37"/>
      <c r="D374" s="38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4.25" customHeight="1" x14ac:dyDescent="0.3">
      <c r="A375" s="38"/>
      <c r="B375" s="38"/>
      <c r="C375" s="37"/>
      <c r="D375" s="38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4.25" customHeight="1" x14ac:dyDescent="0.3">
      <c r="A376" s="38"/>
      <c r="B376" s="38"/>
      <c r="C376" s="37"/>
      <c r="D376" s="38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4.25" customHeight="1" x14ac:dyDescent="0.3">
      <c r="A377" s="38"/>
      <c r="B377" s="38"/>
      <c r="C377" s="37"/>
      <c r="D377" s="38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4.25" customHeight="1" x14ac:dyDescent="0.3">
      <c r="A378" s="38"/>
      <c r="B378" s="38"/>
      <c r="C378" s="37"/>
      <c r="D378" s="38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4.25" customHeight="1" x14ac:dyDescent="0.3">
      <c r="A379" s="38"/>
      <c r="B379" s="38"/>
      <c r="C379" s="37"/>
      <c r="D379" s="38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4.25" customHeight="1" x14ac:dyDescent="0.3">
      <c r="A380" s="38"/>
      <c r="B380" s="38"/>
      <c r="C380" s="37"/>
      <c r="D380" s="38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4.25" customHeight="1" x14ac:dyDescent="0.3">
      <c r="A381" s="38"/>
      <c r="B381" s="38"/>
      <c r="C381" s="37"/>
      <c r="D381" s="38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4.25" customHeight="1" x14ac:dyDescent="0.3">
      <c r="A382" s="38"/>
      <c r="B382" s="38"/>
      <c r="C382" s="37"/>
      <c r="D382" s="38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4.25" customHeight="1" x14ac:dyDescent="0.3">
      <c r="A383" s="38"/>
      <c r="B383" s="38"/>
      <c r="C383" s="37"/>
      <c r="D383" s="38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4.25" customHeight="1" x14ac:dyDescent="0.3">
      <c r="A384" s="38"/>
      <c r="B384" s="38"/>
      <c r="C384" s="37"/>
      <c r="D384" s="38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4.25" customHeight="1" x14ac:dyDescent="0.3">
      <c r="A385" s="38"/>
      <c r="B385" s="38"/>
      <c r="C385" s="37"/>
      <c r="D385" s="38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4.25" customHeight="1" x14ac:dyDescent="0.3">
      <c r="A386" s="38"/>
      <c r="B386" s="38"/>
      <c r="C386" s="37"/>
      <c r="D386" s="38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4.25" customHeight="1" x14ac:dyDescent="0.3">
      <c r="A387" s="38"/>
      <c r="B387" s="38"/>
      <c r="C387" s="37"/>
      <c r="D387" s="38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4.25" customHeight="1" x14ac:dyDescent="0.3">
      <c r="A388" s="38"/>
      <c r="B388" s="38"/>
      <c r="C388" s="37"/>
      <c r="D388" s="38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4.25" customHeight="1" x14ac:dyDescent="0.3">
      <c r="A389" s="38"/>
      <c r="B389" s="38"/>
      <c r="C389" s="37"/>
      <c r="D389" s="38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4.25" customHeight="1" x14ac:dyDescent="0.3">
      <c r="A390" s="38"/>
      <c r="B390" s="38"/>
      <c r="C390" s="37"/>
      <c r="D390" s="38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4.25" customHeight="1" x14ac:dyDescent="0.3">
      <c r="A391" s="38"/>
      <c r="B391" s="38"/>
      <c r="C391" s="37"/>
      <c r="D391" s="38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4.25" customHeight="1" x14ac:dyDescent="0.3">
      <c r="A392" s="38"/>
      <c r="B392" s="38"/>
      <c r="C392" s="37"/>
      <c r="D392" s="38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4.25" customHeight="1" x14ac:dyDescent="0.3">
      <c r="A393" s="38"/>
      <c r="B393" s="38"/>
      <c r="C393" s="37"/>
      <c r="D393" s="38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4.25" customHeight="1" x14ac:dyDescent="0.3">
      <c r="A394" s="38"/>
      <c r="B394" s="38"/>
      <c r="C394" s="37"/>
      <c r="D394" s="38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4.25" customHeight="1" x14ac:dyDescent="0.3">
      <c r="A395" s="38"/>
      <c r="B395" s="38"/>
      <c r="C395" s="37"/>
      <c r="D395" s="38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4.25" customHeight="1" x14ac:dyDescent="0.3">
      <c r="A396" s="38"/>
      <c r="B396" s="38"/>
      <c r="C396" s="37"/>
      <c r="D396" s="38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4.25" customHeight="1" x14ac:dyDescent="0.3">
      <c r="A397" s="38"/>
      <c r="B397" s="38"/>
      <c r="C397" s="37"/>
      <c r="D397" s="38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4.25" customHeight="1" x14ac:dyDescent="0.3">
      <c r="A398" s="38"/>
      <c r="B398" s="38"/>
      <c r="C398" s="37"/>
      <c r="D398" s="38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4.25" customHeight="1" x14ac:dyDescent="0.3">
      <c r="A399" s="38"/>
      <c r="B399" s="38"/>
      <c r="C399" s="37"/>
      <c r="D399" s="38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4.25" customHeight="1" x14ac:dyDescent="0.3">
      <c r="A400" s="38"/>
      <c r="B400" s="38"/>
      <c r="C400" s="37"/>
      <c r="D400" s="38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4.25" customHeight="1" x14ac:dyDescent="0.3">
      <c r="A401" s="38"/>
      <c r="B401" s="38"/>
      <c r="C401" s="37"/>
      <c r="D401" s="38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4.25" customHeight="1" x14ac:dyDescent="0.3">
      <c r="A402" s="38"/>
      <c r="B402" s="38"/>
      <c r="C402" s="37"/>
      <c r="D402" s="38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4.25" customHeight="1" x14ac:dyDescent="0.3">
      <c r="A403" s="38"/>
      <c r="B403" s="38"/>
      <c r="C403" s="37"/>
      <c r="D403" s="38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4.25" customHeight="1" x14ac:dyDescent="0.3">
      <c r="A404" s="38"/>
      <c r="B404" s="38"/>
      <c r="C404" s="37"/>
      <c r="D404" s="38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4.25" customHeight="1" x14ac:dyDescent="0.3">
      <c r="A405" s="38"/>
      <c r="B405" s="38"/>
      <c r="C405" s="37"/>
      <c r="D405" s="38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4.25" customHeight="1" x14ac:dyDescent="0.3">
      <c r="A406" s="38"/>
      <c r="B406" s="38"/>
      <c r="C406" s="37"/>
      <c r="D406" s="38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4.25" customHeight="1" x14ac:dyDescent="0.3">
      <c r="A407" s="38"/>
      <c r="B407" s="38"/>
      <c r="C407" s="37"/>
      <c r="D407" s="38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4.25" customHeight="1" x14ac:dyDescent="0.3">
      <c r="A408" s="38"/>
      <c r="B408" s="38"/>
      <c r="C408" s="37"/>
      <c r="D408" s="38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4.25" customHeight="1" x14ac:dyDescent="0.3">
      <c r="A409" s="38"/>
      <c r="B409" s="38"/>
      <c r="C409" s="37"/>
      <c r="D409" s="38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4.25" customHeight="1" x14ac:dyDescent="0.3">
      <c r="A410" s="38"/>
      <c r="B410" s="38"/>
      <c r="C410" s="37"/>
      <c r="D410" s="38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4.25" customHeight="1" x14ac:dyDescent="0.3">
      <c r="A411" s="38"/>
      <c r="B411" s="38"/>
      <c r="C411" s="37"/>
      <c r="D411" s="38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4.25" customHeight="1" x14ac:dyDescent="0.3">
      <c r="A412" s="38"/>
      <c r="B412" s="38"/>
      <c r="C412" s="37"/>
      <c r="D412" s="38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4.25" customHeight="1" x14ac:dyDescent="0.3">
      <c r="A413" s="38"/>
      <c r="B413" s="38"/>
      <c r="C413" s="37"/>
      <c r="D413" s="38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4.25" customHeight="1" x14ac:dyDescent="0.3">
      <c r="A414" s="38"/>
      <c r="B414" s="38"/>
      <c r="C414" s="37"/>
      <c r="D414" s="38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4.25" customHeight="1" x14ac:dyDescent="0.3">
      <c r="A415" s="38"/>
      <c r="B415" s="38"/>
      <c r="C415" s="37"/>
      <c r="D415" s="38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4.25" customHeight="1" x14ac:dyDescent="0.3">
      <c r="A416" s="38"/>
      <c r="B416" s="38"/>
      <c r="C416" s="37"/>
      <c r="D416" s="38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4.25" customHeight="1" x14ac:dyDescent="0.3">
      <c r="A417" s="38"/>
      <c r="B417" s="38"/>
      <c r="C417" s="37"/>
      <c r="D417" s="38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4.25" customHeight="1" x14ac:dyDescent="0.3">
      <c r="A418" s="38"/>
      <c r="B418" s="38"/>
      <c r="C418" s="37"/>
      <c r="D418" s="38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4.25" customHeight="1" x14ac:dyDescent="0.3">
      <c r="A419" s="38"/>
      <c r="B419" s="38"/>
      <c r="C419" s="37"/>
      <c r="D419" s="38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4.25" customHeight="1" x14ac:dyDescent="0.3">
      <c r="A420" s="38"/>
      <c r="B420" s="38"/>
      <c r="C420" s="37"/>
      <c r="D420" s="38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4.25" customHeight="1" x14ac:dyDescent="0.3">
      <c r="A421" s="38"/>
      <c r="B421" s="38"/>
      <c r="C421" s="37"/>
      <c r="D421" s="38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4.25" customHeight="1" x14ac:dyDescent="0.3">
      <c r="A422" s="38"/>
      <c r="B422" s="38"/>
      <c r="C422" s="37"/>
      <c r="D422" s="38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4.25" customHeight="1" x14ac:dyDescent="0.3">
      <c r="A423" s="38"/>
      <c r="B423" s="38"/>
      <c r="C423" s="37"/>
      <c r="D423" s="38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4.25" customHeight="1" x14ac:dyDescent="0.3">
      <c r="A424" s="38"/>
      <c r="B424" s="38"/>
      <c r="C424" s="37"/>
      <c r="D424" s="38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4.25" customHeight="1" x14ac:dyDescent="0.3">
      <c r="A425" s="38"/>
      <c r="B425" s="38"/>
      <c r="C425" s="37"/>
      <c r="D425" s="38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4.25" customHeight="1" x14ac:dyDescent="0.3">
      <c r="A426" s="38"/>
      <c r="B426" s="38"/>
      <c r="C426" s="37"/>
      <c r="D426" s="38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4.25" customHeight="1" x14ac:dyDescent="0.3">
      <c r="A427" s="38"/>
      <c r="B427" s="38"/>
      <c r="C427" s="37"/>
      <c r="D427" s="38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4.25" customHeight="1" x14ac:dyDescent="0.3">
      <c r="A428" s="38"/>
      <c r="B428" s="38"/>
      <c r="C428" s="37"/>
      <c r="D428" s="38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4.25" customHeight="1" x14ac:dyDescent="0.3">
      <c r="A429" s="38"/>
      <c r="B429" s="38"/>
      <c r="C429" s="37"/>
      <c r="D429" s="38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4.25" customHeight="1" x14ac:dyDescent="0.3">
      <c r="A430" s="38"/>
      <c r="B430" s="38"/>
      <c r="C430" s="37"/>
      <c r="D430" s="38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4.25" customHeight="1" x14ac:dyDescent="0.3">
      <c r="A431" s="38"/>
      <c r="B431" s="38"/>
      <c r="C431" s="37"/>
      <c r="D431" s="38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4.25" customHeight="1" x14ac:dyDescent="0.3">
      <c r="A432" s="38"/>
      <c r="B432" s="38"/>
      <c r="C432" s="37"/>
      <c r="D432" s="38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4.25" customHeight="1" x14ac:dyDescent="0.3">
      <c r="A433" s="38"/>
      <c r="B433" s="38"/>
      <c r="C433" s="37"/>
      <c r="D433" s="38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4.25" customHeight="1" x14ac:dyDescent="0.3">
      <c r="A434" s="38"/>
      <c r="B434" s="38"/>
      <c r="C434" s="37"/>
      <c r="D434" s="38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4.25" customHeight="1" x14ac:dyDescent="0.3">
      <c r="A435" s="38"/>
      <c r="B435" s="38"/>
      <c r="C435" s="37"/>
      <c r="D435" s="38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4.25" customHeight="1" x14ac:dyDescent="0.3">
      <c r="A436" s="38"/>
      <c r="B436" s="38"/>
      <c r="C436" s="37"/>
      <c r="D436" s="38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4.25" customHeight="1" x14ac:dyDescent="0.3">
      <c r="A437" s="38"/>
      <c r="B437" s="38"/>
      <c r="C437" s="37"/>
      <c r="D437" s="38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4.25" customHeight="1" x14ac:dyDescent="0.3">
      <c r="A438" s="38"/>
      <c r="B438" s="38"/>
      <c r="C438" s="37"/>
      <c r="D438" s="38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4.25" customHeight="1" x14ac:dyDescent="0.3">
      <c r="A439" s="38"/>
      <c r="B439" s="38"/>
      <c r="C439" s="37"/>
      <c r="D439" s="38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4.25" customHeight="1" x14ac:dyDescent="0.3">
      <c r="A440" s="38"/>
      <c r="B440" s="38"/>
      <c r="C440" s="37"/>
      <c r="D440" s="38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4.25" customHeight="1" x14ac:dyDescent="0.3">
      <c r="A441" s="38"/>
      <c r="B441" s="38"/>
      <c r="C441" s="37"/>
      <c r="D441" s="38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4.25" customHeight="1" x14ac:dyDescent="0.3">
      <c r="A442" s="38"/>
      <c r="B442" s="38"/>
      <c r="C442" s="37"/>
      <c r="D442" s="38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4.25" customHeight="1" x14ac:dyDescent="0.3">
      <c r="A443" s="38"/>
      <c r="B443" s="38"/>
      <c r="C443" s="37"/>
      <c r="D443" s="38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4.25" customHeight="1" x14ac:dyDescent="0.3">
      <c r="A444" s="38"/>
      <c r="B444" s="38"/>
      <c r="C444" s="37"/>
      <c r="D444" s="38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4.25" customHeight="1" x14ac:dyDescent="0.3">
      <c r="A445" s="38"/>
      <c r="B445" s="38"/>
      <c r="C445" s="37"/>
      <c r="D445" s="38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4.25" customHeight="1" x14ac:dyDescent="0.3">
      <c r="A446" s="38"/>
      <c r="B446" s="38"/>
      <c r="C446" s="37"/>
      <c r="D446" s="38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4.25" customHeight="1" x14ac:dyDescent="0.3">
      <c r="A447" s="38"/>
      <c r="B447" s="38"/>
      <c r="C447" s="37"/>
      <c r="D447" s="38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4.25" customHeight="1" x14ac:dyDescent="0.3">
      <c r="A448" s="38"/>
      <c r="B448" s="38"/>
      <c r="C448" s="37"/>
      <c r="D448" s="38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4.25" customHeight="1" x14ac:dyDescent="0.3">
      <c r="A449" s="38"/>
      <c r="B449" s="38"/>
      <c r="C449" s="37"/>
      <c r="D449" s="38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4.25" customHeight="1" x14ac:dyDescent="0.3">
      <c r="A450" s="38"/>
      <c r="B450" s="38"/>
      <c r="C450" s="37"/>
      <c r="D450" s="38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4.25" customHeight="1" x14ac:dyDescent="0.3">
      <c r="A451" s="38"/>
      <c r="B451" s="38"/>
      <c r="C451" s="37"/>
      <c r="D451" s="38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4.25" customHeight="1" x14ac:dyDescent="0.3">
      <c r="A452" s="38"/>
      <c r="B452" s="38"/>
      <c r="C452" s="37"/>
      <c r="D452" s="38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4.25" customHeight="1" x14ac:dyDescent="0.3">
      <c r="A453" s="38"/>
      <c r="B453" s="38"/>
      <c r="C453" s="37"/>
      <c r="D453" s="38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4.25" customHeight="1" x14ac:dyDescent="0.3">
      <c r="A454" s="38"/>
      <c r="B454" s="38"/>
      <c r="C454" s="37"/>
      <c r="D454" s="38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4.25" customHeight="1" x14ac:dyDescent="0.3">
      <c r="A455" s="38"/>
      <c r="B455" s="38"/>
      <c r="C455" s="37"/>
      <c r="D455" s="38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4.25" customHeight="1" x14ac:dyDescent="0.3">
      <c r="A456" s="38"/>
      <c r="B456" s="38"/>
      <c r="C456" s="37"/>
      <c r="D456" s="38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4.25" customHeight="1" x14ac:dyDescent="0.3">
      <c r="A457" s="38"/>
      <c r="B457" s="38"/>
      <c r="C457" s="37"/>
      <c r="D457" s="38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4.25" customHeight="1" x14ac:dyDescent="0.3">
      <c r="A458" s="38"/>
      <c r="B458" s="38"/>
      <c r="C458" s="37"/>
      <c r="D458" s="38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4.25" customHeight="1" x14ac:dyDescent="0.3">
      <c r="A459" s="38"/>
      <c r="B459" s="38"/>
      <c r="C459" s="37"/>
      <c r="D459" s="38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4.25" customHeight="1" x14ac:dyDescent="0.3">
      <c r="A460" s="38"/>
      <c r="B460" s="38"/>
      <c r="C460" s="37"/>
      <c r="D460" s="38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4.25" customHeight="1" x14ac:dyDescent="0.3">
      <c r="A461" s="38"/>
      <c r="B461" s="38"/>
      <c r="C461" s="37"/>
      <c r="D461" s="38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4.25" customHeight="1" x14ac:dyDescent="0.3">
      <c r="A462" s="38"/>
      <c r="B462" s="38"/>
      <c r="C462" s="37"/>
      <c r="D462" s="38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4.25" customHeight="1" x14ac:dyDescent="0.3">
      <c r="A463" s="38"/>
      <c r="B463" s="38"/>
      <c r="C463" s="37"/>
      <c r="D463" s="38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4.25" customHeight="1" x14ac:dyDescent="0.3">
      <c r="A464" s="38"/>
      <c r="B464" s="38"/>
      <c r="C464" s="37"/>
      <c r="D464" s="38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4.25" customHeight="1" x14ac:dyDescent="0.3">
      <c r="A465" s="38"/>
      <c r="B465" s="38"/>
      <c r="C465" s="37"/>
      <c r="D465" s="38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4.25" customHeight="1" x14ac:dyDescent="0.3">
      <c r="A466" s="38"/>
      <c r="B466" s="38"/>
      <c r="C466" s="37"/>
      <c r="D466" s="38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4.25" customHeight="1" x14ac:dyDescent="0.3">
      <c r="A467" s="38"/>
      <c r="B467" s="38"/>
      <c r="C467" s="37"/>
      <c r="D467" s="38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4.25" customHeight="1" x14ac:dyDescent="0.3">
      <c r="A468" s="38"/>
      <c r="B468" s="38"/>
      <c r="C468" s="37"/>
      <c r="D468" s="38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4.25" customHeight="1" x14ac:dyDescent="0.3">
      <c r="A469" s="38"/>
      <c r="B469" s="38"/>
      <c r="C469" s="37"/>
      <c r="D469" s="38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4.25" customHeight="1" x14ac:dyDescent="0.3">
      <c r="A470" s="38"/>
      <c r="B470" s="38"/>
      <c r="C470" s="37"/>
      <c r="D470" s="38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4.25" customHeight="1" x14ac:dyDescent="0.3">
      <c r="A471" s="38"/>
      <c r="B471" s="38"/>
      <c r="C471" s="37"/>
      <c r="D471" s="38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4.25" customHeight="1" x14ac:dyDescent="0.3">
      <c r="A472" s="38"/>
      <c r="B472" s="38"/>
      <c r="C472" s="37"/>
      <c r="D472" s="38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4.25" customHeight="1" x14ac:dyDescent="0.3">
      <c r="A473" s="38"/>
      <c r="B473" s="38"/>
      <c r="C473" s="37"/>
      <c r="D473" s="38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4.25" customHeight="1" x14ac:dyDescent="0.3">
      <c r="A474" s="38"/>
      <c r="B474" s="38"/>
      <c r="C474" s="37"/>
      <c r="D474" s="38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4.25" customHeight="1" x14ac:dyDescent="0.3">
      <c r="A475" s="38"/>
      <c r="B475" s="38"/>
      <c r="C475" s="37"/>
      <c r="D475" s="38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4.25" customHeight="1" x14ac:dyDescent="0.3">
      <c r="A476" s="38"/>
      <c r="B476" s="38"/>
      <c r="C476" s="37"/>
      <c r="D476" s="38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4.25" customHeight="1" x14ac:dyDescent="0.3">
      <c r="A477" s="38"/>
      <c r="B477" s="38"/>
      <c r="C477" s="37"/>
      <c r="D477" s="38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4.25" customHeight="1" x14ac:dyDescent="0.3">
      <c r="A478" s="38"/>
      <c r="B478" s="38"/>
      <c r="C478" s="37"/>
      <c r="D478" s="38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4.25" customHeight="1" x14ac:dyDescent="0.3">
      <c r="A479" s="38"/>
      <c r="B479" s="38"/>
      <c r="C479" s="37"/>
      <c r="D479" s="38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4.25" customHeight="1" x14ac:dyDescent="0.3">
      <c r="A480" s="38"/>
      <c r="B480" s="38"/>
      <c r="C480" s="37"/>
      <c r="D480" s="38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4.25" customHeight="1" x14ac:dyDescent="0.3">
      <c r="A481" s="38"/>
      <c r="B481" s="38"/>
      <c r="C481" s="37"/>
      <c r="D481" s="38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4.25" customHeight="1" x14ac:dyDescent="0.3">
      <c r="A482" s="38"/>
      <c r="B482" s="38"/>
      <c r="C482" s="37"/>
      <c r="D482" s="38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4.25" customHeight="1" x14ac:dyDescent="0.3">
      <c r="A483" s="38"/>
      <c r="B483" s="38"/>
      <c r="C483" s="37"/>
      <c r="D483" s="38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4.25" customHeight="1" x14ac:dyDescent="0.3">
      <c r="A484" s="38"/>
      <c r="B484" s="38"/>
      <c r="C484" s="37"/>
      <c r="D484" s="38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4.25" customHeight="1" x14ac:dyDescent="0.3">
      <c r="A485" s="38"/>
      <c r="B485" s="38"/>
      <c r="C485" s="37"/>
      <c r="D485" s="38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4.25" customHeight="1" x14ac:dyDescent="0.3">
      <c r="A486" s="38"/>
      <c r="B486" s="38"/>
      <c r="C486" s="37"/>
      <c r="D486" s="38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4.25" customHeight="1" x14ac:dyDescent="0.3">
      <c r="A487" s="38"/>
      <c r="B487" s="38"/>
      <c r="C487" s="37"/>
      <c r="D487" s="38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4.25" customHeight="1" x14ac:dyDescent="0.3">
      <c r="A488" s="38"/>
      <c r="B488" s="38"/>
      <c r="C488" s="37"/>
      <c r="D488" s="38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4.25" customHeight="1" x14ac:dyDescent="0.3">
      <c r="A489" s="38"/>
      <c r="B489" s="38"/>
      <c r="C489" s="37"/>
      <c r="D489" s="38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4.25" customHeight="1" x14ac:dyDescent="0.3">
      <c r="A490" s="38"/>
      <c r="B490" s="38"/>
      <c r="C490" s="37"/>
      <c r="D490" s="38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4.25" customHeight="1" x14ac:dyDescent="0.3">
      <c r="A491" s="38"/>
      <c r="B491" s="38"/>
      <c r="C491" s="37"/>
      <c r="D491" s="38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4.25" customHeight="1" x14ac:dyDescent="0.3">
      <c r="A492" s="38"/>
      <c r="B492" s="38"/>
      <c r="C492" s="37"/>
      <c r="D492" s="38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4.25" customHeight="1" x14ac:dyDescent="0.3">
      <c r="A493" s="38"/>
      <c r="B493" s="38"/>
      <c r="C493" s="37"/>
      <c r="D493" s="38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4.25" customHeight="1" x14ac:dyDescent="0.3">
      <c r="A494" s="38"/>
      <c r="B494" s="38"/>
      <c r="C494" s="37"/>
      <c r="D494" s="38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4.25" customHeight="1" x14ac:dyDescent="0.3">
      <c r="A495" s="38"/>
      <c r="B495" s="38"/>
      <c r="C495" s="37"/>
      <c r="D495" s="38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4.25" customHeight="1" x14ac:dyDescent="0.3">
      <c r="A496" s="38"/>
      <c r="B496" s="38"/>
      <c r="C496" s="37"/>
      <c r="D496" s="38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4.25" customHeight="1" x14ac:dyDescent="0.3">
      <c r="A497" s="38"/>
      <c r="B497" s="38"/>
      <c r="C497" s="37"/>
      <c r="D497" s="38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4.25" customHeight="1" x14ac:dyDescent="0.3">
      <c r="A498" s="38"/>
      <c r="B498" s="38"/>
      <c r="C498" s="37"/>
      <c r="D498" s="38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4.25" customHeight="1" x14ac:dyDescent="0.3">
      <c r="A499" s="38"/>
      <c r="B499" s="38"/>
      <c r="C499" s="37"/>
      <c r="D499" s="38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4.25" customHeight="1" x14ac:dyDescent="0.3">
      <c r="A500" s="38"/>
      <c r="B500" s="38"/>
      <c r="C500" s="37"/>
      <c r="D500" s="38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4.25" customHeight="1" x14ac:dyDescent="0.3">
      <c r="A501" s="38"/>
      <c r="B501" s="38"/>
      <c r="C501" s="37"/>
      <c r="D501" s="38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4.25" customHeight="1" x14ac:dyDescent="0.3">
      <c r="A502" s="38"/>
      <c r="B502" s="38"/>
      <c r="C502" s="37"/>
      <c r="D502" s="38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4.25" customHeight="1" x14ac:dyDescent="0.3">
      <c r="A503" s="38"/>
      <c r="B503" s="38"/>
      <c r="C503" s="37"/>
      <c r="D503" s="38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4.25" customHeight="1" x14ac:dyDescent="0.3">
      <c r="A504" s="38"/>
      <c r="B504" s="38"/>
      <c r="C504" s="37"/>
      <c r="D504" s="38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4.25" customHeight="1" x14ac:dyDescent="0.3">
      <c r="A505" s="38"/>
      <c r="B505" s="38"/>
      <c r="C505" s="37"/>
      <c r="D505" s="38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4.25" customHeight="1" x14ac:dyDescent="0.3">
      <c r="A506" s="38"/>
      <c r="B506" s="38"/>
      <c r="C506" s="37"/>
      <c r="D506" s="38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4.25" customHeight="1" x14ac:dyDescent="0.3">
      <c r="A507" s="38"/>
      <c r="B507" s="38"/>
      <c r="C507" s="37"/>
      <c r="D507" s="38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4.25" customHeight="1" x14ac:dyDescent="0.3">
      <c r="A508" s="38"/>
      <c r="B508" s="38"/>
      <c r="C508" s="37"/>
      <c r="D508" s="38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4.25" customHeight="1" x14ac:dyDescent="0.3">
      <c r="A509" s="38"/>
      <c r="B509" s="38"/>
      <c r="C509" s="37"/>
      <c r="D509" s="38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4.25" customHeight="1" x14ac:dyDescent="0.3">
      <c r="A510" s="38"/>
      <c r="B510" s="38"/>
      <c r="C510" s="37"/>
      <c r="D510" s="38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4.25" customHeight="1" x14ac:dyDescent="0.3">
      <c r="A511" s="38"/>
      <c r="B511" s="38"/>
      <c r="C511" s="37"/>
      <c r="D511" s="38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4.25" customHeight="1" x14ac:dyDescent="0.3">
      <c r="A512" s="38"/>
      <c r="B512" s="38"/>
      <c r="C512" s="37"/>
      <c r="D512" s="38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4.25" customHeight="1" x14ac:dyDescent="0.3">
      <c r="A513" s="38"/>
      <c r="B513" s="38"/>
      <c r="C513" s="37"/>
      <c r="D513" s="38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4.25" customHeight="1" x14ac:dyDescent="0.3">
      <c r="A514" s="38"/>
      <c r="B514" s="38"/>
      <c r="C514" s="37"/>
      <c r="D514" s="38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4.25" customHeight="1" x14ac:dyDescent="0.3">
      <c r="A515" s="38"/>
      <c r="B515" s="38"/>
      <c r="C515" s="37"/>
      <c r="D515" s="38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4.25" customHeight="1" x14ac:dyDescent="0.3">
      <c r="A516" s="38"/>
      <c r="B516" s="38"/>
      <c r="C516" s="37"/>
      <c r="D516" s="38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4.25" customHeight="1" x14ac:dyDescent="0.3">
      <c r="A517" s="38"/>
      <c r="B517" s="38"/>
      <c r="C517" s="37"/>
      <c r="D517" s="38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4.25" customHeight="1" x14ac:dyDescent="0.3">
      <c r="A518" s="38"/>
      <c r="B518" s="38"/>
      <c r="C518" s="37"/>
      <c r="D518" s="38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4.25" customHeight="1" x14ac:dyDescent="0.3">
      <c r="A519" s="38"/>
      <c r="B519" s="38"/>
      <c r="C519" s="37"/>
      <c r="D519" s="38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4.25" customHeight="1" x14ac:dyDescent="0.3">
      <c r="A520" s="38"/>
      <c r="B520" s="38"/>
      <c r="C520" s="37"/>
      <c r="D520" s="38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4.25" customHeight="1" x14ac:dyDescent="0.3">
      <c r="A521" s="38"/>
      <c r="B521" s="38"/>
      <c r="C521" s="37"/>
      <c r="D521" s="38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4.25" customHeight="1" x14ac:dyDescent="0.3">
      <c r="A522" s="38"/>
      <c r="B522" s="38"/>
      <c r="C522" s="37"/>
      <c r="D522" s="38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4.25" customHeight="1" x14ac:dyDescent="0.3">
      <c r="A523" s="38"/>
      <c r="B523" s="38"/>
      <c r="C523" s="37"/>
      <c r="D523" s="38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4.25" customHeight="1" x14ac:dyDescent="0.3">
      <c r="A524" s="38"/>
      <c r="B524" s="38"/>
      <c r="C524" s="37"/>
      <c r="D524" s="38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4.25" customHeight="1" x14ac:dyDescent="0.3">
      <c r="A525" s="38"/>
      <c r="B525" s="38"/>
      <c r="C525" s="37"/>
      <c r="D525" s="38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4.25" customHeight="1" x14ac:dyDescent="0.3">
      <c r="A526" s="38"/>
      <c r="B526" s="38"/>
      <c r="C526" s="37"/>
      <c r="D526" s="38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4.25" customHeight="1" x14ac:dyDescent="0.3">
      <c r="A527" s="38"/>
      <c r="B527" s="38"/>
      <c r="C527" s="37"/>
      <c r="D527" s="38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4.25" customHeight="1" x14ac:dyDescent="0.3">
      <c r="A528" s="38"/>
      <c r="B528" s="38"/>
      <c r="C528" s="37"/>
      <c r="D528" s="38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4.25" customHeight="1" x14ac:dyDescent="0.3">
      <c r="A529" s="38"/>
      <c r="B529" s="38"/>
      <c r="C529" s="37"/>
      <c r="D529" s="38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4.25" customHeight="1" x14ac:dyDescent="0.3">
      <c r="A530" s="38"/>
      <c r="B530" s="38"/>
      <c r="C530" s="37"/>
      <c r="D530" s="38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4.25" customHeight="1" x14ac:dyDescent="0.3">
      <c r="A531" s="38"/>
      <c r="B531" s="38"/>
      <c r="C531" s="37"/>
      <c r="D531" s="38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4.25" customHeight="1" x14ac:dyDescent="0.3">
      <c r="A532" s="38"/>
      <c r="B532" s="38"/>
      <c r="C532" s="37"/>
      <c r="D532" s="38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4.25" customHeight="1" x14ac:dyDescent="0.3">
      <c r="A533" s="38"/>
      <c r="B533" s="38"/>
      <c r="C533" s="37"/>
      <c r="D533" s="38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4.25" customHeight="1" x14ac:dyDescent="0.3">
      <c r="A534" s="38"/>
      <c r="B534" s="38"/>
      <c r="C534" s="37"/>
      <c r="D534" s="38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4.25" customHeight="1" x14ac:dyDescent="0.3">
      <c r="A535" s="38"/>
      <c r="B535" s="38"/>
      <c r="C535" s="37"/>
      <c r="D535" s="38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4.25" customHeight="1" x14ac:dyDescent="0.3">
      <c r="A536" s="38"/>
      <c r="B536" s="38"/>
      <c r="C536" s="37"/>
      <c r="D536" s="38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4.25" customHeight="1" x14ac:dyDescent="0.3">
      <c r="A537" s="38"/>
      <c r="B537" s="38"/>
      <c r="C537" s="37"/>
      <c r="D537" s="38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4.25" customHeight="1" x14ac:dyDescent="0.3">
      <c r="A538" s="38"/>
      <c r="B538" s="38"/>
      <c r="C538" s="37"/>
      <c r="D538" s="38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4.25" customHeight="1" x14ac:dyDescent="0.3">
      <c r="A539" s="38"/>
      <c r="B539" s="38"/>
      <c r="C539" s="37"/>
      <c r="D539" s="38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4.25" customHeight="1" x14ac:dyDescent="0.3">
      <c r="A540" s="38"/>
      <c r="B540" s="38"/>
      <c r="C540" s="37"/>
      <c r="D540" s="38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4.25" customHeight="1" x14ac:dyDescent="0.3">
      <c r="A541" s="38"/>
      <c r="B541" s="38"/>
      <c r="C541" s="37"/>
      <c r="D541" s="38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4.25" customHeight="1" x14ac:dyDescent="0.3">
      <c r="A542" s="38"/>
      <c r="B542" s="38"/>
      <c r="C542" s="37"/>
      <c r="D542" s="38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4.25" customHeight="1" x14ac:dyDescent="0.3">
      <c r="A543" s="38"/>
      <c r="B543" s="38"/>
      <c r="C543" s="37"/>
      <c r="D543" s="38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4.25" customHeight="1" x14ac:dyDescent="0.3">
      <c r="A544" s="38"/>
      <c r="B544" s="38"/>
      <c r="C544" s="37"/>
      <c r="D544" s="38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4.25" customHeight="1" x14ac:dyDescent="0.3">
      <c r="A545" s="38"/>
      <c r="B545" s="38"/>
      <c r="C545" s="37"/>
      <c r="D545" s="38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4.25" customHeight="1" x14ac:dyDescent="0.3">
      <c r="A546" s="38"/>
      <c r="B546" s="38"/>
      <c r="C546" s="37"/>
      <c r="D546" s="38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4.25" customHeight="1" x14ac:dyDescent="0.3">
      <c r="A547" s="38"/>
      <c r="B547" s="38"/>
      <c r="C547" s="37"/>
      <c r="D547" s="38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4.25" customHeight="1" x14ac:dyDescent="0.3">
      <c r="A548" s="38"/>
      <c r="B548" s="38"/>
      <c r="C548" s="37"/>
      <c r="D548" s="38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4.25" customHeight="1" x14ac:dyDescent="0.3">
      <c r="A549" s="38"/>
      <c r="B549" s="38"/>
      <c r="C549" s="37"/>
      <c r="D549" s="38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4.25" customHeight="1" x14ac:dyDescent="0.3">
      <c r="A550" s="38"/>
      <c r="B550" s="38"/>
      <c r="C550" s="37"/>
      <c r="D550" s="38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4.25" customHeight="1" x14ac:dyDescent="0.3">
      <c r="A551" s="38"/>
      <c r="B551" s="38"/>
      <c r="C551" s="37"/>
      <c r="D551" s="38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4.25" customHeight="1" x14ac:dyDescent="0.3">
      <c r="A552" s="38"/>
      <c r="B552" s="38"/>
      <c r="C552" s="37"/>
      <c r="D552" s="38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4.25" customHeight="1" x14ac:dyDescent="0.3">
      <c r="A553" s="38"/>
      <c r="B553" s="38"/>
      <c r="C553" s="37"/>
      <c r="D553" s="38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4.25" customHeight="1" x14ac:dyDescent="0.3">
      <c r="A554" s="38"/>
      <c r="B554" s="38"/>
      <c r="C554" s="37"/>
      <c r="D554" s="38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4.25" customHeight="1" x14ac:dyDescent="0.3">
      <c r="A555" s="38"/>
      <c r="B555" s="38"/>
      <c r="C555" s="37"/>
      <c r="D555" s="38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4.25" customHeight="1" x14ac:dyDescent="0.3">
      <c r="A556" s="38"/>
      <c r="B556" s="38"/>
      <c r="C556" s="37"/>
      <c r="D556" s="38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4.25" customHeight="1" x14ac:dyDescent="0.3">
      <c r="A557" s="38"/>
      <c r="B557" s="38"/>
      <c r="C557" s="37"/>
      <c r="D557" s="38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4.25" customHeight="1" x14ac:dyDescent="0.3">
      <c r="A558" s="38"/>
      <c r="B558" s="38"/>
      <c r="C558" s="37"/>
      <c r="D558" s="38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4.25" customHeight="1" x14ac:dyDescent="0.3">
      <c r="A559" s="38"/>
      <c r="B559" s="38"/>
      <c r="C559" s="37"/>
      <c r="D559" s="38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4.25" customHeight="1" x14ac:dyDescent="0.3">
      <c r="A560" s="38"/>
      <c r="B560" s="38"/>
      <c r="C560" s="37"/>
      <c r="D560" s="38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4.25" customHeight="1" x14ac:dyDescent="0.3">
      <c r="A561" s="38"/>
      <c r="B561" s="38"/>
      <c r="C561" s="37"/>
      <c r="D561" s="38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4.25" customHeight="1" x14ac:dyDescent="0.3">
      <c r="A562" s="38"/>
      <c r="B562" s="38"/>
      <c r="C562" s="37"/>
      <c r="D562" s="38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4.25" customHeight="1" x14ac:dyDescent="0.3">
      <c r="A563" s="38"/>
      <c r="B563" s="38"/>
      <c r="C563" s="37"/>
      <c r="D563" s="38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4.25" customHeight="1" x14ac:dyDescent="0.3">
      <c r="A564" s="38"/>
      <c r="B564" s="38"/>
      <c r="C564" s="37"/>
      <c r="D564" s="38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4.25" customHeight="1" x14ac:dyDescent="0.3">
      <c r="A565" s="38"/>
      <c r="B565" s="38"/>
      <c r="C565" s="37"/>
      <c r="D565" s="38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4.25" customHeight="1" x14ac:dyDescent="0.3">
      <c r="A566" s="38"/>
      <c r="B566" s="38"/>
      <c r="C566" s="37"/>
      <c r="D566" s="38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4.25" customHeight="1" x14ac:dyDescent="0.3">
      <c r="A567" s="38"/>
      <c r="B567" s="38"/>
      <c r="C567" s="37"/>
      <c r="D567" s="38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4.25" customHeight="1" x14ac:dyDescent="0.3">
      <c r="A568" s="38"/>
      <c r="B568" s="38"/>
      <c r="C568" s="37"/>
      <c r="D568" s="38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4.25" customHeight="1" x14ac:dyDescent="0.3">
      <c r="A569" s="38"/>
      <c r="B569" s="38"/>
      <c r="C569" s="37"/>
      <c r="D569" s="38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4.25" customHeight="1" x14ac:dyDescent="0.3">
      <c r="A570" s="38"/>
      <c r="B570" s="38"/>
      <c r="C570" s="37"/>
      <c r="D570" s="38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4.25" customHeight="1" x14ac:dyDescent="0.3">
      <c r="A571" s="38"/>
      <c r="B571" s="38"/>
      <c r="C571" s="37"/>
      <c r="D571" s="38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4.25" customHeight="1" x14ac:dyDescent="0.3">
      <c r="A572" s="38"/>
      <c r="B572" s="38"/>
      <c r="C572" s="37"/>
      <c r="D572" s="38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4.25" customHeight="1" x14ac:dyDescent="0.3">
      <c r="A573" s="38"/>
      <c r="B573" s="38"/>
      <c r="C573" s="37"/>
      <c r="D573" s="38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4.25" customHeight="1" x14ac:dyDescent="0.3">
      <c r="A574" s="38"/>
      <c r="B574" s="38"/>
      <c r="C574" s="37"/>
      <c r="D574" s="38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4.25" customHeight="1" x14ac:dyDescent="0.3">
      <c r="A575" s="38"/>
      <c r="B575" s="38"/>
      <c r="C575" s="37"/>
      <c r="D575" s="38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4.25" customHeight="1" x14ac:dyDescent="0.3">
      <c r="A576" s="38"/>
      <c r="B576" s="38"/>
      <c r="C576" s="37"/>
      <c r="D576" s="38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4.25" customHeight="1" x14ac:dyDescent="0.3">
      <c r="A577" s="38"/>
      <c r="B577" s="38"/>
      <c r="C577" s="37"/>
      <c r="D577" s="38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4.25" customHeight="1" x14ac:dyDescent="0.3">
      <c r="A578" s="38"/>
      <c r="B578" s="38"/>
      <c r="C578" s="37"/>
      <c r="D578" s="38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4.25" customHeight="1" x14ac:dyDescent="0.3">
      <c r="A579" s="38"/>
      <c r="B579" s="38"/>
      <c r="C579" s="37"/>
      <c r="D579" s="38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4.25" customHeight="1" x14ac:dyDescent="0.3">
      <c r="A580" s="38"/>
      <c r="B580" s="38"/>
      <c r="C580" s="37"/>
      <c r="D580" s="38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4.25" customHeight="1" x14ac:dyDescent="0.3">
      <c r="A581" s="38"/>
      <c r="B581" s="38"/>
      <c r="C581" s="37"/>
      <c r="D581" s="38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4.25" customHeight="1" x14ac:dyDescent="0.3">
      <c r="A582" s="38"/>
      <c r="B582" s="38"/>
      <c r="C582" s="37"/>
      <c r="D582" s="38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4.25" customHeight="1" x14ac:dyDescent="0.3">
      <c r="A583" s="38"/>
      <c r="B583" s="38"/>
      <c r="C583" s="37"/>
      <c r="D583" s="38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4.25" customHeight="1" x14ac:dyDescent="0.3">
      <c r="A584" s="38"/>
      <c r="B584" s="38"/>
      <c r="C584" s="37"/>
      <c r="D584" s="38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4.25" customHeight="1" x14ac:dyDescent="0.3">
      <c r="A585" s="38"/>
      <c r="B585" s="38"/>
      <c r="C585" s="37"/>
      <c r="D585" s="38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4.25" customHeight="1" x14ac:dyDescent="0.3">
      <c r="A586" s="38"/>
      <c r="B586" s="38"/>
      <c r="C586" s="37"/>
      <c r="D586" s="38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4.25" customHeight="1" x14ac:dyDescent="0.3">
      <c r="A587" s="38"/>
      <c r="B587" s="38"/>
      <c r="C587" s="37"/>
      <c r="D587" s="38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4.25" customHeight="1" x14ac:dyDescent="0.3">
      <c r="A588" s="38"/>
      <c r="B588" s="38"/>
      <c r="C588" s="37"/>
      <c r="D588" s="38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4.25" customHeight="1" x14ac:dyDescent="0.3">
      <c r="A589" s="38"/>
      <c r="B589" s="38"/>
      <c r="C589" s="37"/>
      <c r="D589" s="38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4.25" customHeight="1" x14ac:dyDescent="0.3">
      <c r="A590" s="38"/>
      <c r="B590" s="38"/>
      <c r="C590" s="37"/>
      <c r="D590" s="38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4.25" customHeight="1" x14ac:dyDescent="0.3">
      <c r="A591" s="38"/>
      <c r="B591" s="38"/>
      <c r="C591" s="37"/>
      <c r="D591" s="38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4.25" customHeight="1" x14ac:dyDescent="0.3">
      <c r="A592" s="38"/>
      <c r="B592" s="38"/>
      <c r="C592" s="37"/>
      <c r="D592" s="38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4.25" customHeight="1" x14ac:dyDescent="0.3">
      <c r="A593" s="38"/>
      <c r="B593" s="38"/>
      <c r="C593" s="37"/>
      <c r="D593" s="38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4.25" customHeight="1" x14ac:dyDescent="0.3">
      <c r="A594" s="38"/>
      <c r="B594" s="38"/>
      <c r="C594" s="37"/>
      <c r="D594" s="38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4.25" customHeight="1" x14ac:dyDescent="0.3">
      <c r="A595" s="38"/>
      <c r="B595" s="38"/>
      <c r="C595" s="37"/>
      <c r="D595" s="38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4.25" customHeight="1" x14ac:dyDescent="0.3">
      <c r="A596" s="38"/>
      <c r="B596" s="38"/>
      <c r="C596" s="37"/>
      <c r="D596" s="38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4.25" customHeight="1" x14ac:dyDescent="0.3">
      <c r="A597" s="38"/>
      <c r="B597" s="38"/>
      <c r="C597" s="37"/>
      <c r="D597" s="38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4.25" customHeight="1" x14ac:dyDescent="0.3">
      <c r="A598" s="38"/>
      <c r="B598" s="38"/>
      <c r="C598" s="37"/>
      <c r="D598" s="38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4.25" customHeight="1" x14ac:dyDescent="0.3">
      <c r="A599" s="38"/>
      <c r="B599" s="38"/>
      <c r="C599" s="37"/>
      <c r="D599" s="38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4.25" customHeight="1" x14ac:dyDescent="0.3">
      <c r="A600" s="38"/>
      <c r="B600" s="38"/>
      <c r="C600" s="37"/>
      <c r="D600" s="38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4.25" customHeight="1" x14ac:dyDescent="0.3">
      <c r="A601" s="38"/>
      <c r="B601" s="38"/>
      <c r="C601" s="37"/>
      <c r="D601" s="38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4.25" customHeight="1" x14ac:dyDescent="0.3">
      <c r="A602" s="38"/>
      <c r="B602" s="38"/>
      <c r="C602" s="37"/>
      <c r="D602" s="38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4.25" customHeight="1" x14ac:dyDescent="0.3">
      <c r="A603" s="38"/>
      <c r="B603" s="38"/>
      <c r="C603" s="37"/>
      <c r="D603" s="38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4.25" customHeight="1" x14ac:dyDescent="0.3">
      <c r="A604" s="38"/>
      <c r="B604" s="38"/>
      <c r="C604" s="37"/>
      <c r="D604" s="38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4.25" customHeight="1" x14ac:dyDescent="0.3">
      <c r="A605" s="38"/>
      <c r="B605" s="38"/>
      <c r="C605" s="37"/>
      <c r="D605" s="38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4.25" customHeight="1" x14ac:dyDescent="0.3">
      <c r="A606" s="38"/>
      <c r="B606" s="38"/>
      <c r="C606" s="37"/>
      <c r="D606" s="38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4.25" customHeight="1" x14ac:dyDescent="0.3">
      <c r="A607" s="38"/>
      <c r="B607" s="38"/>
      <c r="C607" s="37"/>
      <c r="D607" s="38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4.25" customHeight="1" x14ac:dyDescent="0.3">
      <c r="A608" s="38"/>
      <c r="B608" s="38"/>
      <c r="C608" s="37"/>
      <c r="D608" s="38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4.25" customHeight="1" x14ac:dyDescent="0.3">
      <c r="A609" s="38"/>
      <c r="B609" s="38"/>
      <c r="C609" s="37"/>
      <c r="D609" s="38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4.25" customHeight="1" x14ac:dyDescent="0.3">
      <c r="A610" s="38"/>
      <c r="B610" s="38"/>
      <c r="C610" s="37"/>
      <c r="D610" s="38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4.25" customHeight="1" x14ac:dyDescent="0.3">
      <c r="A611" s="38"/>
      <c r="B611" s="38"/>
      <c r="C611" s="37"/>
      <c r="D611" s="38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4.25" customHeight="1" x14ac:dyDescent="0.3">
      <c r="A612" s="38"/>
      <c r="B612" s="38"/>
      <c r="C612" s="37"/>
      <c r="D612" s="38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4.25" customHeight="1" x14ac:dyDescent="0.3">
      <c r="A613" s="38"/>
      <c r="B613" s="38"/>
      <c r="C613" s="37"/>
      <c r="D613" s="38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4.25" customHeight="1" x14ac:dyDescent="0.3">
      <c r="A614" s="38"/>
      <c r="B614" s="38"/>
      <c r="C614" s="37"/>
      <c r="D614" s="38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4.25" customHeight="1" x14ac:dyDescent="0.3">
      <c r="A615" s="38"/>
      <c r="B615" s="38"/>
      <c r="C615" s="37"/>
      <c r="D615" s="38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4.25" customHeight="1" x14ac:dyDescent="0.3">
      <c r="A616" s="38"/>
      <c r="B616" s="38"/>
      <c r="C616" s="37"/>
      <c r="D616" s="38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4.25" customHeight="1" x14ac:dyDescent="0.3">
      <c r="A617" s="38"/>
      <c r="B617" s="38"/>
      <c r="C617" s="37"/>
      <c r="D617" s="38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4.25" customHeight="1" x14ac:dyDescent="0.3">
      <c r="A618" s="38"/>
      <c r="B618" s="38"/>
      <c r="C618" s="37"/>
      <c r="D618" s="38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4.25" customHeight="1" x14ac:dyDescent="0.3">
      <c r="A619" s="38"/>
      <c r="B619" s="38"/>
      <c r="C619" s="37"/>
      <c r="D619" s="38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4.25" customHeight="1" x14ac:dyDescent="0.3">
      <c r="A620" s="38"/>
      <c r="B620" s="38"/>
      <c r="C620" s="37"/>
      <c r="D620" s="38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4.25" customHeight="1" x14ac:dyDescent="0.3">
      <c r="A621" s="38"/>
      <c r="B621" s="38"/>
      <c r="C621" s="37"/>
      <c r="D621" s="38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4.25" customHeight="1" x14ac:dyDescent="0.3">
      <c r="A622" s="38"/>
      <c r="B622" s="38"/>
      <c r="C622" s="37"/>
      <c r="D622" s="38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4.25" customHeight="1" x14ac:dyDescent="0.3">
      <c r="A623" s="38"/>
      <c r="B623" s="38"/>
      <c r="C623" s="37"/>
      <c r="D623" s="38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4.25" customHeight="1" x14ac:dyDescent="0.3">
      <c r="A624" s="38"/>
      <c r="B624" s="38"/>
      <c r="C624" s="37"/>
      <c r="D624" s="38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4.25" customHeight="1" x14ac:dyDescent="0.3">
      <c r="A625" s="38"/>
      <c r="B625" s="38"/>
      <c r="C625" s="37"/>
      <c r="D625" s="38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4.25" customHeight="1" x14ac:dyDescent="0.3">
      <c r="A626" s="38"/>
      <c r="B626" s="38"/>
      <c r="C626" s="37"/>
      <c r="D626" s="38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4.25" customHeight="1" x14ac:dyDescent="0.3">
      <c r="A627" s="38"/>
      <c r="B627" s="38"/>
      <c r="C627" s="37"/>
      <c r="D627" s="38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4.25" customHeight="1" x14ac:dyDescent="0.3">
      <c r="A628" s="38"/>
      <c r="B628" s="38"/>
      <c r="C628" s="37"/>
      <c r="D628" s="38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4.25" customHeight="1" x14ac:dyDescent="0.3">
      <c r="A629" s="38"/>
      <c r="B629" s="38"/>
      <c r="C629" s="37"/>
      <c r="D629" s="38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4.25" customHeight="1" x14ac:dyDescent="0.3">
      <c r="A630" s="38"/>
      <c r="B630" s="38"/>
      <c r="C630" s="37"/>
      <c r="D630" s="38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4.25" customHeight="1" x14ac:dyDescent="0.3">
      <c r="A631" s="38"/>
      <c r="B631" s="38"/>
      <c r="C631" s="37"/>
      <c r="D631" s="38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4.25" customHeight="1" x14ac:dyDescent="0.3">
      <c r="A632" s="38"/>
      <c r="B632" s="38"/>
      <c r="C632" s="37"/>
      <c r="D632" s="38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4.25" customHeight="1" x14ac:dyDescent="0.3">
      <c r="A633" s="38"/>
      <c r="B633" s="38"/>
      <c r="C633" s="37"/>
      <c r="D633" s="38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4.25" customHeight="1" x14ac:dyDescent="0.3">
      <c r="A634" s="38"/>
      <c r="B634" s="38"/>
      <c r="C634" s="37"/>
      <c r="D634" s="38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4.25" customHeight="1" x14ac:dyDescent="0.3">
      <c r="A635" s="38"/>
      <c r="B635" s="38"/>
      <c r="C635" s="37"/>
      <c r="D635" s="38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4.25" customHeight="1" x14ac:dyDescent="0.3">
      <c r="A636" s="38"/>
      <c r="B636" s="38"/>
      <c r="C636" s="37"/>
      <c r="D636" s="38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4.25" customHeight="1" x14ac:dyDescent="0.3">
      <c r="A637" s="38"/>
      <c r="B637" s="38"/>
      <c r="C637" s="37"/>
      <c r="D637" s="38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4.25" customHeight="1" x14ac:dyDescent="0.3">
      <c r="A638" s="38"/>
      <c r="B638" s="38"/>
      <c r="C638" s="37"/>
      <c r="D638" s="38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4.25" customHeight="1" x14ac:dyDescent="0.3">
      <c r="A639" s="38"/>
      <c r="B639" s="38"/>
      <c r="C639" s="37"/>
      <c r="D639" s="38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4.25" customHeight="1" x14ac:dyDescent="0.3">
      <c r="A640" s="38"/>
      <c r="B640" s="38"/>
      <c r="C640" s="37"/>
      <c r="D640" s="38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4.25" customHeight="1" x14ac:dyDescent="0.3">
      <c r="A641" s="38"/>
      <c r="B641" s="38"/>
      <c r="C641" s="37"/>
      <c r="D641" s="38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4.25" customHeight="1" x14ac:dyDescent="0.3">
      <c r="A642" s="38"/>
      <c r="B642" s="38"/>
      <c r="C642" s="37"/>
      <c r="D642" s="38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4.25" customHeight="1" x14ac:dyDescent="0.3">
      <c r="A643" s="38"/>
      <c r="B643" s="38"/>
      <c r="C643" s="37"/>
      <c r="D643" s="38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4.25" customHeight="1" x14ac:dyDescent="0.3">
      <c r="A644" s="38"/>
      <c r="B644" s="38"/>
      <c r="C644" s="37"/>
      <c r="D644" s="38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4.25" customHeight="1" x14ac:dyDescent="0.3">
      <c r="A645" s="38"/>
      <c r="B645" s="38"/>
      <c r="C645" s="37"/>
      <c r="D645" s="38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4.25" customHeight="1" x14ac:dyDescent="0.3">
      <c r="A646" s="38"/>
      <c r="B646" s="38"/>
      <c r="C646" s="37"/>
      <c r="D646" s="38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4.25" customHeight="1" x14ac:dyDescent="0.3">
      <c r="A647" s="38"/>
      <c r="B647" s="38"/>
      <c r="C647" s="37"/>
      <c r="D647" s="38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4.25" customHeight="1" x14ac:dyDescent="0.3">
      <c r="A648" s="38"/>
      <c r="B648" s="38"/>
      <c r="C648" s="37"/>
      <c r="D648" s="38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4.25" customHeight="1" x14ac:dyDescent="0.3">
      <c r="A649" s="38"/>
      <c r="B649" s="38"/>
      <c r="C649" s="37"/>
      <c r="D649" s="38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4.25" customHeight="1" x14ac:dyDescent="0.3">
      <c r="A650" s="38"/>
      <c r="B650" s="38"/>
      <c r="C650" s="37"/>
      <c r="D650" s="38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4.25" customHeight="1" x14ac:dyDescent="0.3">
      <c r="A651" s="38"/>
      <c r="B651" s="38"/>
      <c r="C651" s="37"/>
      <c r="D651" s="38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4.25" customHeight="1" x14ac:dyDescent="0.3">
      <c r="A652" s="38"/>
      <c r="B652" s="38"/>
      <c r="C652" s="37"/>
      <c r="D652" s="38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4.25" customHeight="1" x14ac:dyDescent="0.3">
      <c r="A653" s="38"/>
      <c r="B653" s="38"/>
      <c r="C653" s="37"/>
      <c r="D653" s="38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4.25" customHeight="1" x14ac:dyDescent="0.3">
      <c r="A654" s="38"/>
      <c r="B654" s="38"/>
      <c r="C654" s="37"/>
      <c r="D654" s="38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4.25" customHeight="1" x14ac:dyDescent="0.3">
      <c r="A655" s="38"/>
      <c r="B655" s="38"/>
      <c r="C655" s="37"/>
      <c r="D655" s="38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4.25" customHeight="1" x14ac:dyDescent="0.3">
      <c r="A656" s="38"/>
      <c r="B656" s="38"/>
      <c r="C656" s="37"/>
      <c r="D656" s="38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4.25" customHeight="1" x14ac:dyDescent="0.3">
      <c r="A657" s="38"/>
      <c r="B657" s="38"/>
      <c r="C657" s="37"/>
      <c r="D657" s="38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4.25" customHeight="1" x14ac:dyDescent="0.3">
      <c r="A658" s="38"/>
      <c r="B658" s="38"/>
      <c r="C658" s="37"/>
      <c r="D658" s="38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4.25" customHeight="1" x14ac:dyDescent="0.3">
      <c r="A659" s="38"/>
      <c r="B659" s="38"/>
      <c r="C659" s="37"/>
      <c r="D659" s="38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4.25" customHeight="1" x14ac:dyDescent="0.3">
      <c r="A660" s="38"/>
      <c r="B660" s="38"/>
      <c r="C660" s="37"/>
      <c r="D660" s="38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4.25" customHeight="1" x14ac:dyDescent="0.3">
      <c r="A661" s="38"/>
      <c r="B661" s="38"/>
      <c r="C661" s="37"/>
      <c r="D661" s="38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4.25" customHeight="1" x14ac:dyDescent="0.3">
      <c r="A662" s="38"/>
      <c r="B662" s="38"/>
      <c r="C662" s="37"/>
      <c r="D662" s="38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4.25" customHeight="1" x14ac:dyDescent="0.3">
      <c r="A663" s="38"/>
      <c r="B663" s="38"/>
      <c r="C663" s="37"/>
      <c r="D663" s="38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4.25" customHeight="1" x14ac:dyDescent="0.3">
      <c r="A664" s="38"/>
      <c r="B664" s="38"/>
      <c r="C664" s="37"/>
      <c r="D664" s="38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4.25" customHeight="1" x14ac:dyDescent="0.3">
      <c r="A665" s="38"/>
      <c r="B665" s="38"/>
      <c r="C665" s="37"/>
      <c r="D665" s="38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4.25" customHeight="1" x14ac:dyDescent="0.3">
      <c r="A666" s="38"/>
      <c r="B666" s="38"/>
      <c r="C666" s="37"/>
      <c r="D666" s="38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4.25" customHeight="1" x14ac:dyDescent="0.3">
      <c r="A667" s="38"/>
      <c r="B667" s="38"/>
      <c r="C667" s="37"/>
      <c r="D667" s="38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4.25" customHeight="1" x14ac:dyDescent="0.3">
      <c r="A668" s="38"/>
      <c r="B668" s="38"/>
      <c r="C668" s="37"/>
      <c r="D668" s="38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4.25" customHeight="1" x14ac:dyDescent="0.3">
      <c r="A669" s="38"/>
      <c r="B669" s="38"/>
      <c r="C669" s="37"/>
      <c r="D669" s="38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4.25" customHeight="1" x14ac:dyDescent="0.3">
      <c r="A670" s="38"/>
      <c r="B670" s="38"/>
      <c r="C670" s="37"/>
      <c r="D670" s="38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4.25" customHeight="1" x14ac:dyDescent="0.3">
      <c r="A671" s="38"/>
      <c r="B671" s="38"/>
      <c r="C671" s="37"/>
      <c r="D671" s="38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4.25" customHeight="1" x14ac:dyDescent="0.3">
      <c r="A672" s="38"/>
      <c r="B672" s="38"/>
      <c r="C672" s="37"/>
      <c r="D672" s="38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4.25" customHeight="1" x14ac:dyDescent="0.3">
      <c r="A673" s="38"/>
      <c r="B673" s="38"/>
      <c r="C673" s="37"/>
      <c r="D673" s="38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4.25" customHeight="1" x14ac:dyDescent="0.3">
      <c r="A674" s="38"/>
      <c r="B674" s="38"/>
      <c r="C674" s="37"/>
      <c r="D674" s="38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4.25" customHeight="1" x14ac:dyDescent="0.3">
      <c r="A675" s="38"/>
      <c r="B675" s="38"/>
      <c r="C675" s="37"/>
      <c r="D675" s="38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4.25" customHeight="1" x14ac:dyDescent="0.3">
      <c r="A676" s="38"/>
      <c r="B676" s="38"/>
      <c r="C676" s="37"/>
      <c r="D676" s="38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4.25" customHeight="1" x14ac:dyDescent="0.3">
      <c r="A677" s="38"/>
      <c r="B677" s="38"/>
      <c r="C677" s="37"/>
      <c r="D677" s="38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4.25" customHeight="1" x14ac:dyDescent="0.3">
      <c r="A678" s="38"/>
      <c r="B678" s="38"/>
      <c r="C678" s="37"/>
      <c r="D678" s="38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4.25" customHeight="1" x14ac:dyDescent="0.3">
      <c r="A679" s="38"/>
      <c r="B679" s="38"/>
      <c r="C679" s="37"/>
      <c r="D679" s="38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4.25" customHeight="1" x14ac:dyDescent="0.3">
      <c r="A680" s="38"/>
      <c r="B680" s="38"/>
      <c r="C680" s="37"/>
      <c r="D680" s="38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4.25" customHeight="1" x14ac:dyDescent="0.3">
      <c r="A681" s="38"/>
      <c r="B681" s="38"/>
      <c r="C681" s="37"/>
      <c r="D681" s="38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4.25" customHeight="1" x14ac:dyDescent="0.3">
      <c r="A682" s="38"/>
      <c r="B682" s="38"/>
      <c r="C682" s="37"/>
      <c r="D682" s="38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4.25" customHeight="1" x14ac:dyDescent="0.3">
      <c r="A683" s="38"/>
      <c r="B683" s="38"/>
      <c r="C683" s="37"/>
      <c r="D683" s="38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4.25" customHeight="1" x14ac:dyDescent="0.3">
      <c r="A684" s="38"/>
      <c r="B684" s="38"/>
      <c r="C684" s="37"/>
      <c r="D684" s="38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4.25" customHeight="1" x14ac:dyDescent="0.3">
      <c r="A685" s="38"/>
      <c r="B685" s="38"/>
      <c r="C685" s="37"/>
      <c r="D685" s="38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4.25" customHeight="1" x14ac:dyDescent="0.3">
      <c r="A686" s="38"/>
      <c r="B686" s="38"/>
      <c r="C686" s="37"/>
      <c r="D686" s="38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4.25" customHeight="1" x14ac:dyDescent="0.3">
      <c r="A687" s="38"/>
      <c r="B687" s="38"/>
      <c r="C687" s="37"/>
      <c r="D687" s="38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4.25" customHeight="1" x14ac:dyDescent="0.3">
      <c r="A688" s="38"/>
      <c r="B688" s="38"/>
      <c r="C688" s="37"/>
      <c r="D688" s="38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4.25" customHeight="1" x14ac:dyDescent="0.3">
      <c r="A689" s="38"/>
      <c r="B689" s="38"/>
      <c r="C689" s="37"/>
      <c r="D689" s="38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4.25" customHeight="1" x14ac:dyDescent="0.3">
      <c r="A690" s="38"/>
      <c r="B690" s="38"/>
      <c r="C690" s="37"/>
      <c r="D690" s="38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4.25" customHeight="1" x14ac:dyDescent="0.3">
      <c r="A691" s="38"/>
      <c r="B691" s="38"/>
      <c r="C691" s="37"/>
      <c r="D691" s="38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4.25" customHeight="1" x14ac:dyDescent="0.3">
      <c r="A692" s="38"/>
      <c r="B692" s="38"/>
      <c r="C692" s="37"/>
      <c r="D692" s="38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4.25" customHeight="1" x14ac:dyDescent="0.3">
      <c r="A693" s="38"/>
      <c r="B693" s="38"/>
      <c r="C693" s="37"/>
      <c r="D693" s="38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4.25" customHeight="1" x14ac:dyDescent="0.3">
      <c r="A694" s="38"/>
      <c r="B694" s="38"/>
      <c r="C694" s="37"/>
      <c r="D694" s="38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4.25" customHeight="1" x14ac:dyDescent="0.3">
      <c r="A695" s="38"/>
      <c r="B695" s="38"/>
      <c r="C695" s="37"/>
      <c r="D695" s="38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4.25" customHeight="1" x14ac:dyDescent="0.3">
      <c r="A696" s="38"/>
      <c r="B696" s="38"/>
      <c r="C696" s="37"/>
      <c r="D696" s="38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4.25" customHeight="1" x14ac:dyDescent="0.3">
      <c r="A697" s="38"/>
      <c r="B697" s="38"/>
      <c r="C697" s="37"/>
      <c r="D697" s="38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4.25" customHeight="1" x14ac:dyDescent="0.3">
      <c r="A698" s="38"/>
      <c r="B698" s="38"/>
      <c r="C698" s="37"/>
      <c r="D698" s="38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4.25" customHeight="1" x14ac:dyDescent="0.3">
      <c r="A699" s="38"/>
      <c r="B699" s="38"/>
      <c r="C699" s="37"/>
      <c r="D699" s="38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4.25" customHeight="1" x14ac:dyDescent="0.3">
      <c r="A700" s="38"/>
      <c r="B700" s="38"/>
      <c r="C700" s="37"/>
      <c r="D700" s="38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4.25" customHeight="1" x14ac:dyDescent="0.3">
      <c r="A701" s="38"/>
      <c r="B701" s="38"/>
      <c r="C701" s="37"/>
      <c r="D701" s="38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4.25" customHeight="1" x14ac:dyDescent="0.3">
      <c r="A702" s="38"/>
      <c r="B702" s="38"/>
      <c r="C702" s="37"/>
      <c r="D702" s="38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4.25" customHeight="1" x14ac:dyDescent="0.3">
      <c r="A703" s="38"/>
      <c r="B703" s="38"/>
      <c r="C703" s="37"/>
      <c r="D703" s="38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4.25" customHeight="1" x14ac:dyDescent="0.3">
      <c r="A704" s="38"/>
      <c r="B704" s="38"/>
      <c r="C704" s="37"/>
      <c r="D704" s="38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4.25" customHeight="1" x14ac:dyDescent="0.3">
      <c r="A705" s="38"/>
      <c r="B705" s="38"/>
      <c r="C705" s="37"/>
      <c r="D705" s="38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4.25" customHeight="1" x14ac:dyDescent="0.3">
      <c r="A706" s="38"/>
      <c r="B706" s="38"/>
      <c r="C706" s="37"/>
      <c r="D706" s="38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4.25" customHeight="1" x14ac:dyDescent="0.3">
      <c r="A707" s="38"/>
      <c r="B707" s="38"/>
      <c r="C707" s="37"/>
      <c r="D707" s="38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4.25" customHeight="1" x14ac:dyDescent="0.3">
      <c r="A708" s="38"/>
      <c r="B708" s="38"/>
      <c r="C708" s="37"/>
      <c r="D708" s="38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4.25" customHeight="1" x14ac:dyDescent="0.3">
      <c r="A709" s="38"/>
      <c r="B709" s="38"/>
      <c r="C709" s="37"/>
      <c r="D709" s="38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4.25" customHeight="1" x14ac:dyDescent="0.3">
      <c r="A710" s="38"/>
      <c r="B710" s="38"/>
      <c r="C710" s="37"/>
      <c r="D710" s="38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4.25" customHeight="1" x14ac:dyDescent="0.3">
      <c r="A711" s="38"/>
      <c r="B711" s="38"/>
      <c r="C711" s="37"/>
      <c r="D711" s="38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4.25" customHeight="1" x14ac:dyDescent="0.3">
      <c r="A712" s="38"/>
      <c r="B712" s="38"/>
      <c r="C712" s="37"/>
      <c r="D712" s="38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4.25" customHeight="1" x14ac:dyDescent="0.3">
      <c r="A713" s="38"/>
      <c r="B713" s="38"/>
      <c r="C713" s="37"/>
      <c r="D713" s="38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4.25" customHeight="1" x14ac:dyDescent="0.3">
      <c r="A714" s="38"/>
      <c r="B714" s="38"/>
      <c r="C714" s="37"/>
      <c r="D714" s="38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4.25" customHeight="1" x14ac:dyDescent="0.3">
      <c r="A715" s="38"/>
      <c r="B715" s="38"/>
      <c r="C715" s="37"/>
      <c r="D715" s="38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4.25" customHeight="1" x14ac:dyDescent="0.3">
      <c r="A716" s="38"/>
      <c r="B716" s="38"/>
      <c r="C716" s="37"/>
      <c r="D716" s="38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4.25" customHeight="1" x14ac:dyDescent="0.3">
      <c r="A717" s="38"/>
      <c r="B717" s="38"/>
      <c r="C717" s="37"/>
      <c r="D717" s="38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4.25" customHeight="1" x14ac:dyDescent="0.3">
      <c r="A718" s="38"/>
      <c r="B718" s="38"/>
      <c r="C718" s="37"/>
      <c r="D718" s="38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4.25" customHeight="1" x14ac:dyDescent="0.3">
      <c r="A719" s="38"/>
      <c r="B719" s="38"/>
      <c r="C719" s="37"/>
      <c r="D719" s="38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4.25" customHeight="1" x14ac:dyDescent="0.3">
      <c r="A720" s="38"/>
      <c r="B720" s="38"/>
      <c r="C720" s="37"/>
      <c r="D720" s="38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4.25" customHeight="1" x14ac:dyDescent="0.3">
      <c r="A721" s="38"/>
      <c r="B721" s="38"/>
      <c r="C721" s="37"/>
      <c r="D721" s="38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4.25" customHeight="1" x14ac:dyDescent="0.3">
      <c r="A722" s="38"/>
      <c r="B722" s="38"/>
      <c r="C722" s="37"/>
      <c r="D722" s="38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4.25" customHeight="1" x14ac:dyDescent="0.3">
      <c r="A723" s="38"/>
      <c r="B723" s="38"/>
      <c r="C723" s="37"/>
      <c r="D723" s="38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4.25" customHeight="1" x14ac:dyDescent="0.3">
      <c r="A724" s="38"/>
      <c r="B724" s="38"/>
      <c r="C724" s="37"/>
      <c r="D724" s="38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4.25" customHeight="1" x14ac:dyDescent="0.3">
      <c r="A725" s="38"/>
      <c r="B725" s="38"/>
      <c r="C725" s="37"/>
      <c r="D725" s="38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4.25" customHeight="1" x14ac:dyDescent="0.3">
      <c r="A726" s="38"/>
      <c r="B726" s="38"/>
      <c r="C726" s="37"/>
      <c r="D726" s="38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4.25" customHeight="1" x14ac:dyDescent="0.3">
      <c r="A727" s="38"/>
      <c r="B727" s="38"/>
      <c r="C727" s="37"/>
      <c r="D727" s="38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4.25" customHeight="1" x14ac:dyDescent="0.3">
      <c r="A728" s="38"/>
      <c r="B728" s="38"/>
      <c r="C728" s="37"/>
      <c r="D728" s="38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4.25" customHeight="1" x14ac:dyDescent="0.3">
      <c r="A729" s="38"/>
      <c r="B729" s="38"/>
      <c r="C729" s="37"/>
      <c r="D729" s="38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4.25" customHeight="1" x14ac:dyDescent="0.3">
      <c r="A730" s="38"/>
      <c r="B730" s="38"/>
      <c r="C730" s="37"/>
      <c r="D730" s="38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4.25" customHeight="1" x14ac:dyDescent="0.3">
      <c r="A731" s="38"/>
      <c r="B731" s="38"/>
      <c r="C731" s="37"/>
      <c r="D731" s="38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4.25" customHeight="1" x14ac:dyDescent="0.3">
      <c r="A732" s="38"/>
      <c r="B732" s="38"/>
      <c r="C732" s="37"/>
      <c r="D732" s="38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4.25" customHeight="1" x14ac:dyDescent="0.3">
      <c r="A733" s="38"/>
      <c r="B733" s="38"/>
      <c r="C733" s="37"/>
      <c r="D733" s="38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4.25" customHeight="1" x14ac:dyDescent="0.3">
      <c r="A734" s="38"/>
      <c r="B734" s="38"/>
      <c r="C734" s="37"/>
      <c r="D734" s="38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4.25" customHeight="1" x14ac:dyDescent="0.3">
      <c r="A735" s="38"/>
      <c r="B735" s="38"/>
      <c r="C735" s="37"/>
      <c r="D735" s="38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4.25" customHeight="1" x14ac:dyDescent="0.3">
      <c r="A736" s="38"/>
      <c r="B736" s="38"/>
      <c r="C736" s="37"/>
      <c r="D736" s="38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4.25" customHeight="1" x14ac:dyDescent="0.3">
      <c r="A737" s="38"/>
      <c r="B737" s="38"/>
      <c r="C737" s="37"/>
      <c r="D737" s="38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4.25" customHeight="1" x14ac:dyDescent="0.3">
      <c r="A738" s="38"/>
      <c r="B738" s="38"/>
      <c r="C738" s="37"/>
      <c r="D738" s="38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4.25" customHeight="1" x14ac:dyDescent="0.3">
      <c r="A739" s="38"/>
      <c r="B739" s="38"/>
      <c r="C739" s="37"/>
      <c r="D739" s="38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4.25" customHeight="1" x14ac:dyDescent="0.3">
      <c r="A740" s="38"/>
      <c r="B740" s="38"/>
      <c r="C740" s="37"/>
      <c r="D740" s="38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4.25" customHeight="1" x14ac:dyDescent="0.3">
      <c r="A741" s="38"/>
      <c r="B741" s="38"/>
      <c r="C741" s="37"/>
      <c r="D741" s="38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4.25" customHeight="1" x14ac:dyDescent="0.3">
      <c r="A742" s="38"/>
      <c r="B742" s="38"/>
      <c r="C742" s="37"/>
      <c r="D742" s="38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4.25" customHeight="1" x14ac:dyDescent="0.3">
      <c r="A743" s="38"/>
      <c r="B743" s="38"/>
      <c r="C743" s="37"/>
      <c r="D743" s="38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4.25" customHeight="1" x14ac:dyDescent="0.3">
      <c r="A744" s="38"/>
      <c r="B744" s="38"/>
      <c r="C744" s="37"/>
      <c r="D744" s="38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4.25" customHeight="1" x14ac:dyDescent="0.3">
      <c r="A745" s="38"/>
      <c r="B745" s="38"/>
      <c r="C745" s="37"/>
      <c r="D745" s="38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4.25" customHeight="1" x14ac:dyDescent="0.3">
      <c r="A746" s="38"/>
      <c r="B746" s="38"/>
      <c r="C746" s="37"/>
      <c r="D746" s="38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4.25" customHeight="1" x14ac:dyDescent="0.3">
      <c r="A747" s="38"/>
      <c r="B747" s="38"/>
      <c r="C747" s="37"/>
      <c r="D747" s="38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4.25" customHeight="1" x14ac:dyDescent="0.3">
      <c r="A748" s="38"/>
      <c r="B748" s="38"/>
      <c r="C748" s="37"/>
      <c r="D748" s="38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4.25" customHeight="1" x14ac:dyDescent="0.3">
      <c r="A749" s="38"/>
      <c r="B749" s="38"/>
      <c r="C749" s="37"/>
      <c r="D749" s="38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4.25" customHeight="1" x14ac:dyDescent="0.3">
      <c r="A750" s="38"/>
      <c r="B750" s="38"/>
      <c r="C750" s="37"/>
      <c r="D750" s="38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4.25" customHeight="1" x14ac:dyDescent="0.3">
      <c r="A751" s="38"/>
      <c r="B751" s="38"/>
      <c r="C751" s="37"/>
      <c r="D751" s="38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4.25" customHeight="1" x14ac:dyDescent="0.3">
      <c r="A752" s="38"/>
      <c r="B752" s="38"/>
      <c r="C752" s="37"/>
      <c r="D752" s="38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4.25" customHeight="1" x14ac:dyDescent="0.3">
      <c r="A753" s="38"/>
      <c r="B753" s="38"/>
      <c r="C753" s="37"/>
      <c r="D753" s="38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4.25" customHeight="1" x14ac:dyDescent="0.3">
      <c r="A754" s="38"/>
      <c r="B754" s="38"/>
      <c r="C754" s="37"/>
      <c r="D754" s="38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4.25" customHeight="1" x14ac:dyDescent="0.3">
      <c r="A755" s="38"/>
      <c r="B755" s="38"/>
      <c r="C755" s="37"/>
      <c r="D755" s="38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4.25" customHeight="1" x14ac:dyDescent="0.3">
      <c r="A756" s="38"/>
      <c r="B756" s="38"/>
      <c r="C756" s="37"/>
      <c r="D756" s="38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4.25" customHeight="1" x14ac:dyDescent="0.3">
      <c r="A757" s="38"/>
      <c r="B757" s="38"/>
      <c r="C757" s="37"/>
      <c r="D757" s="38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4.25" customHeight="1" x14ac:dyDescent="0.3">
      <c r="A758" s="38"/>
      <c r="B758" s="38"/>
      <c r="C758" s="37"/>
      <c r="D758" s="38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4.25" customHeight="1" x14ac:dyDescent="0.3">
      <c r="A759" s="38"/>
      <c r="B759" s="38"/>
      <c r="C759" s="37"/>
      <c r="D759" s="38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4.25" customHeight="1" x14ac:dyDescent="0.3">
      <c r="A760" s="38"/>
      <c r="B760" s="38"/>
      <c r="C760" s="37"/>
      <c r="D760" s="38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4.25" customHeight="1" x14ac:dyDescent="0.3">
      <c r="A761" s="38"/>
      <c r="B761" s="38"/>
      <c r="C761" s="37"/>
      <c r="D761" s="38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4.25" customHeight="1" x14ac:dyDescent="0.3">
      <c r="A762" s="38"/>
      <c r="B762" s="38"/>
      <c r="C762" s="37"/>
      <c r="D762" s="38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4.25" customHeight="1" x14ac:dyDescent="0.3">
      <c r="A763" s="38"/>
      <c r="B763" s="38"/>
      <c r="C763" s="37"/>
      <c r="D763" s="38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4.25" customHeight="1" x14ac:dyDescent="0.3">
      <c r="A764" s="38"/>
      <c r="B764" s="38"/>
      <c r="C764" s="37"/>
      <c r="D764" s="38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4.25" customHeight="1" x14ac:dyDescent="0.3">
      <c r="A765" s="38"/>
      <c r="B765" s="38"/>
      <c r="C765" s="37"/>
      <c r="D765" s="38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4.25" customHeight="1" x14ac:dyDescent="0.3">
      <c r="A766" s="38"/>
      <c r="B766" s="38"/>
      <c r="C766" s="37"/>
      <c r="D766" s="38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4.25" customHeight="1" x14ac:dyDescent="0.3">
      <c r="A767" s="38"/>
      <c r="B767" s="38"/>
      <c r="C767" s="37"/>
      <c r="D767" s="38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4.25" customHeight="1" x14ac:dyDescent="0.3">
      <c r="A768" s="38"/>
      <c r="B768" s="38"/>
      <c r="C768" s="37"/>
      <c r="D768" s="38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4.25" customHeight="1" x14ac:dyDescent="0.3">
      <c r="A769" s="38"/>
      <c r="B769" s="38"/>
      <c r="C769" s="37"/>
      <c r="D769" s="38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4.25" customHeight="1" x14ac:dyDescent="0.3">
      <c r="A770" s="38"/>
      <c r="B770" s="38"/>
      <c r="C770" s="37"/>
      <c r="D770" s="38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4.25" customHeight="1" x14ac:dyDescent="0.3">
      <c r="A771" s="38"/>
      <c r="B771" s="38"/>
      <c r="C771" s="37"/>
      <c r="D771" s="38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4.25" customHeight="1" x14ac:dyDescent="0.3">
      <c r="A772" s="38"/>
      <c r="B772" s="38"/>
      <c r="C772" s="37"/>
      <c r="D772" s="38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4.25" customHeight="1" x14ac:dyDescent="0.3">
      <c r="A773" s="38"/>
      <c r="B773" s="38"/>
      <c r="C773" s="37"/>
      <c r="D773" s="38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4.25" customHeight="1" x14ac:dyDescent="0.3">
      <c r="A774" s="38"/>
      <c r="B774" s="38"/>
      <c r="C774" s="37"/>
      <c r="D774" s="38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4.25" customHeight="1" x14ac:dyDescent="0.3">
      <c r="A775" s="38"/>
      <c r="B775" s="38"/>
      <c r="C775" s="37"/>
      <c r="D775" s="38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4.25" customHeight="1" x14ac:dyDescent="0.3">
      <c r="A776" s="38"/>
      <c r="B776" s="38"/>
      <c r="C776" s="37"/>
      <c r="D776" s="38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4.25" customHeight="1" x14ac:dyDescent="0.3">
      <c r="A777" s="38"/>
      <c r="B777" s="38"/>
      <c r="C777" s="37"/>
      <c r="D777" s="38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4.25" customHeight="1" x14ac:dyDescent="0.3">
      <c r="A778" s="38"/>
      <c r="B778" s="38"/>
      <c r="C778" s="37"/>
      <c r="D778" s="38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4.25" customHeight="1" x14ac:dyDescent="0.3">
      <c r="A779" s="38"/>
      <c r="B779" s="38"/>
      <c r="C779" s="37"/>
      <c r="D779" s="38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4.25" customHeight="1" x14ac:dyDescent="0.3">
      <c r="A780" s="38"/>
      <c r="B780" s="38"/>
      <c r="C780" s="37"/>
      <c r="D780" s="38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4.25" customHeight="1" x14ac:dyDescent="0.3">
      <c r="A781" s="38"/>
      <c r="B781" s="38"/>
      <c r="C781" s="37"/>
      <c r="D781" s="38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4.25" customHeight="1" x14ac:dyDescent="0.3">
      <c r="A782" s="38"/>
      <c r="B782" s="38"/>
      <c r="C782" s="37"/>
      <c r="D782" s="38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4.25" customHeight="1" x14ac:dyDescent="0.3">
      <c r="A783" s="38"/>
      <c r="B783" s="38"/>
      <c r="C783" s="37"/>
      <c r="D783" s="38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4.25" customHeight="1" x14ac:dyDescent="0.3">
      <c r="A784" s="38"/>
      <c r="B784" s="38"/>
      <c r="C784" s="37"/>
      <c r="D784" s="38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4.25" customHeight="1" x14ac:dyDescent="0.3">
      <c r="A785" s="38"/>
      <c r="B785" s="38"/>
      <c r="C785" s="37"/>
      <c r="D785" s="38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4.25" customHeight="1" x14ac:dyDescent="0.3">
      <c r="A786" s="38"/>
      <c r="B786" s="38"/>
      <c r="C786" s="37"/>
      <c r="D786" s="38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4.25" customHeight="1" x14ac:dyDescent="0.3">
      <c r="A787" s="38"/>
      <c r="B787" s="38"/>
      <c r="C787" s="37"/>
      <c r="D787" s="38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4.25" customHeight="1" x14ac:dyDescent="0.3">
      <c r="A788" s="38"/>
      <c r="B788" s="38"/>
      <c r="C788" s="37"/>
      <c r="D788" s="38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4.25" customHeight="1" x14ac:dyDescent="0.3">
      <c r="A789" s="38"/>
      <c r="B789" s="38"/>
      <c r="C789" s="37"/>
      <c r="D789" s="38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4.25" customHeight="1" x14ac:dyDescent="0.3">
      <c r="A790" s="38"/>
      <c r="B790" s="38"/>
      <c r="C790" s="37"/>
      <c r="D790" s="38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4.25" customHeight="1" x14ac:dyDescent="0.3">
      <c r="A791" s="38"/>
      <c r="B791" s="38"/>
      <c r="C791" s="37"/>
      <c r="D791" s="38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4.25" customHeight="1" x14ac:dyDescent="0.3">
      <c r="A792" s="38"/>
      <c r="B792" s="38"/>
      <c r="C792" s="37"/>
      <c r="D792" s="38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4.25" customHeight="1" x14ac:dyDescent="0.3">
      <c r="A793" s="38"/>
      <c r="B793" s="38"/>
      <c r="C793" s="37"/>
      <c r="D793" s="38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4.25" customHeight="1" x14ac:dyDescent="0.3">
      <c r="A794" s="38"/>
      <c r="B794" s="38"/>
      <c r="C794" s="37"/>
      <c r="D794" s="38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4.25" customHeight="1" x14ac:dyDescent="0.3">
      <c r="A795" s="38"/>
      <c r="B795" s="38"/>
      <c r="C795" s="37"/>
      <c r="D795" s="38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4.25" customHeight="1" x14ac:dyDescent="0.3">
      <c r="A796" s="38"/>
      <c r="B796" s="38"/>
      <c r="C796" s="37"/>
      <c r="D796" s="38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4.25" customHeight="1" x14ac:dyDescent="0.3">
      <c r="A797" s="38"/>
      <c r="B797" s="38"/>
      <c r="C797" s="37"/>
      <c r="D797" s="38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4.25" customHeight="1" x14ac:dyDescent="0.3">
      <c r="A798" s="38"/>
      <c r="B798" s="38"/>
      <c r="C798" s="37"/>
      <c r="D798" s="38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4.25" customHeight="1" x14ac:dyDescent="0.3">
      <c r="A799" s="38"/>
      <c r="B799" s="38"/>
      <c r="C799" s="37"/>
      <c r="D799" s="38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4.25" customHeight="1" x14ac:dyDescent="0.3">
      <c r="A800" s="38"/>
      <c r="B800" s="38"/>
      <c r="C800" s="37"/>
      <c r="D800" s="38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4.25" customHeight="1" x14ac:dyDescent="0.3">
      <c r="A801" s="38"/>
      <c r="B801" s="38"/>
      <c r="C801" s="37"/>
      <c r="D801" s="38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4.25" customHeight="1" x14ac:dyDescent="0.3">
      <c r="A802" s="38"/>
      <c r="B802" s="38"/>
      <c r="C802" s="37"/>
      <c r="D802" s="38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4.25" customHeight="1" x14ac:dyDescent="0.3">
      <c r="A803" s="38"/>
      <c r="B803" s="38"/>
      <c r="C803" s="37"/>
      <c r="D803" s="38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4.25" customHeight="1" x14ac:dyDescent="0.3">
      <c r="A804" s="38"/>
      <c r="B804" s="38"/>
      <c r="C804" s="37"/>
      <c r="D804" s="38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4.25" customHeight="1" x14ac:dyDescent="0.3">
      <c r="A805" s="38"/>
      <c r="B805" s="38"/>
      <c r="C805" s="37"/>
      <c r="D805" s="38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4.25" customHeight="1" x14ac:dyDescent="0.3">
      <c r="A806" s="38"/>
      <c r="B806" s="38"/>
      <c r="C806" s="37"/>
      <c r="D806" s="38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4.25" customHeight="1" x14ac:dyDescent="0.3">
      <c r="A807" s="38"/>
      <c r="B807" s="38"/>
      <c r="C807" s="37"/>
      <c r="D807" s="38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4.25" customHeight="1" x14ac:dyDescent="0.3">
      <c r="A808" s="38"/>
      <c r="B808" s="38"/>
      <c r="C808" s="37"/>
      <c r="D808" s="38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4.25" customHeight="1" x14ac:dyDescent="0.3">
      <c r="A809" s="38"/>
      <c r="B809" s="38"/>
      <c r="C809" s="37"/>
      <c r="D809" s="38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4.25" customHeight="1" x14ac:dyDescent="0.3">
      <c r="A810" s="38"/>
      <c r="B810" s="38"/>
      <c r="C810" s="37"/>
      <c r="D810" s="38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4.25" customHeight="1" x14ac:dyDescent="0.3">
      <c r="A811" s="38"/>
      <c r="B811" s="38"/>
      <c r="C811" s="37"/>
      <c r="D811" s="38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4.25" customHeight="1" x14ac:dyDescent="0.3">
      <c r="A812" s="38"/>
      <c r="B812" s="38"/>
      <c r="C812" s="37"/>
      <c r="D812" s="38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4.25" customHeight="1" x14ac:dyDescent="0.3">
      <c r="A813" s="38"/>
      <c r="B813" s="38"/>
      <c r="C813" s="37"/>
      <c r="D813" s="38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4.25" customHeight="1" x14ac:dyDescent="0.3">
      <c r="A814" s="38"/>
      <c r="B814" s="38"/>
      <c r="C814" s="37"/>
      <c r="D814" s="38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4.25" customHeight="1" x14ac:dyDescent="0.3">
      <c r="A815" s="38"/>
      <c r="B815" s="38"/>
      <c r="C815" s="37"/>
      <c r="D815" s="38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4.25" customHeight="1" x14ac:dyDescent="0.3">
      <c r="A816" s="38"/>
      <c r="B816" s="38"/>
      <c r="C816" s="37"/>
      <c r="D816" s="38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4.25" customHeight="1" x14ac:dyDescent="0.3">
      <c r="A817" s="38"/>
      <c r="B817" s="38"/>
      <c r="C817" s="37"/>
      <c r="D817" s="38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4.25" customHeight="1" x14ac:dyDescent="0.3">
      <c r="A818" s="38"/>
      <c r="B818" s="38"/>
      <c r="C818" s="37"/>
      <c r="D818" s="38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4.25" customHeight="1" x14ac:dyDescent="0.3">
      <c r="A819" s="38"/>
      <c r="B819" s="38"/>
      <c r="C819" s="37"/>
      <c r="D819" s="38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4.25" customHeight="1" x14ac:dyDescent="0.3">
      <c r="A820" s="38"/>
      <c r="B820" s="38"/>
      <c r="C820" s="37"/>
      <c r="D820" s="38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4.25" customHeight="1" x14ac:dyDescent="0.3">
      <c r="A821" s="38"/>
      <c r="B821" s="38"/>
      <c r="C821" s="37"/>
      <c r="D821" s="38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4.25" customHeight="1" x14ac:dyDescent="0.3">
      <c r="A822" s="38"/>
      <c r="B822" s="38"/>
      <c r="C822" s="37"/>
      <c r="D822" s="38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4.25" customHeight="1" x14ac:dyDescent="0.3">
      <c r="A823" s="38"/>
      <c r="B823" s="38"/>
      <c r="C823" s="37"/>
      <c r="D823" s="38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4.25" customHeight="1" x14ac:dyDescent="0.3">
      <c r="A824" s="38"/>
      <c r="B824" s="38"/>
      <c r="C824" s="37"/>
      <c r="D824" s="38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4.25" customHeight="1" x14ac:dyDescent="0.3">
      <c r="A825" s="38"/>
      <c r="B825" s="38"/>
      <c r="C825" s="37"/>
      <c r="D825" s="38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4.25" customHeight="1" x14ac:dyDescent="0.3">
      <c r="A826" s="38"/>
      <c r="B826" s="38"/>
      <c r="C826" s="37"/>
      <c r="D826" s="38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4.25" customHeight="1" x14ac:dyDescent="0.3">
      <c r="A827" s="38"/>
      <c r="B827" s="38"/>
      <c r="C827" s="37"/>
      <c r="D827" s="38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4.25" customHeight="1" x14ac:dyDescent="0.3">
      <c r="A828" s="38"/>
      <c r="B828" s="38"/>
      <c r="C828" s="37"/>
      <c r="D828" s="38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4.25" customHeight="1" x14ac:dyDescent="0.3">
      <c r="A829" s="38"/>
      <c r="B829" s="38"/>
      <c r="C829" s="37"/>
      <c r="D829" s="38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4.25" customHeight="1" x14ac:dyDescent="0.3">
      <c r="A830" s="38"/>
      <c r="B830" s="38"/>
      <c r="C830" s="37"/>
      <c r="D830" s="38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4.25" customHeight="1" x14ac:dyDescent="0.3">
      <c r="A831" s="38"/>
      <c r="B831" s="38"/>
      <c r="C831" s="37"/>
      <c r="D831" s="38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4.25" customHeight="1" x14ac:dyDescent="0.3">
      <c r="A832" s="38"/>
      <c r="B832" s="38"/>
      <c r="C832" s="37"/>
      <c r="D832" s="38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4.25" customHeight="1" x14ac:dyDescent="0.3">
      <c r="A833" s="38"/>
      <c r="B833" s="38"/>
      <c r="C833" s="37"/>
      <c r="D833" s="38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4.25" customHeight="1" x14ac:dyDescent="0.3">
      <c r="A834" s="38"/>
      <c r="B834" s="38"/>
      <c r="C834" s="37"/>
      <c r="D834" s="38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4.25" customHeight="1" x14ac:dyDescent="0.3">
      <c r="A835" s="38"/>
      <c r="B835" s="38"/>
      <c r="C835" s="37"/>
      <c r="D835" s="38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4.25" customHeight="1" x14ac:dyDescent="0.3">
      <c r="A836" s="38"/>
      <c r="B836" s="38"/>
      <c r="C836" s="37"/>
      <c r="D836" s="38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4.25" customHeight="1" x14ac:dyDescent="0.3">
      <c r="A837" s="38"/>
      <c r="B837" s="38"/>
      <c r="C837" s="37"/>
      <c r="D837" s="38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4.25" customHeight="1" x14ac:dyDescent="0.3">
      <c r="A838" s="38"/>
      <c r="B838" s="38"/>
      <c r="C838" s="37"/>
      <c r="D838" s="38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4.25" customHeight="1" x14ac:dyDescent="0.3">
      <c r="A839" s="38"/>
      <c r="B839" s="38"/>
      <c r="C839" s="37"/>
      <c r="D839" s="38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4.25" customHeight="1" x14ac:dyDescent="0.3">
      <c r="A840" s="38"/>
      <c r="B840" s="38"/>
      <c r="C840" s="37"/>
      <c r="D840" s="38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4.25" customHeight="1" x14ac:dyDescent="0.3">
      <c r="A841" s="38"/>
      <c r="B841" s="38"/>
      <c r="C841" s="37"/>
      <c r="D841" s="38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4.25" customHeight="1" x14ac:dyDescent="0.3">
      <c r="A842" s="38"/>
      <c r="B842" s="38"/>
      <c r="C842" s="37"/>
      <c r="D842" s="38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4.25" customHeight="1" x14ac:dyDescent="0.3">
      <c r="A843" s="38"/>
      <c r="B843" s="38"/>
      <c r="C843" s="37"/>
      <c r="D843" s="38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4.25" customHeight="1" x14ac:dyDescent="0.3">
      <c r="A844" s="38"/>
      <c r="B844" s="38"/>
      <c r="C844" s="37"/>
      <c r="D844" s="38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4.25" customHeight="1" x14ac:dyDescent="0.3">
      <c r="A845" s="38"/>
      <c r="B845" s="38"/>
      <c r="C845" s="37"/>
      <c r="D845" s="38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4.25" customHeight="1" x14ac:dyDescent="0.3">
      <c r="A846" s="38"/>
      <c r="B846" s="38"/>
      <c r="C846" s="37"/>
      <c r="D846" s="38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4.25" customHeight="1" x14ac:dyDescent="0.3">
      <c r="A847" s="38"/>
      <c r="B847" s="38"/>
      <c r="C847" s="37"/>
      <c r="D847" s="38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4.25" customHeight="1" x14ac:dyDescent="0.3">
      <c r="A848" s="38"/>
      <c r="B848" s="38"/>
      <c r="C848" s="37"/>
      <c r="D848" s="38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4.25" customHeight="1" x14ac:dyDescent="0.3">
      <c r="A849" s="38"/>
      <c r="B849" s="38"/>
      <c r="C849" s="37"/>
      <c r="D849" s="38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4.25" customHeight="1" x14ac:dyDescent="0.3">
      <c r="A850" s="38"/>
      <c r="B850" s="38"/>
      <c r="C850" s="37"/>
      <c r="D850" s="38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4.25" customHeight="1" x14ac:dyDescent="0.3">
      <c r="A851" s="38"/>
      <c r="B851" s="38"/>
      <c r="C851" s="37"/>
      <c r="D851" s="38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4.25" customHeight="1" x14ac:dyDescent="0.3">
      <c r="A852" s="38"/>
      <c r="B852" s="38"/>
      <c r="C852" s="37"/>
      <c r="D852" s="38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4.25" customHeight="1" x14ac:dyDescent="0.3">
      <c r="A853" s="38"/>
      <c r="B853" s="38"/>
      <c r="C853" s="37"/>
      <c r="D853" s="38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4.25" customHeight="1" x14ac:dyDescent="0.3">
      <c r="A854" s="38"/>
      <c r="B854" s="38"/>
      <c r="C854" s="37"/>
      <c r="D854" s="38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4.25" customHeight="1" x14ac:dyDescent="0.3">
      <c r="A855" s="38"/>
      <c r="B855" s="38"/>
      <c r="C855" s="37"/>
      <c r="D855" s="38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4.25" customHeight="1" x14ac:dyDescent="0.3">
      <c r="A856" s="38"/>
      <c r="B856" s="38"/>
      <c r="C856" s="37"/>
      <c r="D856" s="38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4.25" customHeight="1" x14ac:dyDescent="0.3">
      <c r="A857" s="38"/>
      <c r="B857" s="38"/>
      <c r="C857" s="37"/>
      <c r="D857" s="38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4.25" customHeight="1" x14ac:dyDescent="0.3">
      <c r="A858" s="38"/>
      <c r="B858" s="38"/>
      <c r="C858" s="37"/>
      <c r="D858" s="38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4.25" customHeight="1" x14ac:dyDescent="0.3">
      <c r="A859" s="38"/>
      <c r="B859" s="38"/>
      <c r="C859" s="37"/>
      <c r="D859" s="38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4.25" customHeight="1" x14ac:dyDescent="0.3">
      <c r="A860" s="38"/>
      <c r="B860" s="38"/>
      <c r="C860" s="37"/>
      <c r="D860" s="38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4.25" customHeight="1" x14ac:dyDescent="0.3">
      <c r="A861" s="38"/>
      <c r="B861" s="38"/>
      <c r="C861" s="37"/>
      <c r="D861" s="38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4.25" customHeight="1" x14ac:dyDescent="0.3">
      <c r="A862" s="38"/>
      <c r="B862" s="38"/>
      <c r="C862" s="37"/>
      <c r="D862" s="38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4.25" customHeight="1" x14ac:dyDescent="0.3">
      <c r="A863" s="38"/>
      <c r="B863" s="38"/>
      <c r="C863" s="37"/>
      <c r="D863" s="38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4.25" customHeight="1" x14ac:dyDescent="0.3">
      <c r="A864" s="38"/>
      <c r="B864" s="38"/>
      <c r="C864" s="37"/>
      <c r="D864" s="38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4.25" customHeight="1" x14ac:dyDescent="0.3">
      <c r="A865" s="38"/>
      <c r="B865" s="38"/>
      <c r="C865" s="37"/>
      <c r="D865" s="38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4.25" customHeight="1" x14ac:dyDescent="0.3">
      <c r="A866" s="38"/>
      <c r="B866" s="38"/>
      <c r="C866" s="37"/>
      <c r="D866" s="38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4.25" customHeight="1" x14ac:dyDescent="0.3">
      <c r="A867" s="38"/>
      <c r="B867" s="38"/>
      <c r="C867" s="37"/>
      <c r="D867" s="38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4.25" customHeight="1" x14ac:dyDescent="0.3">
      <c r="A868" s="38"/>
      <c r="B868" s="38"/>
      <c r="C868" s="37"/>
      <c r="D868" s="38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4.25" customHeight="1" x14ac:dyDescent="0.3">
      <c r="A869" s="38"/>
      <c r="B869" s="38"/>
      <c r="C869" s="37"/>
      <c r="D869" s="38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4.25" customHeight="1" x14ac:dyDescent="0.3">
      <c r="A870" s="38"/>
      <c r="B870" s="38"/>
      <c r="C870" s="37"/>
      <c r="D870" s="38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4.25" customHeight="1" x14ac:dyDescent="0.3">
      <c r="A871" s="38"/>
      <c r="B871" s="38"/>
      <c r="C871" s="37"/>
      <c r="D871" s="38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4.25" customHeight="1" x14ac:dyDescent="0.3">
      <c r="A872" s="38"/>
      <c r="B872" s="38"/>
      <c r="C872" s="37"/>
      <c r="D872" s="38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4.25" customHeight="1" x14ac:dyDescent="0.3">
      <c r="A873" s="38"/>
      <c r="B873" s="38"/>
      <c r="C873" s="37"/>
      <c r="D873" s="38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4.25" customHeight="1" x14ac:dyDescent="0.3">
      <c r="A874" s="38"/>
      <c r="B874" s="38"/>
      <c r="C874" s="37"/>
      <c r="D874" s="38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4.25" customHeight="1" x14ac:dyDescent="0.3">
      <c r="A875" s="38"/>
      <c r="B875" s="38"/>
      <c r="C875" s="37"/>
      <c r="D875" s="38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4.25" customHeight="1" x14ac:dyDescent="0.3">
      <c r="A876" s="38"/>
      <c r="B876" s="38"/>
      <c r="C876" s="37"/>
      <c r="D876" s="38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4.25" customHeight="1" x14ac:dyDescent="0.3">
      <c r="A877" s="38"/>
      <c r="B877" s="38"/>
      <c r="C877" s="37"/>
      <c r="D877" s="38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4.25" customHeight="1" x14ac:dyDescent="0.3">
      <c r="A878" s="38"/>
      <c r="B878" s="38"/>
      <c r="C878" s="37"/>
      <c r="D878" s="38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4.25" customHeight="1" x14ac:dyDescent="0.3">
      <c r="A879" s="38"/>
      <c r="B879" s="38"/>
      <c r="C879" s="37"/>
      <c r="D879" s="38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4.25" customHeight="1" x14ac:dyDescent="0.3">
      <c r="A880" s="38"/>
      <c r="B880" s="38"/>
      <c r="C880" s="37"/>
      <c r="D880" s="38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4.25" customHeight="1" x14ac:dyDescent="0.3">
      <c r="A881" s="38"/>
      <c r="B881" s="38"/>
      <c r="C881" s="37"/>
      <c r="D881" s="38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4.25" customHeight="1" x14ac:dyDescent="0.3">
      <c r="A882" s="38"/>
      <c r="B882" s="38"/>
      <c r="C882" s="37"/>
      <c r="D882" s="38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4.25" customHeight="1" x14ac:dyDescent="0.3">
      <c r="A883" s="38"/>
      <c r="B883" s="38"/>
      <c r="C883" s="37"/>
      <c r="D883" s="38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4.25" customHeight="1" x14ac:dyDescent="0.3">
      <c r="A884" s="38"/>
      <c r="B884" s="38"/>
      <c r="C884" s="37"/>
      <c r="D884" s="38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4.25" customHeight="1" x14ac:dyDescent="0.3">
      <c r="A885" s="38"/>
      <c r="B885" s="38"/>
      <c r="C885" s="37"/>
      <c r="D885" s="38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4.25" customHeight="1" x14ac:dyDescent="0.3">
      <c r="A886" s="38"/>
      <c r="B886" s="38"/>
      <c r="C886" s="37"/>
      <c r="D886" s="38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4.25" customHeight="1" x14ac:dyDescent="0.3">
      <c r="A887" s="38"/>
      <c r="B887" s="38"/>
      <c r="C887" s="37"/>
      <c r="D887" s="38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4.25" customHeight="1" x14ac:dyDescent="0.3">
      <c r="A888" s="38"/>
      <c r="B888" s="38"/>
      <c r="C888" s="37"/>
      <c r="D888" s="38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4.25" customHeight="1" x14ac:dyDescent="0.3">
      <c r="A889" s="38"/>
      <c r="B889" s="38"/>
      <c r="C889" s="37"/>
      <c r="D889" s="38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4.25" customHeight="1" x14ac:dyDescent="0.3">
      <c r="A890" s="38"/>
      <c r="B890" s="38"/>
      <c r="C890" s="37"/>
      <c r="D890" s="38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4.25" customHeight="1" x14ac:dyDescent="0.3">
      <c r="A891" s="38"/>
      <c r="B891" s="38"/>
      <c r="C891" s="37"/>
      <c r="D891" s="38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4.25" customHeight="1" x14ac:dyDescent="0.3">
      <c r="A892" s="38"/>
      <c r="B892" s="38"/>
      <c r="C892" s="37"/>
      <c r="D892" s="38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4.25" customHeight="1" x14ac:dyDescent="0.3">
      <c r="A893" s="38"/>
      <c r="B893" s="38"/>
      <c r="C893" s="37"/>
      <c r="D893" s="38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4.25" customHeight="1" x14ac:dyDescent="0.3">
      <c r="A894" s="38"/>
      <c r="B894" s="38"/>
      <c r="C894" s="37"/>
      <c r="D894" s="38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4.25" customHeight="1" x14ac:dyDescent="0.3">
      <c r="A895" s="38"/>
      <c r="B895" s="38"/>
      <c r="C895" s="37"/>
      <c r="D895" s="38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4.25" customHeight="1" x14ac:dyDescent="0.3">
      <c r="A896" s="38"/>
      <c r="B896" s="38"/>
      <c r="C896" s="37"/>
      <c r="D896" s="38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4.25" customHeight="1" x14ac:dyDescent="0.3">
      <c r="A897" s="38"/>
      <c r="B897" s="38"/>
      <c r="C897" s="37"/>
      <c r="D897" s="38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4.25" customHeight="1" x14ac:dyDescent="0.3">
      <c r="A898" s="38"/>
      <c r="B898" s="38"/>
      <c r="C898" s="37"/>
      <c r="D898" s="38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4.25" customHeight="1" x14ac:dyDescent="0.3">
      <c r="A899" s="38"/>
      <c r="B899" s="38"/>
      <c r="C899" s="37"/>
      <c r="D899" s="38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4.25" customHeight="1" x14ac:dyDescent="0.3">
      <c r="A900" s="38"/>
      <c r="B900" s="38"/>
      <c r="C900" s="37"/>
      <c r="D900" s="38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4.25" customHeight="1" x14ac:dyDescent="0.3">
      <c r="A901" s="38"/>
      <c r="B901" s="38"/>
      <c r="C901" s="37"/>
      <c r="D901" s="38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4.25" customHeight="1" x14ac:dyDescent="0.3">
      <c r="A902" s="38"/>
      <c r="B902" s="38"/>
      <c r="C902" s="37"/>
      <c r="D902" s="38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4.25" customHeight="1" x14ac:dyDescent="0.3">
      <c r="A903" s="38"/>
      <c r="B903" s="38"/>
      <c r="C903" s="37"/>
      <c r="D903" s="38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4.25" customHeight="1" x14ac:dyDescent="0.3">
      <c r="A904" s="38"/>
      <c r="B904" s="38"/>
      <c r="C904" s="37"/>
      <c r="D904" s="38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4.25" customHeight="1" x14ac:dyDescent="0.3">
      <c r="A905" s="38"/>
      <c r="B905" s="38"/>
      <c r="C905" s="37"/>
      <c r="D905" s="38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4.25" customHeight="1" x14ac:dyDescent="0.3">
      <c r="A906" s="38"/>
      <c r="B906" s="38"/>
      <c r="C906" s="37"/>
      <c r="D906" s="38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4.25" customHeight="1" x14ac:dyDescent="0.3">
      <c r="A907" s="38"/>
      <c r="B907" s="38"/>
      <c r="C907" s="37"/>
      <c r="D907" s="38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4.25" customHeight="1" x14ac:dyDescent="0.3">
      <c r="A908" s="38"/>
      <c r="B908" s="38"/>
      <c r="C908" s="37"/>
      <c r="D908" s="38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4.25" customHeight="1" x14ac:dyDescent="0.3">
      <c r="A909" s="38"/>
      <c r="B909" s="38"/>
      <c r="C909" s="37"/>
      <c r="D909" s="38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4.25" customHeight="1" x14ac:dyDescent="0.3">
      <c r="A910" s="38"/>
      <c r="B910" s="38"/>
      <c r="C910" s="37"/>
      <c r="D910" s="38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4.25" customHeight="1" x14ac:dyDescent="0.3">
      <c r="A911" s="38"/>
      <c r="B911" s="38"/>
      <c r="C911" s="37"/>
      <c r="D911" s="38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4.25" customHeight="1" x14ac:dyDescent="0.3">
      <c r="A912" s="38"/>
      <c r="B912" s="38"/>
      <c r="C912" s="37"/>
      <c r="D912" s="38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4.25" customHeight="1" x14ac:dyDescent="0.3">
      <c r="A913" s="38"/>
      <c r="B913" s="38"/>
      <c r="C913" s="37"/>
      <c r="D913" s="38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4.25" customHeight="1" x14ac:dyDescent="0.3">
      <c r="A914" s="38"/>
      <c r="B914" s="38"/>
      <c r="C914" s="37"/>
      <c r="D914" s="38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4.25" customHeight="1" x14ac:dyDescent="0.3">
      <c r="A915" s="38"/>
      <c r="B915" s="38"/>
      <c r="C915" s="37"/>
      <c r="D915" s="38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4.25" customHeight="1" x14ac:dyDescent="0.3">
      <c r="A916" s="38"/>
      <c r="B916" s="38"/>
      <c r="C916" s="37"/>
      <c r="D916" s="38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4.25" customHeight="1" x14ac:dyDescent="0.3">
      <c r="A917" s="38"/>
      <c r="B917" s="38"/>
      <c r="C917" s="37"/>
      <c r="D917" s="38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4.25" customHeight="1" x14ac:dyDescent="0.3">
      <c r="A918" s="38"/>
      <c r="B918" s="38"/>
      <c r="C918" s="37"/>
      <c r="D918" s="38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4.25" customHeight="1" x14ac:dyDescent="0.3">
      <c r="A919" s="38"/>
      <c r="B919" s="38"/>
      <c r="C919" s="37"/>
      <c r="D919" s="38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4.25" customHeight="1" x14ac:dyDescent="0.3">
      <c r="A920" s="38"/>
      <c r="B920" s="38"/>
      <c r="C920" s="37"/>
      <c r="D920" s="38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4.25" customHeight="1" x14ac:dyDescent="0.3">
      <c r="A921" s="38"/>
      <c r="B921" s="38"/>
      <c r="C921" s="37"/>
      <c r="D921" s="38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</sheetData>
  <hyperlinks>
    <hyperlink ref="H3" r:id="rId1" xr:uid="{9801CF20-2DD8-471C-A64A-DA83C962D4C4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51CB-54B2-4E63-9A9B-FA85923BF74D}">
  <dimension ref="A1:Z858"/>
  <sheetViews>
    <sheetView workbookViewId="0">
      <selection activeCell="J76" sqref="J76"/>
    </sheetView>
  </sheetViews>
  <sheetFormatPr defaultColWidth="14.44140625" defaultRowHeight="15" customHeight="1" x14ac:dyDescent="0.25"/>
  <cols>
    <col min="1" max="1" width="16.5546875" style="36" customWidth="1"/>
    <col min="2" max="2" width="18.6640625" style="36" customWidth="1"/>
    <col min="3" max="4" width="23.5546875" style="36" customWidth="1"/>
    <col min="5" max="5" width="17.5546875" style="36" customWidth="1"/>
    <col min="6" max="6" width="18.6640625" style="36" customWidth="1"/>
    <col min="7" max="7" width="20.109375" style="36" customWidth="1"/>
    <col min="8" max="8" width="14.6640625" style="36" customWidth="1"/>
    <col min="9" max="9" width="17.33203125" style="36" customWidth="1"/>
    <col min="10" max="10" width="12.6640625" style="36" customWidth="1"/>
    <col min="11" max="11" width="12.33203125" style="36" customWidth="1"/>
    <col min="12" max="12" width="8.88671875" style="36" customWidth="1"/>
    <col min="13" max="26" width="8.6640625" style="36" customWidth="1"/>
    <col min="27" max="16384" width="14.44140625" style="36"/>
  </cols>
  <sheetData>
    <row r="1" spans="1:26" ht="14.25" customHeight="1" x14ac:dyDescent="0.3">
      <c r="A1" s="38"/>
      <c r="B1" s="38"/>
      <c r="C1" s="62" t="s">
        <v>296</v>
      </c>
      <c r="D1" s="61">
        <f>INTERCEPT(F9:F65,G9:G65)</f>
        <v>2.8288805072159392E-3</v>
      </c>
      <c r="E1" s="37"/>
      <c r="F1" s="57" t="s">
        <v>297</v>
      </c>
      <c r="G1" s="37">
        <v>4.3</v>
      </c>
      <c r="H1" s="60" t="s">
        <v>454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4.25" customHeight="1" x14ac:dyDescent="0.3">
      <c r="A2" s="38"/>
      <c r="B2" s="38"/>
      <c r="C2" s="62" t="s">
        <v>298</v>
      </c>
      <c r="D2" s="61">
        <f>SLOPE(F9:F65,G9:G65)</f>
        <v>1.4510247872649291</v>
      </c>
      <c r="E2" s="37"/>
      <c r="F2" s="57" t="s">
        <v>299</v>
      </c>
      <c r="G2" s="37">
        <v>4.0999999999999996</v>
      </c>
      <c r="H2" s="59" t="s">
        <v>447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4.25" customHeight="1" x14ac:dyDescent="0.3">
      <c r="A3" s="38"/>
      <c r="B3" s="38"/>
      <c r="C3" s="62" t="s">
        <v>300</v>
      </c>
      <c r="D3" s="61">
        <f>RSQ(F9:F65,G9:G65)</f>
        <v>0.27328264510965228</v>
      </c>
      <c r="E3" s="37"/>
      <c r="F3" s="57" t="s">
        <v>301</v>
      </c>
      <c r="G3" s="37">
        <f>(G1-G2)/G2*100</f>
        <v>4.8780487804878101</v>
      </c>
      <c r="H3" s="58" t="s">
        <v>441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4.25" customHeight="1" x14ac:dyDescent="0.3">
      <c r="A4" s="38"/>
      <c r="B4" s="38"/>
      <c r="C4" s="62" t="s">
        <v>302</v>
      </c>
      <c r="D4" s="61">
        <f>STEYX(F9:F65,G9:G65)</f>
        <v>2.0754087671903395E-2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4.25" customHeight="1" x14ac:dyDescent="0.3">
      <c r="A5" s="38"/>
      <c r="B5" s="38"/>
      <c r="C5" s="37"/>
      <c r="D5" s="3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4.25" customHeight="1" x14ac:dyDescent="0.3">
      <c r="A6" s="38"/>
      <c r="B6" s="38"/>
      <c r="C6" s="37"/>
      <c r="D6" s="38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4.25" customHeight="1" x14ac:dyDescent="0.3">
      <c r="A7" s="38"/>
      <c r="B7" s="38"/>
      <c r="C7" s="56" t="s">
        <v>0</v>
      </c>
      <c r="D7" s="56" t="s">
        <v>303</v>
      </c>
      <c r="E7" s="56" t="s">
        <v>304</v>
      </c>
      <c r="F7" s="56" t="s">
        <v>305</v>
      </c>
      <c r="G7" s="56" t="s">
        <v>306</v>
      </c>
      <c r="H7" s="56" t="s">
        <v>307</v>
      </c>
      <c r="I7" s="56" t="s">
        <v>308</v>
      </c>
      <c r="J7" s="56" t="s">
        <v>309</v>
      </c>
      <c r="K7" s="56" t="s">
        <v>310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4.25" customHeight="1" x14ac:dyDescent="0.3">
      <c r="A8" s="38"/>
      <c r="B8" s="38"/>
      <c r="C8" s="38" t="s">
        <v>395</v>
      </c>
      <c r="D8" s="38">
        <v>97.93</v>
      </c>
      <c r="E8" s="38">
        <v>14762.58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4.25" customHeight="1" x14ac:dyDescent="0.3">
      <c r="A9" s="38"/>
      <c r="B9" s="38"/>
      <c r="C9" s="38" t="s">
        <v>396</v>
      </c>
      <c r="D9" s="38">
        <v>102.95</v>
      </c>
      <c r="E9" s="38">
        <v>14778.26</v>
      </c>
      <c r="F9" s="37">
        <f t="shared" ref="F9:F40" si="0">(D9-D8)/D8</f>
        <v>5.1261104870826059E-2</v>
      </c>
      <c r="G9" s="37">
        <f t="shared" ref="G9:G40" si="1">(E9-E8)/E8</f>
        <v>1.0621449638207069E-3</v>
      </c>
      <c r="H9" s="37">
        <f t="shared" ref="H9:H40" si="2">$D$1+$D$2*G9</f>
        <v>4.3700791773883963E-3</v>
      </c>
      <c r="I9" s="37">
        <f t="shared" ref="I9:I40" si="3">F9-H9</f>
        <v>4.6891025693437664E-2</v>
      </c>
      <c r="J9" s="37"/>
      <c r="K9" s="46">
        <f t="shared" ref="K9:K40" si="4">I9/$D$4</f>
        <v>2.2593633810710987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4.25" customHeight="1" x14ac:dyDescent="0.3">
      <c r="A10" s="38"/>
      <c r="B10" s="38"/>
      <c r="C10" s="38" t="s">
        <v>397</v>
      </c>
      <c r="D10" s="38">
        <v>106.19</v>
      </c>
      <c r="E10" s="38">
        <v>14672.68</v>
      </c>
      <c r="F10" s="37">
        <f t="shared" si="0"/>
        <v>3.1471588149587129E-2</v>
      </c>
      <c r="G10" s="37">
        <f t="shared" si="1"/>
        <v>-7.1442781491190387E-3</v>
      </c>
      <c r="H10" s="37">
        <f t="shared" si="2"/>
        <v>-7.5376441742709957E-3</v>
      </c>
      <c r="I10" s="37">
        <f t="shared" si="3"/>
        <v>3.9009232323858126E-2</v>
      </c>
      <c r="J10" s="37"/>
      <c r="K10" s="46">
        <f t="shared" si="4"/>
        <v>1.879592730865655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4.25" customHeight="1" x14ac:dyDescent="0.3">
      <c r="A11" s="38"/>
      <c r="B11" s="38"/>
      <c r="C11" s="47">
        <v>44235</v>
      </c>
      <c r="D11" s="38">
        <v>108.63</v>
      </c>
      <c r="E11" s="38">
        <v>14681.07</v>
      </c>
      <c r="F11" s="37">
        <f t="shared" si="0"/>
        <v>2.2977681514266858E-2</v>
      </c>
      <c r="G11" s="37">
        <f t="shared" si="1"/>
        <v>5.7181101203048238E-4</v>
      </c>
      <c r="H11" s="37">
        <f t="shared" si="2"/>
        <v>3.6585924593032135E-3</v>
      </c>
      <c r="I11" s="37">
        <f t="shared" si="3"/>
        <v>1.9319089054963646E-2</v>
      </c>
      <c r="J11" s="37"/>
      <c r="K11" s="46">
        <f t="shared" si="4"/>
        <v>0.93085706104622312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4.25" customHeight="1" x14ac:dyDescent="0.3">
      <c r="A12" s="38"/>
      <c r="B12" s="38"/>
      <c r="C12" s="47">
        <v>44263</v>
      </c>
      <c r="D12" s="38">
        <v>112.56</v>
      </c>
      <c r="E12" s="38">
        <v>14761.29</v>
      </c>
      <c r="F12" s="37">
        <f t="shared" si="0"/>
        <v>3.6177851422259107E-2</v>
      </c>
      <c r="G12" s="37">
        <f t="shared" si="1"/>
        <v>5.4641793820205996E-3</v>
      </c>
      <c r="H12" s="37">
        <f t="shared" si="2"/>
        <v>1.0757540232589791E-2</v>
      </c>
      <c r="I12" s="37">
        <f t="shared" si="3"/>
        <v>2.5420311189669316E-2</v>
      </c>
      <c r="J12" s="37"/>
      <c r="K12" s="46">
        <f t="shared" si="4"/>
        <v>1.2248339503780257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4.25" customHeight="1" x14ac:dyDescent="0.3">
      <c r="A13" s="38"/>
      <c r="B13" s="38"/>
      <c r="C13" s="47">
        <v>44294</v>
      </c>
      <c r="D13" s="38">
        <v>118.77</v>
      </c>
      <c r="E13" s="38">
        <v>14780.53</v>
      </c>
      <c r="F13" s="37">
        <f t="shared" si="0"/>
        <v>5.5170575692963693E-2</v>
      </c>
      <c r="G13" s="37">
        <f t="shared" si="1"/>
        <v>1.3034091193926669E-3</v>
      </c>
      <c r="H13" s="37">
        <f t="shared" si="2"/>
        <v>4.7201594474018524E-3</v>
      </c>
      <c r="I13" s="37">
        <f t="shared" si="3"/>
        <v>5.045041624556184E-2</v>
      </c>
      <c r="J13" s="37"/>
      <c r="K13" s="46">
        <f t="shared" si="4"/>
        <v>2.4308664896824608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4.25" customHeight="1" x14ac:dyDescent="0.3">
      <c r="A14" s="38"/>
      <c r="B14" s="38"/>
      <c r="C14" s="47">
        <v>44324</v>
      </c>
      <c r="D14" s="38">
        <v>112.35</v>
      </c>
      <c r="E14" s="38">
        <v>14895.12</v>
      </c>
      <c r="F14" s="37">
        <f t="shared" si="0"/>
        <v>-5.4054054054054071E-2</v>
      </c>
      <c r="G14" s="37">
        <f t="shared" si="1"/>
        <v>7.7527666463922569E-3</v>
      </c>
      <c r="H14" s="37">
        <f t="shared" si="2"/>
        <v>1.4078337081011902E-2</v>
      </c>
      <c r="I14" s="37">
        <f t="shared" si="3"/>
        <v>-6.8132391135065973E-2</v>
      </c>
      <c r="J14" s="37"/>
      <c r="K14" s="46">
        <f t="shared" si="4"/>
        <v>-3.2828420218780656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4.25" customHeight="1" x14ac:dyDescent="0.3">
      <c r="A15" s="38"/>
      <c r="B15" s="38"/>
      <c r="C15" s="47">
        <v>44355</v>
      </c>
      <c r="D15" s="38">
        <v>110.11</v>
      </c>
      <c r="E15" s="38">
        <v>14835.76</v>
      </c>
      <c r="F15" s="37">
        <f t="shared" si="0"/>
        <v>-1.99376947040498E-2</v>
      </c>
      <c r="G15" s="37">
        <f t="shared" si="1"/>
        <v>-3.9851978366069272E-3</v>
      </c>
      <c r="H15" s="37">
        <f t="shared" si="2"/>
        <v>-2.9537403358552835E-3</v>
      </c>
      <c r="I15" s="37">
        <f t="shared" si="3"/>
        <v>-1.6983954368194516E-2</v>
      </c>
      <c r="J15" s="37"/>
      <c r="K15" s="46">
        <f t="shared" si="4"/>
        <v>-0.81834261455815116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4.25" customHeight="1" x14ac:dyDescent="0.3">
      <c r="A16" s="38"/>
      <c r="B16" s="38"/>
      <c r="C16" s="47">
        <v>44447</v>
      </c>
      <c r="D16" s="38">
        <v>107.58</v>
      </c>
      <c r="E16" s="38">
        <v>14860.18</v>
      </c>
      <c r="F16" s="37">
        <f t="shared" si="0"/>
        <v>-2.2977022977022987E-2</v>
      </c>
      <c r="G16" s="37">
        <f t="shared" si="1"/>
        <v>1.6460228528905883E-3</v>
      </c>
      <c r="H16" s="37">
        <f t="shared" si="2"/>
        <v>5.2173004671647169E-3</v>
      </c>
      <c r="I16" s="37">
        <f t="shared" si="3"/>
        <v>-2.8194323444187704E-2</v>
      </c>
      <c r="J16" s="37"/>
      <c r="K16" s="46">
        <f t="shared" si="4"/>
        <v>-1.3584949572298859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4.25" customHeight="1" x14ac:dyDescent="0.3">
      <c r="A17" s="38"/>
      <c r="B17" s="38"/>
      <c r="C17" s="47">
        <v>44477</v>
      </c>
      <c r="D17" s="38">
        <v>106.48</v>
      </c>
      <c r="E17" s="38">
        <v>14788.09</v>
      </c>
      <c r="F17" s="37">
        <f t="shared" si="0"/>
        <v>-1.022494887525557E-2</v>
      </c>
      <c r="G17" s="37">
        <f t="shared" si="1"/>
        <v>-4.8512198371756026E-3</v>
      </c>
      <c r="H17" s="37">
        <f t="shared" si="2"/>
        <v>-4.2103597249971937E-3</v>
      </c>
      <c r="I17" s="37">
        <f t="shared" si="3"/>
        <v>-6.0145891502583768E-3</v>
      </c>
      <c r="J17" s="37"/>
      <c r="K17" s="46">
        <f t="shared" si="4"/>
        <v>-0.28980262805774143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4.25" customHeight="1" x14ac:dyDescent="0.3">
      <c r="A18" s="38"/>
      <c r="B18" s="38"/>
      <c r="C18" s="47">
        <v>44508</v>
      </c>
      <c r="D18" s="38">
        <v>107.68</v>
      </c>
      <c r="E18" s="38">
        <v>14765.14</v>
      </c>
      <c r="F18" s="37">
        <f t="shared" si="0"/>
        <v>1.1269722013523692E-2</v>
      </c>
      <c r="G18" s="37">
        <f t="shared" si="1"/>
        <v>-1.5519245555038364E-3</v>
      </c>
      <c r="H18" s="37">
        <f t="shared" si="2"/>
        <v>5.7699950921476532E-4</v>
      </c>
      <c r="I18" s="37">
        <f t="shared" si="3"/>
        <v>1.0692722504308926E-2</v>
      </c>
      <c r="J18" s="37"/>
      <c r="K18" s="46">
        <f t="shared" si="4"/>
        <v>0.51521043340221551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25" customHeight="1" x14ac:dyDescent="0.3">
      <c r="A19" s="38"/>
      <c r="B19" s="38"/>
      <c r="C19" s="47">
        <v>44538</v>
      </c>
      <c r="D19" s="38">
        <v>106.5</v>
      </c>
      <c r="E19" s="38">
        <v>14816.26</v>
      </c>
      <c r="F19" s="37">
        <f t="shared" si="0"/>
        <v>-1.095839524517094E-2</v>
      </c>
      <c r="G19" s="37">
        <f t="shared" si="1"/>
        <v>3.4622089597525526E-3</v>
      </c>
      <c r="H19" s="37">
        <f t="shared" si="2"/>
        <v>7.8526315265076176E-3</v>
      </c>
      <c r="I19" s="37">
        <f t="shared" si="3"/>
        <v>-1.8811026771678556E-2</v>
      </c>
      <c r="J19" s="37"/>
      <c r="K19" s="46">
        <f t="shared" si="4"/>
        <v>-0.90637695422018816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4.25" customHeight="1" x14ac:dyDescent="0.3">
      <c r="A20" s="38"/>
      <c r="B20" s="38"/>
      <c r="C20" s="38" t="s">
        <v>398</v>
      </c>
      <c r="D20" s="38">
        <v>110.55</v>
      </c>
      <c r="E20" s="38">
        <v>14822.9</v>
      </c>
      <c r="F20" s="37">
        <f t="shared" si="0"/>
        <v>3.8028169014084477E-2</v>
      </c>
      <c r="G20" s="37">
        <f t="shared" si="1"/>
        <v>4.4815628235461702E-4</v>
      </c>
      <c r="H20" s="37">
        <f t="shared" si="2"/>
        <v>3.4791663814809888E-3</v>
      </c>
      <c r="I20" s="37">
        <f t="shared" si="3"/>
        <v>3.4549002632603486E-2</v>
      </c>
      <c r="J20" s="37"/>
      <c r="K20" s="46">
        <f t="shared" si="4"/>
        <v>1.6646842385355951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4.25" customHeight="1" x14ac:dyDescent="0.3">
      <c r="A21" s="38"/>
      <c r="B21" s="38"/>
      <c r="C21" s="38" t="s">
        <v>399</v>
      </c>
      <c r="D21" s="38">
        <v>107.48</v>
      </c>
      <c r="E21" s="38">
        <v>14793.76</v>
      </c>
      <c r="F21" s="37">
        <f t="shared" si="0"/>
        <v>-2.7770239710538158E-2</v>
      </c>
      <c r="G21" s="37">
        <f t="shared" si="1"/>
        <v>-1.9658771225603234E-3</v>
      </c>
      <c r="H21" s="37">
        <f t="shared" si="2"/>
        <v>-2.3655926336144974E-5</v>
      </c>
      <c r="I21" s="37">
        <f t="shared" si="3"/>
        <v>-2.7746583784202014E-2</v>
      </c>
      <c r="J21" s="37"/>
      <c r="K21" s="46">
        <f t="shared" si="4"/>
        <v>-1.3369213922019307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4.25" customHeight="1" x14ac:dyDescent="0.3">
      <c r="A22" s="38"/>
      <c r="B22" s="38"/>
      <c r="C22" s="38" t="s">
        <v>400</v>
      </c>
      <c r="D22" s="38">
        <v>107.56</v>
      </c>
      <c r="E22" s="38">
        <v>14656.18</v>
      </c>
      <c r="F22" s="37">
        <f t="shared" si="0"/>
        <v>7.4432452549309911E-4</v>
      </c>
      <c r="G22" s="37">
        <f t="shared" si="1"/>
        <v>-9.2998669709390934E-3</v>
      </c>
      <c r="H22" s="37">
        <f t="shared" si="2"/>
        <v>-1.0665456985883101E-2</v>
      </c>
      <c r="I22" s="37">
        <f t="shared" si="3"/>
        <v>1.1409781511376201E-2</v>
      </c>
      <c r="J22" s="37"/>
      <c r="K22" s="46">
        <f t="shared" si="4"/>
        <v>0.54976068771370812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4.25" customHeight="1" x14ac:dyDescent="0.3">
      <c r="A23" s="38"/>
      <c r="B23" s="38"/>
      <c r="C23" s="38" t="s">
        <v>401</v>
      </c>
      <c r="D23" s="38">
        <v>103.44</v>
      </c>
      <c r="E23" s="38">
        <v>14525.91</v>
      </c>
      <c r="F23" s="37">
        <f t="shared" si="0"/>
        <v>-3.8304202305689886E-2</v>
      </c>
      <c r="G23" s="37">
        <f t="shared" si="1"/>
        <v>-8.8884006610181129E-3</v>
      </c>
      <c r="H23" s="37">
        <f t="shared" si="2"/>
        <v>-1.0068409171063324E-2</v>
      </c>
      <c r="I23" s="37">
        <f t="shared" si="3"/>
        <v>-2.8235793134626562E-2</v>
      </c>
      <c r="J23" s="37"/>
      <c r="K23" s="46">
        <f t="shared" si="4"/>
        <v>-1.3604931029009673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4.25" customHeight="1" x14ac:dyDescent="0.3">
      <c r="A24" s="38"/>
      <c r="B24" s="38"/>
      <c r="C24" s="38" t="s">
        <v>402</v>
      </c>
      <c r="D24" s="38">
        <v>103.7</v>
      </c>
      <c r="E24" s="38">
        <v>14541.79</v>
      </c>
      <c r="F24" s="37">
        <f t="shared" si="0"/>
        <v>2.5135344160866699E-3</v>
      </c>
      <c r="G24" s="37">
        <f t="shared" si="1"/>
        <v>1.0932189446307336E-3</v>
      </c>
      <c r="H24" s="37">
        <f t="shared" si="2"/>
        <v>4.41516829378274E-3</v>
      </c>
      <c r="I24" s="37">
        <f t="shared" si="3"/>
        <v>-1.9016338776960701E-3</v>
      </c>
      <c r="J24" s="37"/>
      <c r="K24" s="46">
        <f t="shared" si="4"/>
        <v>-9.162695598855336E-2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4.25" customHeight="1" x14ac:dyDescent="0.3">
      <c r="A25" s="38"/>
      <c r="B25" s="38"/>
      <c r="C25" s="38" t="s">
        <v>403</v>
      </c>
      <c r="D25" s="38">
        <v>104.65</v>
      </c>
      <c r="E25" s="38">
        <v>14714.66</v>
      </c>
      <c r="F25" s="37">
        <f t="shared" si="0"/>
        <v>9.1610414657666613E-3</v>
      </c>
      <c r="G25" s="37">
        <f t="shared" si="1"/>
        <v>1.1887807484498055E-2</v>
      </c>
      <c r="H25" s="37">
        <f t="shared" si="2"/>
        <v>2.007838383345616E-2</v>
      </c>
      <c r="I25" s="37">
        <f t="shared" si="3"/>
        <v>-1.0917342367689499E-2</v>
      </c>
      <c r="J25" s="37"/>
      <c r="K25" s="46">
        <f t="shared" si="4"/>
        <v>-0.52603335498429304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4.25" customHeight="1" x14ac:dyDescent="0.3">
      <c r="A26" s="38"/>
      <c r="B26" s="38"/>
      <c r="C26" s="38" t="s">
        <v>404</v>
      </c>
      <c r="D26" s="38">
        <v>108.77</v>
      </c>
      <c r="E26" s="38">
        <v>14942.65</v>
      </c>
      <c r="F26" s="37">
        <f t="shared" si="0"/>
        <v>3.936932632584797E-2</v>
      </c>
      <c r="G26" s="37">
        <f t="shared" si="1"/>
        <v>1.5494071898365288E-2</v>
      </c>
      <c r="H26" s="37">
        <f t="shared" si="2"/>
        <v>2.5311162887408947E-2</v>
      </c>
      <c r="I26" s="37">
        <f t="shared" si="3"/>
        <v>1.4058163438439023E-2</v>
      </c>
      <c r="J26" s="37"/>
      <c r="K26" s="46">
        <f t="shared" si="4"/>
        <v>0.6773684134268535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4.25" customHeight="1" x14ac:dyDescent="0.3">
      <c r="A27" s="38"/>
      <c r="B27" s="38"/>
      <c r="C27" s="38" t="s">
        <v>405</v>
      </c>
      <c r="D27" s="38">
        <v>107.65</v>
      </c>
      <c r="E27" s="38">
        <v>15019.8</v>
      </c>
      <c r="F27" s="37">
        <f t="shared" si="0"/>
        <v>-1.029695688149297E-2</v>
      </c>
      <c r="G27" s="37">
        <f t="shared" si="1"/>
        <v>5.1630734842882378E-3</v>
      </c>
      <c r="H27" s="37">
        <f t="shared" si="2"/>
        <v>1.0320628111388477E-2</v>
      </c>
      <c r="I27" s="37">
        <f t="shared" si="3"/>
        <v>-2.0617584992881445E-2</v>
      </c>
      <c r="J27" s="37"/>
      <c r="K27" s="46">
        <f t="shared" si="4"/>
        <v>-0.99342285331063984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4.25" customHeight="1" x14ac:dyDescent="0.3">
      <c r="A28" s="38"/>
      <c r="B28" s="38"/>
      <c r="C28" s="38" t="s">
        <v>406</v>
      </c>
      <c r="D28" s="38">
        <v>108.3</v>
      </c>
      <c r="E28" s="38">
        <v>15041.86</v>
      </c>
      <c r="F28" s="37">
        <f t="shared" si="0"/>
        <v>6.0380863910821318E-3</v>
      </c>
      <c r="G28" s="37">
        <f t="shared" si="1"/>
        <v>1.4687279457783267E-3</v>
      </c>
      <c r="H28" s="37">
        <f t="shared" si="2"/>
        <v>4.9600411622889914E-3</v>
      </c>
      <c r="I28" s="37">
        <f t="shared" si="3"/>
        <v>1.0780452287931404E-3</v>
      </c>
      <c r="J28" s="37"/>
      <c r="K28" s="46">
        <f t="shared" si="4"/>
        <v>5.1943754205711658E-2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4.25" customHeight="1" x14ac:dyDescent="0.3">
      <c r="A29" s="38"/>
      <c r="B29" s="38"/>
      <c r="C29" s="38" t="s">
        <v>407</v>
      </c>
      <c r="D29" s="38">
        <v>107.27</v>
      </c>
      <c r="E29" s="38">
        <v>14945.81</v>
      </c>
      <c r="F29" s="37">
        <f t="shared" si="0"/>
        <v>-9.510618651892901E-3</v>
      </c>
      <c r="G29" s="37">
        <f t="shared" si="1"/>
        <v>-6.3855134936770513E-3</v>
      </c>
      <c r="H29" s="37">
        <f t="shared" si="2"/>
        <v>-6.4366578515241387E-3</v>
      </c>
      <c r="I29" s="37">
        <f t="shared" si="3"/>
        <v>-3.0739608003687623E-3</v>
      </c>
      <c r="J29" s="37"/>
      <c r="K29" s="46">
        <f t="shared" si="4"/>
        <v>-0.14811351137011189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4.25" customHeight="1" x14ac:dyDescent="0.45">
      <c r="A30" s="38"/>
      <c r="B30" s="38"/>
      <c r="C30" s="38" t="s">
        <v>408</v>
      </c>
      <c r="D30" s="38">
        <v>111.4</v>
      </c>
      <c r="E30" s="38">
        <v>15129.5</v>
      </c>
      <c r="F30" s="37">
        <f t="shared" si="0"/>
        <v>3.8500978838445138E-2</v>
      </c>
      <c r="G30" s="37">
        <f t="shared" si="1"/>
        <v>1.2290401122455091E-2</v>
      </c>
      <c r="H30" s="37">
        <f t="shared" si="2"/>
        <v>2.0662557181326983E-2</v>
      </c>
      <c r="I30" s="37">
        <f t="shared" si="3"/>
        <v>1.7838421657118155E-2</v>
      </c>
      <c r="J30" s="37"/>
      <c r="K30" s="46">
        <f t="shared" si="4"/>
        <v>0.85951365047318229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4.25" customHeight="1" x14ac:dyDescent="0.45">
      <c r="A31" s="38"/>
      <c r="B31" s="38"/>
      <c r="C31" s="38" t="s">
        <v>409</v>
      </c>
      <c r="D31" s="38">
        <v>111.32</v>
      </c>
      <c r="E31" s="38">
        <v>15265.89</v>
      </c>
      <c r="F31" s="37">
        <f t="shared" si="0"/>
        <v>-7.1813285457820921E-4</v>
      </c>
      <c r="G31" s="37">
        <f t="shared" si="1"/>
        <v>9.0148385604282635E-3</v>
      </c>
      <c r="H31" s="37">
        <f t="shared" si="2"/>
        <v>1.590963471158904E-2</v>
      </c>
      <c r="I31" s="37">
        <f t="shared" si="3"/>
        <v>-1.662776756616725E-2</v>
      </c>
      <c r="J31" s="37"/>
      <c r="K31" s="46">
        <f t="shared" si="4"/>
        <v>-0.80118036644307422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4.25" customHeight="1" x14ac:dyDescent="0.45">
      <c r="A32" s="38"/>
      <c r="B32" s="38"/>
      <c r="C32" s="38" t="s">
        <v>410</v>
      </c>
      <c r="D32" s="38">
        <v>110.72</v>
      </c>
      <c r="E32" s="38">
        <v>15259.24</v>
      </c>
      <c r="F32" s="37">
        <f t="shared" si="0"/>
        <v>-5.3898670499460503E-3</v>
      </c>
      <c r="G32" s="37">
        <f t="shared" si="1"/>
        <v>-4.3561168068154799E-4</v>
      </c>
      <c r="H32" s="37">
        <f t="shared" si="2"/>
        <v>2.1967971609248779E-3</v>
      </c>
      <c r="I32" s="37">
        <f t="shared" si="3"/>
        <v>-7.5866642108709283E-3</v>
      </c>
      <c r="J32" s="37"/>
      <c r="K32" s="46">
        <f t="shared" si="4"/>
        <v>-0.36555035956322246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4.25" customHeight="1" x14ac:dyDescent="0.45">
      <c r="A33" s="38"/>
      <c r="B33" s="38"/>
      <c r="C33" s="47">
        <v>44205</v>
      </c>
      <c r="D33" s="38">
        <v>109.99</v>
      </c>
      <c r="E33" s="38">
        <v>15309.38</v>
      </c>
      <c r="F33" s="37">
        <f t="shared" si="0"/>
        <v>-6.5932080924855849E-3</v>
      </c>
      <c r="G33" s="37">
        <f t="shared" si="1"/>
        <v>3.2858779336323051E-3</v>
      </c>
      <c r="H33" s="37">
        <f t="shared" si="2"/>
        <v>7.5967708368432797E-3</v>
      </c>
      <c r="I33" s="37">
        <f t="shared" si="3"/>
        <v>-1.4189978929328865E-2</v>
      </c>
      <c r="J33" s="37"/>
      <c r="K33" s="46">
        <f t="shared" si="4"/>
        <v>-0.68371971602197035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4.25" customHeight="1" x14ac:dyDescent="0.45">
      <c r="A34" s="38"/>
      <c r="B34" s="38"/>
      <c r="C34" s="47">
        <v>44236</v>
      </c>
      <c r="D34" s="38">
        <v>109.2</v>
      </c>
      <c r="E34" s="38">
        <v>15331.18</v>
      </c>
      <c r="F34" s="37">
        <f t="shared" si="0"/>
        <v>-7.1824711337393592E-3</v>
      </c>
      <c r="G34" s="37">
        <f t="shared" si="1"/>
        <v>1.4239636092383292E-3</v>
      </c>
      <c r="H34" s="37">
        <f t="shared" si="2"/>
        <v>4.8950870003839865E-3</v>
      </c>
      <c r="I34" s="37">
        <f t="shared" si="3"/>
        <v>-1.2077558134123347E-2</v>
      </c>
      <c r="J34" s="37"/>
      <c r="K34" s="46">
        <f t="shared" si="4"/>
        <v>-0.58193635514384867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4.25" customHeight="1" x14ac:dyDescent="0.45">
      <c r="A35" s="38"/>
      <c r="B35" s="38"/>
      <c r="C35" s="47">
        <v>44264</v>
      </c>
      <c r="D35" s="38">
        <v>109.92</v>
      </c>
      <c r="E35" s="38">
        <v>15363.52</v>
      </c>
      <c r="F35" s="37">
        <f t="shared" si="0"/>
        <v>6.593406593406583E-3</v>
      </c>
      <c r="G35" s="37">
        <f t="shared" si="1"/>
        <v>2.1094266716586815E-3</v>
      </c>
      <c r="H35" s="37">
        <f t="shared" si="2"/>
        <v>5.8897108947104449E-3</v>
      </c>
      <c r="I35" s="37">
        <f t="shared" si="3"/>
        <v>7.0369569869613811E-4</v>
      </c>
      <c r="J35" s="37"/>
      <c r="K35" s="46">
        <f t="shared" si="4"/>
        <v>3.390636629374906E-2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4.25" customHeight="1" x14ac:dyDescent="0.45">
      <c r="A36" s="38"/>
      <c r="B36" s="38"/>
      <c r="C36" s="47">
        <v>44386</v>
      </c>
      <c r="D36" s="38">
        <v>109.15</v>
      </c>
      <c r="E36" s="38">
        <v>15374.33</v>
      </c>
      <c r="F36" s="37">
        <f t="shared" si="0"/>
        <v>-7.0050946142648837E-3</v>
      </c>
      <c r="G36" s="37">
        <f t="shared" si="1"/>
        <v>7.0361479660907729E-4</v>
      </c>
      <c r="H36" s="37">
        <f t="shared" si="2"/>
        <v>3.8498430177820817E-3</v>
      </c>
      <c r="I36" s="37">
        <f t="shared" si="3"/>
        <v>-1.0854937632046965E-2</v>
      </c>
      <c r="J36" s="37"/>
      <c r="K36" s="46">
        <f t="shared" si="4"/>
        <v>-0.52302649018594227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4.25" customHeight="1" x14ac:dyDescent="0.45">
      <c r="A37" s="38"/>
      <c r="B37" s="38"/>
      <c r="C37" s="47">
        <v>44417</v>
      </c>
      <c r="D37" s="38">
        <v>106.17</v>
      </c>
      <c r="E37" s="38">
        <v>15286.64</v>
      </c>
      <c r="F37" s="37">
        <f t="shared" si="0"/>
        <v>-2.7301878149335813E-2</v>
      </c>
      <c r="G37" s="37">
        <f t="shared" si="1"/>
        <v>-5.7036631840217105E-3</v>
      </c>
      <c r="H37" s="37">
        <f t="shared" si="2"/>
        <v>-5.4472761510099719E-3</v>
      </c>
      <c r="I37" s="37">
        <f t="shared" si="3"/>
        <v>-2.185460199832584E-2</v>
      </c>
      <c r="J37" s="37"/>
      <c r="K37" s="46">
        <f t="shared" si="4"/>
        <v>-1.0530263890092508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4.25" customHeight="1" x14ac:dyDescent="0.45">
      <c r="A38" s="38"/>
      <c r="B38" s="38"/>
      <c r="C38" s="47">
        <v>44448</v>
      </c>
      <c r="D38" s="38">
        <v>106.15</v>
      </c>
      <c r="E38" s="38">
        <v>15248.25</v>
      </c>
      <c r="F38" s="37">
        <f t="shared" si="0"/>
        <v>-1.8837713101625713E-4</v>
      </c>
      <c r="G38" s="37">
        <f t="shared" si="1"/>
        <v>-2.5113432382786157E-3</v>
      </c>
      <c r="H38" s="37">
        <f t="shared" si="2"/>
        <v>-8.1514078085650728E-4</v>
      </c>
      <c r="I38" s="37">
        <f t="shared" si="3"/>
        <v>6.267636498402502E-4</v>
      </c>
      <c r="J38" s="37"/>
      <c r="K38" s="46">
        <f t="shared" si="4"/>
        <v>3.0199527907398906E-2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4.25" customHeight="1" x14ac:dyDescent="0.45">
      <c r="A39" s="38"/>
      <c r="B39" s="38"/>
      <c r="C39" s="47">
        <v>44478</v>
      </c>
      <c r="D39" s="38">
        <v>105.2</v>
      </c>
      <c r="E39" s="38">
        <v>15115.49</v>
      </c>
      <c r="F39" s="37">
        <f t="shared" si="0"/>
        <v>-8.9495996231747782E-3</v>
      </c>
      <c r="G39" s="37">
        <f t="shared" si="1"/>
        <v>-8.7065728854130945E-3</v>
      </c>
      <c r="H39" s="37">
        <f t="shared" si="2"/>
        <v>-9.804572561647195E-3</v>
      </c>
      <c r="I39" s="37">
        <f t="shared" si="3"/>
        <v>8.5497293847241682E-4</v>
      </c>
      <c r="J39" s="37"/>
      <c r="K39" s="46">
        <f t="shared" si="4"/>
        <v>4.119539976839684E-2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4.25" customHeight="1" x14ac:dyDescent="0.45">
      <c r="A40" s="38"/>
      <c r="B40" s="38"/>
      <c r="C40" s="38" t="s">
        <v>411</v>
      </c>
      <c r="D40" s="38">
        <v>104.8</v>
      </c>
      <c r="E40" s="38">
        <v>15105.58</v>
      </c>
      <c r="F40" s="37">
        <f t="shared" si="0"/>
        <v>-3.8022813688213465E-3</v>
      </c>
      <c r="G40" s="37">
        <f t="shared" si="1"/>
        <v>-6.5561883868798523E-4</v>
      </c>
      <c r="H40" s="37">
        <f t="shared" si="2"/>
        <v>1.8775613212818256E-3</v>
      </c>
      <c r="I40" s="37">
        <f t="shared" si="3"/>
        <v>-5.6798426901031717E-3</v>
      </c>
      <c r="J40" s="37"/>
      <c r="K40" s="46">
        <f t="shared" si="4"/>
        <v>-0.27367344592036519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4.25" customHeight="1" x14ac:dyDescent="0.45">
      <c r="A41" s="38"/>
      <c r="B41" s="38"/>
      <c r="C41" s="38" t="s">
        <v>412</v>
      </c>
      <c r="D41" s="38">
        <v>105.73</v>
      </c>
      <c r="E41" s="38">
        <v>15037.76</v>
      </c>
      <c r="F41" s="37">
        <f t="shared" ref="F41:F76" si="5">(D41-D40)/D40</f>
        <v>8.874045801526783E-3</v>
      </c>
      <c r="G41" s="37">
        <f t="shared" ref="G41:G76" si="6">(E41-E40)/E40</f>
        <v>-4.4897316091139635E-3</v>
      </c>
      <c r="H41" s="37">
        <f t="shared" ref="H41:H72" si="7">$D$1+$D$2*G41</f>
        <v>-3.6858313457752779E-3</v>
      </c>
      <c r="I41" s="37">
        <f t="shared" ref="I41:I72" si="8">F41-H41</f>
        <v>1.255987714730206E-2</v>
      </c>
      <c r="J41" s="37"/>
      <c r="K41" s="46">
        <f t="shared" ref="K41:K76" si="9">I41/$D$4</f>
        <v>0.6051760667998648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4.25" customHeight="1" x14ac:dyDescent="0.45">
      <c r="A42" s="38"/>
      <c r="B42" s="38"/>
      <c r="C42" s="38" t="s">
        <v>413</v>
      </c>
      <c r="D42" s="38">
        <v>105.6</v>
      </c>
      <c r="E42" s="38">
        <v>15161.53</v>
      </c>
      <c r="F42" s="37">
        <f t="shared" si="5"/>
        <v>-1.2295469592358806E-3</v>
      </c>
      <c r="G42" s="37">
        <f t="shared" si="6"/>
        <v>8.2306141340199885E-3</v>
      </c>
      <c r="H42" s="37">
        <f t="shared" si="7"/>
        <v>1.4771705630092013E-2</v>
      </c>
      <c r="I42" s="37">
        <f t="shared" si="8"/>
        <v>-1.6001252589327893E-2</v>
      </c>
      <c r="J42" s="37"/>
      <c r="K42" s="46">
        <f t="shared" si="9"/>
        <v>-0.7709928204162968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4.25" customHeight="1" x14ac:dyDescent="0.45">
      <c r="A43" s="38"/>
      <c r="B43" s="38"/>
      <c r="C43" s="38" t="s">
        <v>414</v>
      </c>
      <c r="D43" s="38">
        <v>106.22</v>
      </c>
      <c r="E43" s="38">
        <v>15181.92</v>
      </c>
      <c r="F43" s="37">
        <f t="shared" si="5"/>
        <v>5.8712121212121642E-3</v>
      </c>
      <c r="G43" s="37">
        <f t="shared" si="6"/>
        <v>1.3448510803328831E-3</v>
      </c>
      <c r="H43" s="37">
        <f t="shared" si="7"/>
        <v>4.780292759958971E-3</v>
      </c>
      <c r="I43" s="37">
        <f t="shared" si="8"/>
        <v>1.0909193612531932E-3</v>
      </c>
      <c r="J43" s="37"/>
      <c r="K43" s="46">
        <f t="shared" si="9"/>
        <v>5.256407212397321E-2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4.25" customHeight="1" x14ac:dyDescent="0.45">
      <c r="A44" s="38"/>
      <c r="B44" s="38"/>
      <c r="C44" s="38" t="s">
        <v>415</v>
      </c>
      <c r="D44" s="38">
        <v>103.88</v>
      </c>
      <c r="E44" s="38">
        <v>15043.97</v>
      </c>
      <c r="F44" s="37">
        <f t="shared" si="5"/>
        <v>-2.2029749576351003E-2</v>
      </c>
      <c r="G44" s="37">
        <f t="shared" si="6"/>
        <v>-9.0864660069346122E-3</v>
      </c>
      <c r="H44" s="37">
        <f t="shared" si="7"/>
        <v>-1.0355806897486365E-2</v>
      </c>
      <c r="I44" s="37">
        <f t="shared" si="8"/>
        <v>-1.1673942678864638E-2</v>
      </c>
      <c r="J44" s="37"/>
      <c r="K44" s="46">
        <f t="shared" si="9"/>
        <v>-0.56248883898995305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4.25" customHeight="1" x14ac:dyDescent="0.45">
      <c r="A45" s="38"/>
      <c r="B45" s="38"/>
      <c r="C45" s="38" t="s">
        <v>416</v>
      </c>
      <c r="D45" s="38">
        <v>101.55</v>
      </c>
      <c r="E45" s="38">
        <v>14713.9</v>
      </c>
      <c r="F45" s="37">
        <f t="shared" si="5"/>
        <v>-2.2429726607624167E-2</v>
      </c>
      <c r="G45" s="37">
        <f t="shared" si="6"/>
        <v>-2.1940352180973489E-2</v>
      </c>
      <c r="H45" s="37">
        <f t="shared" si="7"/>
        <v>-2.9007114348698741E-2</v>
      </c>
      <c r="I45" s="37">
        <f t="shared" si="8"/>
        <v>6.5773877410745737E-3</v>
      </c>
      <c r="J45" s="37"/>
      <c r="K45" s="46">
        <f t="shared" si="9"/>
        <v>0.31692010966971834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4.25" customHeight="1" x14ac:dyDescent="0.45">
      <c r="A46" s="38"/>
      <c r="B46" s="38"/>
      <c r="C46" s="38" t="s">
        <v>417</v>
      </c>
      <c r="D46" s="38">
        <v>102.82</v>
      </c>
      <c r="E46" s="38">
        <v>14746.4</v>
      </c>
      <c r="F46" s="37">
        <f t="shared" si="5"/>
        <v>1.2506154603643486E-2</v>
      </c>
      <c r="G46" s="37">
        <f t="shared" si="6"/>
        <v>2.2087957645491678E-3</v>
      </c>
      <c r="H46" s="37">
        <f t="shared" si="7"/>
        <v>6.0338979115825715E-3</v>
      </c>
      <c r="I46" s="37">
        <f t="shared" si="8"/>
        <v>6.4722566920609147E-3</v>
      </c>
      <c r="J46" s="37"/>
      <c r="K46" s="46">
        <f t="shared" si="9"/>
        <v>0.3118545509867422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4.25" customHeight="1" x14ac:dyDescent="0.45">
      <c r="A47" s="38"/>
      <c r="B47" s="38"/>
      <c r="C47" s="38" t="s">
        <v>418</v>
      </c>
      <c r="D47" s="38">
        <v>104.38</v>
      </c>
      <c r="E47" s="38">
        <v>14896.85</v>
      </c>
      <c r="F47" s="37">
        <f t="shared" si="5"/>
        <v>1.5172145496985045E-2</v>
      </c>
      <c r="G47" s="37">
        <f t="shared" si="6"/>
        <v>1.0202490099278518E-2</v>
      </c>
      <c r="H47" s="37">
        <f t="shared" si="7"/>
        <v>1.7632946533094097E-2</v>
      </c>
      <c r="I47" s="37">
        <f t="shared" si="8"/>
        <v>-2.4608010361090518E-3</v>
      </c>
      <c r="J47" s="37"/>
      <c r="K47" s="46">
        <f t="shared" si="9"/>
        <v>-0.1185694632792966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4.25" customHeight="1" x14ac:dyDescent="0.45">
      <c r="A48" s="38"/>
      <c r="B48" s="38"/>
      <c r="C48" s="38" t="s">
        <v>419</v>
      </c>
      <c r="D48" s="38">
        <v>106.15</v>
      </c>
      <c r="E48" s="38">
        <v>15052.24</v>
      </c>
      <c r="F48" s="37">
        <f t="shared" si="5"/>
        <v>1.6957271507951812E-2</v>
      </c>
      <c r="G48" s="37">
        <f t="shared" si="6"/>
        <v>1.0431064285402579E-2</v>
      </c>
      <c r="H48" s="37">
        <f t="shared" si="7"/>
        <v>1.7964613342889017E-2</v>
      </c>
      <c r="I48" s="37">
        <f t="shared" si="8"/>
        <v>-1.0073418349372046E-3</v>
      </c>
      <c r="J48" s="37"/>
      <c r="K48" s="46">
        <f t="shared" si="9"/>
        <v>-4.8537032842013599E-2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4.25" customHeight="1" x14ac:dyDescent="0.45">
      <c r="A49" s="38"/>
      <c r="B49" s="38"/>
      <c r="C49" s="38" t="s">
        <v>420</v>
      </c>
      <c r="D49" s="38">
        <v>105.8</v>
      </c>
      <c r="E49" s="38">
        <v>15047.7</v>
      </c>
      <c r="F49" s="37">
        <f t="shared" si="5"/>
        <v>-3.297220913801305E-3</v>
      </c>
      <c r="G49" s="37">
        <f t="shared" si="6"/>
        <v>-3.0161623784892176E-4</v>
      </c>
      <c r="H49" s="37">
        <f t="shared" si="7"/>
        <v>2.3912278698555592E-3</v>
      </c>
      <c r="I49" s="37">
        <f t="shared" si="8"/>
        <v>-5.6884487836568638E-3</v>
      </c>
      <c r="J49" s="37"/>
      <c r="K49" s="46">
        <f t="shared" si="9"/>
        <v>-0.27408811572853714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4.25" customHeight="1" x14ac:dyDescent="0.45">
      <c r="A50" s="38"/>
      <c r="B50" s="38"/>
      <c r="C50" s="38" t="s">
        <v>421</v>
      </c>
      <c r="D50" s="38">
        <v>108.16</v>
      </c>
      <c r="E50" s="38">
        <v>14969.97</v>
      </c>
      <c r="F50" s="37">
        <f t="shared" si="5"/>
        <v>2.2306238185255192E-2</v>
      </c>
      <c r="G50" s="37">
        <f t="shared" si="6"/>
        <v>-5.1655734763453136E-3</v>
      </c>
      <c r="H50" s="37">
        <f t="shared" si="7"/>
        <v>-4.66649464739938E-3</v>
      </c>
      <c r="I50" s="37">
        <f t="shared" si="8"/>
        <v>2.6972732832654573E-2</v>
      </c>
      <c r="J50" s="37"/>
      <c r="K50" s="46">
        <f t="shared" si="9"/>
        <v>1.2996347157755288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4.25" customHeight="1" x14ac:dyDescent="0.45">
      <c r="A51" s="38"/>
      <c r="B51" s="38"/>
      <c r="C51" s="38" t="s">
        <v>422</v>
      </c>
      <c r="D51" s="38">
        <v>101.52</v>
      </c>
      <c r="E51" s="38">
        <v>14546.68</v>
      </c>
      <c r="F51" s="37">
        <f t="shared" si="5"/>
        <v>-6.1390532544378706E-2</v>
      </c>
      <c r="G51" s="37">
        <f t="shared" si="6"/>
        <v>-2.8275941768754316E-2</v>
      </c>
      <c r="H51" s="37">
        <f t="shared" si="7"/>
        <v>-3.8200211882506316E-2</v>
      </c>
      <c r="I51" s="37">
        <f t="shared" si="8"/>
        <v>-2.3190320661872391E-2</v>
      </c>
      <c r="J51" s="37"/>
      <c r="K51" s="46">
        <f t="shared" si="9"/>
        <v>-1.1173856942537221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4.25" customHeight="1" x14ac:dyDescent="0.45">
      <c r="A52" s="38"/>
      <c r="B52" s="38"/>
      <c r="C52" s="38" t="s">
        <v>423</v>
      </c>
      <c r="D52" s="38">
        <v>100.35</v>
      </c>
      <c r="E52" s="38">
        <v>14512.44</v>
      </c>
      <c r="F52" s="37">
        <f t="shared" si="5"/>
        <v>-1.1524822695035478E-2</v>
      </c>
      <c r="G52" s="37">
        <f t="shared" si="6"/>
        <v>-2.3538016922074164E-3</v>
      </c>
      <c r="H52" s="37">
        <f t="shared" si="7"/>
        <v>-5.8654409248315746E-4</v>
      </c>
      <c r="I52" s="37">
        <f t="shared" si="8"/>
        <v>-1.093827860255232E-2</v>
      </c>
      <c r="J52" s="37"/>
      <c r="K52" s="46">
        <f t="shared" si="9"/>
        <v>-0.52704213143324119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4.25" customHeight="1" x14ac:dyDescent="0.45">
      <c r="A53" s="38"/>
      <c r="B53" s="38"/>
      <c r="C53" s="38" t="s">
        <v>424</v>
      </c>
      <c r="D53" s="38">
        <v>102.9</v>
      </c>
      <c r="E53" s="38">
        <v>14448.58</v>
      </c>
      <c r="F53" s="37">
        <f t="shared" si="5"/>
        <v>2.5411061285500861E-2</v>
      </c>
      <c r="G53" s="37">
        <f t="shared" si="6"/>
        <v>-4.4003627232912304E-3</v>
      </c>
      <c r="H53" s="37">
        <f t="shared" si="7"/>
        <v>-3.5561548772362426E-3</v>
      </c>
      <c r="I53" s="37">
        <f t="shared" si="8"/>
        <v>2.8967216162737106E-2</v>
      </c>
      <c r="J53" s="37"/>
      <c r="K53" s="46">
        <f t="shared" si="9"/>
        <v>1.3957354628482432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4.25" customHeight="1" x14ac:dyDescent="0.45">
      <c r="A54" s="38"/>
      <c r="B54" s="38"/>
      <c r="C54" s="47">
        <v>44206</v>
      </c>
      <c r="D54" s="38">
        <v>102.45</v>
      </c>
      <c r="E54" s="38">
        <v>14566.7</v>
      </c>
      <c r="F54" s="37">
        <f t="shared" si="5"/>
        <v>-4.3731778425656247E-3</v>
      </c>
      <c r="G54" s="37">
        <f t="shared" si="6"/>
        <v>8.1751978395109282E-3</v>
      </c>
      <c r="H54" s="37">
        <f t="shared" si="7"/>
        <v>1.4691295213140991E-2</v>
      </c>
      <c r="I54" s="37">
        <f t="shared" si="8"/>
        <v>-1.9064473055706615E-2</v>
      </c>
      <c r="J54" s="37"/>
      <c r="K54" s="46">
        <f t="shared" si="9"/>
        <v>-0.91858882727549818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4.25" customHeight="1" x14ac:dyDescent="0.45">
      <c r="A55" s="38"/>
      <c r="B55" s="38"/>
      <c r="C55" s="47">
        <v>44296</v>
      </c>
      <c r="D55" s="38">
        <v>100.34</v>
      </c>
      <c r="E55" s="38">
        <v>14255.48</v>
      </c>
      <c r="F55" s="37">
        <f t="shared" si="5"/>
        <v>-2.0595412396290869E-2</v>
      </c>
      <c r="G55" s="37">
        <f t="shared" si="6"/>
        <v>-2.1365168500758657E-2</v>
      </c>
      <c r="H55" s="37">
        <f t="shared" si="7"/>
        <v>-2.8172508571476757E-2</v>
      </c>
      <c r="I55" s="37">
        <f t="shared" si="8"/>
        <v>7.5770961751858885E-3</v>
      </c>
      <c r="J55" s="37"/>
      <c r="K55" s="46">
        <f t="shared" si="9"/>
        <v>0.3650893402288003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4.25" customHeight="1" x14ac:dyDescent="0.45">
      <c r="A56" s="38"/>
      <c r="B56" s="38"/>
      <c r="C56" s="47">
        <v>44326</v>
      </c>
      <c r="D56" s="38">
        <v>101.81</v>
      </c>
      <c r="E56" s="38">
        <v>14433.83</v>
      </c>
      <c r="F56" s="37">
        <f t="shared" si="5"/>
        <v>1.4650189356188946E-2</v>
      </c>
      <c r="G56" s="37">
        <f t="shared" si="6"/>
        <v>1.2510978234335174E-2</v>
      </c>
      <c r="H56" s="37">
        <f t="shared" si="7"/>
        <v>2.0982620038168292E-2</v>
      </c>
      <c r="I56" s="37">
        <f t="shared" si="8"/>
        <v>-6.3324306819793463E-3</v>
      </c>
      <c r="J56" s="37"/>
      <c r="K56" s="46">
        <f t="shared" si="9"/>
        <v>-0.30511727530919636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4.25" customHeight="1" x14ac:dyDescent="0.45">
      <c r="A57" s="38"/>
      <c r="B57" s="38"/>
      <c r="C57" s="47">
        <v>44357</v>
      </c>
      <c r="D57" s="38">
        <v>103.64</v>
      </c>
      <c r="E57" s="38">
        <v>14501.91</v>
      </c>
      <c r="F57" s="37">
        <f t="shared" si="5"/>
        <v>1.797465867792946E-2</v>
      </c>
      <c r="G57" s="37">
        <f t="shared" si="6"/>
        <v>4.7166968157446726E-3</v>
      </c>
      <c r="H57" s="37">
        <f t="shared" si="7"/>
        <v>9.6729245008750214E-3</v>
      </c>
      <c r="I57" s="37">
        <f t="shared" si="8"/>
        <v>8.3017341770544387E-3</v>
      </c>
      <c r="J57" s="37"/>
      <c r="K57" s="46">
        <f t="shared" si="9"/>
        <v>0.40000477536255252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4.25" customHeight="1" x14ac:dyDescent="0.45">
      <c r="A58" s="38"/>
      <c r="B58" s="38"/>
      <c r="C58" s="47">
        <v>44387</v>
      </c>
      <c r="D58" s="38">
        <v>106.45</v>
      </c>
      <c r="E58" s="38">
        <v>14654.02</v>
      </c>
      <c r="F58" s="37">
        <f t="shared" si="5"/>
        <v>2.7113083751447338E-2</v>
      </c>
      <c r="G58" s="37">
        <f t="shared" si="6"/>
        <v>1.0488963177953841E-2</v>
      </c>
      <c r="H58" s="37">
        <f t="shared" si="7"/>
        <v>1.8048626071136088E-2</v>
      </c>
      <c r="I58" s="37">
        <f t="shared" si="8"/>
        <v>9.0644576803112498E-3</v>
      </c>
      <c r="J58" s="37"/>
      <c r="K58" s="46">
        <f t="shared" si="9"/>
        <v>0.43675529484163211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4.25" customHeight="1" x14ac:dyDescent="0.45">
      <c r="A59" s="38"/>
      <c r="B59" s="38"/>
      <c r="C59" s="47">
        <v>44418</v>
      </c>
      <c r="D59" s="38">
        <v>105.06</v>
      </c>
      <c r="E59" s="38">
        <v>14579.54</v>
      </c>
      <c r="F59" s="37">
        <f t="shared" si="5"/>
        <v>-1.3057773602630348E-2</v>
      </c>
      <c r="G59" s="37">
        <f t="shared" si="6"/>
        <v>-5.0825643748268097E-3</v>
      </c>
      <c r="H59" s="37">
        <f t="shared" si="7"/>
        <v>-4.5460463835274396E-3</v>
      </c>
      <c r="I59" s="37">
        <f t="shared" si="8"/>
        <v>-8.5117272191029096E-3</v>
      </c>
      <c r="J59" s="37"/>
      <c r="K59" s="46">
        <f t="shared" si="9"/>
        <v>-0.4101229287291665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4.25" customHeight="1" x14ac:dyDescent="0.45">
      <c r="A60" s="38"/>
      <c r="B60" s="38"/>
      <c r="C60" s="47">
        <v>44510</v>
      </c>
      <c r="D60" s="38">
        <v>104.68</v>
      </c>
      <c r="E60" s="38">
        <v>14486.2</v>
      </c>
      <c r="F60" s="37">
        <f t="shared" si="5"/>
        <v>-3.6169807728916375E-3</v>
      </c>
      <c r="G60" s="37">
        <f t="shared" si="6"/>
        <v>-6.4021224263591404E-3</v>
      </c>
      <c r="H60" s="37">
        <f t="shared" si="7"/>
        <v>-6.4607578245358651E-3</v>
      </c>
      <c r="I60" s="37">
        <f t="shared" si="8"/>
        <v>2.8437770516442275E-3</v>
      </c>
      <c r="J60" s="37"/>
      <c r="K60" s="46">
        <f t="shared" si="9"/>
        <v>0.1370225035472937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4.25" customHeight="1" x14ac:dyDescent="0.45">
      <c r="A61" s="38"/>
      <c r="B61" s="38"/>
      <c r="C61" s="47">
        <v>44540</v>
      </c>
      <c r="D61" s="38">
        <v>105.04</v>
      </c>
      <c r="E61" s="38">
        <v>14465.92</v>
      </c>
      <c r="F61" s="37">
        <f t="shared" si="5"/>
        <v>3.4390523500191002E-3</v>
      </c>
      <c r="G61" s="37">
        <f t="shared" si="6"/>
        <v>-1.3999530587732224E-3</v>
      </c>
      <c r="H61" s="37">
        <f t="shared" si="7"/>
        <v>7.9751391792863731E-4</v>
      </c>
      <c r="I61" s="37">
        <f t="shared" si="8"/>
        <v>2.6415384320904629E-3</v>
      </c>
      <c r="J61" s="37"/>
      <c r="K61" s="46">
        <f t="shared" si="9"/>
        <v>0.12727798368446436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4.25" customHeight="1" x14ac:dyDescent="0.45">
      <c r="A62" s="38"/>
      <c r="B62" s="38"/>
      <c r="C62" s="38" t="s">
        <v>425</v>
      </c>
      <c r="D62" s="38">
        <v>109.16</v>
      </c>
      <c r="E62" s="38">
        <v>14571.64</v>
      </c>
      <c r="F62" s="37">
        <f t="shared" si="5"/>
        <v>3.9223153084539129E-2</v>
      </c>
      <c r="G62" s="37">
        <f t="shared" si="6"/>
        <v>7.3082112993849918E-3</v>
      </c>
      <c r="H62" s="37">
        <f t="shared" si="7"/>
        <v>1.3433276253193197E-2</v>
      </c>
      <c r="I62" s="37">
        <f t="shared" si="8"/>
        <v>2.5789876831345933E-2</v>
      </c>
      <c r="J62" s="37"/>
      <c r="K62" s="46">
        <f t="shared" si="9"/>
        <v>1.2426408348587599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4.25" customHeight="1" x14ac:dyDescent="0.45">
      <c r="A63" s="38"/>
      <c r="B63" s="38"/>
      <c r="C63" s="38" t="s">
        <v>426</v>
      </c>
      <c r="D63" s="38">
        <v>111.99</v>
      </c>
      <c r="E63" s="38">
        <v>14823.43</v>
      </c>
      <c r="F63" s="37">
        <f t="shared" si="5"/>
        <v>2.5925247343349198E-2</v>
      </c>
      <c r="G63" s="37">
        <f t="shared" si="6"/>
        <v>1.7279455160846745E-2</v>
      </c>
      <c r="H63" s="37">
        <f t="shared" si="7"/>
        <v>2.7901798256037467E-2</v>
      </c>
      <c r="I63" s="37">
        <f t="shared" si="8"/>
        <v>-1.9765509126882692E-3</v>
      </c>
      <c r="J63" s="37"/>
      <c r="K63" s="46">
        <f t="shared" si="9"/>
        <v>-9.5236704399398742E-2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4.25" customHeight="1" x14ac:dyDescent="0.45">
      <c r="A64" s="38"/>
      <c r="B64" s="38"/>
      <c r="C64" s="38" t="s">
        <v>427</v>
      </c>
      <c r="D64" s="38">
        <v>112.12</v>
      </c>
      <c r="E64" s="38">
        <v>14897.34</v>
      </c>
      <c r="F64" s="37">
        <f t="shared" si="5"/>
        <v>1.1608179301724232E-3</v>
      </c>
      <c r="G64" s="37">
        <f t="shared" si="6"/>
        <v>4.9860255015202184E-3</v>
      </c>
      <c r="H64" s="37">
        <f t="shared" si="7"/>
        <v>1.0063727099856826E-2</v>
      </c>
      <c r="I64" s="37">
        <f t="shared" si="8"/>
        <v>-8.9029091696844025E-3</v>
      </c>
      <c r="J64" s="37"/>
      <c r="K64" s="46">
        <f t="shared" si="9"/>
        <v>-0.42897135785626661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4.25" customHeight="1" thickBot="1" x14ac:dyDescent="0.5">
      <c r="A65" s="38" t="s">
        <v>450</v>
      </c>
      <c r="B65" s="38"/>
      <c r="C65" s="38" t="s">
        <v>428</v>
      </c>
      <c r="D65" s="38">
        <v>116.43</v>
      </c>
      <c r="E65" s="38">
        <v>15021.81</v>
      </c>
      <c r="F65" s="37">
        <f t="shared" si="5"/>
        <v>3.8440956118444544E-2</v>
      </c>
      <c r="G65" s="37">
        <f t="shared" si="6"/>
        <v>8.3551828715730022E-3</v>
      </c>
      <c r="H65" s="37">
        <f t="shared" si="7"/>
        <v>1.4952457955999733E-2</v>
      </c>
      <c r="I65" s="37">
        <f t="shared" si="8"/>
        <v>2.3488498162444811E-2</v>
      </c>
      <c r="J65" s="37"/>
      <c r="K65" s="46">
        <f t="shared" si="9"/>
        <v>1.1317528640029417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4.25" customHeight="1" thickTop="1" x14ac:dyDescent="0.45">
      <c r="A66" s="38"/>
      <c r="B66" s="55">
        <f>B67-1</f>
        <v>-5</v>
      </c>
      <c r="C66" s="54" t="s">
        <v>429</v>
      </c>
      <c r="D66" s="54">
        <v>116.33</v>
      </c>
      <c r="E66" s="54">
        <v>15129.09</v>
      </c>
      <c r="F66" s="53">
        <f t="shared" si="5"/>
        <v>-8.588851670532382E-4</v>
      </c>
      <c r="G66" s="53">
        <f t="shared" si="6"/>
        <v>7.141616090204886E-3</v>
      </c>
      <c r="H66" s="53">
        <f t="shared" si="7"/>
        <v>1.319154247523328E-2</v>
      </c>
      <c r="I66" s="53">
        <f t="shared" si="8"/>
        <v>-1.4050427642286518E-2</v>
      </c>
      <c r="J66" s="53">
        <f>I66</f>
        <v>-1.4050427642286518E-2</v>
      </c>
      <c r="K66" s="52">
        <f t="shared" si="9"/>
        <v>-0.67699567740131494</v>
      </c>
      <c r="L66" s="51" t="str">
        <f t="shared" ref="L66:L76" si="10">IF(ABS(K66)&gt;1.96,"YES","NO")</f>
        <v>NO</v>
      </c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4.25" customHeight="1" x14ac:dyDescent="0.45">
      <c r="A67" s="38"/>
      <c r="B67" s="48">
        <f>B68-1</f>
        <v>-4</v>
      </c>
      <c r="C67" s="38" t="s">
        <v>430</v>
      </c>
      <c r="D67" s="38">
        <v>116.39</v>
      </c>
      <c r="E67" s="38">
        <v>15121.68</v>
      </c>
      <c r="F67" s="37">
        <f t="shared" si="5"/>
        <v>5.157740909481843E-4</v>
      </c>
      <c r="G67" s="37">
        <f t="shared" si="6"/>
        <v>-4.8978491105544707E-4</v>
      </c>
      <c r="H67" s="37">
        <f t="shared" si="7"/>
        <v>2.1181904608461367E-3</v>
      </c>
      <c r="I67" s="37">
        <f t="shared" si="8"/>
        <v>-1.6024163698979523E-3</v>
      </c>
      <c r="J67" s="37">
        <f t="shared" ref="J67:J76" si="11">J66+I67</f>
        <v>-1.5652844012184471E-2</v>
      </c>
      <c r="K67" s="46">
        <f t="shared" si="9"/>
        <v>-7.7209675280849946E-2</v>
      </c>
      <c r="L67" s="45" t="str">
        <f t="shared" si="10"/>
        <v>NO</v>
      </c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4.25" customHeight="1" x14ac:dyDescent="0.45">
      <c r="A68" s="38"/>
      <c r="B68" s="48">
        <f>B69-1</f>
        <v>-3</v>
      </c>
      <c r="C68" s="38" t="s">
        <v>431</v>
      </c>
      <c r="D68" s="38">
        <v>119.33</v>
      </c>
      <c r="E68" s="38">
        <v>15215.7</v>
      </c>
      <c r="F68" s="37">
        <f t="shared" si="5"/>
        <v>2.5259902053440999E-2</v>
      </c>
      <c r="G68" s="37">
        <f t="shared" si="6"/>
        <v>6.2175631279064517E-3</v>
      </c>
      <c r="H68" s="37">
        <f t="shared" si="7"/>
        <v>1.1850718722192666E-2</v>
      </c>
      <c r="I68" s="37">
        <f t="shared" si="8"/>
        <v>1.3409183331248332E-2</v>
      </c>
      <c r="J68" s="37">
        <f t="shared" si="11"/>
        <v>-2.2436606809361388E-3</v>
      </c>
      <c r="K68" s="46">
        <f t="shared" si="9"/>
        <v>0.64609842375299897</v>
      </c>
      <c r="L68" s="45" t="str">
        <f t="shared" si="10"/>
        <v>NO</v>
      </c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4.25" customHeight="1" x14ac:dyDescent="0.45">
      <c r="A69" s="38"/>
      <c r="B69" s="48">
        <f>B70-1</f>
        <v>-2</v>
      </c>
      <c r="C69" s="38" t="s">
        <v>432</v>
      </c>
      <c r="D69" s="38">
        <v>119.82</v>
      </c>
      <c r="E69" s="38">
        <v>15090.2</v>
      </c>
      <c r="F69" s="37">
        <f t="shared" si="5"/>
        <v>4.1062599513952474E-3</v>
      </c>
      <c r="G69" s="37">
        <f t="shared" si="6"/>
        <v>-8.248059570049357E-3</v>
      </c>
      <c r="H69" s="37">
        <f t="shared" si="7"/>
        <v>-9.1392583757633934E-3</v>
      </c>
      <c r="I69" s="37">
        <f t="shared" si="8"/>
        <v>1.3245518327158642E-2</v>
      </c>
      <c r="J69" s="37">
        <f t="shared" si="11"/>
        <v>1.1001857646222503E-2</v>
      </c>
      <c r="K69" s="46">
        <f t="shared" si="9"/>
        <v>0.63821250717227362</v>
      </c>
      <c r="L69" s="45" t="str">
        <f t="shared" si="10"/>
        <v>NO</v>
      </c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4.25" customHeight="1" x14ac:dyDescent="0.45">
      <c r="A70" s="38"/>
      <c r="B70" s="48">
        <f>B71-1</f>
        <v>-1</v>
      </c>
      <c r="C70" s="38" t="s">
        <v>433</v>
      </c>
      <c r="D70" s="38">
        <v>122.36</v>
      </c>
      <c r="E70" s="38">
        <v>15226.71</v>
      </c>
      <c r="F70" s="37">
        <f t="shared" si="5"/>
        <v>2.1198464363211537E-2</v>
      </c>
      <c r="G70" s="37">
        <f t="shared" si="6"/>
        <v>9.0462684391193222E-3</v>
      </c>
      <c r="H70" s="37">
        <f t="shared" si="7"/>
        <v>1.5955240244630495E-2</v>
      </c>
      <c r="I70" s="37">
        <f t="shared" si="8"/>
        <v>5.243224118581042E-3</v>
      </c>
      <c r="J70" s="37">
        <f t="shared" si="11"/>
        <v>1.6245081764803545E-2</v>
      </c>
      <c r="K70" s="46">
        <f t="shared" si="9"/>
        <v>0.25263573140240936</v>
      </c>
      <c r="L70" s="45" t="str">
        <f t="shared" si="10"/>
        <v>NO</v>
      </c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4.25" customHeight="1" x14ac:dyDescent="0.45">
      <c r="A71" s="50" t="s">
        <v>453</v>
      </c>
      <c r="B71" s="48">
        <v>0</v>
      </c>
      <c r="C71" s="38" t="s">
        <v>434</v>
      </c>
      <c r="D71" s="38">
        <v>122.93</v>
      </c>
      <c r="E71" s="38">
        <v>15235.71</v>
      </c>
      <c r="F71" s="37">
        <f t="shared" si="5"/>
        <v>4.6583850931677627E-3</v>
      </c>
      <c r="G71" s="37">
        <f t="shared" si="6"/>
        <v>5.9106661911864091E-4</v>
      </c>
      <c r="H71" s="37">
        <f t="shared" si="7"/>
        <v>3.686532822481966E-3</v>
      </c>
      <c r="I71" s="37">
        <f t="shared" si="8"/>
        <v>9.7185227068579674E-4</v>
      </c>
      <c r="J71" s="37">
        <f t="shared" si="11"/>
        <v>1.721693403548934E-2</v>
      </c>
      <c r="K71" s="46">
        <f t="shared" si="9"/>
        <v>4.6827029260432258E-2</v>
      </c>
      <c r="L71" s="45" t="str">
        <f t="shared" si="10"/>
        <v>NO</v>
      </c>
      <c r="M71" s="49" t="s">
        <v>452</v>
      </c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4.25" customHeight="1" x14ac:dyDescent="0.45">
      <c r="A72" s="38"/>
      <c r="B72" s="48">
        <f>B71+1</f>
        <v>1</v>
      </c>
      <c r="C72" s="38" t="s">
        <v>435</v>
      </c>
      <c r="D72" s="38">
        <v>122.28</v>
      </c>
      <c r="E72" s="38">
        <v>15235.84</v>
      </c>
      <c r="F72" s="37">
        <f t="shared" si="5"/>
        <v>-5.2875620271699798E-3</v>
      </c>
      <c r="G72" s="37">
        <f t="shared" si="6"/>
        <v>8.5325856163591087E-6</v>
      </c>
      <c r="H72" s="37">
        <f t="shared" si="7"/>
        <v>2.8412615004447363E-3</v>
      </c>
      <c r="I72" s="37">
        <f t="shared" si="8"/>
        <v>-8.1288235276147161E-3</v>
      </c>
      <c r="J72" s="37">
        <f t="shared" si="11"/>
        <v>9.0881105078746242E-3</v>
      </c>
      <c r="K72" s="46">
        <f t="shared" si="9"/>
        <v>-0.39167337327091512</v>
      </c>
      <c r="L72" s="45" t="str">
        <f t="shared" si="10"/>
        <v>NO</v>
      </c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4.25" customHeight="1" x14ac:dyDescent="0.45">
      <c r="A73" s="38"/>
      <c r="B73" s="48">
        <f>B72+1</f>
        <v>2</v>
      </c>
      <c r="C73" s="38" t="s">
        <v>436</v>
      </c>
      <c r="D73" s="38">
        <v>121.16</v>
      </c>
      <c r="E73" s="38">
        <v>15448.12</v>
      </c>
      <c r="F73" s="37">
        <f t="shared" si="5"/>
        <v>-9.1593065096500208E-3</v>
      </c>
      <c r="G73" s="37">
        <f t="shared" si="6"/>
        <v>1.3932937074687096E-2</v>
      </c>
      <c r="H73" s="37">
        <f t="shared" ref="H73:H104" si="12">$D$1+$D$2*G73</f>
        <v>2.3045917561989426E-2</v>
      </c>
      <c r="I73" s="37">
        <f t="shared" ref="I73:I104" si="13">F73-H73</f>
        <v>-3.2205224071639449E-2</v>
      </c>
      <c r="J73" s="37">
        <f t="shared" si="11"/>
        <v>-2.3117113563764825E-2</v>
      </c>
      <c r="K73" s="46">
        <f t="shared" si="9"/>
        <v>-1.5517533018441687</v>
      </c>
      <c r="L73" s="45" t="str">
        <f t="shared" si="10"/>
        <v>NO</v>
      </c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4.25" customHeight="1" x14ac:dyDescent="0.45">
      <c r="A74" s="38"/>
      <c r="B74" s="48">
        <f>B73+1</f>
        <v>3</v>
      </c>
      <c r="C74" s="38" t="s">
        <v>437</v>
      </c>
      <c r="D74" s="38">
        <v>120.23</v>
      </c>
      <c r="E74" s="38">
        <v>15498.39</v>
      </c>
      <c r="F74" s="37">
        <f t="shared" si="5"/>
        <v>-7.6758005942554695E-3</v>
      </c>
      <c r="G74" s="37">
        <f t="shared" si="6"/>
        <v>3.2541176531512323E-3</v>
      </c>
      <c r="H74" s="37">
        <f t="shared" si="12"/>
        <v>7.5506858826147561E-3</v>
      </c>
      <c r="I74" s="37">
        <f t="shared" si="13"/>
        <v>-1.5226486476870225E-2</v>
      </c>
      <c r="J74" s="37">
        <f t="shared" si="11"/>
        <v>-3.8343600040635049E-2</v>
      </c>
      <c r="K74" s="46">
        <f t="shared" si="9"/>
        <v>-0.73366204853628125</v>
      </c>
      <c r="L74" s="45" t="str">
        <f t="shared" si="10"/>
        <v>NO</v>
      </c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4.25" customHeight="1" x14ac:dyDescent="0.45">
      <c r="A75" s="38"/>
      <c r="B75" s="48">
        <f>B74+1</f>
        <v>4</v>
      </c>
      <c r="C75" s="47">
        <v>44207</v>
      </c>
      <c r="D75" s="38">
        <v>125.23</v>
      </c>
      <c r="E75" s="38">
        <v>15595.92</v>
      </c>
      <c r="F75" s="37">
        <f t="shared" si="5"/>
        <v>4.1586958329867751E-2</v>
      </c>
      <c r="G75" s="37">
        <f t="shared" si="6"/>
        <v>6.2929117153459587E-3</v>
      </c>
      <c r="H75" s="37">
        <f t="shared" si="12"/>
        <v>1.1960051390252788E-2</v>
      </c>
      <c r="I75" s="37">
        <f t="shared" si="13"/>
        <v>2.9626906939614964E-2</v>
      </c>
      <c r="J75" s="37">
        <f t="shared" si="11"/>
        <v>-8.7166931010200857E-3</v>
      </c>
      <c r="K75" s="46">
        <f t="shared" si="9"/>
        <v>1.4275215277096218</v>
      </c>
      <c r="L75" s="45" t="str">
        <f t="shared" si="10"/>
        <v>NO</v>
      </c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4.25" customHeight="1" thickBot="1" x14ac:dyDescent="0.5">
      <c r="A76" s="38"/>
      <c r="B76" s="44">
        <f>B75+1</f>
        <v>5</v>
      </c>
      <c r="C76" s="43">
        <v>44238</v>
      </c>
      <c r="D76" s="42">
        <v>127.63</v>
      </c>
      <c r="E76" s="42">
        <v>15649.6</v>
      </c>
      <c r="F76" s="41">
        <f t="shared" si="5"/>
        <v>1.9164736884133126E-2</v>
      </c>
      <c r="G76" s="41">
        <f t="shared" si="6"/>
        <v>3.4419258370138018E-3</v>
      </c>
      <c r="H76" s="41">
        <f t="shared" si="12"/>
        <v>7.8232002126505541E-3</v>
      </c>
      <c r="I76" s="41">
        <f t="shared" si="13"/>
        <v>1.1341536671482572E-2</v>
      </c>
      <c r="J76" s="41">
        <f t="shared" si="11"/>
        <v>2.6248435704624862E-3</v>
      </c>
      <c r="K76" s="40">
        <f t="shared" si="9"/>
        <v>0.54647242754190506</v>
      </c>
      <c r="L76" s="39" t="str">
        <f t="shared" si="10"/>
        <v>NO</v>
      </c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4.25" customHeight="1" thickTop="1" x14ac:dyDescent="0.3">
      <c r="A77" s="38"/>
      <c r="B77" s="38"/>
      <c r="C77" s="37"/>
      <c r="D77" s="38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4.25" customHeight="1" x14ac:dyDescent="0.3">
      <c r="A78" s="38"/>
      <c r="B78" s="38"/>
      <c r="C78" s="37"/>
      <c r="D78" s="38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4.25" customHeight="1" x14ac:dyDescent="0.3">
      <c r="A79" s="38"/>
      <c r="B79" s="38"/>
      <c r="C79" s="37"/>
      <c r="D79" s="38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4.25" customHeight="1" x14ac:dyDescent="0.3">
      <c r="A80" s="38"/>
      <c r="B80" s="38"/>
      <c r="C80" s="37"/>
      <c r="D80" s="38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4.25" customHeight="1" x14ac:dyDescent="0.3">
      <c r="A81" s="38"/>
      <c r="B81" s="38"/>
      <c r="C81" s="37"/>
      <c r="D81" s="38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4.25" customHeight="1" x14ac:dyDescent="0.3">
      <c r="A82" s="38"/>
      <c r="B82" s="38"/>
      <c r="C82" s="37"/>
      <c r="D82" s="38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4.25" customHeight="1" x14ac:dyDescent="0.3">
      <c r="A83" s="38"/>
      <c r="B83" s="38"/>
      <c r="C83" s="37"/>
      <c r="D83" s="38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4.25" customHeight="1" x14ac:dyDescent="0.3">
      <c r="A84" s="38"/>
      <c r="B84" s="38"/>
      <c r="C84" s="37"/>
      <c r="D84" s="38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4.25" customHeight="1" x14ac:dyDescent="0.3">
      <c r="A85" s="38"/>
      <c r="B85" s="38"/>
      <c r="C85" s="37"/>
      <c r="D85" s="38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4.25" customHeight="1" x14ac:dyDescent="0.3">
      <c r="A86" s="38"/>
      <c r="B86" s="38"/>
      <c r="C86" s="37"/>
      <c r="D86" s="38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4.25" customHeight="1" x14ac:dyDescent="0.3">
      <c r="A87" s="38"/>
      <c r="B87" s="38"/>
      <c r="C87" s="37"/>
      <c r="D87" s="38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4.25" customHeight="1" x14ac:dyDescent="0.3">
      <c r="A88" s="38"/>
      <c r="B88" s="38"/>
      <c r="C88" s="37"/>
      <c r="D88" s="38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4.25" customHeight="1" x14ac:dyDescent="0.3">
      <c r="A89" s="38"/>
      <c r="B89" s="38"/>
      <c r="C89" s="37"/>
      <c r="D89" s="38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4.25" customHeight="1" x14ac:dyDescent="0.3">
      <c r="A90" s="38"/>
      <c r="B90" s="38"/>
      <c r="C90" s="37"/>
      <c r="D90" s="38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4.25" customHeight="1" x14ac:dyDescent="0.3">
      <c r="A91" s="38"/>
      <c r="B91" s="38"/>
      <c r="C91" s="37"/>
      <c r="D91" s="38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4.25" customHeight="1" x14ac:dyDescent="0.3">
      <c r="A92" s="38"/>
      <c r="B92" s="38"/>
      <c r="C92" s="37"/>
      <c r="D92" s="38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4.25" customHeight="1" x14ac:dyDescent="0.3">
      <c r="A93" s="38"/>
      <c r="B93" s="38"/>
      <c r="C93" s="37"/>
      <c r="D93" s="38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4.25" customHeight="1" x14ac:dyDescent="0.3">
      <c r="A94" s="38"/>
      <c r="B94" s="38"/>
      <c r="C94" s="37"/>
      <c r="D94" s="38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4.25" customHeight="1" x14ac:dyDescent="0.3">
      <c r="A95" s="38"/>
      <c r="B95" s="38"/>
      <c r="C95" s="37"/>
      <c r="D95" s="38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4.25" customHeight="1" x14ac:dyDescent="0.3">
      <c r="A96" s="38"/>
      <c r="B96" s="38"/>
      <c r="C96" s="37"/>
      <c r="D96" s="38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4.25" customHeight="1" x14ac:dyDescent="0.3">
      <c r="A97" s="38"/>
      <c r="B97" s="38"/>
      <c r="C97" s="37"/>
      <c r="D97" s="38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4.25" customHeight="1" x14ac:dyDescent="0.3">
      <c r="A98" s="38"/>
      <c r="B98" s="38"/>
      <c r="C98" s="37"/>
      <c r="D98" s="38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4.25" customHeight="1" x14ac:dyDescent="0.3">
      <c r="A99" s="38"/>
      <c r="B99" s="38"/>
      <c r="C99" s="37"/>
      <c r="D99" s="38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4.25" customHeight="1" x14ac:dyDescent="0.3">
      <c r="A100" s="38"/>
      <c r="B100" s="38"/>
      <c r="C100" s="37"/>
      <c r="D100" s="38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4.25" customHeight="1" x14ac:dyDescent="0.3">
      <c r="A101" s="38"/>
      <c r="B101" s="38"/>
      <c r="C101" s="37"/>
      <c r="D101" s="38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4.25" customHeight="1" x14ac:dyDescent="0.3">
      <c r="A102" s="38"/>
      <c r="B102" s="38"/>
      <c r="C102" s="37"/>
      <c r="D102" s="38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4.25" customHeight="1" x14ac:dyDescent="0.3">
      <c r="A103" s="38"/>
      <c r="B103" s="38"/>
      <c r="C103" s="37"/>
      <c r="D103" s="38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4.25" customHeight="1" x14ac:dyDescent="0.3">
      <c r="A104" s="38"/>
      <c r="B104" s="38"/>
      <c r="C104" s="37"/>
      <c r="D104" s="38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4.25" customHeight="1" x14ac:dyDescent="0.3">
      <c r="A105" s="38"/>
      <c r="B105" s="38"/>
      <c r="C105" s="37"/>
      <c r="D105" s="38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4.25" customHeight="1" x14ac:dyDescent="0.3">
      <c r="A106" s="38"/>
      <c r="B106" s="38"/>
      <c r="C106" s="37"/>
      <c r="D106" s="38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4.25" customHeight="1" x14ac:dyDescent="0.3">
      <c r="A107" s="38"/>
      <c r="B107" s="38"/>
      <c r="C107" s="37"/>
      <c r="D107" s="38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4.25" customHeight="1" x14ac:dyDescent="0.3">
      <c r="A108" s="38"/>
      <c r="B108" s="38"/>
      <c r="C108" s="37"/>
      <c r="D108" s="38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4.25" customHeight="1" x14ac:dyDescent="0.3">
      <c r="A109" s="38"/>
      <c r="B109" s="38"/>
      <c r="C109" s="37"/>
      <c r="D109" s="38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4.25" customHeight="1" x14ac:dyDescent="0.3">
      <c r="A110" s="38"/>
      <c r="B110" s="38"/>
      <c r="C110" s="37"/>
      <c r="D110" s="38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4.25" customHeight="1" x14ac:dyDescent="0.3">
      <c r="A111" s="38"/>
      <c r="B111" s="38"/>
      <c r="C111" s="37"/>
      <c r="D111" s="38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4.25" customHeight="1" x14ac:dyDescent="0.3">
      <c r="A112" s="38"/>
      <c r="B112" s="38"/>
      <c r="C112" s="37"/>
      <c r="D112" s="38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4.25" customHeight="1" x14ac:dyDescent="0.3">
      <c r="A113" s="38"/>
      <c r="B113" s="38"/>
      <c r="C113" s="37"/>
      <c r="D113" s="3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4.25" customHeight="1" x14ac:dyDescent="0.3">
      <c r="A114" s="38"/>
      <c r="B114" s="38"/>
      <c r="C114" s="37"/>
      <c r="D114" s="38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4.25" customHeight="1" x14ac:dyDescent="0.3">
      <c r="A115" s="38"/>
      <c r="B115" s="38"/>
      <c r="C115" s="37"/>
      <c r="D115" s="38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4.25" customHeight="1" x14ac:dyDescent="0.3">
      <c r="A116" s="38"/>
      <c r="B116" s="38"/>
      <c r="C116" s="37"/>
      <c r="D116" s="3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4.25" customHeight="1" x14ac:dyDescent="0.3">
      <c r="A117" s="38"/>
      <c r="B117" s="38"/>
      <c r="C117" s="37"/>
      <c r="D117" s="38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4.25" customHeight="1" x14ac:dyDescent="0.3">
      <c r="A118" s="38"/>
      <c r="B118" s="38"/>
      <c r="C118" s="37"/>
      <c r="D118" s="38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4.25" customHeight="1" x14ac:dyDescent="0.3">
      <c r="A119" s="38"/>
      <c r="B119" s="38"/>
      <c r="C119" s="37"/>
      <c r="D119" s="38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4.25" customHeight="1" x14ac:dyDescent="0.3">
      <c r="A120" s="38"/>
      <c r="B120" s="38"/>
      <c r="C120" s="37"/>
      <c r="D120" s="38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4.25" customHeight="1" x14ac:dyDescent="0.3">
      <c r="A121" s="38"/>
      <c r="B121" s="38"/>
      <c r="C121" s="37"/>
      <c r="D121" s="38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4.25" customHeight="1" x14ac:dyDescent="0.3">
      <c r="A122" s="38"/>
      <c r="B122" s="38"/>
      <c r="C122" s="37"/>
      <c r="D122" s="38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4.25" customHeight="1" x14ac:dyDescent="0.3">
      <c r="A123" s="38"/>
      <c r="B123" s="38"/>
      <c r="C123" s="37"/>
      <c r="D123" s="38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4.25" customHeight="1" x14ac:dyDescent="0.3">
      <c r="A124" s="38"/>
      <c r="B124" s="38"/>
      <c r="C124" s="37"/>
      <c r="D124" s="38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4.25" customHeight="1" x14ac:dyDescent="0.3">
      <c r="A125" s="38"/>
      <c r="B125" s="38"/>
      <c r="C125" s="37"/>
      <c r="D125" s="38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4.25" customHeight="1" x14ac:dyDescent="0.3">
      <c r="A126" s="38"/>
      <c r="B126" s="38"/>
      <c r="C126" s="37"/>
      <c r="D126" s="38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4.25" customHeight="1" x14ac:dyDescent="0.3">
      <c r="A127" s="38"/>
      <c r="B127" s="38"/>
      <c r="C127" s="37"/>
      <c r="D127" s="38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4.25" customHeight="1" x14ac:dyDescent="0.3">
      <c r="A128" s="38"/>
      <c r="B128" s="38"/>
      <c r="C128" s="37"/>
      <c r="D128" s="38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4.25" customHeight="1" x14ac:dyDescent="0.3">
      <c r="A129" s="38"/>
      <c r="B129" s="38"/>
      <c r="C129" s="37"/>
      <c r="D129" s="38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4.25" customHeight="1" x14ac:dyDescent="0.3">
      <c r="A130" s="38"/>
      <c r="B130" s="38"/>
      <c r="C130" s="37"/>
      <c r="D130" s="38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4.25" customHeight="1" x14ac:dyDescent="0.3">
      <c r="A131" s="38"/>
      <c r="B131" s="38"/>
      <c r="C131" s="37"/>
      <c r="D131" s="38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4.25" customHeight="1" x14ac:dyDescent="0.3">
      <c r="A132" s="38"/>
      <c r="B132" s="38"/>
      <c r="C132" s="37"/>
      <c r="D132" s="38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4.25" customHeight="1" x14ac:dyDescent="0.3">
      <c r="A133" s="38"/>
      <c r="B133" s="38"/>
      <c r="C133" s="37"/>
      <c r="D133" s="38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4.25" customHeight="1" x14ac:dyDescent="0.3">
      <c r="A134" s="38"/>
      <c r="B134" s="38"/>
      <c r="C134" s="37"/>
      <c r="D134" s="38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4.25" customHeight="1" x14ac:dyDescent="0.3">
      <c r="A135" s="38"/>
      <c r="B135" s="38"/>
      <c r="C135" s="37"/>
      <c r="D135" s="38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4.25" customHeight="1" x14ac:dyDescent="0.3">
      <c r="A136" s="38"/>
      <c r="B136" s="38"/>
      <c r="C136" s="37"/>
      <c r="D136" s="38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4.25" customHeight="1" x14ac:dyDescent="0.3">
      <c r="A137" s="38"/>
      <c r="B137" s="38"/>
      <c r="C137" s="37"/>
      <c r="D137" s="38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4.25" customHeight="1" x14ac:dyDescent="0.3">
      <c r="A138" s="38"/>
      <c r="B138" s="38"/>
      <c r="C138" s="37"/>
      <c r="D138" s="38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4.25" customHeight="1" x14ac:dyDescent="0.3">
      <c r="A139" s="38"/>
      <c r="B139" s="38"/>
      <c r="C139" s="37"/>
      <c r="D139" s="38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4.25" customHeight="1" x14ac:dyDescent="0.3">
      <c r="A140" s="38"/>
      <c r="B140" s="38"/>
      <c r="C140" s="37"/>
      <c r="D140" s="38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4.25" customHeight="1" x14ac:dyDescent="0.3">
      <c r="A141" s="38"/>
      <c r="B141" s="38"/>
      <c r="C141" s="37"/>
      <c r="D141" s="38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4.25" customHeight="1" x14ac:dyDescent="0.3">
      <c r="A142" s="38"/>
      <c r="B142" s="38"/>
      <c r="C142" s="37"/>
      <c r="D142" s="38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4.25" customHeight="1" x14ac:dyDescent="0.3">
      <c r="A143" s="38"/>
      <c r="B143" s="38"/>
      <c r="C143" s="37"/>
      <c r="D143" s="38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4.25" customHeight="1" x14ac:dyDescent="0.3">
      <c r="A144" s="38"/>
      <c r="B144" s="38"/>
      <c r="C144" s="37"/>
      <c r="D144" s="38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4.25" customHeight="1" x14ac:dyDescent="0.3">
      <c r="A145" s="38"/>
      <c r="B145" s="38"/>
      <c r="C145" s="37"/>
      <c r="D145" s="38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4.25" customHeight="1" x14ac:dyDescent="0.3">
      <c r="A146" s="38"/>
      <c r="B146" s="38"/>
      <c r="C146" s="37"/>
      <c r="D146" s="38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4.25" customHeight="1" x14ac:dyDescent="0.3">
      <c r="A147" s="38"/>
      <c r="B147" s="38"/>
      <c r="C147" s="37"/>
      <c r="D147" s="38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4.25" customHeight="1" x14ac:dyDescent="0.3">
      <c r="A148" s="38"/>
      <c r="B148" s="38"/>
      <c r="C148" s="37"/>
      <c r="D148" s="38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4.25" customHeight="1" x14ac:dyDescent="0.3">
      <c r="A149" s="38"/>
      <c r="B149" s="38"/>
      <c r="C149" s="37"/>
      <c r="D149" s="38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4.25" customHeight="1" x14ac:dyDescent="0.3">
      <c r="A150" s="38"/>
      <c r="B150" s="38"/>
      <c r="C150" s="37"/>
      <c r="D150" s="38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4.25" customHeight="1" x14ac:dyDescent="0.3">
      <c r="A151" s="38"/>
      <c r="B151" s="38"/>
      <c r="C151" s="37"/>
      <c r="D151" s="38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4.25" customHeight="1" x14ac:dyDescent="0.3">
      <c r="A152" s="38"/>
      <c r="B152" s="38"/>
      <c r="C152" s="37"/>
      <c r="D152" s="38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4.25" customHeight="1" x14ac:dyDescent="0.3">
      <c r="A153" s="38"/>
      <c r="B153" s="38"/>
      <c r="C153" s="37"/>
      <c r="D153" s="38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4.25" customHeight="1" x14ac:dyDescent="0.3">
      <c r="A154" s="38"/>
      <c r="B154" s="38"/>
      <c r="C154" s="37"/>
      <c r="D154" s="3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4.25" customHeight="1" x14ac:dyDescent="0.3">
      <c r="A155" s="38"/>
      <c r="B155" s="38"/>
      <c r="C155" s="37"/>
      <c r="D155" s="38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4.25" customHeight="1" x14ac:dyDescent="0.3">
      <c r="A156" s="38"/>
      <c r="B156" s="38"/>
      <c r="C156" s="37"/>
      <c r="D156" s="38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4.25" customHeight="1" x14ac:dyDescent="0.3">
      <c r="A157" s="38"/>
      <c r="B157" s="38"/>
      <c r="C157" s="37"/>
      <c r="D157" s="38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4.25" customHeight="1" x14ac:dyDescent="0.3">
      <c r="A158" s="38"/>
      <c r="B158" s="38"/>
      <c r="C158" s="37"/>
      <c r="D158" s="38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4.25" customHeight="1" x14ac:dyDescent="0.3">
      <c r="A159" s="38"/>
      <c r="B159" s="38"/>
      <c r="C159" s="37"/>
      <c r="D159" s="38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4.25" customHeight="1" x14ac:dyDescent="0.3">
      <c r="A160" s="38"/>
      <c r="B160" s="38"/>
      <c r="C160" s="37"/>
      <c r="D160" s="3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4.25" customHeight="1" x14ac:dyDescent="0.3">
      <c r="A161" s="38"/>
      <c r="B161" s="38"/>
      <c r="C161" s="37"/>
      <c r="D161" s="38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4.25" customHeight="1" x14ac:dyDescent="0.3">
      <c r="A162" s="38"/>
      <c r="B162" s="38"/>
      <c r="C162" s="37"/>
      <c r="D162" s="38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4.25" customHeight="1" x14ac:dyDescent="0.3">
      <c r="A163" s="38"/>
      <c r="B163" s="38"/>
      <c r="C163" s="37"/>
      <c r="D163" s="38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4.25" customHeight="1" x14ac:dyDescent="0.3">
      <c r="A164" s="38"/>
      <c r="B164" s="38"/>
      <c r="C164" s="37"/>
      <c r="D164" s="38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4.25" customHeight="1" x14ac:dyDescent="0.3">
      <c r="A165" s="38"/>
      <c r="B165" s="38"/>
      <c r="C165" s="37"/>
      <c r="D165" s="38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4.25" customHeight="1" x14ac:dyDescent="0.3">
      <c r="A166" s="38"/>
      <c r="B166" s="38"/>
      <c r="C166" s="37"/>
      <c r="D166" s="38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4.25" customHeight="1" x14ac:dyDescent="0.3">
      <c r="A167" s="38"/>
      <c r="B167" s="38"/>
      <c r="C167" s="37"/>
      <c r="D167" s="38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4.25" customHeight="1" x14ac:dyDescent="0.3">
      <c r="A168" s="38"/>
      <c r="B168" s="38"/>
      <c r="C168" s="37"/>
      <c r="D168" s="38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4.25" customHeight="1" x14ac:dyDescent="0.3">
      <c r="A169" s="38"/>
      <c r="B169" s="38"/>
      <c r="C169" s="37"/>
      <c r="D169" s="38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4.25" customHeight="1" x14ac:dyDescent="0.3">
      <c r="A170" s="38"/>
      <c r="B170" s="38"/>
      <c r="C170" s="37"/>
      <c r="D170" s="38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4.25" customHeight="1" x14ac:dyDescent="0.3">
      <c r="A171" s="38"/>
      <c r="B171" s="38"/>
      <c r="C171" s="37"/>
      <c r="D171" s="38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4.25" customHeight="1" x14ac:dyDescent="0.3">
      <c r="A172" s="38"/>
      <c r="B172" s="38"/>
      <c r="C172" s="37"/>
      <c r="D172" s="38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4.25" customHeight="1" x14ac:dyDescent="0.3">
      <c r="A173" s="38"/>
      <c r="B173" s="38"/>
      <c r="C173" s="37"/>
      <c r="D173" s="38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4.25" customHeight="1" x14ac:dyDescent="0.3">
      <c r="A174" s="38"/>
      <c r="B174" s="38"/>
      <c r="C174" s="37"/>
      <c r="D174" s="38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4.25" customHeight="1" x14ac:dyDescent="0.3">
      <c r="A175" s="38"/>
      <c r="B175" s="38"/>
      <c r="C175" s="37"/>
      <c r="D175" s="38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4.25" customHeight="1" x14ac:dyDescent="0.3">
      <c r="A176" s="38"/>
      <c r="B176" s="38"/>
      <c r="C176" s="37"/>
      <c r="D176" s="38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4.25" customHeight="1" x14ac:dyDescent="0.3">
      <c r="A177" s="38"/>
      <c r="B177" s="38"/>
      <c r="C177" s="37"/>
      <c r="D177" s="38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4.25" customHeight="1" x14ac:dyDescent="0.3">
      <c r="A178" s="38"/>
      <c r="B178" s="38"/>
      <c r="C178" s="37"/>
      <c r="D178" s="38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4.25" customHeight="1" x14ac:dyDescent="0.3">
      <c r="A179" s="38"/>
      <c r="B179" s="38"/>
      <c r="C179" s="37"/>
      <c r="D179" s="38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4.25" customHeight="1" x14ac:dyDescent="0.3">
      <c r="A180" s="38"/>
      <c r="B180" s="38"/>
      <c r="C180" s="37"/>
      <c r="D180" s="38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4.25" customHeight="1" x14ac:dyDescent="0.3">
      <c r="A181" s="38"/>
      <c r="B181" s="38"/>
      <c r="C181" s="37"/>
      <c r="D181" s="38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4.25" customHeight="1" x14ac:dyDescent="0.3">
      <c r="A182" s="38"/>
      <c r="B182" s="38"/>
      <c r="C182" s="37"/>
      <c r="D182" s="38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4.25" customHeight="1" x14ac:dyDescent="0.3">
      <c r="A183" s="38"/>
      <c r="B183" s="38"/>
      <c r="C183" s="37"/>
      <c r="D183" s="38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4.25" customHeight="1" x14ac:dyDescent="0.3">
      <c r="A184" s="38"/>
      <c r="B184" s="38"/>
      <c r="C184" s="37"/>
      <c r="D184" s="38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4.25" customHeight="1" x14ac:dyDescent="0.3">
      <c r="A185" s="38"/>
      <c r="B185" s="38"/>
      <c r="C185" s="37"/>
      <c r="D185" s="38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4.25" customHeight="1" x14ac:dyDescent="0.3">
      <c r="A186" s="38"/>
      <c r="B186" s="38"/>
      <c r="C186" s="37"/>
      <c r="D186" s="38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4.25" customHeight="1" x14ac:dyDescent="0.3">
      <c r="A187" s="38"/>
      <c r="B187" s="38"/>
      <c r="C187" s="37"/>
      <c r="D187" s="38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4.25" customHeight="1" x14ac:dyDescent="0.3">
      <c r="A188" s="38"/>
      <c r="B188" s="38"/>
      <c r="C188" s="37"/>
      <c r="D188" s="38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4.25" customHeight="1" x14ac:dyDescent="0.3">
      <c r="A189" s="38"/>
      <c r="B189" s="38"/>
      <c r="C189" s="37"/>
      <c r="D189" s="3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4.25" customHeight="1" x14ac:dyDescent="0.3">
      <c r="A190" s="38"/>
      <c r="B190" s="38"/>
      <c r="C190" s="37"/>
      <c r="D190" s="38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4.25" customHeight="1" x14ac:dyDescent="0.3">
      <c r="A191" s="38"/>
      <c r="B191" s="38"/>
      <c r="C191" s="37"/>
      <c r="D191" s="38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4.25" customHeight="1" x14ac:dyDescent="0.3">
      <c r="A192" s="38"/>
      <c r="B192" s="38"/>
      <c r="C192" s="37"/>
      <c r="D192" s="38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4.25" customHeight="1" x14ac:dyDescent="0.3">
      <c r="A193" s="38"/>
      <c r="B193" s="38"/>
      <c r="C193" s="37"/>
      <c r="D193" s="38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4.25" customHeight="1" x14ac:dyDescent="0.3">
      <c r="A194" s="38"/>
      <c r="B194" s="38"/>
      <c r="C194" s="37"/>
      <c r="D194" s="38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4.25" customHeight="1" x14ac:dyDescent="0.3">
      <c r="A195" s="38"/>
      <c r="B195" s="38"/>
      <c r="C195" s="37"/>
      <c r="D195" s="38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4.25" customHeight="1" x14ac:dyDescent="0.3">
      <c r="A196" s="38"/>
      <c r="B196" s="38"/>
      <c r="C196" s="37"/>
      <c r="D196" s="38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4.25" customHeight="1" x14ac:dyDescent="0.3">
      <c r="A197" s="38"/>
      <c r="B197" s="38"/>
      <c r="C197" s="37"/>
      <c r="D197" s="38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4.25" customHeight="1" x14ac:dyDescent="0.3">
      <c r="A198" s="38"/>
      <c r="B198" s="38"/>
      <c r="C198" s="37"/>
      <c r="D198" s="38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4.25" customHeight="1" x14ac:dyDescent="0.3">
      <c r="A199" s="38"/>
      <c r="B199" s="38"/>
      <c r="C199" s="37"/>
      <c r="D199" s="38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4.25" customHeight="1" x14ac:dyDescent="0.3">
      <c r="A200" s="38"/>
      <c r="B200" s="38"/>
      <c r="C200" s="37"/>
      <c r="D200" s="3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4.25" customHeight="1" x14ac:dyDescent="0.3">
      <c r="A201" s="38"/>
      <c r="B201" s="38"/>
      <c r="C201" s="37"/>
      <c r="D201" s="38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4.25" customHeight="1" x14ac:dyDescent="0.3">
      <c r="A202" s="38"/>
      <c r="B202" s="38"/>
      <c r="C202" s="37"/>
      <c r="D202" s="38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4.25" customHeight="1" x14ac:dyDescent="0.3">
      <c r="A203" s="38"/>
      <c r="B203" s="38"/>
      <c r="C203" s="37"/>
      <c r="D203" s="38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4.25" customHeight="1" x14ac:dyDescent="0.3">
      <c r="A204" s="38"/>
      <c r="B204" s="38"/>
      <c r="C204" s="37"/>
      <c r="D204" s="3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4.25" customHeight="1" x14ac:dyDescent="0.3">
      <c r="A205" s="38"/>
      <c r="B205" s="38"/>
      <c r="C205" s="37"/>
      <c r="D205" s="38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4.25" customHeight="1" x14ac:dyDescent="0.3">
      <c r="A206" s="38"/>
      <c r="B206" s="38"/>
      <c r="C206" s="37"/>
      <c r="D206" s="38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4.25" customHeight="1" x14ac:dyDescent="0.3">
      <c r="A207" s="38"/>
      <c r="B207" s="38"/>
      <c r="C207" s="37"/>
      <c r="D207" s="38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4.25" customHeight="1" x14ac:dyDescent="0.3">
      <c r="A208" s="38"/>
      <c r="B208" s="38"/>
      <c r="C208" s="37"/>
      <c r="D208" s="38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4.25" customHeight="1" x14ac:dyDescent="0.3">
      <c r="A209" s="38"/>
      <c r="B209" s="38"/>
      <c r="C209" s="37"/>
      <c r="D209" s="38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4.25" customHeight="1" x14ac:dyDescent="0.3">
      <c r="A210" s="38"/>
      <c r="B210" s="38"/>
      <c r="C210" s="37"/>
      <c r="D210" s="38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4.25" customHeight="1" x14ac:dyDescent="0.3">
      <c r="A211" s="38"/>
      <c r="B211" s="38"/>
      <c r="C211" s="37"/>
      <c r="D211" s="38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4.25" customHeight="1" x14ac:dyDescent="0.3">
      <c r="A212" s="38"/>
      <c r="B212" s="38"/>
      <c r="C212" s="37"/>
      <c r="D212" s="38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4.25" customHeight="1" x14ac:dyDescent="0.3">
      <c r="A213" s="38"/>
      <c r="B213" s="38"/>
      <c r="C213" s="37"/>
      <c r="D213" s="38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4.25" customHeight="1" x14ac:dyDescent="0.3">
      <c r="A214" s="38"/>
      <c r="B214" s="38"/>
      <c r="C214" s="37"/>
      <c r="D214" s="38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4.25" customHeight="1" x14ac:dyDescent="0.3">
      <c r="A215" s="38"/>
      <c r="B215" s="38"/>
      <c r="C215" s="37"/>
      <c r="D215" s="38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4.25" customHeight="1" x14ac:dyDescent="0.3">
      <c r="A216" s="38"/>
      <c r="B216" s="38"/>
      <c r="C216" s="37"/>
      <c r="D216" s="38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4.25" customHeight="1" x14ac:dyDescent="0.3">
      <c r="A217" s="38"/>
      <c r="B217" s="38"/>
      <c r="C217" s="37"/>
      <c r="D217" s="38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4.25" customHeight="1" x14ac:dyDescent="0.3">
      <c r="A218" s="38"/>
      <c r="B218" s="38"/>
      <c r="C218" s="37"/>
      <c r="D218" s="38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4.25" customHeight="1" x14ac:dyDescent="0.3">
      <c r="A219" s="38"/>
      <c r="B219" s="38"/>
      <c r="C219" s="37"/>
      <c r="D219" s="38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4.25" customHeight="1" x14ac:dyDescent="0.3">
      <c r="A220" s="38"/>
      <c r="B220" s="38"/>
      <c r="C220" s="37"/>
      <c r="D220" s="38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4.25" customHeight="1" x14ac:dyDescent="0.3">
      <c r="A221" s="38"/>
      <c r="B221" s="38"/>
      <c r="C221" s="37"/>
      <c r="D221" s="38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4.25" customHeight="1" x14ac:dyDescent="0.3">
      <c r="A222" s="38"/>
      <c r="B222" s="38"/>
      <c r="C222" s="37"/>
      <c r="D222" s="38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4.25" customHeight="1" x14ac:dyDescent="0.3">
      <c r="A223" s="38"/>
      <c r="B223" s="38"/>
      <c r="C223" s="37"/>
      <c r="D223" s="38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4.25" customHeight="1" x14ac:dyDescent="0.3">
      <c r="A224" s="38"/>
      <c r="B224" s="38"/>
      <c r="C224" s="37"/>
      <c r="D224" s="38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4.25" customHeight="1" x14ac:dyDescent="0.3">
      <c r="A225" s="38"/>
      <c r="B225" s="38"/>
      <c r="C225" s="37"/>
      <c r="D225" s="38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4.25" customHeight="1" x14ac:dyDescent="0.3">
      <c r="A226" s="38"/>
      <c r="B226" s="38"/>
      <c r="C226" s="37"/>
      <c r="D226" s="38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4.25" customHeight="1" x14ac:dyDescent="0.3">
      <c r="A227" s="38"/>
      <c r="B227" s="38"/>
      <c r="C227" s="37"/>
      <c r="D227" s="38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4.25" customHeight="1" x14ac:dyDescent="0.3">
      <c r="A228" s="38"/>
      <c r="B228" s="38"/>
      <c r="C228" s="37"/>
      <c r="D228" s="38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4.25" customHeight="1" x14ac:dyDescent="0.3">
      <c r="A229" s="38"/>
      <c r="B229" s="38"/>
      <c r="C229" s="37"/>
      <c r="D229" s="38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4.25" customHeight="1" x14ac:dyDescent="0.3">
      <c r="A230" s="38"/>
      <c r="B230" s="38"/>
      <c r="C230" s="37"/>
      <c r="D230" s="38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4.25" customHeight="1" x14ac:dyDescent="0.3">
      <c r="A231" s="38"/>
      <c r="B231" s="38"/>
      <c r="C231" s="37"/>
      <c r="D231" s="38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4.25" customHeight="1" x14ac:dyDescent="0.3">
      <c r="A232" s="38"/>
      <c r="B232" s="38"/>
      <c r="C232" s="37"/>
      <c r="D232" s="38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4.25" customHeight="1" x14ac:dyDescent="0.3">
      <c r="A233" s="38"/>
      <c r="B233" s="38"/>
      <c r="C233" s="37"/>
      <c r="D233" s="38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4.25" customHeight="1" x14ac:dyDescent="0.3">
      <c r="A234" s="38"/>
      <c r="B234" s="38"/>
      <c r="C234" s="37"/>
      <c r="D234" s="38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4.25" customHeight="1" x14ac:dyDescent="0.3">
      <c r="A235" s="38"/>
      <c r="B235" s="38"/>
      <c r="C235" s="37"/>
      <c r="D235" s="38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4.25" customHeight="1" x14ac:dyDescent="0.3">
      <c r="A236" s="38"/>
      <c r="B236" s="38"/>
      <c r="C236" s="37"/>
      <c r="D236" s="38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4.25" customHeight="1" x14ac:dyDescent="0.3">
      <c r="A237" s="38"/>
      <c r="B237" s="38"/>
      <c r="C237" s="37"/>
      <c r="D237" s="38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4.25" customHeight="1" x14ac:dyDescent="0.3">
      <c r="A238" s="38"/>
      <c r="B238" s="38"/>
      <c r="C238" s="37"/>
      <c r="D238" s="38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4.25" customHeight="1" x14ac:dyDescent="0.3">
      <c r="A239" s="38"/>
      <c r="B239" s="38"/>
      <c r="C239" s="37"/>
      <c r="D239" s="38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4.25" customHeight="1" x14ac:dyDescent="0.3">
      <c r="A240" s="38"/>
      <c r="B240" s="38"/>
      <c r="C240" s="37"/>
      <c r="D240" s="38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4.25" customHeight="1" x14ac:dyDescent="0.3">
      <c r="A241" s="38"/>
      <c r="B241" s="38"/>
      <c r="C241" s="37"/>
      <c r="D241" s="38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4.25" customHeight="1" x14ac:dyDescent="0.3">
      <c r="A242" s="38"/>
      <c r="B242" s="38"/>
      <c r="C242" s="37"/>
      <c r="D242" s="38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4.25" customHeight="1" x14ac:dyDescent="0.3">
      <c r="A243" s="38"/>
      <c r="B243" s="38"/>
      <c r="C243" s="37"/>
      <c r="D243" s="38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4.25" customHeight="1" x14ac:dyDescent="0.3">
      <c r="A244" s="38"/>
      <c r="B244" s="38"/>
      <c r="C244" s="37"/>
      <c r="D244" s="38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4.25" customHeight="1" x14ac:dyDescent="0.3">
      <c r="A245" s="38"/>
      <c r="B245" s="38"/>
      <c r="C245" s="37"/>
      <c r="D245" s="38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4.25" customHeight="1" x14ac:dyDescent="0.3">
      <c r="A246" s="38"/>
      <c r="B246" s="38"/>
      <c r="C246" s="37"/>
      <c r="D246" s="38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4.25" customHeight="1" x14ac:dyDescent="0.3">
      <c r="A247" s="38"/>
      <c r="B247" s="38"/>
      <c r="C247" s="37"/>
      <c r="D247" s="38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4.25" customHeight="1" x14ac:dyDescent="0.3">
      <c r="A248" s="38"/>
      <c r="B248" s="38"/>
      <c r="C248" s="37"/>
      <c r="D248" s="38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4.25" customHeight="1" x14ac:dyDescent="0.3">
      <c r="A249" s="38"/>
      <c r="B249" s="38"/>
      <c r="C249" s="37"/>
      <c r="D249" s="38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4.25" customHeight="1" x14ac:dyDescent="0.3">
      <c r="A250" s="38"/>
      <c r="B250" s="38"/>
      <c r="C250" s="37"/>
      <c r="D250" s="38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4.25" customHeight="1" x14ac:dyDescent="0.3">
      <c r="A251" s="38"/>
      <c r="B251" s="38"/>
      <c r="C251" s="37"/>
      <c r="D251" s="38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4.25" customHeight="1" x14ac:dyDescent="0.3">
      <c r="A252" s="38"/>
      <c r="B252" s="38"/>
      <c r="C252" s="37"/>
      <c r="D252" s="38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4.25" customHeight="1" x14ac:dyDescent="0.3">
      <c r="A253" s="38"/>
      <c r="B253" s="38"/>
      <c r="C253" s="37"/>
      <c r="D253" s="38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4.25" customHeight="1" x14ac:dyDescent="0.3">
      <c r="A254" s="38"/>
      <c r="B254" s="38"/>
      <c r="C254" s="37"/>
      <c r="D254" s="38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4.25" customHeight="1" x14ac:dyDescent="0.3">
      <c r="A255" s="38"/>
      <c r="B255" s="38"/>
      <c r="C255" s="37"/>
      <c r="D255" s="38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4.25" customHeight="1" x14ac:dyDescent="0.3">
      <c r="A256" s="38"/>
      <c r="B256" s="38"/>
      <c r="C256" s="37"/>
      <c r="D256" s="38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4.25" customHeight="1" x14ac:dyDescent="0.3">
      <c r="A257" s="38"/>
      <c r="B257" s="38"/>
      <c r="C257" s="37"/>
      <c r="D257" s="38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4.25" customHeight="1" x14ac:dyDescent="0.3">
      <c r="A258" s="38"/>
      <c r="B258" s="38"/>
      <c r="C258" s="37"/>
      <c r="D258" s="38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4.25" customHeight="1" x14ac:dyDescent="0.3">
      <c r="A259" s="38"/>
      <c r="B259" s="38"/>
      <c r="C259" s="37"/>
      <c r="D259" s="38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4.25" customHeight="1" x14ac:dyDescent="0.3">
      <c r="A260" s="38"/>
      <c r="B260" s="38"/>
      <c r="C260" s="37"/>
      <c r="D260" s="38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4.25" customHeight="1" x14ac:dyDescent="0.3">
      <c r="A261" s="38"/>
      <c r="B261" s="38"/>
      <c r="C261" s="37"/>
      <c r="D261" s="38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4.25" customHeight="1" x14ac:dyDescent="0.3">
      <c r="A262" s="38"/>
      <c r="B262" s="38"/>
      <c r="C262" s="37"/>
      <c r="D262" s="38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4.25" customHeight="1" x14ac:dyDescent="0.3">
      <c r="A263" s="38"/>
      <c r="B263" s="38"/>
      <c r="C263" s="37"/>
      <c r="D263" s="38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4.25" customHeight="1" x14ac:dyDescent="0.3">
      <c r="A264" s="38"/>
      <c r="B264" s="38"/>
      <c r="C264" s="37"/>
      <c r="D264" s="38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4.25" customHeight="1" x14ac:dyDescent="0.3">
      <c r="A265" s="38"/>
      <c r="B265" s="38"/>
      <c r="C265" s="37"/>
      <c r="D265" s="38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4.25" customHeight="1" x14ac:dyDescent="0.3">
      <c r="A266" s="38"/>
      <c r="B266" s="38"/>
      <c r="C266" s="37"/>
      <c r="D266" s="38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4.25" customHeight="1" x14ac:dyDescent="0.3">
      <c r="A267" s="38"/>
      <c r="B267" s="38"/>
      <c r="C267" s="37"/>
      <c r="D267" s="38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4.25" customHeight="1" x14ac:dyDescent="0.3">
      <c r="A268" s="38"/>
      <c r="B268" s="38"/>
      <c r="C268" s="37"/>
      <c r="D268" s="38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4.25" customHeight="1" x14ac:dyDescent="0.3">
      <c r="A269" s="38"/>
      <c r="B269" s="38"/>
      <c r="C269" s="37"/>
      <c r="D269" s="38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4.25" customHeight="1" x14ac:dyDescent="0.3">
      <c r="A270" s="38"/>
      <c r="B270" s="38"/>
      <c r="C270" s="37"/>
      <c r="D270" s="38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4.25" customHeight="1" x14ac:dyDescent="0.3">
      <c r="A271" s="38"/>
      <c r="B271" s="38"/>
      <c r="C271" s="37"/>
      <c r="D271" s="38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4.25" customHeight="1" x14ac:dyDescent="0.3">
      <c r="A272" s="38"/>
      <c r="B272" s="38"/>
      <c r="C272" s="37"/>
      <c r="D272" s="38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4.25" customHeight="1" x14ac:dyDescent="0.3">
      <c r="A273" s="38"/>
      <c r="B273" s="38"/>
      <c r="C273" s="37"/>
      <c r="D273" s="38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4.25" customHeight="1" x14ac:dyDescent="0.3">
      <c r="A274" s="38"/>
      <c r="B274" s="38"/>
      <c r="C274" s="37"/>
      <c r="D274" s="38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4.25" customHeight="1" x14ac:dyDescent="0.3">
      <c r="A275" s="38"/>
      <c r="B275" s="38"/>
      <c r="C275" s="37"/>
      <c r="D275" s="38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4.25" customHeight="1" x14ac:dyDescent="0.3">
      <c r="A276" s="38"/>
      <c r="B276" s="38"/>
      <c r="C276" s="37"/>
      <c r="D276" s="38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4.25" customHeight="1" x14ac:dyDescent="0.3">
      <c r="A277" s="38"/>
      <c r="B277" s="38"/>
      <c r="C277" s="37"/>
      <c r="D277" s="38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4.25" customHeight="1" x14ac:dyDescent="0.3">
      <c r="A278" s="38"/>
      <c r="B278" s="38"/>
      <c r="C278" s="37"/>
      <c r="D278" s="38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4.25" customHeight="1" x14ac:dyDescent="0.3">
      <c r="A279" s="38"/>
      <c r="B279" s="38"/>
      <c r="C279" s="37"/>
      <c r="D279" s="38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4.25" customHeight="1" x14ac:dyDescent="0.3">
      <c r="A280" s="38"/>
      <c r="B280" s="38"/>
      <c r="C280" s="37"/>
      <c r="D280" s="38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4.25" customHeight="1" x14ac:dyDescent="0.3">
      <c r="A281" s="38"/>
      <c r="B281" s="38"/>
      <c r="C281" s="37"/>
      <c r="D281" s="38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4.25" customHeight="1" x14ac:dyDescent="0.3">
      <c r="A282" s="38"/>
      <c r="B282" s="38"/>
      <c r="C282" s="37"/>
      <c r="D282" s="38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4.25" customHeight="1" x14ac:dyDescent="0.3">
      <c r="A283" s="38"/>
      <c r="B283" s="38"/>
      <c r="C283" s="37"/>
      <c r="D283" s="38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4.25" customHeight="1" x14ac:dyDescent="0.3">
      <c r="A284" s="38"/>
      <c r="B284" s="38"/>
      <c r="C284" s="37"/>
      <c r="D284" s="38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4.25" customHeight="1" x14ac:dyDescent="0.3">
      <c r="A285" s="38"/>
      <c r="B285" s="38"/>
      <c r="C285" s="37"/>
      <c r="D285" s="38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4.25" customHeight="1" x14ac:dyDescent="0.3">
      <c r="A286" s="38"/>
      <c r="B286" s="38"/>
      <c r="C286" s="37"/>
      <c r="D286" s="38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4.25" customHeight="1" x14ac:dyDescent="0.3">
      <c r="A287" s="38"/>
      <c r="B287" s="38"/>
      <c r="C287" s="37"/>
      <c r="D287" s="38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4.25" customHeight="1" x14ac:dyDescent="0.3">
      <c r="A288" s="38"/>
      <c r="B288" s="38"/>
      <c r="C288" s="37"/>
      <c r="D288" s="38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4.25" customHeight="1" x14ac:dyDescent="0.3">
      <c r="A289" s="38"/>
      <c r="B289" s="38"/>
      <c r="C289" s="37"/>
      <c r="D289" s="38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4.25" customHeight="1" x14ac:dyDescent="0.3">
      <c r="A290" s="38"/>
      <c r="B290" s="38"/>
      <c r="C290" s="37"/>
      <c r="D290" s="38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4.25" customHeight="1" x14ac:dyDescent="0.3">
      <c r="A291" s="38"/>
      <c r="B291" s="38"/>
      <c r="C291" s="37"/>
      <c r="D291" s="38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4.25" customHeight="1" x14ac:dyDescent="0.3">
      <c r="A292" s="38"/>
      <c r="B292" s="38"/>
      <c r="C292" s="37"/>
      <c r="D292" s="38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4.25" customHeight="1" x14ac:dyDescent="0.3">
      <c r="A293" s="38"/>
      <c r="B293" s="38"/>
      <c r="C293" s="37"/>
      <c r="D293" s="38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4.25" customHeight="1" x14ac:dyDescent="0.3">
      <c r="A294" s="38"/>
      <c r="B294" s="38"/>
      <c r="C294" s="37"/>
      <c r="D294" s="38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4.25" customHeight="1" x14ac:dyDescent="0.3">
      <c r="A295" s="38"/>
      <c r="B295" s="38"/>
      <c r="C295" s="37"/>
      <c r="D295" s="38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4.25" customHeight="1" x14ac:dyDescent="0.3">
      <c r="A296" s="38"/>
      <c r="B296" s="38"/>
      <c r="C296" s="37"/>
      <c r="D296" s="38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4.25" customHeight="1" x14ac:dyDescent="0.3">
      <c r="A297" s="38"/>
      <c r="B297" s="38"/>
      <c r="C297" s="37"/>
      <c r="D297" s="38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4.25" customHeight="1" x14ac:dyDescent="0.3">
      <c r="A298" s="38"/>
      <c r="B298" s="38"/>
      <c r="C298" s="37"/>
      <c r="D298" s="38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4.25" customHeight="1" x14ac:dyDescent="0.3">
      <c r="A299" s="38"/>
      <c r="B299" s="38"/>
      <c r="C299" s="37"/>
      <c r="D299" s="38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4.25" customHeight="1" x14ac:dyDescent="0.3">
      <c r="A300" s="38"/>
      <c r="B300" s="38"/>
      <c r="C300" s="37"/>
      <c r="D300" s="38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4.25" customHeight="1" x14ac:dyDescent="0.3">
      <c r="A301" s="38"/>
      <c r="B301" s="38"/>
      <c r="C301" s="37"/>
      <c r="D301" s="38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4.25" customHeight="1" x14ac:dyDescent="0.3">
      <c r="A302" s="38"/>
      <c r="B302" s="38"/>
      <c r="C302" s="37"/>
      <c r="D302" s="38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4.25" customHeight="1" x14ac:dyDescent="0.3">
      <c r="A303" s="38"/>
      <c r="B303" s="38"/>
      <c r="C303" s="37"/>
      <c r="D303" s="38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4.25" customHeight="1" x14ac:dyDescent="0.3">
      <c r="A304" s="38"/>
      <c r="B304" s="38"/>
      <c r="C304" s="37"/>
      <c r="D304" s="38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4.25" customHeight="1" x14ac:dyDescent="0.3">
      <c r="A305" s="38"/>
      <c r="B305" s="38"/>
      <c r="C305" s="37"/>
      <c r="D305" s="38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4.25" customHeight="1" x14ac:dyDescent="0.3">
      <c r="A306" s="38"/>
      <c r="B306" s="38"/>
      <c r="C306" s="37"/>
      <c r="D306" s="38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4.25" customHeight="1" x14ac:dyDescent="0.3">
      <c r="A307" s="38"/>
      <c r="B307" s="38"/>
      <c r="C307" s="37"/>
      <c r="D307" s="38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4.25" customHeight="1" x14ac:dyDescent="0.3">
      <c r="A308" s="38"/>
      <c r="B308" s="38"/>
      <c r="C308" s="37"/>
      <c r="D308" s="38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4.25" customHeight="1" x14ac:dyDescent="0.3">
      <c r="A309" s="38"/>
      <c r="B309" s="38"/>
      <c r="C309" s="37"/>
      <c r="D309" s="38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4.25" customHeight="1" x14ac:dyDescent="0.3">
      <c r="A310" s="38"/>
      <c r="B310" s="38"/>
      <c r="C310" s="37"/>
      <c r="D310" s="38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4.25" customHeight="1" x14ac:dyDescent="0.3">
      <c r="A311" s="38"/>
      <c r="B311" s="38"/>
      <c r="C311" s="37"/>
      <c r="D311" s="38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4.25" customHeight="1" x14ac:dyDescent="0.3">
      <c r="A312" s="38"/>
      <c r="B312" s="38"/>
      <c r="C312" s="37"/>
      <c r="D312" s="38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4.25" customHeight="1" x14ac:dyDescent="0.3">
      <c r="A313" s="38"/>
      <c r="B313" s="38"/>
      <c r="C313" s="37"/>
      <c r="D313" s="38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4.25" customHeight="1" x14ac:dyDescent="0.3">
      <c r="A314" s="38"/>
      <c r="B314" s="38"/>
      <c r="C314" s="37"/>
      <c r="D314" s="38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4.25" customHeight="1" x14ac:dyDescent="0.3">
      <c r="A315" s="38"/>
      <c r="B315" s="38"/>
      <c r="C315" s="37"/>
      <c r="D315" s="38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4.25" customHeight="1" x14ac:dyDescent="0.3">
      <c r="A316" s="38"/>
      <c r="B316" s="38"/>
      <c r="C316" s="37"/>
      <c r="D316" s="38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4.25" customHeight="1" x14ac:dyDescent="0.3">
      <c r="A317" s="38"/>
      <c r="B317" s="38"/>
      <c r="C317" s="37"/>
      <c r="D317" s="38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4.25" customHeight="1" x14ac:dyDescent="0.3">
      <c r="A318" s="38"/>
      <c r="B318" s="38"/>
      <c r="C318" s="37"/>
      <c r="D318" s="38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4.25" customHeight="1" x14ac:dyDescent="0.3">
      <c r="A319" s="38"/>
      <c r="B319" s="38"/>
      <c r="C319" s="37"/>
      <c r="D319" s="38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4.25" customHeight="1" x14ac:dyDescent="0.3">
      <c r="A320" s="38"/>
      <c r="B320" s="38"/>
      <c r="C320" s="37"/>
      <c r="D320" s="38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4.25" customHeight="1" x14ac:dyDescent="0.3">
      <c r="A321" s="38"/>
      <c r="B321" s="38"/>
      <c r="C321" s="37"/>
      <c r="D321" s="38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4.25" customHeight="1" x14ac:dyDescent="0.3">
      <c r="A322" s="38"/>
      <c r="B322" s="38"/>
      <c r="C322" s="37"/>
      <c r="D322" s="38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4.25" customHeight="1" x14ac:dyDescent="0.3">
      <c r="A323" s="38"/>
      <c r="B323" s="38"/>
      <c r="C323" s="37"/>
      <c r="D323" s="38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4.25" customHeight="1" x14ac:dyDescent="0.3">
      <c r="A324" s="38"/>
      <c r="B324" s="38"/>
      <c r="C324" s="37"/>
      <c r="D324" s="38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4.25" customHeight="1" x14ac:dyDescent="0.3">
      <c r="A325" s="38"/>
      <c r="B325" s="38"/>
      <c r="C325" s="37"/>
      <c r="D325" s="38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4.25" customHeight="1" x14ac:dyDescent="0.3">
      <c r="A326" s="38"/>
      <c r="B326" s="38"/>
      <c r="C326" s="37"/>
      <c r="D326" s="38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4.25" customHeight="1" x14ac:dyDescent="0.3">
      <c r="A327" s="38"/>
      <c r="B327" s="38"/>
      <c r="C327" s="37"/>
      <c r="D327" s="38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4.25" customHeight="1" x14ac:dyDescent="0.3">
      <c r="A328" s="38"/>
      <c r="B328" s="38"/>
      <c r="C328" s="37"/>
      <c r="D328" s="38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4.25" customHeight="1" x14ac:dyDescent="0.3">
      <c r="A329" s="38"/>
      <c r="B329" s="38"/>
      <c r="C329" s="37"/>
      <c r="D329" s="38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4.25" customHeight="1" x14ac:dyDescent="0.3">
      <c r="A330" s="38"/>
      <c r="B330" s="38"/>
      <c r="C330" s="37"/>
      <c r="D330" s="38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4.25" customHeight="1" x14ac:dyDescent="0.3">
      <c r="A331" s="38"/>
      <c r="B331" s="38"/>
      <c r="C331" s="37"/>
      <c r="D331" s="38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4.25" customHeight="1" x14ac:dyDescent="0.3">
      <c r="A332" s="38"/>
      <c r="B332" s="38"/>
      <c r="C332" s="37"/>
      <c r="D332" s="38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4.25" customHeight="1" x14ac:dyDescent="0.3">
      <c r="A333" s="38"/>
      <c r="B333" s="38"/>
      <c r="C333" s="37"/>
      <c r="D333" s="38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4.25" customHeight="1" x14ac:dyDescent="0.3">
      <c r="A334" s="38"/>
      <c r="B334" s="38"/>
      <c r="C334" s="37"/>
      <c r="D334" s="38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4.25" customHeight="1" x14ac:dyDescent="0.3">
      <c r="A335" s="38"/>
      <c r="B335" s="38"/>
      <c r="C335" s="37"/>
      <c r="D335" s="38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4.25" customHeight="1" x14ac:dyDescent="0.3">
      <c r="A336" s="38"/>
      <c r="B336" s="38"/>
      <c r="C336" s="37"/>
      <c r="D336" s="38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4.25" customHeight="1" x14ac:dyDescent="0.3">
      <c r="A337" s="38"/>
      <c r="B337" s="38"/>
      <c r="C337" s="37"/>
      <c r="D337" s="38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4.25" customHeight="1" x14ac:dyDescent="0.3">
      <c r="A338" s="38"/>
      <c r="B338" s="38"/>
      <c r="C338" s="37"/>
      <c r="D338" s="38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4.25" customHeight="1" x14ac:dyDescent="0.3">
      <c r="A339" s="38"/>
      <c r="B339" s="38"/>
      <c r="C339" s="37"/>
      <c r="D339" s="38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4.25" customHeight="1" x14ac:dyDescent="0.3">
      <c r="A340" s="38"/>
      <c r="B340" s="38"/>
      <c r="C340" s="37"/>
      <c r="D340" s="38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4.25" customHeight="1" x14ac:dyDescent="0.3">
      <c r="A341" s="38"/>
      <c r="B341" s="38"/>
      <c r="C341" s="37"/>
      <c r="D341" s="38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4.25" customHeight="1" x14ac:dyDescent="0.3">
      <c r="A342" s="38"/>
      <c r="B342" s="38"/>
      <c r="C342" s="37"/>
      <c r="D342" s="38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4.25" customHeight="1" x14ac:dyDescent="0.3">
      <c r="A343" s="38"/>
      <c r="B343" s="38"/>
      <c r="C343" s="37"/>
      <c r="D343" s="38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4.25" customHeight="1" x14ac:dyDescent="0.3">
      <c r="A344" s="38"/>
      <c r="B344" s="38"/>
      <c r="C344" s="37"/>
      <c r="D344" s="38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4.25" customHeight="1" x14ac:dyDescent="0.3">
      <c r="A345" s="38"/>
      <c r="B345" s="38"/>
      <c r="C345" s="37"/>
      <c r="D345" s="38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4.25" customHeight="1" x14ac:dyDescent="0.3">
      <c r="A346" s="38"/>
      <c r="B346" s="38"/>
      <c r="C346" s="37"/>
      <c r="D346" s="38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4.25" customHeight="1" x14ac:dyDescent="0.3">
      <c r="A347" s="38"/>
      <c r="B347" s="38"/>
      <c r="C347" s="37"/>
      <c r="D347" s="38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4.25" customHeight="1" x14ac:dyDescent="0.3">
      <c r="A348" s="38"/>
      <c r="B348" s="38"/>
      <c r="C348" s="37"/>
      <c r="D348" s="38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4.25" customHeight="1" x14ac:dyDescent="0.3">
      <c r="A349" s="38"/>
      <c r="B349" s="38"/>
      <c r="C349" s="37"/>
      <c r="D349" s="38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4.25" customHeight="1" x14ac:dyDescent="0.3">
      <c r="A350" s="38"/>
      <c r="B350" s="38"/>
      <c r="C350" s="37"/>
      <c r="D350" s="38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4.25" customHeight="1" x14ac:dyDescent="0.3">
      <c r="A351" s="38"/>
      <c r="B351" s="38"/>
      <c r="C351" s="37"/>
      <c r="D351" s="38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4.25" customHeight="1" x14ac:dyDescent="0.3">
      <c r="A352" s="38"/>
      <c r="B352" s="38"/>
      <c r="C352" s="37"/>
      <c r="D352" s="38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4.25" customHeight="1" x14ac:dyDescent="0.3">
      <c r="A353" s="38"/>
      <c r="B353" s="38"/>
      <c r="C353" s="37"/>
      <c r="D353" s="38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4.25" customHeight="1" x14ac:dyDescent="0.3">
      <c r="A354" s="38"/>
      <c r="B354" s="38"/>
      <c r="C354" s="37"/>
      <c r="D354" s="38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4.25" customHeight="1" x14ac:dyDescent="0.3">
      <c r="A355" s="38"/>
      <c r="B355" s="38"/>
      <c r="C355" s="37"/>
      <c r="D355" s="38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4.25" customHeight="1" x14ac:dyDescent="0.3">
      <c r="A356" s="38"/>
      <c r="B356" s="38"/>
      <c r="C356" s="37"/>
      <c r="D356" s="38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4.25" customHeight="1" x14ac:dyDescent="0.3">
      <c r="A357" s="38"/>
      <c r="B357" s="38"/>
      <c r="C357" s="37"/>
      <c r="D357" s="38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4.25" customHeight="1" x14ac:dyDescent="0.3">
      <c r="A358" s="38"/>
      <c r="B358" s="38"/>
      <c r="C358" s="37"/>
      <c r="D358" s="38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4.25" customHeight="1" x14ac:dyDescent="0.3">
      <c r="A359" s="38"/>
      <c r="B359" s="38"/>
      <c r="C359" s="37"/>
      <c r="D359" s="38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4.25" customHeight="1" x14ac:dyDescent="0.3">
      <c r="A360" s="38"/>
      <c r="B360" s="38"/>
      <c r="C360" s="37"/>
      <c r="D360" s="38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4.25" customHeight="1" x14ac:dyDescent="0.3">
      <c r="A361" s="38"/>
      <c r="B361" s="38"/>
      <c r="C361" s="37"/>
      <c r="D361" s="38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4.25" customHeight="1" x14ac:dyDescent="0.3">
      <c r="A362" s="38"/>
      <c r="B362" s="38"/>
      <c r="C362" s="37"/>
      <c r="D362" s="38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4.25" customHeight="1" x14ac:dyDescent="0.3">
      <c r="A363" s="38"/>
      <c r="B363" s="38"/>
      <c r="C363" s="37"/>
      <c r="D363" s="38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4.25" customHeight="1" x14ac:dyDescent="0.3">
      <c r="A364" s="38"/>
      <c r="B364" s="38"/>
      <c r="C364" s="37"/>
      <c r="D364" s="38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4.25" customHeight="1" x14ac:dyDescent="0.3">
      <c r="A365" s="38"/>
      <c r="B365" s="38"/>
      <c r="C365" s="37"/>
      <c r="D365" s="38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4.25" customHeight="1" x14ac:dyDescent="0.3">
      <c r="A366" s="38"/>
      <c r="B366" s="38"/>
      <c r="C366" s="37"/>
      <c r="D366" s="38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4.25" customHeight="1" x14ac:dyDescent="0.3">
      <c r="A367" s="38"/>
      <c r="B367" s="38"/>
      <c r="C367" s="37"/>
      <c r="D367" s="38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4.25" customHeight="1" x14ac:dyDescent="0.3">
      <c r="A368" s="38"/>
      <c r="B368" s="38"/>
      <c r="C368" s="37"/>
      <c r="D368" s="38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4.25" customHeight="1" x14ac:dyDescent="0.3">
      <c r="A369" s="38"/>
      <c r="B369" s="38"/>
      <c r="C369" s="37"/>
      <c r="D369" s="38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4.25" customHeight="1" x14ac:dyDescent="0.3">
      <c r="A370" s="38"/>
      <c r="B370" s="38"/>
      <c r="C370" s="37"/>
      <c r="D370" s="38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4.25" customHeight="1" x14ac:dyDescent="0.3">
      <c r="A371" s="38"/>
      <c r="B371" s="38"/>
      <c r="C371" s="37"/>
      <c r="D371" s="38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4.25" customHeight="1" x14ac:dyDescent="0.3">
      <c r="A372" s="38"/>
      <c r="B372" s="38"/>
      <c r="C372" s="37"/>
      <c r="D372" s="38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4.25" customHeight="1" x14ac:dyDescent="0.3">
      <c r="A373" s="38"/>
      <c r="B373" s="38"/>
      <c r="C373" s="37"/>
      <c r="D373" s="38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4.25" customHeight="1" x14ac:dyDescent="0.3">
      <c r="A374" s="38"/>
      <c r="B374" s="38"/>
      <c r="C374" s="37"/>
      <c r="D374" s="38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4.25" customHeight="1" x14ac:dyDescent="0.3">
      <c r="A375" s="38"/>
      <c r="B375" s="38"/>
      <c r="C375" s="37"/>
      <c r="D375" s="38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4.25" customHeight="1" x14ac:dyDescent="0.3">
      <c r="A376" s="38"/>
      <c r="B376" s="38"/>
      <c r="C376" s="37"/>
      <c r="D376" s="38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4.25" customHeight="1" x14ac:dyDescent="0.3">
      <c r="A377" s="38"/>
      <c r="B377" s="38"/>
      <c r="C377" s="37"/>
      <c r="D377" s="38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4.25" customHeight="1" x14ac:dyDescent="0.3">
      <c r="A378" s="38"/>
      <c r="B378" s="38"/>
      <c r="C378" s="37"/>
      <c r="D378" s="38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4.25" customHeight="1" x14ac:dyDescent="0.3">
      <c r="A379" s="38"/>
      <c r="B379" s="38"/>
      <c r="C379" s="37"/>
      <c r="D379" s="38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4.25" customHeight="1" x14ac:dyDescent="0.3">
      <c r="A380" s="38"/>
      <c r="B380" s="38"/>
      <c r="C380" s="37"/>
      <c r="D380" s="38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4.25" customHeight="1" x14ac:dyDescent="0.3">
      <c r="A381" s="38"/>
      <c r="B381" s="38"/>
      <c r="C381" s="37"/>
      <c r="D381" s="38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4.25" customHeight="1" x14ac:dyDescent="0.3">
      <c r="A382" s="38"/>
      <c r="B382" s="38"/>
      <c r="C382" s="37"/>
      <c r="D382" s="38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4.25" customHeight="1" x14ac:dyDescent="0.3">
      <c r="A383" s="38"/>
      <c r="B383" s="38"/>
      <c r="C383" s="37"/>
      <c r="D383" s="38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4.25" customHeight="1" x14ac:dyDescent="0.3">
      <c r="A384" s="38"/>
      <c r="B384" s="38"/>
      <c r="C384" s="37"/>
      <c r="D384" s="38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4.25" customHeight="1" x14ac:dyDescent="0.3">
      <c r="A385" s="38"/>
      <c r="B385" s="38"/>
      <c r="C385" s="37"/>
      <c r="D385" s="38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4.25" customHeight="1" x14ac:dyDescent="0.3">
      <c r="A386" s="38"/>
      <c r="B386" s="38"/>
      <c r="C386" s="37"/>
      <c r="D386" s="38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4.25" customHeight="1" x14ac:dyDescent="0.3">
      <c r="A387" s="38"/>
      <c r="B387" s="38"/>
      <c r="C387" s="37"/>
      <c r="D387" s="38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4.25" customHeight="1" x14ac:dyDescent="0.3">
      <c r="A388" s="38"/>
      <c r="B388" s="38"/>
      <c r="C388" s="37"/>
      <c r="D388" s="38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4.25" customHeight="1" x14ac:dyDescent="0.3">
      <c r="A389" s="38"/>
      <c r="B389" s="38"/>
      <c r="C389" s="37"/>
      <c r="D389" s="38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4.25" customHeight="1" x14ac:dyDescent="0.3">
      <c r="A390" s="38"/>
      <c r="B390" s="38"/>
      <c r="C390" s="37"/>
      <c r="D390" s="38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4.25" customHeight="1" x14ac:dyDescent="0.3">
      <c r="A391" s="38"/>
      <c r="B391" s="38"/>
      <c r="C391" s="37"/>
      <c r="D391" s="38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4.25" customHeight="1" x14ac:dyDescent="0.3">
      <c r="A392" s="38"/>
      <c r="B392" s="38"/>
      <c r="C392" s="37"/>
      <c r="D392" s="38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4.25" customHeight="1" x14ac:dyDescent="0.3">
      <c r="A393" s="38"/>
      <c r="B393" s="38"/>
      <c r="C393" s="37"/>
      <c r="D393" s="38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4.25" customHeight="1" x14ac:dyDescent="0.3">
      <c r="A394" s="38"/>
      <c r="B394" s="38"/>
      <c r="C394" s="37"/>
      <c r="D394" s="38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4.25" customHeight="1" x14ac:dyDescent="0.3">
      <c r="A395" s="38"/>
      <c r="B395" s="38"/>
      <c r="C395" s="37"/>
      <c r="D395" s="38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4.25" customHeight="1" x14ac:dyDescent="0.3">
      <c r="A396" s="38"/>
      <c r="B396" s="38"/>
      <c r="C396" s="37"/>
      <c r="D396" s="38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4.25" customHeight="1" x14ac:dyDescent="0.3">
      <c r="A397" s="38"/>
      <c r="B397" s="38"/>
      <c r="C397" s="37"/>
      <c r="D397" s="38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4.25" customHeight="1" x14ac:dyDescent="0.3">
      <c r="A398" s="38"/>
      <c r="B398" s="38"/>
      <c r="C398" s="37"/>
      <c r="D398" s="38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4.25" customHeight="1" x14ac:dyDescent="0.3">
      <c r="A399" s="38"/>
      <c r="B399" s="38"/>
      <c r="C399" s="37"/>
      <c r="D399" s="38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4.25" customHeight="1" x14ac:dyDescent="0.3">
      <c r="A400" s="38"/>
      <c r="B400" s="38"/>
      <c r="C400" s="37"/>
      <c r="D400" s="38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4.25" customHeight="1" x14ac:dyDescent="0.3">
      <c r="A401" s="38"/>
      <c r="B401" s="38"/>
      <c r="C401" s="37"/>
      <c r="D401" s="38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4.25" customHeight="1" x14ac:dyDescent="0.3">
      <c r="A402" s="38"/>
      <c r="B402" s="38"/>
      <c r="C402" s="37"/>
      <c r="D402" s="38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4.25" customHeight="1" x14ac:dyDescent="0.3">
      <c r="A403" s="38"/>
      <c r="B403" s="38"/>
      <c r="C403" s="37"/>
      <c r="D403" s="38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4.25" customHeight="1" x14ac:dyDescent="0.3">
      <c r="A404" s="38"/>
      <c r="B404" s="38"/>
      <c r="C404" s="37"/>
      <c r="D404" s="38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4.25" customHeight="1" x14ac:dyDescent="0.3">
      <c r="A405" s="38"/>
      <c r="B405" s="38"/>
      <c r="C405" s="37"/>
      <c r="D405" s="38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4.25" customHeight="1" x14ac:dyDescent="0.3">
      <c r="A406" s="38"/>
      <c r="B406" s="38"/>
      <c r="C406" s="37"/>
      <c r="D406" s="38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4.25" customHeight="1" x14ac:dyDescent="0.3">
      <c r="A407" s="38"/>
      <c r="B407" s="38"/>
      <c r="C407" s="37"/>
      <c r="D407" s="38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4.25" customHeight="1" x14ac:dyDescent="0.3">
      <c r="A408" s="38"/>
      <c r="B408" s="38"/>
      <c r="C408" s="37"/>
      <c r="D408" s="38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4.25" customHeight="1" x14ac:dyDescent="0.3">
      <c r="A409" s="38"/>
      <c r="B409" s="38"/>
      <c r="C409" s="37"/>
      <c r="D409" s="38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4.25" customHeight="1" x14ac:dyDescent="0.3">
      <c r="A410" s="38"/>
      <c r="B410" s="38"/>
      <c r="C410" s="37"/>
      <c r="D410" s="38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4.25" customHeight="1" x14ac:dyDescent="0.3">
      <c r="A411" s="38"/>
      <c r="B411" s="38"/>
      <c r="C411" s="37"/>
      <c r="D411" s="38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4.25" customHeight="1" x14ac:dyDescent="0.3">
      <c r="A412" s="38"/>
      <c r="B412" s="38"/>
      <c r="C412" s="37"/>
      <c r="D412" s="38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4.25" customHeight="1" x14ac:dyDescent="0.3">
      <c r="A413" s="38"/>
      <c r="B413" s="38"/>
      <c r="C413" s="37"/>
      <c r="D413" s="38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4.25" customHeight="1" x14ac:dyDescent="0.3">
      <c r="A414" s="38"/>
      <c r="B414" s="38"/>
      <c r="C414" s="37"/>
      <c r="D414" s="38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4.25" customHeight="1" x14ac:dyDescent="0.3">
      <c r="A415" s="38"/>
      <c r="B415" s="38"/>
      <c r="C415" s="37"/>
      <c r="D415" s="38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4.25" customHeight="1" x14ac:dyDescent="0.3">
      <c r="A416" s="38"/>
      <c r="B416" s="38"/>
      <c r="C416" s="37"/>
      <c r="D416" s="38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4.25" customHeight="1" x14ac:dyDescent="0.3">
      <c r="A417" s="38"/>
      <c r="B417" s="38"/>
      <c r="C417" s="37"/>
      <c r="D417" s="38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4.25" customHeight="1" x14ac:dyDescent="0.3">
      <c r="A418" s="38"/>
      <c r="B418" s="38"/>
      <c r="C418" s="37"/>
      <c r="D418" s="38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4.25" customHeight="1" x14ac:dyDescent="0.3">
      <c r="A419" s="38"/>
      <c r="B419" s="38"/>
      <c r="C419" s="37"/>
      <c r="D419" s="38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4.25" customHeight="1" x14ac:dyDescent="0.3">
      <c r="A420" s="38"/>
      <c r="B420" s="38"/>
      <c r="C420" s="37"/>
      <c r="D420" s="38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4.25" customHeight="1" x14ac:dyDescent="0.3">
      <c r="A421" s="38"/>
      <c r="B421" s="38"/>
      <c r="C421" s="37"/>
      <c r="D421" s="38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4.25" customHeight="1" x14ac:dyDescent="0.3">
      <c r="A422" s="38"/>
      <c r="B422" s="38"/>
      <c r="C422" s="37"/>
      <c r="D422" s="38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4.25" customHeight="1" x14ac:dyDescent="0.3">
      <c r="A423" s="38"/>
      <c r="B423" s="38"/>
      <c r="C423" s="37"/>
      <c r="D423" s="38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4.25" customHeight="1" x14ac:dyDescent="0.3">
      <c r="A424" s="38"/>
      <c r="B424" s="38"/>
      <c r="C424" s="37"/>
      <c r="D424" s="38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4.25" customHeight="1" x14ac:dyDescent="0.3">
      <c r="A425" s="38"/>
      <c r="B425" s="38"/>
      <c r="C425" s="37"/>
      <c r="D425" s="38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4.25" customHeight="1" x14ac:dyDescent="0.3">
      <c r="A426" s="38"/>
      <c r="B426" s="38"/>
      <c r="C426" s="37"/>
      <c r="D426" s="38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4.25" customHeight="1" x14ac:dyDescent="0.3">
      <c r="A427" s="38"/>
      <c r="B427" s="38"/>
      <c r="C427" s="37"/>
      <c r="D427" s="38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4.25" customHeight="1" x14ac:dyDescent="0.3">
      <c r="A428" s="38"/>
      <c r="B428" s="38"/>
      <c r="C428" s="37"/>
      <c r="D428" s="38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4.25" customHeight="1" x14ac:dyDescent="0.3">
      <c r="A429" s="38"/>
      <c r="B429" s="38"/>
      <c r="C429" s="37"/>
      <c r="D429" s="38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4.25" customHeight="1" x14ac:dyDescent="0.3">
      <c r="A430" s="38"/>
      <c r="B430" s="38"/>
      <c r="C430" s="37"/>
      <c r="D430" s="38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4.25" customHeight="1" x14ac:dyDescent="0.3">
      <c r="A431" s="38"/>
      <c r="B431" s="38"/>
      <c r="C431" s="37"/>
      <c r="D431" s="38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4.25" customHeight="1" x14ac:dyDescent="0.3">
      <c r="A432" s="38"/>
      <c r="B432" s="38"/>
      <c r="C432" s="37"/>
      <c r="D432" s="38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4.25" customHeight="1" x14ac:dyDescent="0.3">
      <c r="A433" s="38"/>
      <c r="B433" s="38"/>
      <c r="C433" s="37"/>
      <c r="D433" s="38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4.25" customHeight="1" x14ac:dyDescent="0.3">
      <c r="A434" s="38"/>
      <c r="B434" s="38"/>
      <c r="C434" s="37"/>
      <c r="D434" s="38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4.25" customHeight="1" x14ac:dyDescent="0.3">
      <c r="A435" s="38"/>
      <c r="B435" s="38"/>
      <c r="C435" s="37"/>
      <c r="D435" s="38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4.25" customHeight="1" x14ac:dyDescent="0.3">
      <c r="A436" s="38"/>
      <c r="B436" s="38"/>
      <c r="C436" s="37"/>
      <c r="D436" s="38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4.25" customHeight="1" x14ac:dyDescent="0.3">
      <c r="A437" s="38"/>
      <c r="B437" s="38"/>
      <c r="C437" s="37"/>
      <c r="D437" s="38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4.25" customHeight="1" x14ac:dyDescent="0.3">
      <c r="A438" s="38"/>
      <c r="B438" s="38"/>
      <c r="C438" s="37"/>
      <c r="D438" s="38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4.25" customHeight="1" x14ac:dyDescent="0.3">
      <c r="A439" s="38"/>
      <c r="B439" s="38"/>
      <c r="C439" s="37"/>
      <c r="D439" s="38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4.25" customHeight="1" x14ac:dyDescent="0.3">
      <c r="A440" s="38"/>
      <c r="B440" s="38"/>
      <c r="C440" s="37"/>
      <c r="D440" s="38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4.25" customHeight="1" x14ac:dyDescent="0.3">
      <c r="A441" s="38"/>
      <c r="B441" s="38"/>
      <c r="C441" s="37"/>
      <c r="D441" s="38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4.25" customHeight="1" x14ac:dyDescent="0.3">
      <c r="A442" s="38"/>
      <c r="B442" s="38"/>
      <c r="C442" s="37"/>
      <c r="D442" s="38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4.25" customHeight="1" x14ac:dyDescent="0.3">
      <c r="A443" s="38"/>
      <c r="B443" s="38"/>
      <c r="C443" s="37"/>
      <c r="D443" s="38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4.25" customHeight="1" x14ac:dyDescent="0.3">
      <c r="A444" s="38"/>
      <c r="B444" s="38"/>
      <c r="C444" s="37"/>
      <c r="D444" s="38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4.25" customHeight="1" x14ac:dyDescent="0.3">
      <c r="A445" s="38"/>
      <c r="B445" s="38"/>
      <c r="C445" s="37"/>
      <c r="D445" s="38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4.25" customHeight="1" x14ac:dyDescent="0.3">
      <c r="A446" s="38"/>
      <c r="B446" s="38"/>
      <c r="C446" s="37"/>
      <c r="D446" s="38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4.25" customHeight="1" x14ac:dyDescent="0.3">
      <c r="A447" s="38"/>
      <c r="B447" s="38"/>
      <c r="C447" s="37"/>
      <c r="D447" s="38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4.25" customHeight="1" x14ac:dyDescent="0.3">
      <c r="A448" s="38"/>
      <c r="B448" s="38"/>
      <c r="C448" s="37"/>
      <c r="D448" s="38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4.25" customHeight="1" x14ac:dyDescent="0.3">
      <c r="A449" s="38"/>
      <c r="B449" s="38"/>
      <c r="C449" s="37"/>
      <c r="D449" s="38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4.25" customHeight="1" x14ac:dyDescent="0.3">
      <c r="A450" s="38"/>
      <c r="B450" s="38"/>
      <c r="C450" s="37"/>
      <c r="D450" s="38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4.25" customHeight="1" x14ac:dyDescent="0.3">
      <c r="A451" s="38"/>
      <c r="B451" s="38"/>
      <c r="C451" s="37"/>
      <c r="D451" s="38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4.25" customHeight="1" x14ac:dyDescent="0.3">
      <c r="A452" s="38"/>
      <c r="B452" s="38"/>
      <c r="C452" s="37"/>
      <c r="D452" s="38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4.25" customHeight="1" x14ac:dyDescent="0.3">
      <c r="A453" s="38"/>
      <c r="B453" s="38"/>
      <c r="C453" s="37"/>
      <c r="D453" s="38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4.25" customHeight="1" x14ac:dyDescent="0.3">
      <c r="A454" s="38"/>
      <c r="B454" s="38"/>
      <c r="C454" s="37"/>
      <c r="D454" s="38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4.25" customHeight="1" x14ac:dyDescent="0.3">
      <c r="A455" s="38"/>
      <c r="B455" s="38"/>
      <c r="C455" s="37"/>
      <c r="D455" s="38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4.25" customHeight="1" x14ac:dyDescent="0.3">
      <c r="A456" s="38"/>
      <c r="B456" s="38"/>
      <c r="C456" s="37"/>
      <c r="D456" s="38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4.25" customHeight="1" x14ac:dyDescent="0.3">
      <c r="A457" s="38"/>
      <c r="B457" s="38"/>
      <c r="C457" s="37"/>
      <c r="D457" s="38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4.25" customHeight="1" x14ac:dyDescent="0.3">
      <c r="A458" s="38"/>
      <c r="B458" s="38"/>
      <c r="C458" s="37"/>
      <c r="D458" s="38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4.25" customHeight="1" x14ac:dyDescent="0.3">
      <c r="A459" s="38"/>
      <c r="B459" s="38"/>
      <c r="C459" s="37"/>
      <c r="D459" s="38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4.25" customHeight="1" x14ac:dyDescent="0.3">
      <c r="A460" s="38"/>
      <c r="B460" s="38"/>
      <c r="C460" s="37"/>
      <c r="D460" s="38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4.25" customHeight="1" x14ac:dyDescent="0.3">
      <c r="A461" s="38"/>
      <c r="B461" s="38"/>
      <c r="C461" s="37"/>
      <c r="D461" s="38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4.25" customHeight="1" x14ac:dyDescent="0.3">
      <c r="A462" s="38"/>
      <c r="B462" s="38"/>
      <c r="C462" s="37"/>
      <c r="D462" s="38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4.25" customHeight="1" x14ac:dyDescent="0.3">
      <c r="A463" s="38"/>
      <c r="B463" s="38"/>
      <c r="C463" s="37"/>
      <c r="D463" s="38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4.25" customHeight="1" x14ac:dyDescent="0.3">
      <c r="A464" s="38"/>
      <c r="B464" s="38"/>
      <c r="C464" s="37"/>
      <c r="D464" s="38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4.25" customHeight="1" x14ac:dyDescent="0.3">
      <c r="A465" s="38"/>
      <c r="B465" s="38"/>
      <c r="C465" s="37"/>
      <c r="D465" s="38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4.25" customHeight="1" x14ac:dyDescent="0.3">
      <c r="A466" s="38"/>
      <c r="B466" s="38"/>
      <c r="C466" s="37"/>
      <c r="D466" s="38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4.25" customHeight="1" x14ac:dyDescent="0.3">
      <c r="A467" s="38"/>
      <c r="B467" s="38"/>
      <c r="C467" s="37"/>
      <c r="D467" s="38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4.25" customHeight="1" x14ac:dyDescent="0.3">
      <c r="A468" s="38"/>
      <c r="B468" s="38"/>
      <c r="C468" s="37"/>
      <c r="D468" s="38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4.25" customHeight="1" x14ac:dyDescent="0.3">
      <c r="A469" s="38"/>
      <c r="B469" s="38"/>
      <c r="C469" s="37"/>
      <c r="D469" s="38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4.25" customHeight="1" x14ac:dyDescent="0.3">
      <c r="A470" s="38"/>
      <c r="B470" s="38"/>
      <c r="C470" s="37"/>
      <c r="D470" s="38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4.25" customHeight="1" x14ac:dyDescent="0.3">
      <c r="A471" s="38"/>
      <c r="B471" s="38"/>
      <c r="C471" s="37"/>
      <c r="D471" s="38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4.25" customHeight="1" x14ac:dyDescent="0.3">
      <c r="A472" s="38"/>
      <c r="B472" s="38"/>
      <c r="C472" s="37"/>
      <c r="D472" s="38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4.25" customHeight="1" x14ac:dyDescent="0.3">
      <c r="A473" s="38"/>
      <c r="B473" s="38"/>
      <c r="C473" s="37"/>
      <c r="D473" s="38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4.25" customHeight="1" x14ac:dyDescent="0.3">
      <c r="A474" s="38"/>
      <c r="B474" s="38"/>
      <c r="C474" s="37"/>
      <c r="D474" s="38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4.25" customHeight="1" x14ac:dyDescent="0.3">
      <c r="A475" s="38"/>
      <c r="B475" s="38"/>
      <c r="C475" s="37"/>
      <c r="D475" s="38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4.25" customHeight="1" x14ac:dyDescent="0.3">
      <c r="A476" s="38"/>
      <c r="B476" s="38"/>
      <c r="C476" s="37"/>
      <c r="D476" s="38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4.25" customHeight="1" x14ac:dyDescent="0.3">
      <c r="A477" s="38"/>
      <c r="B477" s="38"/>
      <c r="C477" s="37"/>
      <c r="D477" s="38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4.25" customHeight="1" x14ac:dyDescent="0.3">
      <c r="A478" s="38"/>
      <c r="B478" s="38"/>
      <c r="C478" s="37"/>
      <c r="D478" s="38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4.25" customHeight="1" x14ac:dyDescent="0.3">
      <c r="A479" s="38"/>
      <c r="B479" s="38"/>
      <c r="C479" s="37"/>
      <c r="D479" s="38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4.25" customHeight="1" x14ac:dyDescent="0.3">
      <c r="A480" s="38"/>
      <c r="B480" s="38"/>
      <c r="C480" s="37"/>
      <c r="D480" s="38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4.25" customHeight="1" x14ac:dyDescent="0.3">
      <c r="A481" s="38"/>
      <c r="B481" s="38"/>
      <c r="C481" s="37"/>
      <c r="D481" s="38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4.25" customHeight="1" x14ac:dyDescent="0.3">
      <c r="A482" s="38"/>
      <c r="B482" s="38"/>
      <c r="C482" s="37"/>
      <c r="D482" s="38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4.25" customHeight="1" x14ac:dyDescent="0.3">
      <c r="A483" s="38"/>
      <c r="B483" s="38"/>
      <c r="C483" s="37"/>
      <c r="D483" s="38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4.25" customHeight="1" x14ac:dyDescent="0.3">
      <c r="A484" s="38"/>
      <c r="B484" s="38"/>
      <c r="C484" s="37"/>
      <c r="D484" s="38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4.25" customHeight="1" x14ac:dyDescent="0.3">
      <c r="A485" s="38"/>
      <c r="B485" s="38"/>
      <c r="C485" s="37"/>
      <c r="D485" s="38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4.25" customHeight="1" x14ac:dyDescent="0.3">
      <c r="A486" s="38"/>
      <c r="B486" s="38"/>
      <c r="C486" s="37"/>
      <c r="D486" s="38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4.25" customHeight="1" x14ac:dyDescent="0.3">
      <c r="A487" s="38"/>
      <c r="B487" s="38"/>
      <c r="C487" s="37"/>
      <c r="D487" s="38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4.25" customHeight="1" x14ac:dyDescent="0.3">
      <c r="A488" s="38"/>
      <c r="B488" s="38"/>
      <c r="C488" s="37"/>
      <c r="D488" s="38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4.25" customHeight="1" x14ac:dyDescent="0.3">
      <c r="A489" s="38"/>
      <c r="B489" s="38"/>
      <c r="C489" s="37"/>
      <c r="D489" s="38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4.25" customHeight="1" x14ac:dyDescent="0.3">
      <c r="A490" s="38"/>
      <c r="B490" s="38"/>
      <c r="C490" s="37"/>
      <c r="D490" s="38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4.25" customHeight="1" x14ac:dyDescent="0.3">
      <c r="A491" s="38"/>
      <c r="B491" s="38"/>
      <c r="C491" s="37"/>
      <c r="D491" s="38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4.25" customHeight="1" x14ac:dyDescent="0.3">
      <c r="A492" s="38"/>
      <c r="B492" s="38"/>
      <c r="C492" s="37"/>
      <c r="D492" s="38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4.25" customHeight="1" x14ac:dyDescent="0.3">
      <c r="A493" s="38"/>
      <c r="B493" s="38"/>
      <c r="C493" s="37"/>
      <c r="D493" s="38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4.25" customHeight="1" x14ac:dyDescent="0.3">
      <c r="A494" s="38"/>
      <c r="B494" s="38"/>
      <c r="C494" s="37"/>
      <c r="D494" s="38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4.25" customHeight="1" x14ac:dyDescent="0.3">
      <c r="A495" s="38"/>
      <c r="B495" s="38"/>
      <c r="C495" s="37"/>
      <c r="D495" s="38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4.25" customHeight="1" x14ac:dyDescent="0.3">
      <c r="A496" s="38"/>
      <c r="B496" s="38"/>
      <c r="C496" s="37"/>
      <c r="D496" s="38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4.25" customHeight="1" x14ac:dyDescent="0.3">
      <c r="A497" s="38"/>
      <c r="B497" s="38"/>
      <c r="C497" s="37"/>
      <c r="D497" s="38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4.25" customHeight="1" x14ac:dyDescent="0.3">
      <c r="A498" s="38"/>
      <c r="B498" s="38"/>
      <c r="C498" s="37"/>
      <c r="D498" s="38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4.25" customHeight="1" x14ac:dyDescent="0.3">
      <c r="A499" s="38"/>
      <c r="B499" s="38"/>
      <c r="C499" s="37"/>
      <c r="D499" s="38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4.25" customHeight="1" x14ac:dyDescent="0.3">
      <c r="A500" s="38"/>
      <c r="B500" s="38"/>
      <c r="C500" s="37"/>
      <c r="D500" s="38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4.25" customHeight="1" x14ac:dyDescent="0.3">
      <c r="A501" s="38"/>
      <c r="B501" s="38"/>
      <c r="C501" s="37"/>
      <c r="D501" s="38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4.25" customHeight="1" x14ac:dyDescent="0.3">
      <c r="A502" s="38"/>
      <c r="B502" s="38"/>
      <c r="C502" s="37"/>
      <c r="D502" s="38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4.25" customHeight="1" x14ac:dyDescent="0.3">
      <c r="A503" s="38"/>
      <c r="B503" s="38"/>
      <c r="C503" s="37"/>
      <c r="D503" s="38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4.25" customHeight="1" x14ac:dyDescent="0.3">
      <c r="A504" s="38"/>
      <c r="B504" s="38"/>
      <c r="C504" s="37"/>
      <c r="D504" s="38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4.25" customHeight="1" x14ac:dyDescent="0.3">
      <c r="A505" s="38"/>
      <c r="B505" s="38"/>
      <c r="C505" s="37"/>
      <c r="D505" s="38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4.25" customHeight="1" x14ac:dyDescent="0.3">
      <c r="A506" s="38"/>
      <c r="B506" s="38"/>
      <c r="C506" s="37"/>
      <c r="D506" s="38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4.25" customHeight="1" x14ac:dyDescent="0.3">
      <c r="A507" s="38"/>
      <c r="B507" s="38"/>
      <c r="C507" s="37"/>
      <c r="D507" s="38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4.25" customHeight="1" x14ac:dyDescent="0.3">
      <c r="A508" s="38"/>
      <c r="B508" s="38"/>
      <c r="C508" s="37"/>
      <c r="D508" s="38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4.25" customHeight="1" x14ac:dyDescent="0.3">
      <c r="A509" s="38"/>
      <c r="B509" s="38"/>
      <c r="C509" s="37"/>
      <c r="D509" s="38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4.25" customHeight="1" x14ac:dyDescent="0.3">
      <c r="A510" s="38"/>
      <c r="B510" s="38"/>
      <c r="C510" s="37"/>
      <c r="D510" s="38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4.25" customHeight="1" x14ac:dyDescent="0.3">
      <c r="A511" s="38"/>
      <c r="B511" s="38"/>
      <c r="C511" s="37"/>
      <c r="D511" s="38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4.25" customHeight="1" x14ac:dyDescent="0.3">
      <c r="A512" s="38"/>
      <c r="B512" s="38"/>
      <c r="C512" s="37"/>
      <c r="D512" s="38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4.25" customHeight="1" x14ac:dyDescent="0.3">
      <c r="A513" s="38"/>
      <c r="B513" s="38"/>
      <c r="C513" s="37"/>
      <c r="D513" s="38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4.25" customHeight="1" x14ac:dyDescent="0.3">
      <c r="A514" s="38"/>
      <c r="B514" s="38"/>
      <c r="C514" s="37"/>
      <c r="D514" s="38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4.25" customHeight="1" x14ac:dyDescent="0.3">
      <c r="A515" s="38"/>
      <c r="B515" s="38"/>
      <c r="C515" s="37"/>
      <c r="D515" s="38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4.25" customHeight="1" x14ac:dyDescent="0.3">
      <c r="A516" s="38"/>
      <c r="B516" s="38"/>
      <c r="C516" s="37"/>
      <c r="D516" s="38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4.25" customHeight="1" x14ac:dyDescent="0.3">
      <c r="A517" s="38"/>
      <c r="B517" s="38"/>
      <c r="C517" s="37"/>
      <c r="D517" s="38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4.25" customHeight="1" x14ac:dyDescent="0.3">
      <c r="A518" s="38"/>
      <c r="B518" s="38"/>
      <c r="C518" s="37"/>
      <c r="D518" s="38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4.25" customHeight="1" x14ac:dyDescent="0.3">
      <c r="A519" s="38"/>
      <c r="B519" s="38"/>
      <c r="C519" s="37"/>
      <c r="D519" s="38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4.25" customHeight="1" x14ac:dyDescent="0.3">
      <c r="A520" s="38"/>
      <c r="B520" s="38"/>
      <c r="C520" s="37"/>
      <c r="D520" s="38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4.25" customHeight="1" x14ac:dyDescent="0.3">
      <c r="A521" s="38"/>
      <c r="B521" s="38"/>
      <c r="C521" s="37"/>
      <c r="D521" s="38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4.25" customHeight="1" x14ac:dyDescent="0.3">
      <c r="A522" s="38"/>
      <c r="B522" s="38"/>
      <c r="C522" s="37"/>
      <c r="D522" s="38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4.25" customHeight="1" x14ac:dyDescent="0.3">
      <c r="A523" s="38"/>
      <c r="B523" s="38"/>
      <c r="C523" s="37"/>
      <c r="D523" s="38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4.25" customHeight="1" x14ac:dyDescent="0.3">
      <c r="A524" s="38"/>
      <c r="B524" s="38"/>
      <c r="C524" s="37"/>
      <c r="D524" s="38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4.25" customHeight="1" x14ac:dyDescent="0.3">
      <c r="A525" s="38"/>
      <c r="B525" s="38"/>
      <c r="C525" s="37"/>
      <c r="D525" s="38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4.25" customHeight="1" x14ac:dyDescent="0.3">
      <c r="A526" s="38"/>
      <c r="B526" s="38"/>
      <c r="C526" s="37"/>
      <c r="D526" s="38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4.25" customHeight="1" x14ac:dyDescent="0.3">
      <c r="A527" s="38"/>
      <c r="B527" s="38"/>
      <c r="C527" s="37"/>
      <c r="D527" s="38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4.25" customHeight="1" x14ac:dyDescent="0.3">
      <c r="A528" s="38"/>
      <c r="B528" s="38"/>
      <c r="C528" s="37"/>
      <c r="D528" s="38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4.25" customHeight="1" x14ac:dyDescent="0.3">
      <c r="A529" s="38"/>
      <c r="B529" s="38"/>
      <c r="C529" s="37"/>
      <c r="D529" s="38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4.25" customHeight="1" x14ac:dyDescent="0.3">
      <c r="A530" s="38"/>
      <c r="B530" s="38"/>
      <c r="C530" s="37"/>
      <c r="D530" s="38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4.25" customHeight="1" x14ac:dyDescent="0.3">
      <c r="A531" s="38"/>
      <c r="B531" s="38"/>
      <c r="C531" s="37"/>
      <c r="D531" s="38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4.25" customHeight="1" x14ac:dyDescent="0.3">
      <c r="A532" s="38"/>
      <c r="B532" s="38"/>
      <c r="C532" s="37"/>
      <c r="D532" s="38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4.25" customHeight="1" x14ac:dyDescent="0.3">
      <c r="A533" s="38"/>
      <c r="B533" s="38"/>
      <c r="C533" s="37"/>
      <c r="D533" s="38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4.25" customHeight="1" x14ac:dyDescent="0.3">
      <c r="A534" s="38"/>
      <c r="B534" s="38"/>
      <c r="C534" s="37"/>
      <c r="D534" s="38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4.25" customHeight="1" x14ac:dyDescent="0.3">
      <c r="A535" s="38"/>
      <c r="B535" s="38"/>
      <c r="C535" s="37"/>
      <c r="D535" s="38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4.25" customHeight="1" x14ac:dyDescent="0.3">
      <c r="A536" s="38"/>
      <c r="B536" s="38"/>
      <c r="C536" s="37"/>
      <c r="D536" s="38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4.25" customHeight="1" x14ac:dyDescent="0.3">
      <c r="A537" s="38"/>
      <c r="B537" s="38"/>
      <c r="C537" s="37"/>
      <c r="D537" s="38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4.25" customHeight="1" x14ac:dyDescent="0.3">
      <c r="A538" s="38"/>
      <c r="B538" s="38"/>
      <c r="C538" s="37"/>
      <c r="D538" s="38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4.25" customHeight="1" x14ac:dyDescent="0.3">
      <c r="A539" s="38"/>
      <c r="B539" s="38"/>
      <c r="C539" s="37"/>
      <c r="D539" s="38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4.25" customHeight="1" x14ac:dyDescent="0.3">
      <c r="A540" s="38"/>
      <c r="B540" s="38"/>
      <c r="C540" s="37"/>
      <c r="D540" s="38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4.25" customHeight="1" x14ac:dyDescent="0.3">
      <c r="A541" s="38"/>
      <c r="B541" s="38"/>
      <c r="C541" s="37"/>
      <c r="D541" s="38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4.25" customHeight="1" x14ac:dyDescent="0.3">
      <c r="A542" s="38"/>
      <c r="B542" s="38"/>
      <c r="C542" s="37"/>
      <c r="D542" s="38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4.25" customHeight="1" x14ac:dyDescent="0.3">
      <c r="A543" s="38"/>
      <c r="B543" s="38"/>
      <c r="C543" s="37"/>
      <c r="D543" s="38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4.25" customHeight="1" x14ac:dyDescent="0.3">
      <c r="A544" s="38"/>
      <c r="B544" s="38"/>
      <c r="C544" s="37"/>
      <c r="D544" s="38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4.25" customHeight="1" x14ac:dyDescent="0.3">
      <c r="A545" s="38"/>
      <c r="B545" s="38"/>
      <c r="C545" s="37"/>
      <c r="D545" s="38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4.25" customHeight="1" x14ac:dyDescent="0.3">
      <c r="A546" s="38"/>
      <c r="B546" s="38"/>
      <c r="C546" s="37"/>
      <c r="D546" s="38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4.25" customHeight="1" x14ac:dyDescent="0.3">
      <c r="A547" s="38"/>
      <c r="B547" s="38"/>
      <c r="C547" s="37"/>
      <c r="D547" s="38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4.25" customHeight="1" x14ac:dyDescent="0.3">
      <c r="A548" s="38"/>
      <c r="B548" s="38"/>
      <c r="C548" s="37"/>
      <c r="D548" s="38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4.25" customHeight="1" x14ac:dyDescent="0.3">
      <c r="A549" s="38"/>
      <c r="B549" s="38"/>
      <c r="C549" s="37"/>
      <c r="D549" s="38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4.25" customHeight="1" x14ac:dyDescent="0.3">
      <c r="A550" s="38"/>
      <c r="B550" s="38"/>
      <c r="C550" s="37"/>
      <c r="D550" s="38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4.25" customHeight="1" x14ac:dyDescent="0.3">
      <c r="A551" s="38"/>
      <c r="B551" s="38"/>
      <c r="C551" s="37"/>
      <c r="D551" s="38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4.25" customHeight="1" x14ac:dyDescent="0.3">
      <c r="A552" s="38"/>
      <c r="B552" s="38"/>
      <c r="C552" s="37"/>
      <c r="D552" s="38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4.25" customHeight="1" x14ac:dyDescent="0.3">
      <c r="A553" s="38"/>
      <c r="B553" s="38"/>
      <c r="C553" s="37"/>
      <c r="D553" s="38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4.25" customHeight="1" x14ac:dyDescent="0.3">
      <c r="A554" s="38"/>
      <c r="B554" s="38"/>
      <c r="C554" s="37"/>
      <c r="D554" s="38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4.25" customHeight="1" x14ac:dyDescent="0.3">
      <c r="A555" s="38"/>
      <c r="B555" s="38"/>
      <c r="C555" s="37"/>
      <c r="D555" s="38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4.25" customHeight="1" x14ac:dyDescent="0.3">
      <c r="A556" s="38"/>
      <c r="B556" s="38"/>
      <c r="C556" s="37"/>
      <c r="D556" s="38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4.25" customHeight="1" x14ac:dyDescent="0.3">
      <c r="A557" s="38"/>
      <c r="B557" s="38"/>
      <c r="C557" s="37"/>
      <c r="D557" s="38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4.25" customHeight="1" x14ac:dyDescent="0.3">
      <c r="A558" s="38"/>
      <c r="B558" s="38"/>
      <c r="C558" s="37"/>
      <c r="D558" s="38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4.25" customHeight="1" x14ac:dyDescent="0.3">
      <c r="A559" s="38"/>
      <c r="B559" s="38"/>
      <c r="C559" s="37"/>
      <c r="D559" s="38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4.25" customHeight="1" x14ac:dyDescent="0.3">
      <c r="A560" s="38"/>
      <c r="B560" s="38"/>
      <c r="C560" s="37"/>
      <c r="D560" s="38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4.25" customHeight="1" x14ac:dyDescent="0.3">
      <c r="A561" s="38"/>
      <c r="B561" s="38"/>
      <c r="C561" s="37"/>
      <c r="D561" s="38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4.25" customHeight="1" x14ac:dyDescent="0.3">
      <c r="A562" s="38"/>
      <c r="B562" s="38"/>
      <c r="C562" s="37"/>
      <c r="D562" s="38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4.25" customHeight="1" x14ac:dyDescent="0.3">
      <c r="A563" s="38"/>
      <c r="B563" s="38"/>
      <c r="C563" s="37"/>
      <c r="D563" s="38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4.25" customHeight="1" x14ac:dyDescent="0.3">
      <c r="A564" s="38"/>
      <c r="B564" s="38"/>
      <c r="C564" s="37"/>
      <c r="D564" s="38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4.25" customHeight="1" x14ac:dyDescent="0.3">
      <c r="A565" s="38"/>
      <c r="B565" s="38"/>
      <c r="C565" s="37"/>
      <c r="D565" s="38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4.25" customHeight="1" x14ac:dyDescent="0.3">
      <c r="A566" s="38"/>
      <c r="B566" s="38"/>
      <c r="C566" s="37"/>
      <c r="D566" s="38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4.25" customHeight="1" x14ac:dyDescent="0.3">
      <c r="A567" s="38"/>
      <c r="B567" s="38"/>
      <c r="C567" s="37"/>
      <c r="D567" s="38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4.25" customHeight="1" x14ac:dyDescent="0.3">
      <c r="A568" s="38"/>
      <c r="B568" s="38"/>
      <c r="C568" s="37"/>
      <c r="D568" s="38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4.25" customHeight="1" x14ac:dyDescent="0.3">
      <c r="A569" s="38"/>
      <c r="B569" s="38"/>
      <c r="C569" s="37"/>
      <c r="D569" s="38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4.25" customHeight="1" x14ac:dyDescent="0.3">
      <c r="A570" s="38"/>
      <c r="B570" s="38"/>
      <c r="C570" s="37"/>
      <c r="D570" s="38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4.25" customHeight="1" x14ac:dyDescent="0.3">
      <c r="A571" s="38"/>
      <c r="B571" s="38"/>
      <c r="C571" s="37"/>
      <c r="D571" s="38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4.25" customHeight="1" x14ac:dyDescent="0.3">
      <c r="A572" s="38"/>
      <c r="B572" s="38"/>
      <c r="C572" s="37"/>
      <c r="D572" s="38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4.25" customHeight="1" x14ac:dyDescent="0.3">
      <c r="A573" s="38"/>
      <c r="B573" s="38"/>
      <c r="C573" s="37"/>
      <c r="D573" s="38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4.25" customHeight="1" x14ac:dyDescent="0.3">
      <c r="A574" s="38"/>
      <c r="B574" s="38"/>
      <c r="C574" s="37"/>
      <c r="D574" s="38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4.25" customHeight="1" x14ac:dyDescent="0.3">
      <c r="A575" s="38"/>
      <c r="B575" s="38"/>
      <c r="C575" s="37"/>
      <c r="D575" s="38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4.25" customHeight="1" x14ac:dyDescent="0.3">
      <c r="A576" s="38"/>
      <c r="B576" s="38"/>
      <c r="C576" s="37"/>
      <c r="D576" s="38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4.25" customHeight="1" x14ac:dyDescent="0.3">
      <c r="A577" s="38"/>
      <c r="B577" s="38"/>
      <c r="C577" s="37"/>
      <c r="D577" s="38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4.25" customHeight="1" x14ac:dyDescent="0.3">
      <c r="A578" s="38"/>
      <c r="B578" s="38"/>
      <c r="C578" s="37"/>
      <c r="D578" s="38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4.25" customHeight="1" x14ac:dyDescent="0.3">
      <c r="A579" s="38"/>
      <c r="B579" s="38"/>
      <c r="C579" s="37"/>
      <c r="D579" s="38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4.25" customHeight="1" x14ac:dyDescent="0.3">
      <c r="A580" s="38"/>
      <c r="B580" s="38"/>
      <c r="C580" s="37"/>
      <c r="D580" s="38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4.25" customHeight="1" x14ac:dyDescent="0.3">
      <c r="A581" s="38"/>
      <c r="B581" s="38"/>
      <c r="C581" s="37"/>
      <c r="D581" s="38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4.25" customHeight="1" x14ac:dyDescent="0.3">
      <c r="A582" s="38"/>
      <c r="B582" s="38"/>
      <c r="C582" s="37"/>
      <c r="D582" s="38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4.25" customHeight="1" x14ac:dyDescent="0.3">
      <c r="A583" s="38"/>
      <c r="B583" s="38"/>
      <c r="C583" s="37"/>
      <c r="D583" s="38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4.25" customHeight="1" x14ac:dyDescent="0.3">
      <c r="A584" s="38"/>
      <c r="B584" s="38"/>
      <c r="C584" s="37"/>
      <c r="D584" s="38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4.25" customHeight="1" x14ac:dyDescent="0.3">
      <c r="A585" s="38"/>
      <c r="B585" s="38"/>
      <c r="C585" s="37"/>
      <c r="D585" s="38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4.25" customHeight="1" x14ac:dyDescent="0.3">
      <c r="A586" s="38"/>
      <c r="B586" s="38"/>
      <c r="C586" s="37"/>
      <c r="D586" s="38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4.25" customHeight="1" x14ac:dyDescent="0.3">
      <c r="A587" s="38"/>
      <c r="B587" s="38"/>
      <c r="C587" s="37"/>
      <c r="D587" s="38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4.25" customHeight="1" x14ac:dyDescent="0.3">
      <c r="A588" s="38"/>
      <c r="B588" s="38"/>
      <c r="C588" s="37"/>
      <c r="D588" s="38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4.25" customHeight="1" x14ac:dyDescent="0.3">
      <c r="A589" s="38"/>
      <c r="B589" s="38"/>
      <c r="C589" s="37"/>
      <c r="D589" s="38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4.25" customHeight="1" x14ac:dyDescent="0.3">
      <c r="A590" s="38"/>
      <c r="B590" s="38"/>
      <c r="C590" s="37"/>
      <c r="D590" s="38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4.25" customHeight="1" x14ac:dyDescent="0.3">
      <c r="A591" s="38"/>
      <c r="B591" s="38"/>
      <c r="C591" s="37"/>
      <c r="D591" s="38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4.25" customHeight="1" x14ac:dyDescent="0.3">
      <c r="A592" s="38"/>
      <c r="B592" s="38"/>
      <c r="C592" s="37"/>
      <c r="D592" s="38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4.25" customHeight="1" x14ac:dyDescent="0.3">
      <c r="A593" s="38"/>
      <c r="B593" s="38"/>
      <c r="C593" s="37"/>
      <c r="D593" s="38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4.25" customHeight="1" x14ac:dyDescent="0.3">
      <c r="A594" s="38"/>
      <c r="B594" s="38"/>
      <c r="C594" s="37"/>
      <c r="D594" s="38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4.25" customHeight="1" x14ac:dyDescent="0.3">
      <c r="A595" s="38"/>
      <c r="B595" s="38"/>
      <c r="C595" s="37"/>
      <c r="D595" s="38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4.25" customHeight="1" x14ac:dyDescent="0.3">
      <c r="A596" s="38"/>
      <c r="B596" s="38"/>
      <c r="C596" s="37"/>
      <c r="D596" s="38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4.25" customHeight="1" x14ac:dyDescent="0.3">
      <c r="A597" s="38"/>
      <c r="B597" s="38"/>
      <c r="C597" s="37"/>
      <c r="D597" s="38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4.25" customHeight="1" x14ac:dyDescent="0.3">
      <c r="A598" s="38"/>
      <c r="B598" s="38"/>
      <c r="C598" s="37"/>
      <c r="D598" s="38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4.25" customHeight="1" x14ac:dyDescent="0.3">
      <c r="A599" s="38"/>
      <c r="B599" s="38"/>
      <c r="C599" s="37"/>
      <c r="D599" s="38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4.25" customHeight="1" x14ac:dyDescent="0.3">
      <c r="A600" s="38"/>
      <c r="B600" s="38"/>
      <c r="C600" s="37"/>
      <c r="D600" s="38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4.25" customHeight="1" x14ac:dyDescent="0.3">
      <c r="A601" s="38"/>
      <c r="B601" s="38"/>
      <c r="C601" s="37"/>
      <c r="D601" s="38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4.25" customHeight="1" x14ac:dyDescent="0.3">
      <c r="A602" s="38"/>
      <c r="B602" s="38"/>
      <c r="C602" s="37"/>
      <c r="D602" s="38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4.25" customHeight="1" x14ac:dyDescent="0.3">
      <c r="A603" s="38"/>
      <c r="B603" s="38"/>
      <c r="C603" s="37"/>
      <c r="D603" s="38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4.25" customHeight="1" x14ac:dyDescent="0.3">
      <c r="A604" s="38"/>
      <c r="B604" s="38"/>
      <c r="C604" s="37"/>
      <c r="D604" s="38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4.25" customHeight="1" x14ac:dyDescent="0.3">
      <c r="A605" s="38"/>
      <c r="B605" s="38"/>
      <c r="C605" s="37"/>
      <c r="D605" s="38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4.25" customHeight="1" x14ac:dyDescent="0.3">
      <c r="A606" s="38"/>
      <c r="B606" s="38"/>
      <c r="C606" s="37"/>
      <c r="D606" s="38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4.25" customHeight="1" x14ac:dyDescent="0.3">
      <c r="A607" s="38"/>
      <c r="B607" s="38"/>
      <c r="C607" s="37"/>
      <c r="D607" s="38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4.25" customHeight="1" x14ac:dyDescent="0.3">
      <c r="A608" s="38"/>
      <c r="B608" s="38"/>
      <c r="C608" s="37"/>
      <c r="D608" s="38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4.25" customHeight="1" x14ac:dyDescent="0.3">
      <c r="A609" s="38"/>
      <c r="B609" s="38"/>
      <c r="C609" s="37"/>
      <c r="D609" s="38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4.25" customHeight="1" x14ac:dyDescent="0.3">
      <c r="A610" s="38"/>
      <c r="B610" s="38"/>
      <c r="C610" s="37"/>
      <c r="D610" s="38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4.25" customHeight="1" x14ac:dyDescent="0.3">
      <c r="A611" s="38"/>
      <c r="B611" s="38"/>
      <c r="C611" s="37"/>
      <c r="D611" s="38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4.25" customHeight="1" x14ac:dyDescent="0.3">
      <c r="A612" s="38"/>
      <c r="B612" s="38"/>
      <c r="C612" s="37"/>
      <c r="D612" s="38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4.25" customHeight="1" x14ac:dyDescent="0.3">
      <c r="A613" s="38"/>
      <c r="B613" s="38"/>
      <c r="C613" s="37"/>
      <c r="D613" s="38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4.25" customHeight="1" x14ac:dyDescent="0.3">
      <c r="A614" s="38"/>
      <c r="B614" s="38"/>
      <c r="C614" s="37"/>
      <c r="D614" s="38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4.25" customHeight="1" x14ac:dyDescent="0.3">
      <c r="A615" s="38"/>
      <c r="B615" s="38"/>
      <c r="C615" s="37"/>
      <c r="D615" s="38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4.25" customHeight="1" x14ac:dyDescent="0.3">
      <c r="A616" s="38"/>
      <c r="B616" s="38"/>
      <c r="C616" s="37"/>
      <c r="D616" s="38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4.25" customHeight="1" x14ac:dyDescent="0.3">
      <c r="A617" s="38"/>
      <c r="B617" s="38"/>
      <c r="C617" s="37"/>
      <c r="D617" s="38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4.25" customHeight="1" x14ac:dyDescent="0.3">
      <c r="A618" s="38"/>
      <c r="B618" s="38"/>
      <c r="C618" s="37"/>
      <c r="D618" s="38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4.25" customHeight="1" x14ac:dyDescent="0.3">
      <c r="A619" s="38"/>
      <c r="B619" s="38"/>
      <c r="C619" s="37"/>
      <c r="D619" s="38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4.25" customHeight="1" x14ac:dyDescent="0.3">
      <c r="A620" s="38"/>
      <c r="B620" s="38"/>
      <c r="C620" s="37"/>
      <c r="D620" s="38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4.25" customHeight="1" x14ac:dyDescent="0.3">
      <c r="A621" s="38"/>
      <c r="B621" s="38"/>
      <c r="C621" s="37"/>
      <c r="D621" s="38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4.25" customHeight="1" x14ac:dyDescent="0.3">
      <c r="A622" s="38"/>
      <c r="B622" s="38"/>
      <c r="C622" s="37"/>
      <c r="D622" s="38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4.25" customHeight="1" x14ac:dyDescent="0.3">
      <c r="A623" s="38"/>
      <c r="B623" s="38"/>
      <c r="C623" s="37"/>
      <c r="D623" s="38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4.25" customHeight="1" x14ac:dyDescent="0.3">
      <c r="A624" s="38"/>
      <c r="B624" s="38"/>
      <c r="C624" s="37"/>
      <c r="D624" s="38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4.25" customHeight="1" x14ac:dyDescent="0.3">
      <c r="A625" s="38"/>
      <c r="B625" s="38"/>
      <c r="C625" s="37"/>
      <c r="D625" s="38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4.25" customHeight="1" x14ac:dyDescent="0.3">
      <c r="A626" s="38"/>
      <c r="B626" s="38"/>
      <c r="C626" s="37"/>
      <c r="D626" s="38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4.25" customHeight="1" x14ac:dyDescent="0.3">
      <c r="A627" s="38"/>
      <c r="B627" s="38"/>
      <c r="C627" s="37"/>
      <c r="D627" s="38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4.25" customHeight="1" x14ac:dyDescent="0.3">
      <c r="A628" s="38"/>
      <c r="B628" s="38"/>
      <c r="C628" s="37"/>
      <c r="D628" s="38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4.25" customHeight="1" x14ac:dyDescent="0.3">
      <c r="A629" s="38"/>
      <c r="B629" s="38"/>
      <c r="C629" s="37"/>
      <c r="D629" s="38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4.25" customHeight="1" x14ac:dyDescent="0.3">
      <c r="A630" s="38"/>
      <c r="B630" s="38"/>
      <c r="C630" s="37"/>
      <c r="D630" s="38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4.25" customHeight="1" x14ac:dyDescent="0.3">
      <c r="A631" s="38"/>
      <c r="B631" s="38"/>
      <c r="C631" s="37"/>
      <c r="D631" s="38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4.25" customHeight="1" x14ac:dyDescent="0.3">
      <c r="A632" s="38"/>
      <c r="B632" s="38"/>
      <c r="C632" s="37"/>
      <c r="D632" s="38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4.25" customHeight="1" x14ac:dyDescent="0.3">
      <c r="A633" s="38"/>
      <c r="B633" s="38"/>
      <c r="C633" s="37"/>
      <c r="D633" s="38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4.25" customHeight="1" x14ac:dyDescent="0.3">
      <c r="A634" s="38"/>
      <c r="B634" s="38"/>
      <c r="C634" s="37"/>
      <c r="D634" s="38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4.25" customHeight="1" x14ac:dyDescent="0.3">
      <c r="A635" s="38"/>
      <c r="B635" s="38"/>
      <c r="C635" s="37"/>
      <c r="D635" s="38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4.25" customHeight="1" x14ac:dyDescent="0.3">
      <c r="A636" s="38"/>
      <c r="B636" s="38"/>
      <c r="C636" s="37"/>
      <c r="D636" s="38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4.25" customHeight="1" x14ac:dyDescent="0.3">
      <c r="A637" s="38"/>
      <c r="B637" s="38"/>
      <c r="C637" s="37"/>
      <c r="D637" s="38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4.25" customHeight="1" x14ac:dyDescent="0.3">
      <c r="A638" s="38"/>
      <c r="B638" s="38"/>
      <c r="C638" s="37"/>
      <c r="D638" s="38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4.25" customHeight="1" x14ac:dyDescent="0.3">
      <c r="A639" s="38"/>
      <c r="B639" s="38"/>
      <c r="C639" s="37"/>
      <c r="D639" s="38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4.25" customHeight="1" x14ac:dyDescent="0.3">
      <c r="A640" s="38"/>
      <c r="B640" s="38"/>
      <c r="C640" s="37"/>
      <c r="D640" s="38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4.25" customHeight="1" x14ac:dyDescent="0.3">
      <c r="A641" s="38"/>
      <c r="B641" s="38"/>
      <c r="C641" s="37"/>
      <c r="D641" s="38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4.25" customHeight="1" x14ac:dyDescent="0.3">
      <c r="A642" s="38"/>
      <c r="B642" s="38"/>
      <c r="C642" s="37"/>
      <c r="D642" s="38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4.25" customHeight="1" x14ac:dyDescent="0.3">
      <c r="A643" s="38"/>
      <c r="B643" s="38"/>
      <c r="C643" s="37"/>
      <c r="D643" s="38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4.25" customHeight="1" x14ac:dyDescent="0.3">
      <c r="A644" s="38"/>
      <c r="B644" s="38"/>
      <c r="C644" s="37"/>
      <c r="D644" s="38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4.25" customHeight="1" x14ac:dyDescent="0.3">
      <c r="A645" s="38"/>
      <c r="B645" s="38"/>
      <c r="C645" s="37"/>
      <c r="D645" s="38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4.25" customHeight="1" x14ac:dyDescent="0.3">
      <c r="A646" s="38"/>
      <c r="B646" s="38"/>
      <c r="C646" s="37"/>
      <c r="D646" s="38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4.25" customHeight="1" x14ac:dyDescent="0.3">
      <c r="A647" s="38"/>
      <c r="B647" s="38"/>
      <c r="C647" s="37"/>
      <c r="D647" s="38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4.25" customHeight="1" x14ac:dyDescent="0.3">
      <c r="A648" s="38"/>
      <c r="B648" s="38"/>
      <c r="C648" s="37"/>
      <c r="D648" s="38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4.25" customHeight="1" x14ac:dyDescent="0.3">
      <c r="A649" s="38"/>
      <c r="B649" s="38"/>
      <c r="C649" s="37"/>
      <c r="D649" s="38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4.25" customHeight="1" x14ac:dyDescent="0.3">
      <c r="A650" s="38"/>
      <c r="B650" s="38"/>
      <c r="C650" s="37"/>
      <c r="D650" s="38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4.25" customHeight="1" x14ac:dyDescent="0.3">
      <c r="A651" s="38"/>
      <c r="B651" s="38"/>
      <c r="C651" s="37"/>
      <c r="D651" s="38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4.25" customHeight="1" x14ac:dyDescent="0.3">
      <c r="A652" s="38"/>
      <c r="B652" s="38"/>
      <c r="C652" s="37"/>
      <c r="D652" s="38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4.25" customHeight="1" x14ac:dyDescent="0.3">
      <c r="A653" s="38"/>
      <c r="B653" s="38"/>
      <c r="C653" s="37"/>
      <c r="D653" s="38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4.25" customHeight="1" x14ac:dyDescent="0.3">
      <c r="A654" s="38"/>
      <c r="B654" s="38"/>
      <c r="C654" s="37"/>
      <c r="D654" s="38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4.25" customHeight="1" x14ac:dyDescent="0.3">
      <c r="A655" s="38"/>
      <c r="B655" s="38"/>
      <c r="C655" s="37"/>
      <c r="D655" s="38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4.25" customHeight="1" x14ac:dyDescent="0.3">
      <c r="A656" s="38"/>
      <c r="B656" s="38"/>
      <c r="C656" s="37"/>
      <c r="D656" s="38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4.25" customHeight="1" x14ac:dyDescent="0.3">
      <c r="A657" s="38"/>
      <c r="B657" s="38"/>
      <c r="C657" s="37"/>
      <c r="D657" s="38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4.25" customHeight="1" x14ac:dyDescent="0.3">
      <c r="A658" s="38"/>
      <c r="B658" s="38"/>
      <c r="C658" s="37"/>
      <c r="D658" s="38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4.25" customHeight="1" x14ac:dyDescent="0.3">
      <c r="A659" s="38"/>
      <c r="B659" s="38"/>
      <c r="C659" s="37"/>
      <c r="D659" s="38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4.25" customHeight="1" x14ac:dyDescent="0.3">
      <c r="A660" s="38"/>
      <c r="B660" s="38"/>
      <c r="C660" s="37"/>
      <c r="D660" s="38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4.25" customHeight="1" x14ac:dyDescent="0.3">
      <c r="A661" s="38"/>
      <c r="B661" s="38"/>
      <c r="C661" s="37"/>
      <c r="D661" s="38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4.25" customHeight="1" x14ac:dyDescent="0.3">
      <c r="A662" s="38"/>
      <c r="B662" s="38"/>
      <c r="C662" s="37"/>
      <c r="D662" s="38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4.25" customHeight="1" x14ac:dyDescent="0.3">
      <c r="A663" s="38"/>
      <c r="B663" s="38"/>
      <c r="C663" s="37"/>
      <c r="D663" s="38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4.25" customHeight="1" x14ac:dyDescent="0.3">
      <c r="A664" s="38"/>
      <c r="B664" s="38"/>
      <c r="C664" s="37"/>
      <c r="D664" s="38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4.25" customHeight="1" x14ac:dyDescent="0.3">
      <c r="A665" s="38"/>
      <c r="B665" s="38"/>
      <c r="C665" s="37"/>
      <c r="D665" s="38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4.25" customHeight="1" x14ac:dyDescent="0.3">
      <c r="A666" s="38"/>
      <c r="B666" s="38"/>
      <c r="C666" s="37"/>
      <c r="D666" s="38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4.25" customHeight="1" x14ac:dyDescent="0.3">
      <c r="A667" s="38"/>
      <c r="B667" s="38"/>
      <c r="C667" s="37"/>
      <c r="D667" s="38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4.25" customHeight="1" x14ac:dyDescent="0.3">
      <c r="A668" s="38"/>
      <c r="B668" s="38"/>
      <c r="C668" s="37"/>
      <c r="D668" s="38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4.25" customHeight="1" x14ac:dyDescent="0.3">
      <c r="A669" s="38"/>
      <c r="B669" s="38"/>
      <c r="C669" s="37"/>
      <c r="D669" s="38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4.25" customHeight="1" x14ac:dyDescent="0.3">
      <c r="A670" s="38"/>
      <c r="B670" s="38"/>
      <c r="C670" s="37"/>
      <c r="D670" s="38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4.25" customHeight="1" x14ac:dyDescent="0.3">
      <c r="A671" s="38"/>
      <c r="B671" s="38"/>
      <c r="C671" s="37"/>
      <c r="D671" s="38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4.25" customHeight="1" x14ac:dyDescent="0.3">
      <c r="A672" s="38"/>
      <c r="B672" s="38"/>
      <c r="C672" s="37"/>
      <c r="D672" s="38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4.25" customHeight="1" x14ac:dyDescent="0.3">
      <c r="A673" s="38"/>
      <c r="B673" s="38"/>
      <c r="C673" s="37"/>
      <c r="D673" s="38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4.25" customHeight="1" x14ac:dyDescent="0.3">
      <c r="A674" s="38"/>
      <c r="B674" s="38"/>
      <c r="C674" s="37"/>
      <c r="D674" s="38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4.25" customHeight="1" x14ac:dyDescent="0.3">
      <c r="A675" s="38"/>
      <c r="B675" s="38"/>
      <c r="C675" s="37"/>
      <c r="D675" s="38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4.25" customHeight="1" x14ac:dyDescent="0.3">
      <c r="A676" s="38"/>
      <c r="B676" s="38"/>
      <c r="C676" s="37"/>
      <c r="D676" s="38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4.25" customHeight="1" x14ac:dyDescent="0.3">
      <c r="A677" s="38"/>
      <c r="B677" s="38"/>
      <c r="C677" s="37"/>
      <c r="D677" s="38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4.25" customHeight="1" x14ac:dyDescent="0.3">
      <c r="A678" s="38"/>
      <c r="B678" s="38"/>
      <c r="C678" s="37"/>
      <c r="D678" s="38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4.25" customHeight="1" x14ac:dyDescent="0.3">
      <c r="A679" s="38"/>
      <c r="B679" s="38"/>
      <c r="C679" s="37"/>
      <c r="D679" s="38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4.25" customHeight="1" x14ac:dyDescent="0.3">
      <c r="A680" s="38"/>
      <c r="B680" s="38"/>
      <c r="C680" s="37"/>
      <c r="D680" s="38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4.25" customHeight="1" x14ac:dyDescent="0.3">
      <c r="A681" s="38"/>
      <c r="B681" s="38"/>
      <c r="C681" s="37"/>
      <c r="D681" s="38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4.25" customHeight="1" x14ac:dyDescent="0.3">
      <c r="A682" s="38"/>
      <c r="B682" s="38"/>
      <c r="C682" s="37"/>
      <c r="D682" s="38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4.25" customHeight="1" x14ac:dyDescent="0.3">
      <c r="A683" s="38"/>
      <c r="B683" s="38"/>
      <c r="C683" s="37"/>
      <c r="D683" s="38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4.25" customHeight="1" x14ac:dyDescent="0.3">
      <c r="A684" s="38"/>
      <c r="B684" s="38"/>
      <c r="C684" s="37"/>
      <c r="D684" s="38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4.25" customHeight="1" x14ac:dyDescent="0.3">
      <c r="A685" s="38"/>
      <c r="B685" s="38"/>
      <c r="C685" s="37"/>
      <c r="D685" s="38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4.25" customHeight="1" x14ac:dyDescent="0.3">
      <c r="A686" s="38"/>
      <c r="B686" s="38"/>
      <c r="C686" s="37"/>
      <c r="D686" s="38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4.25" customHeight="1" x14ac:dyDescent="0.3">
      <c r="A687" s="38"/>
      <c r="B687" s="38"/>
      <c r="C687" s="37"/>
      <c r="D687" s="38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4.25" customHeight="1" x14ac:dyDescent="0.3">
      <c r="A688" s="38"/>
      <c r="B688" s="38"/>
      <c r="C688" s="37"/>
      <c r="D688" s="38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4.25" customHeight="1" x14ac:dyDescent="0.3">
      <c r="A689" s="38"/>
      <c r="B689" s="38"/>
      <c r="C689" s="37"/>
      <c r="D689" s="38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4.25" customHeight="1" x14ac:dyDescent="0.3">
      <c r="A690" s="38"/>
      <c r="B690" s="38"/>
      <c r="C690" s="37"/>
      <c r="D690" s="38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4.25" customHeight="1" x14ac:dyDescent="0.3">
      <c r="A691" s="38"/>
      <c r="B691" s="38"/>
      <c r="C691" s="37"/>
      <c r="D691" s="38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4.25" customHeight="1" x14ac:dyDescent="0.3">
      <c r="A692" s="38"/>
      <c r="B692" s="38"/>
      <c r="C692" s="37"/>
      <c r="D692" s="38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4.25" customHeight="1" x14ac:dyDescent="0.3">
      <c r="A693" s="38"/>
      <c r="B693" s="38"/>
      <c r="C693" s="37"/>
      <c r="D693" s="38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4.25" customHeight="1" x14ac:dyDescent="0.3">
      <c r="A694" s="38"/>
      <c r="B694" s="38"/>
      <c r="C694" s="37"/>
      <c r="D694" s="38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4.25" customHeight="1" x14ac:dyDescent="0.3">
      <c r="A695" s="38"/>
      <c r="B695" s="38"/>
      <c r="C695" s="37"/>
      <c r="D695" s="38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4.25" customHeight="1" x14ac:dyDescent="0.3">
      <c r="A696" s="38"/>
      <c r="B696" s="38"/>
      <c r="C696" s="37"/>
      <c r="D696" s="38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4.25" customHeight="1" x14ac:dyDescent="0.3">
      <c r="A697" s="38"/>
      <c r="B697" s="38"/>
      <c r="C697" s="37"/>
      <c r="D697" s="38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4.25" customHeight="1" x14ac:dyDescent="0.3">
      <c r="A698" s="38"/>
      <c r="B698" s="38"/>
      <c r="C698" s="37"/>
      <c r="D698" s="38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4.25" customHeight="1" x14ac:dyDescent="0.3">
      <c r="A699" s="38"/>
      <c r="B699" s="38"/>
      <c r="C699" s="37"/>
      <c r="D699" s="38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4.25" customHeight="1" x14ac:dyDescent="0.3">
      <c r="A700" s="38"/>
      <c r="B700" s="38"/>
      <c r="C700" s="37"/>
      <c r="D700" s="38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4.25" customHeight="1" x14ac:dyDescent="0.3">
      <c r="A701" s="38"/>
      <c r="B701" s="38"/>
      <c r="C701" s="37"/>
      <c r="D701" s="38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4.25" customHeight="1" x14ac:dyDescent="0.3">
      <c r="A702" s="38"/>
      <c r="B702" s="38"/>
      <c r="C702" s="37"/>
      <c r="D702" s="38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4.25" customHeight="1" x14ac:dyDescent="0.3">
      <c r="A703" s="38"/>
      <c r="B703" s="38"/>
      <c r="C703" s="37"/>
      <c r="D703" s="38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4.25" customHeight="1" x14ac:dyDescent="0.3">
      <c r="A704" s="38"/>
      <c r="B704" s="38"/>
      <c r="C704" s="37"/>
      <c r="D704" s="38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4.25" customHeight="1" x14ac:dyDescent="0.3">
      <c r="A705" s="38"/>
      <c r="B705" s="38"/>
      <c r="C705" s="37"/>
      <c r="D705" s="38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4.25" customHeight="1" x14ac:dyDescent="0.3">
      <c r="A706" s="38"/>
      <c r="B706" s="38"/>
      <c r="C706" s="37"/>
      <c r="D706" s="38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4.25" customHeight="1" x14ac:dyDescent="0.3">
      <c r="A707" s="38"/>
      <c r="B707" s="38"/>
      <c r="C707" s="37"/>
      <c r="D707" s="38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4.25" customHeight="1" x14ac:dyDescent="0.3">
      <c r="A708" s="38"/>
      <c r="B708" s="38"/>
      <c r="C708" s="37"/>
      <c r="D708" s="38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4.25" customHeight="1" x14ac:dyDescent="0.3">
      <c r="A709" s="38"/>
      <c r="B709" s="38"/>
      <c r="C709" s="37"/>
      <c r="D709" s="38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4.25" customHeight="1" x14ac:dyDescent="0.3">
      <c r="A710" s="38"/>
      <c r="B710" s="38"/>
      <c r="C710" s="37"/>
      <c r="D710" s="38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4.25" customHeight="1" x14ac:dyDescent="0.3">
      <c r="A711" s="38"/>
      <c r="B711" s="38"/>
      <c r="C711" s="37"/>
      <c r="D711" s="38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4.25" customHeight="1" x14ac:dyDescent="0.3">
      <c r="A712" s="38"/>
      <c r="B712" s="38"/>
      <c r="C712" s="37"/>
      <c r="D712" s="38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4.25" customHeight="1" x14ac:dyDescent="0.3">
      <c r="A713" s="38"/>
      <c r="B713" s="38"/>
      <c r="C713" s="37"/>
      <c r="D713" s="38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4.25" customHeight="1" x14ac:dyDescent="0.3">
      <c r="A714" s="38"/>
      <c r="B714" s="38"/>
      <c r="C714" s="37"/>
      <c r="D714" s="38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4.25" customHeight="1" x14ac:dyDescent="0.3">
      <c r="A715" s="38"/>
      <c r="B715" s="38"/>
      <c r="C715" s="37"/>
      <c r="D715" s="38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4.25" customHeight="1" x14ac:dyDescent="0.3">
      <c r="A716" s="38"/>
      <c r="B716" s="38"/>
      <c r="C716" s="37"/>
      <c r="D716" s="38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4.25" customHeight="1" x14ac:dyDescent="0.3">
      <c r="A717" s="38"/>
      <c r="B717" s="38"/>
      <c r="C717" s="37"/>
      <c r="D717" s="38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4.25" customHeight="1" x14ac:dyDescent="0.3">
      <c r="A718" s="38"/>
      <c r="B718" s="38"/>
      <c r="C718" s="37"/>
      <c r="D718" s="38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4.25" customHeight="1" x14ac:dyDescent="0.3">
      <c r="A719" s="38"/>
      <c r="B719" s="38"/>
      <c r="C719" s="37"/>
      <c r="D719" s="38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4.25" customHeight="1" x14ac:dyDescent="0.3">
      <c r="A720" s="38"/>
      <c r="B720" s="38"/>
      <c r="C720" s="37"/>
      <c r="D720" s="38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4.25" customHeight="1" x14ac:dyDescent="0.3">
      <c r="A721" s="38"/>
      <c r="B721" s="38"/>
      <c r="C721" s="37"/>
      <c r="D721" s="38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4.25" customHeight="1" x14ac:dyDescent="0.3">
      <c r="A722" s="38"/>
      <c r="B722" s="38"/>
      <c r="C722" s="37"/>
      <c r="D722" s="38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4.25" customHeight="1" x14ac:dyDescent="0.3">
      <c r="A723" s="38"/>
      <c r="B723" s="38"/>
      <c r="C723" s="37"/>
      <c r="D723" s="38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4.25" customHeight="1" x14ac:dyDescent="0.3">
      <c r="A724" s="38"/>
      <c r="B724" s="38"/>
      <c r="C724" s="37"/>
      <c r="D724" s="38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4.25" customHeight="1" x14ac:dyDescent="0.3">
      <c r="A725" s="38"/>
      <c r="B725" s="38"/>
      <c r="C725" s="37"/>
      <c r="D725" s="38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4.25" customHeight="1" x14ac:dyDescent="0.3">
      <c r="A726" s="38"/>
      <c r="B726" s="38"/>
      <c r="C726" s="37"/>
      <c r="D726" s="38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4.25" customHeight="1" x14ac:dyDescent="0.3">
      <c r="A727" s="38"/>
      <c r="B727" s="38"/>
      <c r="C727" s="37"/>
      <c r="D727" s="38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4.25" customHeight="1" x14ac:dyDescent="0.3">
      <c r="A728" s="38"/>
      <c r="B728" s="38"/>
      <c r="C728" s="37"/>
      <c r="D728" s="38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4.25" customHeight="1" x14ac:dyDescent="0.3">
      <c r="A729" s="38"/>
      <c r="B729" s="38"/>
      <c r="C729" s="37"/>
      <c r="D729" s="38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4.25" customHeight="1" x14ac:dyDescent="0.3">
      <c r="A730" s="38"/>
      <c r="B730" s="38"/>
      <c r="C730" s="37"/>
      <c r="D730" s="38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4.25" customHeight="1" x14ac:dyDescent="0.3">
      <c r="A731" s="38"/>
      <c r="B731" s="38"/>
      <c r="C731" s="37"/>
      <c r="D731" s="38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4.25" customHeight="1" x14ac:dyDescent="0.3">
      <c r="A732" s="38"/>
      <c r="B732" s="38"/>
      <c r="C732" s="37"/>
      <c r="D732" s="38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4.25" customHeight="1" x14ac:dyDescent="0.3">
      <c r="A733" s="38"/>
      <c r="B733" s="38"/>
      <c r="C733" s="37"/>
      <c r="D733" s="38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4.25" customHeight="1" x14ac:dyDescent="0.3">
      <c r="A734" s="38"/>
      <c r="B734" s="38"/>
      <c r="C734" s="37"/>
      <c r="D734" s="38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4.25" customHeight="1" x14ac:dyDescent="0.3">
      <c r="A735" s="38"/>
      <c r="B735" s="38"/>
      <c r="C735" s="37"/>
      <c r="D735" s="38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4.25" customHeight="1" x14ac:dyDescent="0.3">
      <c r="A736" s="38"/>
      <c r="B736" s="38"/>
      <c r="C736" s="37"/>
      <c r="D736" s="38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4.25" customHeight="1" x14ac:dyDescent="0.3">
      <c r="A737" s="38"/>
      <c r="B737" s="38"/>
      <c r="C737" s="37"/>
      <c r="D737" s="38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4.25" customHeight="1" x14ac:dyDescent="0.3">
      <c r="A738" s="38"/>
      <c r="B738" s="38"/>
      <c r="C738" s="37"/>
      <c r="D738" s="38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4.25" customHeight="1" x14ac:dyDescent="0.3">
      <c r="A739" s="38"/>
      <c r="B739" s="38"/>
      <c r="C739" s="37"/>
      <c r="D739" s="38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4.25" customHeight="1" x14ac:dyDescent="0.3">
      <c r="A740" s="38"/>
      <c r="B740" s="38"/>
      <c r="C740" s="37"/>
      <c r="D740" s="38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4.25" customHeight="1" x14ac:dyDescent="0.3">
      <c r="A741" s="38"/>
      <c r="B741" s="38"/>
      <c r="C741" s="37"/>
      <c r="D741" s="38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4.25" customHeight="1" x14ac:dyDescent="0.3">
      <c r="A742" s="38"/>
      <c r="B742" s="38"/>
      <c r="C742" s="37"/>
      <c r="D742" s="38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4.25" customHeight="1" x14ac:dyDescent="0.3">
      <c r="A743" s="38"/>
      <c r="B743" s="38"/>
      <c r="C743" s="37"/>
      <c r="D743" s="38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4.25" customHeight="1" x14ac:dyDescent="0.3">
      <c r="A744" s="38"/>
      <c r="B744" s="38"/>
      <c r="C744" s="37"/>
      <c r="D744" s="38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4.25" customHeight="1" x14ac:dyDescent="0.3">
      <c r="A745" s="38"/>
      <c r="B745" s="38"/>
      <c r="C745" s="37"/>
      <c r="D745" s="38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4.25" customHeight="1" x14ac:dyDescent="0.3">
      <c r="A746" s="38"/>
      <c r="B746" s="38"/>
      <c r="C746" s="37"/>
      <c r="D746" s="38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4.25" customHeight="1" x14ac:dyDescent="0.3">
      <c r="A747" s="38"/>
      <c r="B747" s="38"/>
      <c r="C747" s="37"/>
      <c r="D747" s="38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4.25" customHeight="1" x14ac:dyDescent="0.3">
      <c r="A748" s="38"/>
      <c r="B748" s="38"/>
      <c r="C748" s="37"/>
      <c r="D748" s="38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4.25" customHeight="1" x14ac:dyDescent="0.3">
      <c r="A749" s="38"/>
      <c r="B749" s="38"/>
      <c r="C749" s="37"/>
      <c r="D749" s="38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4.25" customHeight="1" x14ac:dyDescent="0.3">
      <c r="A750" s="38"/>
      <c r="B750" s="38"/>
      <c r="C750" s="37"/>
      <c r="D750" s="38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4.25" customHeight="1" x14ac:dyDescent="0.3">
      <c r="A751" s="38"/>
      <c r="B751" s="38"/>
      <c r="C751" s="37"/>
      <c r="D751" s="38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4.25" customHeight="1" x14ac:dyDescent="0.3">
      <c r="A752" s="38"/>
      <c r="B752" s="38"/>
      <c r="C752" s="37"/>
      <c r="D752" s="38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4.25" customHeight="1" x14ac:dyDescent="0.3">
      <c r="A753" s="38"/>
      <c r="B753" s="38"/>
      <c r="C753" s="37"/>
      <c r="D753" s="38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4.25" customHeight="1" x14ac:dyDescent="0.3">
      <c r="A754" s="38"/>
      <c r="B754" s="38"/>
      <c r="C754" s="37"/>
      <c r="D754" s="38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4.25" customHeight="1" x14ac:dyDescent="0.3">
      <c r="A755" s="38"/>
      <c r="B755" s="38"/>
      <c r="C755" s="37"/>
      <c r="D755" s="38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4.25" customHeight="1" x14ac:dyDescent="0.3">
      <c r="A756" s="38"/>
      <c r="B756" s="38"/>
      <c r="C756" s="37"/>
      <c r="D756" s="38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4.25" customHeight="1" x14ac:dyDescent="0.3">
      <c r="A757" s="38"/>
      <c r="B757" s="38"/>
      <c r="C757" s="37"/>
      <c r="D757" s="38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4.25" customHeight="1" x14ac:dyDescent="0.3">
      <c r="A758" s="38"/>
      <c r="B758" s="38"/>
      <c r="C758" s="37"/>
      <c r="D758" s="38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4.25" customHeight="1" x14ac:dyDescent="0.3">
      <c r="A759" s="38"/>
      <c r="B759" s="38"/>
      <c r="C759" s="37"/>
      <c r="D759" s="38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4.25" customHeight="1" x14ac:dyDescent="0.3">
      <c r="A760" s="38"/>
      <c r="B760" s="38"/>
      <c r="C760" s="37"/>
      <c r="D760" s="38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4.25" customHeight="1" x14ac:dyDescent="0.3">
      <c r="A761" s="38"/>
      <c r="B761" s="38"/>
      <c r="C761" s="37"/>
      <c r="D761" s="38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4.25" customHeight="1" x14ac:dyDescent="0.3">
      <c r="A762" s="38"/>
      <c r="B762" s="38"/>
      <c r="C762" s="37"/>
      <c r="D762" s="38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4.25" customHeight="1" x14ac:dyDescent="0.3">
      <c r="A763" s="38"/>
      <c r="B763" s="38"/>
      <c r="C763" s="37"/>
      <c r="D763" s="38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4.25" customHeight="1" x14ac:dyDescent="0.3">
      <c r="A764" s="38"/>
      <c r="B764" s="38"/>
      <c r="C764" s="37"/>
      <c r="D764" s="38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4.25" customHeight="1" x14ac:dyDescent="0.3">
      <c r="A765" s="38"/>
      <c r="B765" s="38"/>
      <c r="C765" s="37"/>
      <c r="D765" s="38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4.25" customHeight="1" x14ac:dyDescent="0.3">
      <c r="A766" s="38"/>
      <c r="B766" s="38"/>
      <c r="C766" s="37"/>
      <c r="D766" s="38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4.25" customHeight="1" x14ac:dyDescent="0.3">
      <c r="A767" s="38"/>
      <c r="B767" s="38"/>
      <c r="C767" s="37"/>
      <c r="D767" s="38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4.25" customHeight="1" x14ac:dyDescent="0.3">
      <c r="A768" s="38"/>
      <c r="B768" s="38"/>
      <c r="C768" s="37"/>
      <c r="D768" s="38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4.25" customHeight="1" x14ac:dyDescent="0.3">
      <c r="A769" s="38"/>
      <c r="B769" s="38"/>
      <c r="C769" s="37"/>
      <c r="D769" s="38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4.25" customHeight="1" x14ac:dyDescent="0.3">
      <c r="A770" s="38"/>
      <c r="B770" s="38"/>
      <c r="C770" s="37"/>
      <c r="D770" s="38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4.25" customHeight="1" x14ac:dyDescent="0.3">
      <c r="A771" s="38"/>
      <c r="B771" s="38"/>
      <c r="C771" s="37"/>
      <c r="D771" s="38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4.25" customHeight="1" x14ac:dyDescent="0.3">
      <c r="A772" s="38"/>
      <c r="B772" s="38"/>
      <c r="C772" s="37"/>
      <c r="D772" s="38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4.25" customHeight="1" x14ac:dyDescent="0.3">
      <c r="A773" s="38"/>
      <c r="B773" s="38"/>
      <c r="C773" s="37"/>
      <c r="D773" s="38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4.25" customHeight="1" x14ac:dyDescent="0.3">
      <c r="A774" s="38"/>
      <c r="B774" s="38"/>
      <c r="C774" s="37"/>
      <c r="D774" s="38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4.25" customHeight="1" x14ac:dyDescent="0.3">
      <c r="A775" s="38"/>
      <c r="B775" s="38"/>
      <c r="C775" s="37"/>
      <c r="D775" s="38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4.25" customHeight="1" x14ac:dyDescent="0.3">
      <c r="A776" s="38"/>
      <c r="B776" s="38"/>
      <c r="C776" s="37"/>
      <c r="D776" s="38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4.25" customHeight="1" x14ac:dyDescent="0.3">
      <c r="A777" s="38"/>
      <c r="B777" s="38"/>
      <c r="C777" s="37"/>
      <c r="D777" s="38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4.25" customHeight="1" x14ac:dyDescent="0.3">
      <c r="A778" s="38"/>
      <c r="B778" s="38"/>
      <c r="C778" s="37"/>
      <c r="D778" s="38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4.25" customHeight="1" x14ac:dyDescent="0.3">
      <c r="A779" s="38"/>
      <c r="B779" s="38"/>
      <c r="C779" s="37"/>
      <c r="D779" s="38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4.25" customHeight="1" x14ac:dyDescent="0.3">
      <c r="A780" s="38"/>
      <c r="B780" s="38"/>
      <c r="C780" s="37"/>
      <c r="D780" s="38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4.25" customHeight="1" x14ac:dyDescent="0.3">
      <c r="A781" s="38"/>
      <c r="B781" s="38"/>
      <c r="C781" s="37"/>
      <c r="D781" s="38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4.25" customHeight="1" x14ac:dyDescent="0.3">
      <c r="A782" s="38"/>
      <c r="B782" s="38"/>
      <c r="C782" s="37"/>
      <c r="D782" s="38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4.25" customHeight="1" x14ac:dyDescent="0.3">
      <c r="A783" s="38"/>
      <c r="B783" s="38"/>
      <c r="C783" s="37"/>
      <c r="D783" s="38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4.25" customHeight="1" x14ac:dyDescent="0.3">
      <c r="A784" s="38"/>
      <c r="B784" s="38"/>
      <c r="C784" s="37"/>
      <c r="D784" s="38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4.25" customHeight="1" x14ac:dyDescent="0.3">
      <c r="A785" s="38"/>
      <c r="B785" s="38"/>
      <c r="C785" s="37"/>
      <c r="D785" s="38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4.25" customHeight="1" x14ac:dyDescent="0.3">
      <c r="A786" s="38"/>
      <c r="B786" s="38"/>
      <c r="C786" s="37"/>
      <c r="D786" s="38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4.25" customHeight="1" x14ac:dyDescent="0.3">
      <c r="A787" s="38"/>
      <c r="B787" s="38"/>
      <c r="C787" s="37"/>
      <c r="D787" s="38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4.25" customHeight="1" x14ac:dyDescent="0.3">
      <c r="A788" s="38"/>
      <c r="B788" s="38"/>
      <c r="C788" s="37"/>
      <c r="D788" s="38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4.25" customHeight="1" x14ac:dyDescent="0.3">
      <c r="A789" s="38"/>
      <c r="B789" s="38"/>
      <c r="C789" s="37"/>
      <c r="D789" s="38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4.25" customHeight="1" x14ac:dyDescent="0.3">
      <c r="A790" s="38"/>
      <c r="B790" s="38"/>
      <c r="C790" s="37"/>
      <c r="D790" s="38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4.25" customHeight="1" x14ac:dyDescent="0.3">
      <c r="A791" s="38"/>
      <c r="B791" s="38"/>
      <c r="C791" s="37"/>
      <c r="D791" s="38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4.25" customHeight="1" x14ac:dyDescent="0.3">
      <c r="A792" s="38"/>
      <c r="B792" s="38"/>
      <c r="C792" s="37"/>
      <c r="D792" s="38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4.25" customHeight="1" x14ac:dyDescent="0.3">
      <c r="A793" s="38"/>
      <c r="B793" s="38"/>
      <c r="C793" s="37"/>
      <c r="D793" s="38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4.25" customHeight="1" x14ac:dyDescent="0.3">
      <c r="A794" s="38"/>
      <c r="B794" s="38"/>
      <c r="C794" s="37"/>
      <c r="D794" s="38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4.25" customHeight="1" x14ac:dyDescent="0.3">
      <c r="A795" s="38"/>
      <c r="B795" s="38"/>
      <c r="C795" s="37"/>
      <c r="D795" s="38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4.25" customHeight="1" x14ac:dyDescent="0.3">
      <c r="A796" s="38"/>
      <c r="B796" s="38"/>
      <c r="C796" s="37"/>
      <c r="D796" s="38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4.25" customHeight="1" x14ac:dyDescent="0.3">
      <c r="A797" s="38"/>
      <c r="B797" s="38"/>
      <c r="C797" s="37"/>
      <c r="D797" s="38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4.25" customHeight="1" x14ac:dyDescent="0.3">
      <c r="A798" s="38"/>
      <c r="B798" s="38"/>
      <c r="C798" s="37"/>
      <c r="D798" s="38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4.25" customHeight="1" x14ac:dyDescent="0.3">
      <c r="A799" s="38"/>
      <c r="B799" s="38"/>
      <c r="C799" s="37"/>
      <c r="D799" s="38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4.25" customHeight="1" x14ac:dyDescent="0.3">
      <c r="A800" s="38"/>
      <c r="B800" s="38"/>
      <c r="C800" s="37"/>
      <c r="D800" s="38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4.25" customHeight="1" x14ac:dyDescent="0.3">
      <c r="A801" s="38"/>
      <c r="B801" s="38"/>
      <c r="C801" s="37"/>
      <c r="D801" s="38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4.25" customHeight="1" x14ac:dyDescent="0.3">
      <c r="A802" s="38"/>
      <c r="B802" s="38"/>
      <c r="C802" s="37"/>
      <c r="D802" s="38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4.25" customHeight="1" x14ac:dyDescent="0.3">
      <c r="A803" s="38"/>
      <c r="B803" s="38"/>
      <c r="C803" s="37"/>
      <c r="D803" s="38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4.25" customHeight="1" x14ac:dyDescent="0.3">
      <c r="A804" s="38"/>
      <c r="B804" s="38"/>
      <c r="C804" s="37"/>
      <c r="D804" s="38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4.25" customHeight="1" x14ac:dyDescent="0.3">
      <c r="A805" s="38"/>
      <c r="B805" s="38"/>
      <c r="C805" s="37"/>
      <c r="D805" s="38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4.25" customHeight="1" x14ac:dyDescent="0.3">
      <c r="A806" s="38"/>
      <c r="B806" s="38"/>
      <c r="C806" s="37"/>
      <c r="D806" s="38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4.25" customHeight="1" x14ac:dyDescent="0.3">
      <c r="A807" s="38"/>
      <c r="B807" s="38"/>
      <c r="C807" s="37"/>
      <c r="D807" s="38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4.25" customHeight="1" x14ac:dyDescent="0.3">
      <c r="A808" s="38"/>
      <c r="B808" s="38"/>
      <c r="C808" s="37"/>
      <c r="D808" s="38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4.25" customHeight="1" x14ac:dyDescent="0.3">
      <c r="A809" s="38"/>
      <c r="B809" s="38"/>
      <c r="C809" s="37"/>
      <c r="D809" s="38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4.25" customHeight="1" x14ac:dyDescent="0.3">
      <c r="A810" s="38"/>
      <c r="B810" s="38"/>
      <c r="C810" s="37"/>
      <c r="D810" s="38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4.25" customHeight="1" x14ac:dyDescent="0.3">
      <c r="A811" s="38"/>
      <c r="B811" s="38"/>
      <c r="C811" s="37"/>
      <c r="D811" s="38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4.25" customHeight="1" x14ac:dyDescent="0.3">
      <c r="A812" s="38"/>
      <c r="B812" s="38"/>
      <c r="C812" s="37"/>
      <c r="D812" s="38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4.25" customHeight="1" x14ac:dyDescent="0.3">
      <c r="A813" s="38"/>
      <c r="B813" s="38"/>
      <c r="C813" s="37"/>
      <c r="D813" s="38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4.25" customHeight="1" x14ac:dyDescent="0.3">
      <c r="A814" s="38"/>
      <c r="B814" s="38"/>
      <c r="C814" s="37"/>
      <c r="D814" s="38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4.25" customHeight="1" x14ac:dyDescent="0.3">
      <c r="A815" s="38"/>
      <c r="B815" s="38"/>
      <c r="C815" s="37"/>
      <c r="D815" s="38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4.25" customHeight="1" x14ac:dyDescent="0.3">
      <c r="A816" s="38"/>
      <c r="B816" s="38"/>
      <c r="C816" s="37"/>
      <c r="D816" s="38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4.25" customHeight="1" x14ac:dyDescent="0.3">
      <c r="A817" s="38"/>
      <c r="B817" s="38"/>
      <c r="C817" s="37"/>
      <c r="D817" s="38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4.25" customHeight="1" x14ac:dyDescent="0.3">
      <c r="A818" s="38"/>
      <c r="B818" s="38"/>
      <c r="C818" s="37"/>
      <c r="D818" s="38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4.25" customHeight="1" x14ac:dyDescent="0.3">
      <c r="A819" s="38"/>
      <c r="B819" s="38"/>
      <c r="C819" s="37"/>
      <c r="D819" s="38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4.25" customHeight="1" x14ac:dyDescent="0.3">
      <c r="A820" s="38"/>
      <c r="B820" s="38"/>
      <c r="C820" s="37"/>
      <c r="D820" s="38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4.25" customHeight="1" x14ac:dyDescent="0.3">
      <c r="A821" s="38"/>
      <c r="B821" s="38"/>
      <c r="C821" s="37"/>
      <c r="D821" s="38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4.25" customHeight="1" x14ac:dyDescent="0.3">
      <c r="A822" s="38"/>
      <c r="B822" s="38"/>
      <c r="C822" s="37"/>
      <c r="D822" s="38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4.25" customHeight="1" x14ac:dyDescent="0.3">
      <c r="A823" s="38"/>
      <c r="B823" s="38"/>
      <c r="C823" s="37"/>
      <c r="D823" s="38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4.25" customHeight="1" x14ac:dyDescent="0.3">
      <c r="A824" s="38"/>
      <c r="B824" s="38"/>
      <c r="C824" s="37"/>
      <c r="D824" s="38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4.25" customHeight="1" x14ac:dyDescent="0.3">
      <c r="A825" s="38"/>
      <c r="B825" s="38"/>
      <c r="C825" s="37"/>
      <c r="D825" s="38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4.25" customHeight="1" x14ac:dyDescent="0.3">
      <c r="A826" s="38"/>
      <c r="B826" s="38"/>
      <c r="C826" s="37"/>
      <c r="D826" s="38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4.25" customHeight="1" x14ac:dyDescent="0.3">
      <c r="A827" s="38"/>
      <c r="B827" s="38"/>
      <c r="C827" s="37"/>
      <c r="D827" s="38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4.25" customHeight="1" x14ac:dyDescent="0.3">
      <c r="A828" s="38"/>
      <c r="B828" s="38"/>
      <c r="C828" s="37"/>
      <c r="D828" s="38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4.25" customHeight="1" x14ac:dyDescent="0.3">
      <c r="A829" s="38"/>
      <c r="B829" s="38"/>
      <c r="C829" s="37"/>
      <c r="D829" s="38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4.25" customHeight="1" x14ac:dyDescent="0.3">
      <c r="A830" s="38"/>
      <c r="B830" s="38"/>
      <c r="C830" s="37"/>
      <c r="D830" s="38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4.25" customHeight="1" x14ac:dyDescent="0.3">
      <c r="A831" s="38"/>
      <c r="B831" s="38"/>
      <c r="C831" s="37"/>
      <c r="D831" s="38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4.25" customHeight="1" x14ac:dyDescent="0.3">
      <c r="A832" s="38"/>
      <c r="B832" s="38"/>
      <c r="C832" s="37"/>
      <c r="D832" s="38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4.25" customHeight="1" x14ac:dyDescent="0.3">
      <c r="A833" s="38"/>
      <c r="B833" s="38"/>
      <c r="C833" s="37"/>
      <c r="D833" s="38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4.25" customHeight="1" x14ac:dyDescent="0.3">
      <c r="A834" s="38"/>
      <c r="B834" s="38"/>
      <c r="C834" s="37"/>
      <c r="D834" s="38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4.25" customHeight="1" x14ac:dyDescent="0.3">
      <c r="A835" s="38"/>
      <c r="B835" s="38"/>
      <c r="C835" s="37"/>
      <c r="D835" s="38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4.25" customHeight="1" x14ac:dyDescent="0.3">
      <c r="A836" s="38"/>
      <c r="B836" s="38"/>
      <c r="C836" s="37"/>
      <c r="D836" s="38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4.25" customHeight="1" x14ac:dyDescent="0.3">
      <c r="A837" s="38"/>
      <c r="B837" s="38"/>
      <c r="C837" s="37"/>
      <c r="D837" s="38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4.25" customHeight="1" x14ac:dyDescent="0.3">
      <c r="A838" s="38"/>
      <c r="B838" s="38"/>
      <c r="C838" s="37"/>
      <c r="D838" s="38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4.25" customHeight="1" x14ac:dyDescent="0.3">
      <c r="A839" s="38"/>
      <c r="B839" s="38"/>
      <c r="C839" s="37"/>
      <c r="D839" s="38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4.25" customHeight="1" x14ac:dyDescent="0.3">
      <c r="A840" s="38"/>
      <c r="B840" s="38"/>
      <c r="C840" s="37"/>
      <c r="D840" s="38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4.25" customHeight="1" x14ac:dyDescent="0.3">
      <c r="A841" s="38"/>
      <c r="B841" s="38"/>
      <c r="C841" s="37"/>
      <c r="D841" s="38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4.25" customHeight="1" x14ac:dyDescent="0.3">
      <c r="A842" s="38"/>
      <c r="B842" s="38"/>
      <c r="C842" s="37"/>
      <c r="D842" s="38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4.25" customHeight="1" x14ac:dyDescent="0.3">
      <c r="A843" s="38"/>
      <c r="B843" s="38"/>
      <c r="C843" s="37"/>
      <c r="D843" s="38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4.25" customHeight="1" x14ac:dyDescent="0.3">
      <c r="A844" s="38"/>
      <c r="B844" s="38"/>
      <c r="C844" s="37"/>
      <c r="D844" s="38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4.25" customHeight="1" x14ac:dyDescent="0.3">
      <c r="A845" s="38"/>
      <c r="B845" s="38"/>
      <c r="C845" s="37"/>
      <c r="D845" s="38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4.25" customHeight="1" x14ac:dyDescent="0.3">
      <c r="A846" s="38"/>
      <c r="B846" s="38"/>
      <c r="C846" s="37"/>
      <c r="D846" s="38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4.25" customHeight="1" x14ac:dyDescent="0.3">
      <c r="A847" s="38"/>
      <c r="B847" s="38"/>
      <c r="C847" s="37"/>
      <c r="D847" s="38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4.25" customHeight="1" x14ac:dyDescent="0.3">
      <c r="A848" s="38"/>
      <c r="B848" s="38"/>
      <c r="C848" s="37"/>
      <c r="D848" s="38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4.25" customHeight="1" x14ac:dyDescent="0.3">
      <c r="A849" s="38"/>
      <c r="B849" s="38"/>
      <c r="C849" s="37"/>
      <c r="D849" s="38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4.25" customHeight="1" x14ac:dyDescent="0.3">
      <c r="A850" s="38"/>
      <c r="B850" s="38"/>
      <c r="C850" s="37"/>
      <c r="D850" s="38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4.25" customHeight="1" x14ac:dyDescent="0.3">
      <c r="A851" s="38"/>
      <c r="B851" s="38"/>
      <c r="C851" s="37"/>
      <c r="D851" s="38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4.25" customHeight="1" x14ac:dyDescent="0.3">
      <c r="A852" s="38"/>
      <c r="B852" s="38"/>
      <c r="C852" s="37"/>
      <c r="D852" s="38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4.25" customHeight="1" x14ac:dyDescent="0.3">
      <c r="A853" s="38"/>
      <c r="B853" s="38"/>
      <c r="C853" s="37"/>
      <c r="D853" s="38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4.25" customHeight="1" x14ac:dyDescent="0.3">
      <c r="A854" s="38"/>
      <c r="B854" s="38"/>
      <c r="C854" s="37"/>
      <c r="D854" s="38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4.25" customHeight="1" x14ac:dyDescent="0.3">
      <c r="A855" s="38"/>
      <c r="B855" s="38"/>
      <c r="C855" s="37"/>
      <c r="D855" s="38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4.25" customHeight="1" x14ac:dyDescent="0.3">
      <c r="A856" s="38"/>
      <c r="B856" s="38"/>
      <c r="C856" s="37"/>
      <c r="D856" s="38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4.25" customHeight="1" x14ac:dyDescent="0.3">
      <c r="A857" s="38"/>
      <c r="B857" s="38"/>
      <c r="C857" s="37"/>
      <c r="D857" s="38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4.25" customHeight="1" x14ac:dyDescent="0.3">
      <c r="A858" s="38"/>
      <c r="B858" s="38"/>
      <c r="C858" s="37"/>
      <c r="D858" s="38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</sheetData>
  <hyperlinks>
    <hyperlink ref="H3" r:id="rId1" xr:uid="{73AE9453-434B-466D-8A13-7222AD435CF7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C7C5-F7DD-4B77-9001-094E2F70E34B}">
  <dimension ref="A1:M15"/>
  <sheetViews>
    <sheetView workbookViewId="0">
      <selection activeCell="J13" sqref="J13"/>
    </sheetView>
  </sheetViews>
  <sheetFormatPr defaultRowHeight="14.4" x14ac:dyDescent="0.3"/>
  <cols>
    <col min="1" max="1" width="17.33203125" style="4" customWidth="1"/>
    <col min="2" max="2" width="18" style="4" customWidth="1"/>
    <col min="3" max="3" width="17.77734375" style="4" customWidth="1"/>
    <col min="4" max="4" width="18.33203125" style="4" customWidth="1"/>
    <col min="5" max="16384" width="8.88671875" style="4"/>
  </cols>
  <sheetData>
    <row r="1" spans="1:13" x14ac:dyDescent="0.3">
      <c r="A1" s="7" t="s">
        <v>295</v>
      </c>
      <c r="B1" s="9" t="s">
        <v>294</v>
      </c>
      <c r="C1" s="7" t="s">
        <v>293</v>
      </c>
      <c r="D1" s="7" t="s">
        <v>292</v>
      </c>
    </row>
    <row r="2" spans="1:13" x14ac:dyDescent="0.3">
      <c r="A2" s="7" t="s">
        <v>291</v>
      </c>
      <c r="B2" s="4">
        <v>92.3</v>
      </c>
      <c r="C2" s="4">
        <v>85.64</v>
      </c>
      <c r="D2" s="4">
        <f>(C2-B2)/B2*100</f>
        <v>-7.2156013001083386</v>
      </c>
    </row>
    <row r="3" spans="1:13" x14ac:dyDescent="0.3">
      <c r="A3" s="7" t="s">
        <v>290</v>
      </c>
      <c r="B3" s="4">
        <v>87.66</v>
      </c>
      <c r="C3" s="4">
        <v>84.51</v>
      </c>
      <c r="D3" s="4">
        <f t="shared" ref="D3:D15" si="0">(C3-B3)/B3*100</f>
        <v>-3.5934291581108733</v>
      </c>
    </row>
    <row r="4" spans="1:13" x14ac:dyDescent="0.3">
      <c r="A4" s="7" t="s">
        <v>289</v>
      </c>
      <c r="B4" s="4">
        <v>86.39</v>
      </c>
      <c r="C4" s="4">
        <v>78.5</v>
      </c>
      <c r="D4" s="4">
        <f t="shared" si="0"/>
        <v>-9.1330015048037971</v>
      </c>
      <c r="G4" s="11" t="s">
        <v>288</v>
      </c>
      <c r="J4" s="11" t="s">
        <v>287</v>
      </c>
      <c r="M4" s="11" t="s">
        <v>286</v>
      </c>
    </row>
    <row r="5" spans="1:13" x14ac:dyDescent="0.3">
      <c r="A5" s="7" t="s">
        <v>285</v>
      </c>
      <c r="B5" s="4">
        <v>81.09</v>
      </c>
      <c r="C5" s="4">
        <v>81.62</v>
      </c>
      <c r="D5" s="4">
        <f t="shared" si="0"/>
        <v>0.65359477124183152</v>
      </c>
      <c r="G5" s="4">
        <f>D2</f>
        <v>-7.2156013001083386</v>
      </c>
      <c r="J5" s="4">
        <f>AVERAGE(D3:D13)</f>
        <v>5.0650913453186472</v>
      </c>
      <c r="M5" s="4">
        <f>D15</f>
        <v>-0.99319874770592875</v>
      </c>
    </row>
    <row r="6" spans="1:13" x14ac:dyDescent="0.3">
      <c r="A6" s="7" t="s">
        <v>284</v>
      </c>
      <c r="B6" s="4">
        <v>78.55</v>
      </c>
      <c r="C6" s="4">
        <v>80.08</v>
      </c>
      <c r="D6" s="4">
        <f t="shared" si="0"/>
        <v>1.9478039465308734</v>
      </c>
    </row>
    <row r="7" spans="1:13" x14ac:dyDescent="0.3">
      <c r="A7" s="7" t="s">
        <v>283</v>
      </c>
      <c r="B7" s="4">
        <v>80.81</v>
      </c>
      <c r="C7" s="4">
        <v>93.93</v>
      </c>
      <c r="D7" s="4">
        <f t="shared" si="0"/>
        <v>16.235614404157907</v>
      </c>
      <c r="G7" s="8" t="s">
        <v>282</v>
      </c>
    </row>
    <row r="8" spans="1:13" x14ac:dyDescent="0.3">
      <c r="A8" s="7" t="s">
        <v>281</v>
      </c>
      <c r="B8" s="4">
        <v>93.31</v>
      </c>
      <c r="C8" s="4">
        <v>106.19</v>
      </c>
      <c r="D8" s="4">
        <f t="shared" si="0"/>
        <v>13.803450862715675</v>
      </c>
      <c r="G8" s="8" t="s">
        <v>280</v>
      </c>
    </row>
    <row r="9" spans="1:13" x14ac:dyDescent="0.3">
      <c r="A9" s="7" t="s">
        <v>279</v>
      </c>
      <c r="B9" s="4">
        <v>108.63</v>
      </c>
      <c r="C9" s="4">
        <v>110.72</v>
      </c>
      <c r="D9" s="4">
        <f t="shared" si="0"/>
        <v>1.9239620730921509</v>
      </c>
    </row>
    <row r="10" spans="1:13" x14ac:dyDescent="0.3">
      <c r="A10" s="7" t="s">
        <v>278</v>
      </c>
      <c r="B10" s="4">
        <v>109.99</v>
      </c>
      <c r="C10" s="4">
        <v>102.9</v>
      </c>
      <c r="D10" s="4">
        <f t="shared" si="0"/>
        <v>-6.4460405491408217</v>
      </c>
    </row>
    <row r="11" spans="1:13" x14ac:dyDescent="0.3">
      <c r="A11" s="7" t="s">
        <v>277</v>
      </c>
      <c r="B11" s="4">
        <v>102.45</v>
      </c>
      <c r="C11" s="4">
        <v>120.23</v>
      </c>
      <c r="D11" s="4">
        <f t="shared" si="0"/>
        <v>17.354807223035628</v>
      </c>
    </row>
    <row r="12" spans="1:13" x14ac:dyDescent="0.3">
      <c r="A12" s="7" t="s">
        <v>276</v>
      </c>
      <c r="B12" s="4">
        <v>125.23</v>
      </c>
      <c r="C12" s="4">
        <v>158.37</v>
      </c>
      <c r="D12" s="4">
        <f t="shared" si="0"/>
        <v>26.463307514173916</v>
      </c>
    </row>
    <row r="13" spans="1:13" x14ac:dyDescent="0.3">
      <c r="A13" s="7" t="s">
        <v>275</v>
      </c>
      <c r="B13" s="4">
        <v>149.11000000000001</v>
      </c>
      <c r="C13" s="4">
        <v>143.9</v>
      </c>
      <c r="D13" s="4">
        <f t="shared" si="0"/>
        <v>-3.49406478438737</v>
      </c>
    </row>
    <row r="14" spans="1:13" x14ac:dyDescent="0.3">
      <c r="A14" s="7"/>
    </row>
    <row r="15" spans="1:13" x14ac:dyDescent="0.3">
      <c r="A15" s="10" t="s">
        <v>274</v>
      </c>
      <c r="B15" s="4">
        <v>92.63</v>
      </c>
      <c r="C15" s="4">
        <v>91.71</v>
      </c>
      <c r="D15" s="4">
        <f t="shared" si="0"/>
        <v>-0.99319874770592875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Sheet</vt:lpstr>
      <vt:lpstr>Weak EMH</vt:lpstr>
      <vt:lpstr>Event 1</vt:lpstr>
      <vt:lpstr>Event 2</vt:lpstr>
      <vt:lpstr>Event 3</vt:lpstr>
      <vt:lpstr>Event 4</vt:lpstr>
      <vt:lpstr>Jan 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Agarwal</dc:creator>
  <cp:lastModifiedBy>Nanda Kishore Agarwalla</cp:lastModifiedBy>
  <dcterms:created xsi:type="dcterms:W3CDTF">2022-03-02T04:21:19Z</dcterms:created>
  <dcterms:modified xsi:type="dcterms:W3CDTF">2024-07-07T08:07:24Z</dcterms:modified>
</cp:coreProperties>
</file>